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D:\S.A.S.I. 002-2025 INSUMOS MEDICO QUIRURGICOS\"/>
    </mc:Choice>
  </mc:AlternateContent>
  <xr:revisionPtr revIDLastSave="0" documentId="13_ncr:1_{7B1A681B-5B30-4644-9522-DBD5DF5398C4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presupuesto" sheetId="2" r:id="rId1"/>
    <sheet name="valor ofertado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0" i="1" l="1"/>
  <c r="G280" i="1"/>
  <c r="H280" i="1" s="1"/>
  <c r="D98" i="2" l="1"/>
  <c r="K534" i="1"/>
  <c r="G534" i="1"/>
  <c r="H534" i="1" s="1"/>
  <c r="K533" i="1"/>
  <c r="G533" i="1"/>
  <c r="H533" i="1" s="1"/>
  <c r="H535" i="1" s="1"/>
  <c r="G118" i="1"/>
  <c r="H118" i="1" s="1"/>
  <c r="K535" i="1" l="1"/>
  <c r="K529" i="1" l="1"/>
  <c r="H529" i="1"/>
  <c r="K528" i="1"/>
  <c r="G528" i="1"/>
  <c r="H528" i="1" s="1"/>
  <c r="K527" i="1"/>
  <c r="G527" i="1"/>
  <c r="H527" i="1" s="1"/>
  <c r="K523" i="1"/>
  <c r="K524" i="1" s="1"/>
  <c r="H523" i="1"/>
  <c r="H524" i="1" s="1"/>
  <c r="H530" i="1" l="1"/>
  <c r="K530" i="1"/>
  <c r="G330" i="1" l="1"/>
  <c r="H492" i="1" l="1"/>
  <c r="H491" i="1"/>
  <c r="G487" i="1"/>
  <c r="H487" i="1" s="1"/>
  <c r="G486" i="1"/>
  <c r="H486" i="1" s="1"/>
  <c r="H488" i="1" s="1"/>
  <c r="H482" i="1"/>
  <c r="H481" i="1"/>
  <c r="H480" i="1"/>
  <c r="K519" i="1"/>
  <c r="K520" i="1" s="1"/>
  <c r="K515" i="1"/>
  <c r="K514" i="1"/>
  <c r="K513" i="1"/>
  <c r="K512" i="1"/>
  <c r="K511" i="1"/>
  <c r="K510" i="1"/>
  <c r="K509" i="1"/>
  <c r="K508" i="1"/>
  <c r="K507" i="1"/>
  <c r="K506" i="1"/>
  <c r="K505" i="1"/>
  <c r="K504" i="1"/>
  <c r="K503" i="1"/>
  <c r="K502" i="1"/>
  <c r="K501" i="1"/>
  <c r="K500" i="1"/>
  <c r="K499" i="1"/>
  <c r="K498" i="1"/>
  <c r="K497" i="1"/>
  <c r="K496" i="1"/>
  <c r="K493" i="1"/>
  <c r="K488" i="1"/>
  <c r="K483" i="1"/>
  <c r="K476" i="1"/>
  <c r="K475" i="1"/>
  <c r="K471" i="1"/>
  <c r="K470" i="1"/>
  <c r="K469" i="1"/>
  <c r="K465" i="1"/>
  <c r="K466" i="1" s="1"/>
  <c r="K461" i="1"/>
  <c r="K462" i="1" s="1"/>
  <c r="K457" i="1"/>
  <c r="K456" i="1"/>
  <c r="K455" i="1"/>
  <c r="K451" i="1"/>
  <c r="K452" i="1" s="1"/>
  <c r="K447" i="1"/>
  <c r="K448" i="1" s="1"/>
  <c r="K443" i="1"/>
  <c r="K442" i="1"/>
  <c r="K441" i="1"/>
  <c r="K440" i="1"/>
  <c r="K439" i="1"/>
  <c r="K438" i="1"/>
  <c r="K437" i="1"/>
  <c r="K436" i="1"/>
  <c r="K432" i="1"/>
  <c r="K433" i="1" s="1"/>
  <c r="K428" i="1"/>
  <c r="K429" i="1" s="1"/>
  <c r="K424" i="1"/>
  <c r="K423" i="1"/>
  <c r="K422" i="1"/>
  <c r="K418" i="1"/>
  <c r="K417" i="1"/>
  <c r="K416" i="1"/>
  <c r="K412" i="1"/>
  <c r="K411" i="1"/>
  <c r="K407" i="1"/>
  <c r="K408" i="1" s="1"/>
  <c r="K403" i="1"/>
  <c r="K398" i="1"/>
  <c r="K397" i="1"/>
  <c r="K396" i="1"/>
  <c r="K392" i="1"/>
  <c r="K393" i="1" s="1"/>
  <c r="K388" i="1"/>
  <c r="K387" i="1"/>
  <c r="K386" i="1"/>
  <c r="K385" i="1"/>
  <c r="K384" i="1"/>
  <c r="K383" i="1"/>
  <c r="K379" i="1"/>
  <c r="K378" i="1"/>
  <c r="K374" i="1"/>
  <c r="K373" i="1"/>
  <c r="K372" i="1"/>
  <c r="K371" i="1"/>
  <c r="K370" i="1"/>
  <c r="K369" i="1"/>
  <c r="K365" i="1"/>
  <c r="K364" i="1"/>
  <c r="K363" i="1"/>
  <c r="K362" i="1"/>
  <c r="K361" i="1"/>
  <c r="K360" i="1"/>
  <c r="K359" i="1"/>
  <c r="K358" i="1"/>
  <c r="K357" i="1"/>
  <c r="K356" i="1"/>
  <c r="K355" i="1"/>
  <c r="K354" i="1"/>
  <c r="K353" i="1"/>
  <c r="K352" i="1"/>
  <c r="K351" i="1"/>
  <c r="K350" i="1"/>
  <c r="K349" i="1"/>
  <c r="K348" i="1"/>
  <c r="K347" i="1"/>
  <c r="K346" i="1"/>
  <c r="K345" i="1"/>
  <c r="K344" i="1"/>
  <c r="K343" i="1"/>
  <c r="K339" i="1"/>
  <c r="K340" i="1" s="1"/>
  <c r="K335" i="1"/>
  <c r="K334" i="1"/>
  <c r="K330" i="1"/>
  <c r="K329" i="1"/>
  <c r="K328" i="1"/>
  <c r="K327" i="1"/>
  <c r="K323" i="1"/>
  <c r="K322" i="1"/>
  <c r="K321" i="1"/>
  <c r="K320" i="1"/>
  <c r="K319" i="1"/>
  <c r="K315" i="1"/>
  <c r="K314" i="1"/>
  <c r="K310" i="1"/>
  <c r="K309" i="1"/>
  <c r="K308" i="1"/>
  <c r="K304" i="1"/>
  <c r="K303" i="1"/>
  <c r="K302" i="1"/>
  <c r="K298" i="1"/>
  <c r="K297" i="1"/>
  <c r="K296" i="1"/>
  <c r="K292" i="1"/>
  <c r="K293" i="1" s="1"/>
  <c r="K288" i="1"/>
  <c r="K287" i="1"/>
  <c r="K286" i="1"/>
  <c r="K285" i="1"/>
  <c r="K284" i="1"/>
  <c r="K279" i="1"/>
  <c r="K278" i="1"/>
  <c r="K277" i="1"/>
  <c r="K276" i="1"/>
  <c r="K275" i="1"/>
  <c r="K273" i="1"/>
  <c r="K272" i="1"/>
  <c r="K271" i="1"/>
  <c r="K267" i="1"/>
  <c r="K266" i="1"/>
  <c r="K265" i="1"/>
  <c r="K264" i="1"/>
  <c r="K263" i="1"/>
  <c r="K262" i="1"/>
  <c r="K261" i="1"/>
  <c r="K260" i="1"/>
  <c r="K259" i="1"/>
  <c r="K255" i="1"/>
  <c r="K256" i="1" s="1"/>
  <c r="K251" i="1"/>
  <c r="K252" i="1" s="1"/>
  <c r="K247" i="1"/>
  <c r="K248" i="1" s="1"/>
  <c r="K243" i="1"/>
  <c r="K242" i="1"/>
  <c r="K241" i="1"/>
  <c r="K237" i="1"/>
  <c r="K238" i="1" s="1"/>
  <c r="K233" i="1"/>
  <c r="K234" i="1" s="1"/>
  <c r="K229" i="1"/>
  <c r="K230" i="1" s="1"/>
  <c r="K225" i="1"/>
  <c r="K224" i="1"/>
  <c r="K223" i="1"/>
  <c r="K222" i="1"/>
  <c r="K218" i="1"/>
  <c r="K217" i="1"/>
  <c r="K216" i="1"/>
  <c r="K215" i="1"/>
  <c r="K214" i="1"/>
  <c r="K213" i="1"/>
  <c r="K212" i="1"/>
  <c r="K211" i="1"/>
  <c r="K210" i="1"/>
  <c r="K206" i="1"/>
  <c r="K207" i="1" s="1"/>
  <c r="K202" i="1"/>
  <c r="K203" i="1" s="1"/>
  <c r="K198" i="1"/>
  <c r="K199" i="1" s="1"/>
  <c r="K194" i="1"/>
  <c r="K195" i="1" s="1"/>
  <c r="K190" i="1"/>
  <c r="K191" i="1" s="1"/>
  <c r="K186" i="1"/>
  <c r="K187" i="1" s="1"/>
  <c r="K182" i="1"/>
  <c r="K183" i="1" s="1"/>
  <c r="K178" i="1"/>
  <c r="K179" i="1" s="1"/>
  <c r="K174" i="1"/>
  <c r="K175" i="1" s="1"/>
  <c r="K170" i="1"/>
  <c r="K171" i="1" s="1"/>
  <c r="K166" i="1"/>
  <c r="K167" i="1" s="1"/>
  <c r="K162" i="1"/>
  <c r="K163" i="1" s="1"/>
  <c r="K158" i="1"/>
  <c r="K159" i="1" s="1"/>
  <c r="K154" i="1"/>
  <c r="K155" i="1" s="1"/>
  <c r="K150" i="1"/>
  <c r="K151" i="1" s="1"/>
  <c r="K146" i="1"/>
  <c r="K147" i="1" s="1"/>
  <c r="K142" i="1"/>
  <c r="K143" i="1" s="1"/>
  <c r="K138" i="1"/>
  <c r="K139" i="1" s="1"/>
  <c r="K134" i="1"/>
  <c r="K135" i="1" s="1"/>
  <c r="K130" i="1"/>
  <c r="K131" i="1" s="1"/>
  <c r="K126" i="1"/>
  <c r="K127" i="1" s="1"/>
  <c r="K122" i="1"/>
  <c r="K123" i="1" s="1"/>
  <c r="K118" i="1"/>
  <c r="K119" i="1" s="1"/>
  <c r="K114" i="1"/>
  <c r="K115" i="1" s="1"/>
  <c r="K110" i="1"/>
  <c r="K111" i="1" s="1"/>
  <c r="K106" i="1"/>
  <c r="K107" i="1" s="1"/>
  <c r="K102" i="1"/>
  <c r="K103" i="1" s="1"/>
  <c r="K98" i="1"/>
  <c r="K99" i="1" s="1"/>
  <c r="K94" i="1"/>
  <c r="K95" i="1" s="1"/>
  <c r="K90" i="1"/>
  <c r="K91" i="1" s="1"/>
  <c r="K86" i="1"/>
  <c r="K87" i="1" s="1"/>
  <c r="K82" i="1"/>
  <c r="K83" i="1" s="1"/>
  <c r="K78" i="1"/>
  <c r="K79" i="1" s="1"/>
  <c r="K74" i="1"/>
  <c r="K70" i="1"/>
  <c r="K71" i="1" s="1"/>
  <c r="K66" i="1"/>
  <c r="K67" i="1" s="1"/>
  <c r="K62" i="1"/>
  <c r="K61" i="1"/>
  <c r="K60" i="1"/>
  <c r="K59" i="1"/>
  <c r="K58" i="1"/>
  <c r="K54" i="1"/>
  <c r="K53" i="1"/>
  <c r="K52" i="1"/>
  <c r="K51" i="1"/>
  <c r="K50" i="1"/>
  <c r="K49" i="1"/>
  <c r="K48" i="1"/>
  <c r="K47" i="1"/>
  <c r="K46" i="1"/>
  <c r="K45" i="1"/>
  <c r="K41" i="1"/>
  <c r="K40" i="1"/>
  <c r="K39" i="1"/>
  <c r="K38" i="1"/>
  <c r="K37" i="1"/>
  <c r="K36" i="1"/>
  <c r="K32" i="1"/>
  <c r="K31" i="1"/>
  <c r="K30" i="1"/>
  <c r="K26" i="1"/>
  <c r="K25" i="1"/>
  <c r="K24" i="1"/>
  <c r="K23" i="1"/>
  <c r="K19" i="1"/>
  <c r="K20" i="1" s="1"/>
  <c r="K15" i="1"/>
  <c r="K16" i="1" s="1"/>
  <c r="K11" i="1"/>
  <c r="K12" i="1" s="1"/>
  <c r="K7" i="1"/>
  <c r="K6" i="1"/>
  <c r="K5" i="1"/>
  <c r="K4" i="1"/>
  <c r="K3" i="1"/>
  <c r="H519" i="1"/>
  <c r="H520" i="1" s="1"/>
  <c r="H515" i="1"/>
  <c r="H514" i="1"/>
  <c r="G513" i="1"/>
  <c r="H513" i="1" s="1"/>
  <c r="G512" i="1"/>
  <c r="H512" i="1" s="1"/>
  <c r="G511" i="1"/>
  <c r="H511" i="1" s="1"/>
  <c r="G510" i="1"/>
  <c r="H510" i="1" s="1"/>
  <c r="G509" i="1"/>
  <c r="H509" i="1" s="1"/>
  <c r="G508" i="1"/>
  <c r="H508" i="1" s="1"/>
  <c r="G507" i="1"/>
  <c r="H507" i="1" s="1"/>
  <c r="G506" i="1"/>
  <c r="H506" i="1" s="1"/>
  <c r="G505" i="1"/>
  <c r="H505" i="1" s="1"/>
  <c r="G504" i="1"/>
  <c r="H504" i="1" s="1"/>
  <c r="G503" i="1"/>
  <c r="H503" i="1" s="1"/>
  <c r="G502" i="1"/>
  <c r="H502" i="1" s="1"/>
  <c r="G501" i="1"/>
  <c r="H501" i="1" s="1"/>
  <c r="G500" i="1"/>
  <c r="H500" i="1" s="1"/>
  <c r="G499" i="1"/>
  <c r="H499" i="1" s="1"/>
  <c r="G498" i="1"/>
  <c r="H498" i="1" s="1"/>
  <c r="G497" i="1"/>
  <c r="H497" i="1" s="1"/>
  <c r="G496" i="1"/>
  <c r="H496" i="1" s="1"/>
  <c r="H493" i="1"/>
  <c r="H483" i="1"/>
  <c r="H476" i="1"/>
  <c r="H475" i="1"/>
  <c r="H471" i="1"/>
  <c r="H470" i="1"/>
  <c r="H469" i="1"/>
  <c r="H465" i="1"/>
  <c r="H466" i="1" s="1"/>
  <c r="H461" i="1"/>
  <c r="H462" i="1" s="1"/>
  <c r="H457" i="1"/>
  <c r="H456" i="1"/>
  <c r="H455" i="1"/>
  <c r="H451" i="1"/>
  <c r="H452" i="1" s="1"/>
  <c r="H447" i="1"/>
  <c r="H448" i="1" s="1"/>
  <c r="H443" i="1"/>
  <c r="H442" i="1"/>
  <c r="H441" i="1"/>
  <c r="H440" i="1"/>
  <c r="H439" i="1"/>
  <c r="H438" i="1"/>
  <c r="H437" i="1"/>
  <c r="H436" i="1"/>
  <c r="H432" i="1"/>
  <c r="H433" i="1" s="1"/>
  <c r="G428" i="1"/>
  <c r="H428" i="1" s="1"/>
  <c r="H429" i="1" s="1"/>
  <c r="H424" i="1"/>
  <c r="H423" i="1"/>
  <c r="H422" i="1"/>
  <c r="H418" i="1"/>
  <c r="H417" i="1"/>
  <c r="H416" i="1"/>
  <c r="H412" i="1"/>
  <c r="H411" i="1"/>
  <c r="G407" i="1"/>
  <c r="H407" i="1" s="1"/>
  <c r="H408" i="1" s="1"/>
  <c r="H403" i="1"/>
  <c r="H404" i="1" s="1"/>
  <c r="F399" i="1"/>
  <c r="G399" i="1" s="1"/>
  <c r="H399" i="1" s="1"/>
  <c r="F398" i="1"/>
  <c r="F397" i="1"/>
  <c r="G397" i="1" s="1"/>
  <c r="H397" i="1" s="1"/>
  <c r="F396" i="1"/>
  <c r="G396" i="1" s="1"/>
  <c r="H396" i="1" s="1"/>
  <c r="H392" i="1"/>
  <c r="H393" i="1" s="1"/>
  <c r="F388" i="1"/>
  <c r="H388" i="1" s="1"/>
  <c r="F387" i="1"/>
  <c r="H387" i="1" s="1"/>
  <c r="F386" i="1"/>
  <c r="H386" i="1" s="1"/>
  <c r="F385" i="1"/>
  <c r="H385" i="1" s="1"/>
  <c r="F384" i="1"/>
  <c r="H384" i="1" s="1"/>
  <c r="F383" i="1"/>
  <c r="H383" i="1" s="1"/>
  <c r="H379" i="1"/>
  <c r="H378" i="1"/>
  <c r="G374" i="1"/>
  <c r="H374" i="1" s="1"/>
  <c r="H373" i="1"/>
  <c r="G372" i="1"/>
  <c r="H372" i="1" s="1"/>
  <c r="H371" i="1"/>
  <c r="H370" i="1"/>
  <c r="H369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39" i="1"/>
  <c r="H340" i="1" s="1"/>
  <c r="H335" i="1"/>
  <c r="H334" i="1"/>
  <c r="H330" i="1"/>
  <c r="H329" i="1"/>
  <c r="H328" i="1"/>
  <c r="H327" i="1"/>
  <c r="F323" i="1"/>
  <c r="H323" i="1" s="1"/>
  <c r="F322" i="1"/>
  <c r="H322" i="1" s="1"/>
  <c r="F321" i="1"/>
  <c r="H321" i="1" s="1"/>
  <c r="F320" i="1"/>
  <c r="H320" i="1" s="1"/>
  <c r="F319" i="1"/>
  <c r="H319" i="1" s="1"/>
  <c r="H315" i="1"/>
  <c r="H314" i="1"/>
  <c r="F310" i="1"/>
  <c r="H310" i="1" s="1"/>
  <c r="F309" i="1"/>
  <c r="H309" i="1" s="1"/>
  <c r="F308" i="1"/>
  <c r="H308" i="1" s="1"/>
  <c r="G304" i="1"/>
  <c r="H304" i="1" s="1"/>
  <c r="G303" i="1"/>
  <c r="H303" i="1" s="1"/>
  <c r="G302" i="1"/>
  <c r="H302" i="1" s="1"/>
  <c r="G298" i="1"/>
  <c r="H298" i="1" s="1"/>
  <c r="G297" i="1"/>
  <c r="H297" i="1" s="1"/>
  <c r="G296" i="1"/>
  <c r="H296" i="1" s="1"/>
  <c r="G292" i="1"/>
  <c r="H292" i="1" s="1"/>
  <c r="H293" i="1" s="1"/>
  <c r="G288" i="1"/>
  <c r="H288" i="1" s="1"/>
  <c r="H287" i="1"/>
  <c r="G286" i="1"/>
  <c r="H286" i="1" s="1"/>
  <c r="H285" i="1"/>
  <c r="H284" i="1"/>
  <c r="G279" i="1"/>
  <c r="H279" i="1" s="1"/>
  <c r="G278" i="1"/>
  <c r="H278" i="1" s="1"/>
  <c r="H277" i="1"/>
  <c r="H276" i="1"/>
  <c r="H275" i="1"/>
  <c r="G273" i="1"/>
  <c r="H273" i="1" s="1"/>
  <c r="H272" i="1"/>
  <c r="H271" i="1"/>
  <c r="G267" i="1"/>
  <c r="H267" i="1" s="1"/>
  <c r="G266" i="1"/>
  <c r="H266" i="1" s="1"/>
  <c r="G265" i="1"/>
  <c r="H265" i="1" s="1"/>
  <c r="G264" i="1"/>
  <c r="H264" i="1" s="1"/>
  <c r="G263" i="1"/>
  <c r="H263" i="1" s="1"/>
  <c r="G262" i="1"/>
  <c r="H262" i="1" s="1"/>
  <c r="G261" i="1"/>
  <c r="H261" i="1" s="1"/>
  <c r="G260" i="1"/>
  <c r="H260" i="1" s="1"/>
  <c r="G259" i="1"/>
  <c r="H259" i="1" s="1"/>
  <c r="G255" i="1"/>
  <c r="H255" i="1" s="1"/>
  <c r="H256" i="1" s="1"/>
  <c r="G251" i="1"/>
  <c r="H251" i="1" s="1"/>
  <c r="H252" i="1" s="1"/>
  <c r="G247" i="1"/>
  <c r="H247" i="1" s="1"/>
  <c r="H248" i="1" s="1"/>
  <c r="G243" i="1"/>
  <c r="H243" i="1" s="1"/>
  <c r="G242" i="1"/>
  <c r="H242" i="1" s="1"/>
  <c r="G241" i="1"/>
  <c r="H241" i="1" s="1"/>
  <c r="G237" i="1"/>
  <c r="H237" i="1" s="1"/>
  <c r="H238" i="1" s="1"/>
  <c r="G233" i="1"/>
  <c r="H233" i="1" s="1"/>
  <c r="H234" i="1" s="1"/>
  <c r="H229" i="1"/>
  <c r="H230" i="1" s="1"/>
  <c r="H225" i="1"/>
  <c r="H224" i="1"/>
  <c r="H223" i="1"/>
  <c r="H222" i="1"/>
  <c r="G218" i="1"/>
  <c r="H218" i="1" s="1"/>
  <c r="G217" i="1"/>
  <c r="H217" i="1" s="1"/>
  <c r="G216" i="1"/>
  <c r="H216" i="1" s="1"/>
  <c r="G215" i="1"/>
  <c r="H215" i="1" s="1"/>
  <c r="G214" i="1"/>
  <c r="H214" i="1" s="1"/>
  <c r="G213" i="1"/>
  <c r="H213" i="1" s="1"/>
  <c r="G212" i="1"/>
  <c r="H212" i="1" s="1"/>
  <c r="G211" i="1"/>
  <c r="H211" i="1" s="1"/>
  <c r="H210" i="1"/>
  <c r="G206" i="1"/>
  <c r="H206" i="1" s="1"/>
  <c r="H207" i="1" s="1"/>
  <c r="H202" i="1"/>
  <c r="H203" i="1" s="1"/>
  <c r="H198" i="1"/>
  <c r="H199" i="1" s="1"/>
  <c r="G194" i="1"/>
  <c r="H194" i="1" s="1"/>
  <c r="H195" i="1" s="1"/>
  <c r="H190" i="1"/>
  <c r="H191" i="1" s="1"/>
  <c r="G186" i="1"/>
  <c r="H186" i="1" s="1"/>
  <c r="H187" i="1" s="1"/>
  <c r="H182" i="1"/>
  <c r="H183" i="1" s="1"/>
  <c r="H178" i="1"/>
  <c r="H179" i="1" s="1"/>
  <c r="H174" i="1"/>
  <c r="H175" i="1" s="1"/>
  <c r="H170" i="1"/>
  <c r="H171" i="1" s="1"/>
  <c r="G166" i="1"/>
  <c r="H166" i="1" s="1"/>
  <c r="H167" i="1" s="1"/>
  <c r="H162" i="1"/>
  <c r="H163" i="1" s="1"/>
  <c r="G158" i="1"/>
  <c r="H158" i="1" s="1"/>
  <c r="H159" i="1" s="1"/>
  <c r="H154" i="1"/>
  <c r="H155" i="1" s="1"/>
  <c r="H150" i="1"/>
  <c r="H151" i="1" s="1"/>
  <c r="H146" i="1"/>
  <c r="H147" i="1" s="1"/>
  <c r="H142" i="1"/>
  <c r="H143" i="1" s="1"/>
  <c r="H138" i="1"/>
  <c r="H139" i="1" s="1"/>
  <c r="G134" i="1"/>
  <c r="H134" i="1" s="1"/>
  <c r="H135" i="1" s="1"/>
  <c r="G130" i="1"/>
  <c r="H130" i="1" s="1"/>
  <c r="H131" i="1" s="1"/>
  <c r="H126" i="1"/>
  <c r="H127" i="1" s="1"/>
  <c r="H122" i="1"/>
  <c r="H123" i="1" s="1"/>
  <c r="H119" i="1"/>
  <c r="H114" i="1"/>
  <c r="H115" i="1" s="1"/>
  <c r="H110" i="1"/>
  <c r="H111" i="1" s="1"/>
  <c r="H106" i="1"/>
  <c r="H107" i="1" s="1"/>
  <c r="H102" i="1"/>
  <c r="H103" i="1" s="1"/>
  <c r="H98" i="1"/>
  <c r="H99" i="1" s="1"/>
  <c r="H94" i="1"/>
  <c r="H95" i="1" s="1"/>
  <c r="G90" i="1"/>
  <c r="H90" i="1" s="1"/>
  <c r="H91" i="1" s="1"/>
  <c r="G86" i="1"/>
  <c r="H86" i="1" s="1"/>
  <c r="H87" i="1" s="1"/>
  <c r="G82" i="1"/>
  <c r="H82" i="1" s="1"/>
  <c r="H83" i="1" s="1"/>
  <c r="H78" i="1"/>
  <c r="H79" i="1" s="1"/>
  <c r="H74" i="1"/>
  <c r="H75" i="1" s="1"/>
  <c r="G70" i="1"/>
  <c r="H70" i="1" s="1"/>
  <c r="H71" i="1" s="1"/>
  <c r="H66" i="1"/>
  <c r="H67" i="1" s="1"/>
  <c r="H62" i="1"/>
  <c r="H61" i="1"/>
  <c r="H60" i="1"/>
  <c r="H59" i="1"/>
  <c r="H58" i="1"/>
  <c r="G54" i="1"/>
  <c r="H54" i="1" s="1"/>
  <c r="G53" i="1"/>
  <c r="H53" i="1" s="1"/>
  <c r="H52" i="1"/>
  <c r="G51" i="1"/>
  <c r="H51" i="1" s="1"/>
  <c r="H50" i="1"/>
  <c r="G49" i="1"/>
  <c r="H49" i="1" s="1"/>
  <c r="G48" i="1"/>
  <c r="H48" i="1" s="1"/>
  <c r="G47" i="1"/>
  <c r="H47" i="1" s="1"/>
  <c r="H46" i="1"/>
  <c r="H45" i="1"/>
  <c r="G41" i="1"/>
  <c r="H41" i="1" s="1"/>
  <c r="G40" i="1"/>
  <c r="H40" i="1" s="1"/>
  <c r="H39" i="1"/>
  <c r="H38" i="1"/>
  <c r="G37" i="1"/>
  <c r="H37" i="1" s="1"/>
  <c r="H36" i="1"/>
  <c r="G32" i="1"/>
  <c r="H32" i="1" s="1"/>
  <c r="G31" i="1"/>
  <c r="H31" i="1" s="1"/>
  <c r="G30" i="1"/>
  <c r="H30" i="1" s="1"/>
  <c r="G26" i="1"/>
  <c r="H26" i="1" s="1"/>
  <c r="G25" i="1"/>
  <c r="H25" i="1" s="1"/>
  <c r="G24" i="1"/>
  <c r="H24" i="1" s="1"/>
  <c r="G23" i="1"/>
  <c r="H23" i="1" s="1"/>
  <c r="G19" i="1"/>
  <c r="H19" i="1" s="1"/>
  <c r="H20" i="1" s="1"/>
  <c r="G15" i="1"/>
  <c r="H15" i="1" s="1"/>
  <c r="H16" i="1" s="1"/>
  <c r="G11" i="1"/>
  <c r="H11" i="1" s="1"/>
  <c r="H12" i="1" s="1"/>
  <c r="G7" i="1"/>
  <c r="H7" i="1" s="1"/>
  <c r="G6" i="1"/>
  <c r="H6" i="1" s="1"/>
  <c r="G5" i="1"/>
  <c r="H5" i="1" s="1"/>
  <c r="G4" i="1"/>
  <c r="H4" i="1" s="1"/>
  <c r="G3" i="1"/>
  <c r="H3" i="1" s="1"/>
  <c r="H281" i="1" l="1"/>
  <c r="H305" i="1"/>
  <c r="H63" i="1"/>
  <c r="H311" i="1"/>
  <c r="H458" i="1"/>
  <c r="H477" i="1"/>
  <c r="H316" i="1"/>
  <c r="H336" i="1"/>
  <c r="K316" i="1"/>
  <c r="K477" i="1"/>
  <c r="H299" i="1"/>
  <c r="H425" i="1"/>
  <c r="H380" i="1"/>
  <c r="K75" i="1"/>
  <c r="H389" i="1"/>
  <c r="H33" i="1"/>
  <c r="H366" i="1"/>
  <c r="H413" i="1"/>
  <c r="K289" i="1"/>
  <c r="K331" i="1"/>
  <c r="K444" i="1"/>
  <c r="K472" i="1"/>
  <c r="H226" i="1"/>
  <c r="H419" i="1"/>
  <c r="H472" i="1"/>
  <c r="K244" i="1"/>
  <c r="K380" i="1"/>
  <c r="H42" i="1"/>
  <c r="H331" i="1"/>
  <c r="H375" i="1"/>
  <c r="H444" i="1"/>
  <c r="K226" i="1"/>
  <c r="K299" i="1"/>
  <c r="K413" i="1"/>
  <c r="K419" i="1"/>
  <c r="K458" i="1"/>
  <c r="K425" i="1"/>
  <c r="K404" i="1"/>
  <c r="K375" i="1"/>
  <c r="K366" i="1"/>
  <c r="K336" i="1"/>
  <c r="K324" i="1"/>
  <c r="K311" i="1"/>
  <c r="K63" i="1"/>
  <c r="K42" i="1"/>
  <c r="K27" i="1"/>
  <c r="K8" i="1"/>
  <c r="K268" i="1"/>
  <c r="K33" i="1"/>
  <c r="K516" i="1"/>
  <c r="K305" i="1"/>
  <c r="K389" i="1"/>
  <c r="K399" i="1"/>
  <c r="K400" i="1" s="1"/>
  <c r="K55" i="1"/>
  <c r="K281" i="1"/>
  <c r="K219" i="1"/>
  <c r="H8" i="1"/>
  <c r="H324" i="1"/>
  <c r="H516" i="1"/>
  <c r="H27" i="1"/>
  <c r="H289" i="1"/>
  <c r="H55" i="1"/>
  <c r="H219" i="1"/>
  <c r="H244" i="1"/>
  <c r="H268" i="1"/>
  <c r="G398" i="1"/>
  <c r="H398" i="1" s="1"/>
  <c r="H400" i="1" s="1"/>
</calcChain>
</file>

<file path=xl/sharedStrings.xml><?xml version="1.0" encoding="utf-8"?>
<sst xmlns="http://schemas.openxmlformats.org/spreadsheetml/2006/main" count="2274" uniqueCount="656">
  <si>
    <t>LOTE No. 1</t>
  </si>
  <si>
    <t xml:space="preserve">INSUMOS NEONATOLOGIA  OXIMETRIA </t>
  </si>
  <si>
    <t xml:space="preserve">NEONATOLOGIA </t>
  </si>
  <si>
    <t>PRECIO DE REFERENCIA</t>
  </si>
  <si>
    <t>ITEM</t>
  </si>
  <si>
    <t>CÓDIGO INTERNO</t>
  </si>
  <si>
    <t xml:space="preserve">CÓDIGO UNSPCS </t>
  </si>
  <si>
    <t>DESCRIPCION</t>
  </si>
  <si>
    <t>UNIDAD DE MEDIDA</t>
  </si>
  <si>
    <t>VALOR UNITARIO</t>
  </si>
  <si>
    <t>VALOR IVA</t>
  </si>
  <si>
    <t>VALOR UNITARIO INCLUIDO IVA (SI APLICA)</t>
  </si>
  <si>
    <t xml:space="preserve">SENSOR OXIMETRÍA NEONATAL DESCARTABLE </t>
  </si>
  <si>
    <t>CAJA X 20</t>
  </si>
  <si>
    <t>SENSOR OXIMETRÍA, HEMOGLOBINA, METAHEMOGLOBINA DESCARTABLE</t>
  </si>
  <si>
    <t>CAJA X 210</t>
  </si>
  <si>
    <t>SENSOR OXIMETRÍA NEONATAL REUTILIZABLE</t>
  </si>
  <si>
    <t xml:space="preserve">UNIDAD </t>
  </si>
  <si>
    <t xml:space="preserve">CINTA REEMPLAZO SENSOR RECIEN NACIDO </t>
  </si>
  <si>
    <t>CAJA X10</t>
  </si>
  <si>
    <t>CINTA ADHESIVA DE REEMPLAZO PARA SENSOR REUTILIZABLE</t>
  </si>
  <si>
    <t>TOTAL PRECIO LOTE 1</t>
  </si>
  <si>
    <t>LOTE No. 2</t>
  </si>
  <si>
    <t xml:space="preserve">INSUMOS NEONATOLOGIA  HIPOTERMIA </t>
  </si>
  <si>
    <t xml:space="preserve">MANTA NEONATAL PARA HIPOTERMIA DE 2,5 KG A 4 KG </t>
  </si>
  <si>
    <t>UNIDAD</t>
  </si>
  <si>
    <t>TOTAL PRECIO LOTE 2</t>
  </si>
  <si>
    <t>LOTE No. 3</t>
  </si>
  <si>
    <t xml:space="preserve">INSUMOS NEONATOLOGIA  CATETETER </t>
  </si>
  <si>
    <t xml:space="preserve">CATETER EPICUTANEO DE 1FR </t>
  </si>
  <si>
    <t>TOTAL PRECIO LOTE 3</t>
  </si>
  <si>
    <t>LOTE No. 4</t>
  </si>
  <si>
    <t>INSUMOS NEONATOLOGIA  II</t>
  </si>
  <si>
    <t xml:space="preserve">ELECTRODOS DE HIDROGEL PARA NEUROMONITOREO NEONATAL </t>
  </si>
  <si>
    <t>TOTAL PRECIO LOTE 4</t>
  </si>
  <si>
    <t>LOTE No. 5</t>
  </si>
  <si>
    <t xml:space="preserve">BRAZALETES NEONATOLOGIA </t>
  </si>
  <si>
    <t>CÓDIGO NUEVO</t>
  </si>
  <si>
    <t>BRAZALETE NEONATAL #1</t>
  </si>
  <si>
    <t>BRAZALETE NEONATAL #2</t>
  </si>
  <si>
    <t>BRAZALETE NEONATAL #3</t>
  </si>
  <si>
    <t>BRAZALETE NEONATAL #4</t>
  </si>
  <si>
    <t>TOTAL PRECIO LOTE 5</t>
  </si>
  <si>
    <t>LOTE No. 6</t>
  </si>
  <si>
    <t xml:space="preserve">SET SISTEMA RADIOFRECUENCIA BIPOLAR </t>
  </si>
  <si>
    <t xml:space="preserve">NEUROCIRGUIA </t>
  </si>
  <si>
    <t>SET COMPLETO SISTEMA RADIOFRECUENCIA DISC - FX ELLIQUENCE</t>
  </si>
  <si>
    <t>AGUJA CORTA PARA DISCOGRAFÍA</t>
  </si>
  <si>
    <t xml:space="preserve">SERVICIO RADIOFRECUENCIA </t>
  </si>
  <si>
    <t>TOTAL PRECIO LOTE 6</t>
  </si>
  <si>
    <t>LOTE No. 7</t>
  </si>
  <si>
    <t xml:space="preserve"> INSUMOS ESTIMULADOR MEDULAR O ESPINAL</t>
  </si>
  <si>
    <t>GENERADOR RECARGABLE</t>
  </si>
  <si>
    <t>ELECTRODOS QUIRURGICOS</t>
  </si>
  <si>
    <t>EXTENSIONES QUIRURGICAS</t>
  </si>
  <si>
    <t>PROGRAMADOR DE PACIENTE</t>
  </si>
  <si>
    <t>CABLE DE PRUEBA INTRAOPERATORIO</t>
  </si>
  <si>
    <t>SISTEMA DE RECARGA</t>
  </si>
  <si>
    <t>TOTAL PRECIO LOTE 7</t>
  </si>
  <si>
    <t>LOTE No. 8</t>
  </si>
  <si>
    <t xml:space="preserve"> ESTIMUADOR CEREBRAL PROFUNDO  (PARKINSON)</t>
  </si>
  <si>
    <t>ELECTRODOS INTRAPARENQUIMATOSOS DIRECCIONALES</t>
  </si>
  <si>
    <t>SISTEMA DE FIJACION A CRANEO</t>
  </si>
  <si>
    <t xml:space="preserve">TUNELIZADOR </t>
  </si>
  <si>
    <t>BROCA DE 14 MM</t>
  </si>
  <si>
    <t>TOTAL PRECIO LOTE 8</t>
  </si>
  <si>
    <t>LOTE No. 9</t>
  </si>
  <si>
    <t xml:space="preserve">ANALIZADOR SANGUINEO PARA MEDICION DE REACTIVOS INVICTRO POCT </t>
  </si>
  <si>
    <t xml:space="preserve">CARDIOVASCULAR - UCI </t>
  </si>
  <si>
    <t>CARTUCHOS PARA MEDICION ACT II</t>
  </si>
  <si>
    <t xml:space="preserve">CARTUCHO BNP </t>
  </si>
  <si>
    <t xml:space="preserve">CARTUCHO TROPONINA I SENSIBLE </t>
  </si>
  <si>
    <t>1196491082
1228405078</t>
  </si>
  <si>
    <t xml:space="preserve">CARTUCHO MEDICION LACTATO Y GASES </t>
  </si>
  <si>
    <t xml:space="preserve">CARTUCHO MEDICION PANEL METADOLICO </t>
  </si>
  <si>
    <t>TOTAL PRECIO LOTE 9</t>
  </si>
  <si>
    <t>LOTE No. 10</t>
  </si>
  <si>
    <t xml:space="preserve"> CATETER IMPLANTACION ADMINISTRACION DE QUIMIOTERAPIA</t>
  </si>
  <si>
    <t>CIRUGIA PEDIATRICA</t>
  </si>
  <si>
    <t xml:space="preserve"> CATETER IMPLANTACION ADMINISTRACION DE QUIMIOTERAPIA 4,5</t>
  </si>
  <si>
    <t>TOTAL PRECIO LOTE 10</t>
  </si>
  <si>
    <t>LOTE No. 11</t>
  </si>
  <si>
    <t xml:space="preserve">SISTEMA DE SUCCION </t>
  </si>
  <si>
    <t>TOTAL PRECIO LOTE 11</t>
  </si>
  <si>
    <t>LOTE No. 12</t>
  </si>
  <si>
    <t>CATETER DIALISIS</t>
  </si>
  <si>
    <t>CATETER DIALISIS PERITONEAL ADULTO</t>
  </si>
  <si>
    <t>CATETER DIALISIS PERITONEAL PEDIATRICO</t>
  </si>
  <si>
    <t>TOTAL PRECIO LOTE 12</t>
  </si>
  <si>
    <t>LOTE No. 13</t>
  </si>
  <si>
    <t xml:space="preserve"> LENTES INTRAOCULARES DE CAMARA POSTERIOR PODER ESPECIAL</t>
  </si>
  <si>
    <t xml:space="preserve">OFTALMOLOGIA </t>
  </si>
  <si>
    <t>TOTAL PRECIO LOTE 13</t>
  </si>
  <si>
    <t>LOTE No. 14</t>
  </si>
  <si>
    <t xml:space="preserve"> KIT FLUORESCENCIA ENDOSCOPICA</t>
  </si>
  <si>
    <t xml:space="preserve">CIRUGIA GENERAL </t>
  </si>
  <si>
    <t>KIT FLUORESCENCIA VERDE ENDOSCOPICA</t>
  </si>
  <si>
    <t>TOTAL PRECIO LOTE 14</t>
  </si>
  <si>
    <t>LOTE No. 15</t>
  </si>
  <si>
    <t xml:space="preserve">CATETERES INTRODUCTORES DEFLECTABLES </t>
  </si>
  <si>
    <t xml:space="preserve">VASCULAR </t>
  </si>
  <si>
    <t xml:space="preserve">CATETERES INTRODUCTORES DEFLECTABLES DE 6 A  12FR </t>
  </si>
  <si>
    <t>TOTAL PRECIO LOTE 15</t>
  </si>
  <si>
    <t>LOTE No. 16</t>
  </si>
  <si>
    <t xml:space="preserve">  BALONES NO COMPLACIENTES</t>
  </si>
  <si>
    <t xml:space="preserve">BALONES NO COMPLACIENTES DESDE 8 A 26MM POR DIFERENTES LONGITUDES </t>
  </si>
  <si>
    <t>TOTAL PRECIO LOTE 16</t>
  </si>
  <si>
    <t>LOTE No. 17</t>
  </si>
  <si>
    <t>STENT DESNUDO AUTOEXPANDIBLE DE NITINOL</t>
  </si>
  <si>
    <t>STENT DESNUDO AUTOEXPANDIBLE DE NITINOL DE DIFERENTES DIAMETRO Y LONGITUDES PARA EL SEGMENTO FEMORO-POPLITEO</t>
  </si>
  <si>
    <t>TOTAL PRECIO LOTE 17</t>
  </si>
  <si>
    <t>LOTE No. 18</t>
  </si>
  <si>
    <t xml:space="preserve"> STENT DESNUDO AUTOEXPANDIBLE DE NITINOL DE DIFERENTES DIAMETRO</t>
  </si>
  <si>
    <t>STENT DESNUDO AUTOEXPANDIBLE DE NITINOL DE DIFERENTES MEDIDAS Y DIFERENTES LONGITUDES PARA MANEJO DE PATOLOGIA ILIACA</t>
  </si>
  <si>
    <t>TOTAL PRECIO LOTE 18</t>
  </si>
  <si>
    <t>LOTE No. 19</t>
  </si>
  <si>
    <t xml:space="preserve"> CATETERES DE SOPORTE DE 0,14 - 0,18 - 0,035FR DE DIFERENTES LONGITUDES Y CON MARCAS RADIOPACAS</t>
  </si>
  <si>
    <t>CATETERES DE SOPORTE DE 0,14 - 0,18 - 0,035 DE DIFERENTES LONGITUDES Y CON MARCAS RADIOPACAS</t>
  </si>
  <si>
    <t>TOTAL PRECIO LOTE 19</t>
  </si>
  <si>
    <t>LOTE No. 20</t>
  </si>
  <si>
    <t xml:space="preserve"> PLUG VASCULAR DE DIFERENTES DIAMETROS </t>
  </si>
  <si>
    <t xml:space="preserve">PLUG VASCULAR DE DIFERENTES DIAMETROS </t>
  </si>
  <si>
    <t>TOTAL PRECIO LOTE 20</t>
  </si>
  <si>
    <t>LOTE No. 21</t>
  </si>
  <si>
    <t xml:space="preserve"> GUIAS PARA EL CRUCE DE LESIONES COMPLEJAS DE 0,14 - 0,18 CON GRAMAJE EN LA PUNTA</t>
  </si>
  <si>
    <t>GUIAS PARA EL CRUCE DE LESIONES COMPLEJAS DE 0,14 - 0,18 CON GRAMAJE EN LA PUNTA</t>
  </si>
  <si>
    <t>TOTAL PRECIO LOTE 21</t>
  </si>
  <si>
    <t>LOTE No. 22</t>
  </si>
  <si>
    <t xml:space="preserve">SISTEMA DE ESTRACCION DE TROMBOS CON CANASTILLA ESTRACTORA PARA TROMBOSIS CRONICA </t>
  </si>
  <si>
    <t xml:space="preserve">SISTEMA DE EXTRACCION DE TROMBOS CON CANASTILLA ESTRACTORA PARA TROMBOSIS CRONICA </t>
  </si>
  <si>
    <t>TOTAL PRECIO LOTE 22</t>
  </si>
  <si>
    <t>LOTE No. 23</t>
  </si>
  <si>
    <t xml:space="preserve">SISTEMA DE ATERECTOMIA </t>
  </si>
  <si>
    <t>SISTEMA DE ATERECTOMIA</t>
  </si>
  <si>
    <t>TOTAL PRECIO LOTE 23</t>
  </si>
  <si>
    <t>LOTE No. 24</t>
  </si>
  <si>
    <t xml:space="preserve"> TUBO RECTO PARA CORRECÓN ENDOVASCULAR DE PATOLOGIA AORTICA DE DIFERENTES DIAMETROS Y LONGITUDES  </t>
  </si>
  <si>
    <t xml:space="preserve">TUBO RECTO PARA CORRECÓN ENDOVASCULAR DE PATOLOGIA AORTICA DE DIFERENTES DIAMETROS Y LONGITUDES  </t>
  </si>
  <si>
    <t>TOTAL PRECIO LOTE 24</t>
  </si>
  <si>
    <t>LOTE No. 25</t>
  </si>
  <si>
    <t xml:space="preserve"> INTRODUCTORES HIDROFILICOS </t>
  </si>
  <si>
    <t>INTRODUCTORES HIDROFILICOS DE 12 A 24FR POR LONGITUDES DESDE 28-45 CM</t>
  </si>
  <si>
    <t>TOTAL PRECIO LOTE 25</t>
  </si>
  <si>
    <t>LOTE No. 26</t>
  </si>
  <si>
    <t xml:space="preserve">TUBOS NASOTRAQUELAES </t>
  </si>
  <si>
    <t xml:space="preserve">ANESTESIOLOGIA </t>
  </si>
  <si>
    <t xml:space="preserve">TUBOS NASOTRAQUEALES </t>
  </si>
  <si>
    <t>TOTAL PRECIO LOTE 26</t>
  </si>
  <si>
    <t>LOTE No. 27</t>
  </si>
  <si>
    <t>MICROGUIA DE RIGIDEZ VARIABLE</t>
  </si>
  <si>
    <t xml:space="preserve">NEUROCIRUGIA </t>
  </si>
  <si>
    <t>TOTAL PRECIO LOTE 27</t>
  </si>
  <si>
    <t>LOTE No. 28</t>
  </si>
  <si>
    <t>DISPOSITIVO DE REVASCULARIZACION</t>
  </si>
  <si>
    <t xml:space="preserve"> DISPOSITIVO DE REVASCULARIZACIÓN </t>
  </si>
  <si>
    <t>TOTAL PRECIO LOTE 28</t>
  </si>
  <si>
    <t>LOTE No. 29</t>
  </si>
  <si>
    <t>BALON DE OCLUSION VASCULAR TEMPORAL</t>
  </si>
  <si>
    <t xml:space="preserve"> BALON DE  OCLUSIÓN VASCULAR TEMPORAL PARA DETENER O CONTROLAR EL FLUJO SANGUÍNEO DE MANERA SELECTIVA.</t>
  </si>
  <si>
    <t>TOTAL PRECIO LOTE 29</t>
  </si>
  <si>
    <t>LOTE No. 30</t>
  </si>
  <si>
    <t>MICROCATETER PARA VASCULATURA TORTUOSA Y PEQUEÑA</t>
  </si>
  <si>
    <t xml:space="preserve">MICROCATETER PARA VASCULATURA TORTUOSA Y PEQUEÑA </t>
  </si>
  <si>
    <t>TOTAL PRECIO LOTE 30</t>
  </si>
  <si>
    <t>LOTE No. 31</t>
  </si>
  <si>
    <t>MICROCATETER PARA INFUSON DIAGNOSTICA</t>
  </si>
  <si>
    <t>MICROCATETÉR PARA INFUSIÓN  DIAGNÓSTICA</t>
  </si>
  <si>
    <t>TOTAL PRECIO LOTE 31</t>
  </si>
  <si>
    <t>LOTE No. 32</t>
  </si>
  <si>
    <t>CATETER GUIA ACCESO DISTAL</t>
  </si>
  <si>
    <t>TOTAL PRECIO LOTE 32</t>
  </si>
  <si>
    <t>LOTE No. 33</t>
  </si>
  <si>
    <t>MICROGUIA PARA COLOCACION SELECTIVA DE CATETERES DE DIAGNOSTICO Y TERAPEUTICO</t>
  </si>
  <si>
    <t>MICROGUIA PARA COLOCACIÓN SELECTIVA DE CATÉTERES DE DIAGNÓSTICO Y TERAPÉUTICO</t>
  </si>
  <si>
    <t>TOTAL PRECIO LOTE 33</t>
  </si>
  <si>
    <t>LOTE No. 34</t>
  </si>
  <si>
    <t xml:space="preserve">CATETER DE SOPORTE INTRACRANEAL DE DISPOSITIVOS </t>
  </si>
  <si>
    <t xml:space="preserve"> CATETER DE SOPORTE INTRACRANEAL DE DISPOSITIVOS </t>
  </si>
  <si>
    <t>TOTAL PRECIO LOTE 34</t>
  </si>
  <si>
    <t>LOTE No. 35</t>
  </si>
  <si>
    <t xml:space="preserve">MICROGUIA PARA INTRODUCIR SELECTIVAMENTE Y POSICIONAR CATETERES </t>
  </si>
  <si>
    <t>MICROGUIA PARA  INTRODUCIR SELECTIVAMENTE Y POSICIONAR CATÉTERES</t>
  </si>
  <si>
    <t>TOTAL PRECIO LOTE 35</t>
  </si>
  <si>
    <t>LOTE No. 36</t>
  </si>
  <si>
    <t>CATETER DE SELECCIÓN SIN INTERCAMBIO DE GUIA</t>
  </si>
  <si>
    <t xml:space="preserve"> CATETER DE SELECCIÓN SIN INTERCAMBIO DE GUIA  </t>
  </si>
  <si>
    <t>TOTAL PRECIO LOTE 36</t>
  </si>
  <si>
    <t>LOTE No. 37</t>
  </si>
  <si>
    <t>INTRODUCTOR PARA INSERCION DISPOSITIVOS ENDOVASCULAR</t>
  </si>
  <si>
    <t xml:space="preserve">INTRODUCTOR PARA INSERCIÓN DISPOSITIVOS ENDOVASCULAR </t>
  </si>
  <si>
    <t>TOTAL PRECIO LOTE 37</t>
  </si>
  <si>
    <t>LOTE No. 38</t>
  </si>
  <si>
    <t>MICROCATETER SELECTIVO Y SUPRASELECTIVO DE LUMEN SIMPLE</t>
  </si>
  <si>
    <t xml:space="preserve">MICROCATETER SELECTIVO Y SUPRASELECTIVO DE LUMEN SIMPLE </t>
  </si>
  <si>
    <t>TOTAL PRECIO LOTE 38</t>
  </si>
  <si>
    <t>LOTE No.39</t>
  </si>
  <si>
    <t>COILS ESPIRAL PARA EMBOLIZACION</t>
  </si>
  <si>
    <t xml:space="preserve">COILS ESPIRAL PARA EMBOLIZACIÓN </t>
  </si>
  <si>
    <t>TOTAL PRECIO LOTE 39</t>
  </si>
  <si>
    <t>LOTE No. 40</t>
  </si>
  <si>
    <t xml:space="preserve">MICROGUIA SELECTIVA Y SUPRASELECTIVA PARA NAVEGACION DE MICROCATETERES CEREBRALES </t>
  </si>
  <si>
    <t xml:space="preserve"> MICROGUIA SELECTIVA Y SUPRASELECTIVA PARA NAVEGACIÓN DE MICROCATETERES CEREBRALES </t>
  </si>
  <si>
    <t>TOTAL PRECIO LOTE 40</t>
  </si>
  <si>
    <t>LOTE No. 41</t>
  </si>
  <si>
    <t>STENT AUTOEXPANSIBLE DE CELDA CERRADA</t>
  </si>
  <si>
    <t xml:space="preserve"> STENT AUTOEXPANSIBLE DE CELDA CERRADA </t>
  </si>
  <si>
    <t>TOTAL PRECIO LOTE 41</t>
  </si>
  <si>
    <t>LOTE No. 42</t>
  </si>
  <si>
    <t>GUIA PARA ANGIOPLASTIA TRANSLUMINAL PERCUTANEA CON REVESTIMIENTO HIDROFILICO</t>
  </si>
  <si>
    <t>GUÍA PARA ANGIOPLASTÍA TRANSLUMINAL PERCUTÁNEA CON REVESTIMIENTO HIDROFÍLICO</t>
  </si>
  <si>
    <t>TOTAL PRECIO LOTE 42</t>
  </si>
  <si>
    <t>LOTE No. 43</t>
  </si>
  <si>
    <t>CATETER ASPIRACION</t>
  </si>
  <si>
    <t xml:space="preserve">CATETER ASPIRACIÓN </t>
  </si>
  <si>
    <t>TOTAL PRECIO LOTE 43</t>
  </si>
  <si>
    <t>LOTE No. 44</t>
  </si>
  <si>
    <t>CATETER ACCESO DISTAL TRENZADO</t>
  </si>
  <si>
    <t>CATETER ACCESO DISTAL - TRENZADO</t>
  </si>
  <si>
    <t>TOTAL PRECIO LOTE 44</t>
  </si>
  <si>
    <t>LOTE No. 45</t>
  </si>
  <si>
    <t>VALVULA HEMOSTATICA</t>
  </si>
  <si>
    <t xml:space="preserve"> VALVULA HEMOSTATICA </t>
  </si>
  <si>
    <t>TOTAL PRECIO LOTE 45</t>
  </si>
  <si>
    <t>LOTE No. 46</t>
  </si>
  <si>
    <t>EXTRACCIÓN DE ELECTRODOS DE ESTIMULACIÓN CARDIACA ENDOVASCULAR</t>
  </si>
  <si>
    <t xml:space="preserve">ELECTROFISIOLGIA </t>
  </si>
  <si>
    <t>CÓDIGO UNSPSC</t>
  </si>
  <si>
    <t>DESCRIPCIÓN</t>
  </si>
  <si>
    <t>CATÉTER LAZO RESCATADOR EN SNARE DE 3 ASAS, 6 FR DIÁMETRO 9- 15 MM, LONGITUD 120 CMS</t>
  </si>
  <si>
    <t>DISPOSITIVOS DE ANCLAJE DE ELECTRODO CON MECANISMO DE BLOQUEO/DESBLOQUEO LLD N EZ, LONGITUD 65 CMS</t>
  </si>
  <si>
    <t>DISPOSITIVO DE ANCLAJE DE ELECTRODO CON MECANISMO DE BLOQUEO/DESBLOQUEO LLD N E, LONGITUD 85 CMS</t>
  </si>
  <si>
    <t>CORTADOR DE ELECTRODOS (LEAD CUTTER) PARA USO CON LLD</t>
  </si>
  <si>
    <t>KIT DE ACCESORIOS PARA DISPOSITIVOS DE ANCLAJE LLD</t>
  </si>
  <si>
    <t>VAINA MECÁNICA ROTACIONAL TIPO PISTOLA PARA EXTRACCIÓN DE ELECTRODOS MODELO TIGHTRAIL DE 9FR A 48CM</t>
  </si>
  <si>
    <t>VAINA MECÁNICA ROTACIONAL TIPO PISTOLA PARA EXTRACCIÓN DE ELECTRODOS MODELO TIGHT RAIL DE 11FR A 48CM</t>
  </si>
  <si>
    <t>VAINA MECÁNICA ROTACIONAL TIPO PISTOLA PARA EXTRACCIÓN DE ELECTRODOS MODELO TIGHT TRAIL DE 13 FR A 48CM</t>
  </si>
  <si>
    <t>DISPOSITIVO DE ANCLAJE DE ELECTRODO CON MECANISMOS DE BLOQUEO/DESBLOQUEO LLD N 1, LONGITUD 65 CMS</t>
  </si>
  <si>
    <t>TOTAL PRECIO LOTE 46</t>
  </si>
  <si>
    <t xml:space="preserve">LOTE No. 47 </t>
  </si>
  <si>
    <t>INSUMOS Y/O DISPOSITIVOS PARA REEMPLAZO PERCUTÁNEO DE VÁLVULA CARDIACA</t>
  </si>
  <si>
    <t>CÓDIGO UNSPCS</t>
  </si>
  <si>
    <t>TRANSCATETER NÚMERO 20 VÁLVULA CARDIACA</t>
  </si>
  <si>
    <t>VÁLVULA CARDIACA TRANSCATETER NÚMERO 23</t>
  </si>
  <si>
    <t>VÁLVULA CARDIACA TRANSCATETER NÚMERO 26</t>
  </si>
  <si>
    <t>VÁLVULA CARDIACA TRANSCATETER NÚMERO 29</t>
  </si>
  <si>
    <t>TOTAL PRECIO LOTE 47</t>
  </si>
  <si>
    <t>LOTE No. 48</t>
  </si>
  <si>
    <t>CATÉTER ABBA MAC</t>
  </si>
  <si>
    <t>CATETER ABBA MAC -CATÉTER VENOSO AVANZADO</t>
  </si>
  <si>
    <t>TOTAL PRECIO LOTE 48</t>
  </si>
  <si>
    <t>LOTE No. 49</t>
  </si>
  <si>
    <t>ASPIRADOR MANUAL ENDOUTERINO</t>
  </si>
  <si>
    <t xml:space="preserve">GINECOLOGIA </t>
  </si>
  <si>
    <t>TOTAL PRECIO LOTE 49</t>
  </si>
  <si>
    <t>LOTE No. 50</t>
  </si>
  <si>
    <t>MALLAS ATRAPOLIPOS</t>
  </si>
  <si>
    <t xml:space="preserve">COLOPROCTOLOGIA </t>
  </si>
  <si>
    <t>TOTAL PRECIO LOTE 50</t>
  </si>
  <si>
    <t>LOTE No. 51</t>
  </si>
  <si>
    <t>INSUMOS DERMATOLOGÍA (PUCH REUTILIZABLES)</t>
  </si>
  <si>
    <t xml:space="preserve">DERMATOLOGIA </t>
  </si>
  <si>
    <t>TOTAL PRECIO LOTE 51</t>
  </si>
  <si>
    <t>LOTE No. 52</t>
  </si>
  <si>
    <t>BALONES MANOMETRICOS</t>
  </si>
  <si>
    <t>GASTROENTEROLOGÍA - COLOPROCTOLOGÍA</t>
  </si>
  <si>
    <t>TOTAL PRECIO LOTE 52</t>
  </si>
  <si>
    <t>LOTE No. 53</t>
  </si>
  <si>
    <t>CATETER ANORECTAL</t>
  </si>
  <si>
    <t>COLOPROCTOLOGIA</t>
  </si>
  <si>
    <t>TOTAL PRECIO LOTE 53</t>
  </si>
  <si>
    <t>LOTE No. 54</t>
  </si>
  <si>
    <t>CARTUCHOS ATP</t>
  </si>
  <si>
    <t>EPIDEMIOLOGÍA</t>
  </si>
  <si>
    <t>TOTAL PRECIO LOTE 54</t>
  </si>
  <si>
    <t>LOTE No. 55</t>
  </si>
  <si>
    <t xml:space="preserve">CLINICA DEL DOLOR </t>
  </si>
  <si>
    <t xml:space="preserve">ANESTESIOLOGIA / CLINCA DOLOR </t>
  </si>
  <si>
    <t>ELECTRODO EPIDURAL DE RADIOFRECUENCIA</t>
  </si>
  <si>
    <t>ELECTRODO INTRADISCAL  DE RADIOFRECUENCIA</t>
  </si>
  <si>
    <t>CANULA RADIOFRECUENCIA EPIDURAL</t>
  </si>
  <si>
    <t>CABLE CONECTOR PARA ELECTRODOS</t>
  </si>
  <si>
    <t>ELECTRODOS REUTILIZABLES DE ABLACIÓN POR RADIOFRECUENCIA 10CM</t>
  </si>
  <si>
    <t xml:space="preserve">ELECTRODOS REUTILIZABLES DE ABLACIÓN POR RADIOFRECUENCIA 15 CM </t>
  </si>
  <si>
    <t xml:space="preserve">PLACAS COMPATIBLES CON RADIOFRECUENCIA </t>
  </si>
  <si>
    <t>AGUJAS DE RADIOFRECUENCIA PUNTA ACTIVA CURVA 15CM X 10MM X 20GA</t>
  </si>
  <si>
    <t>AGUJAS DE RADIOFRECUENCIA PUNTA ACTIVA CURVA 10CM X 10MM X 20GA</t>
  </si>
  <si>
    <t>TOTAL PRECIO LOTE 55</t>
  </si>
  <si>
    <t>LOTE No. 56</t>
  </si>
  <si>
    <t>ESTIMULADOR MEDULAR PARA MANEJO DE DOLOR</t>
  </si>
  <si>
    <t>ESTIMULADOR MEDULAR PARA MANEJO DE DOLOR DEFINITIVO</t>
  </si>
  <si>
    <t>TOTAL PRECIO LOTE 56</t>
  </si>
  <si>
    <t>LOTE No. 57</t>
  </si>
  <si>
    <t xml:space="preserve">BOMBA INTRATECAL </t>
  </si>
  <si>
    <t>BOMBA INFUSION PROGRAMABLE SYNCHROMED II</t>
  </si>
  <si>
    <t>CATETER INTRATECAL ASCENDA 2 SEGMENTOS, PUNTA ACERRADA, CORTO/LARGO</t>
  </si>
  <si>
    <t xml:space="preserve">TUNELIZADOR DE CATETER 38 CM /60CM </t>
  </si>
  <si>
    <t xml:space="preserve">PROGRAMADOR EXTERNO DE PACIENTE (MYPTM) </t>
  </si>
  <si>
    <t xml:space="preserve">KIT DE RELLENO </t>
  </si>
  <si>
    <t>TOTAL PRECIO LOTE 57</t>
  </si>
  <si>
    <t>LOTE No. 58</t>
  </si>
  <si>
    <t>CATÉTER ESOFÁGICO</t>
  </si>
  <si>
    <t>TOTAL PRECIO LOTE 58</t>
  </si>
  <si>
    <t>LOTE No. 59</t>
  </si>
  <si>
    <t>ASAS PARA HISTEROSCOPIA</t>
  </si>
  <si>
    <t>ASA PARA HISTEROSCOPIA</t>
  </si>
  <si>
    <t>ASA HISTEROSCOPIO CON PUNTA DE BALON</t>
  </si>
  <si>
    <t>ASA HISTEROSCOPIA BIPOLAR</t>
  </si>
  <si>
    <t>TOTAL PRECIO LOTE 59</t>
  </si>
  <si>
    <t>LOTE No. 60</t>
  </si>
  <si>
    <t>FIBRAS DEL LASER PARA EL SERVICIO DE UROLOGIA (APOYO TECNOLOGICO)</t>
  </si>
  <si>
    <t>UROLOGIA</t>
  </si>
  <si>
    <t>FIBRA DEL LASER 270 A 272 UM</t>
  </si>
  <si>
    <t>FIBRAS DEL LASER 365</t>
  </si>
  <si>
    <t>FIBRAS DEL LASER 550</t>
  </si>
  <si>
    <t>FIBRAS DEL LASER 800</t>
  </si>
  <si>
    <t>FIBRAS DEL LASER 940</t>
  </si>
  <si>
    <t>TOTAL PRECIO LOTE 60</t>
  </si>
  <si>
    <t>LOTE No. 61</t>
  </si>
  <si>
    <t>PROTESIS TESTICULARES</t>
  </si>
  <si>
    <t>PROTESIS TESTICULAR DE SILICONA S.</t>
  </si>
  <si>
    <t>KIT</t>
  </si>
  <si>
    <t>PROTESIS TESTICULAR DE SILICONA M</t>
  </si>
  <si>
    <t>PROTESIS TESTICULAR DE SILICONA L</t>
  </si>
  <si>
    <t>TOTAL PRECIO LOTE 61</t>
  </si>
  <si>
    <t>LOTE No. 62</t>
  </si>
  <si>
    <t>ELECTRODO TRANSVENOSO PARA MARCAPASOS</t>
  </si>
  <si>
    <t>UCI</t>
  </si>
  <si>
    <t>42203400
42203502</t>
  </si>
  <si>
    <t>ELECTRODO DE MARCAPASOS TRANSVENOSO DE 5FR CON AGUJA DE INTRODUCCION</t>
  </si>
  <si>
    <t>42203400
42203503</t>
  </si>
  <si>
    <t>ELECTRODO DE MARCAPASOS TRANSVENOSO DE 6FR CON AGUJA DE INTRODUCCION</t>
  </si>
  <si>
    <t>TOTAL PRECIO LOTE 62</t>
  </si>
  <si>
    <t>LOTE No. 63</t>
  </si>
  <si>
    <t>TUBOS VALVULADOS</t>
  </si>
  <si>
    <t>CIRUGIA CARDIOVASCULAR</t>
  </si>
  <si>
    <t>42296005
42294704</t>
  </si>
  <si>
    <t>TUBO VALVULADO #21</t>
  </si>
  <si>
    <t>42296005
42294705</t>
  </si>
  <si>
    <t>TUBO VALVULADO #23</t>
  </si>
  <si>
    <t>42296005
42294706</t>
  </si>
  <si>
    <t>TUBO VALVULADO #25</t>
  </si>
  <si>
    <t>42296005
42294707</t>
  </si>
  <si>
    <t>TUBO VALVULADO #27</t>
  </si>
  <si>
    <t>42296005
42294743</t>
  </si>
  <si>
    <t>TUBO VALVULADO #29</t>
  </si>
  <si>
    <t>TOTAL PRECIO LOTE 63</t>
  </si>
  <si>
    <t>LOTE No. 64</t>
  </si>
  <si>
    <t>INSUMOS CIRUGIA CARDIOVASCULAR ACCESORIOS PARA COLOCACIÓN DE PROTESIS VALVULARES</t>
  </si>
  <si>
    <t>CARDIOVASCULAR</t>
  </si>
  <si>
    <t>SISTEMA DE FIJACION DE SUTURA EN TITANIO KIT COMBO MINI (2 DISPOSITIVOS MÁS 12 GANCHOS )</t>
  </si>
  <si>
    <t>SISTEMA DE FIJACION DE SUTURA EN TITANIO (CAJA CON 12 GANCHOS SENCILLOS COMPATIBLES )</t>
  </si>
  <si>
    <t>SISTEMA DE FIJACION DE SUTURA EN TITANIO (CAJA CON 12 SOBRES COMPATIBLES CON DISPOSITIVOS )</t>
  </si>
  <si>
    <t>SISTEMA DE FIJACION DE SUTURA EN TITANIO KIT COMBO 2MINI DISPOSITIVOS</t>
  </si>
  <si>
    <t>TOTAL PRECIO LOTE 64</t>
  </si>
  <si>
    <t>LOTE No. 65</t>
  </si>
  <si>
    <t>PARCHE DE PERICARDIO</t>
  </si>
  <si>
    <t>PARCHE BIOLOGICO DE PERICARDIO BOVINO DE 8 A 10CM X 10CM A 14CM</t>
  </si>
  <si>
    <t>PARCHE BIOLOGICO DE PERICARDIO BOVINO DE 5CM A 8 CM X 8CM A 14 CM</t>
  </si>
  <si>
    <t>TOTAL PRECIO LOTE 65</t>
  </si>
  <si>
    <t>LOTE No. 66</t>
  </si>
  <si>
    <t>CANULA DE RETORNO VENOSO TRES ESTADIOS</t>
  </si>
  <si>
    <t>UNIADD</t>
  </si>
  <si>
    <t>TOTAL PRECIO LOTE 66</t>
  </si>
  <si>
    <t>LOTE No. 67</t>
  </si>
  <si>
    <t>MATERIAL REABSORBIBLE PARA CORRECCION DE CRANEOSINOSTOSIS</t>
  </si>
  <si>
    <t>NEUROCIRUGIA - MAXILO - PLASTICA</t>
  </si>
  <si>
    <t>42322106
42296100</t>
  </si>
  <si>
    <t>MATERIAL REABSORBIBLE PARA CORRECCION DE CRANEOSINOSTOSIS PANEL 50X50MM SIST 1.5</t>
  </si>
  <si>
    <t>MATERIAL REABSORBIBLE PARA CORRECCION DE CRANEOSINOSTOSIS PANEL DE 100X 100 SISTEMA 1,5</t>
  </si>
  <si>
    <t>MATERIAL REABSORBIBLE PARA CORRECCION DE CRANEOSINOSTOSIS PLACA RECTA, 4 ORF SIST 1.5</t>
  </si>
  <si>
    <t>MATERIAL REABSORBIBLE PARA CORRECCION DE CRANEOSINOSTOSIS PLACA RECTA, 4 ORF, C/P SIST 1.5</t>
  </si>
  <si>
    <t>MATERIAL REABSORBIBLE PARA CORRECCION DE CRANEOSINOSTOSIS PLACA RECTA, 6 ORF SIST 1.5</t>
  </si>
  <si>
    <t>MATERIAL REABSORBIBLE PARA CORRECCION DE CRANEOSINOSTOSIS PLACA RECTA, 6 ORF, C/P SIST 1.5</t>
  </si>
  <si>
    <t>MATERIAL REABSORBIBLE PARA CORRECCION DE CRANEOSINOSTOSIS PLACA RECTA, 8 ORF SIST 1.5</t>
  </si>
  <si>
    <t>MATERIAL REABSORBIBLE PARA CORRECCION DE CRANEOSINOSTOSIS PLACA RECTA, 8 ORF, C/P SIST 1.5</t>
  </si>
  <si>
    <t>MATERIAL REABSORBIBLE PARA CORRECCION DE CRANEOSINOSTOSIS PLACA RECTA 20 ORIF SIST 1,5</t>
  </si>
  <si>
    <t>MATERIAL REABSORBIBLE PARA CORRECCION DE CRANEOSINOSTOSIS PLACA EN "X" C/P SIST 1.5</t>
  </si>
  <si>
    <t>MATERIAL REABSORBIBLE PARA CORRECCION DE CRANEOSINOSTOSIS PLACA EN "L",DER S/P SIST 1.5</t>
  </si>
  <si>
    <t>MATERIAL REABSORBIBLE PARA CORRECCION DE CRANEOSINOSTOSIS PLACA EN "L",IZQ S/P SIST 1.5</t>
  </si>
  <si>
    <t>MATERIAL REABSORBIBLE PARA CORRECCION DE CRANEOSINOSTOSISPLACA CURVA, 6 ORF SIST 1.5</t>
  </si>
  <si>
    <t>MATERIAL REABSORBIBLE PARA CORRECCION DE CRANEOSINOSTOSIS TORNILLO 1.5X3MM, 2/PQT SIST 1.5</t>
  </si>
  <si>
    <t>MATERIAL REABSORBIBLE PARA CORRECCION DE CRANEOSINOSTOSIS TORNILLO 1.5X4MM, 2/PQT SIST 1.5</t>
  </si>
  <si>
    <t>MATERIAL REABSORBIBLE PARA CORRECCION DE CRANEOSINOSTOSIS TORNILLO 1.5X5MM, 2/PQT SIST 1.5</t>
  </si>
  <si>
    <t>MATERIAL REABSORBIBLE PARA CORRECCION DE CRANEOSINOSTOSIS TORNILLO 1.5X6MM, 2/PQT SIST 1.5</t>
  </si>
  <si>
    <t>MATERIAL REABSORBIBLE PARA CORRECCION DE CRANEOSINOSTOSIS TORNILLO 1.5X7MM 2/PQT SIST 1.5</t>
  </si>
  <si>
    <t>MATERIAL REABSORBIBLE PARA CORRECCION DE CRANEOSINOSTOSIS TORNILLO 1.5X8MM 2/PQT SIST 1.5</t>
  </si>
  <si>
    <t>MATERIAL REABSORBIBLE PARA CORRECCION DE CRANEOSINOSTOSIS TORNILLO 1,5X4MM 4/PQT SIST 1,5</t>
  </si>
  <si>
    <t>MATERIAL REABSORBIBLE PARA CORRECCION DE CRANEOSINOSTOSIS TORNILLO 1,5X5MM 4/PQT SIST 1,5</t>
  </si>
  <si>
    <t>MATERIAL REABSORBIBLE PARA CORRECCION DE CRANEOSINOSTOSIS TORNILLO 2.0X5MM, 2/PQT SIST 2.0</t>
  </si>
  <si>
    <t>MATERIAL REABSORBIBLE PARA CORRECCION DE CRANEOSINOSTOSIS TORNILLO 2.0X7MM, 2/PQT SIST 2.0</t>
  </si>
  <si>
    <t>TOTAL PRECIO LOTE 67</t>
  </si>
  <si>
    <t>LOTE No. 68</t>
  </si>
  <si>
    <t>INSUMOS NEUROCIRUGIA I ENDOVASCULAR</t>
  </si>
  <si>
    <t>NEUROCIRUGIA</t>
  </si>
  <si>
    <t>COILS DE PLATINO DESPRENDIBLES. PARA NEUROCIRUGIA</t>
  </si>
  <si>
    <t>MICROCATETER COMPATIBLE PARA COILS SISTEMA 18</t>
  </si>
  <si>
    <t>MICROCATETER COMPATIBLE PARA COILS SISTEMA 10</t>
  </si>
  <si>
    <t>MICROGUIA INTRACEREBRAL</t>
  </si>
  <si>
    <t>SISTEMA DE LIBERACION PARA MICROCOILS, COMPATIBLE CON COILS DE PLATINO DESPRENDIBLES PARA NEUROCIRUGIA CON CABLE DE LIBERACION COMPATIBLE .</t>
  </si>
  <si>
    <t>MICROGUIA NEUROVASCULAR 0.014 PULGADAS POR 200 CM</t>
  </si>
  <si>
    <t>TOTAL PRECIO LOTE 68</t>
  </si>
  <si>
    <t>LOTE No. 69</t>
  </si>
  <si>
    <t>INSUMOS CIRUGIA ENDOVASCULAR</t>
  </si>
  <si>
    <t>CATETER GUIA NEUROCIRUGIA DE 6 FR</t>
  </si>
  <si>
    <t>CATETER GUIANEUROCIRUGIA DE 7 FR</t>
  </si>
  <si>
    <t>TOTAL PRECIO LOTE 69</t>
  </si>
  <si>
    <t>LOTE No. 70</t>
  </si>
  <si>
    <t>INSUMOS CIRUGIA PEDIATRICA</t>
  </si>
  <si>
    <t>KIT PARA GASTROPEXIA SERVICIO DE CIRUGIA PEDIATRICA</t>
  </si>
  <si>
    <t>SONDA GASTROENTERICA YEYUNAL</t>
  </si>
  <si>
    <t>SONDA DE BAJO PERFIL CON AVANCE A YEYUNO MIC-KEY YEYUNAL</t>
  </si>
  <si>
    <t>42231602
42294901</t>
  </si>
  <si>
    <t>KIT DE GASTROSTOMIA ENDOSCOPICA PERCUTANEA PEDIATRICA TIPO PUSH O PULL 14 FR</t>
  </si>
  <si>
    <t>KIT DE GASTROSTOMIA ENDOSCOPICA PERCUTANEA PEDIATRICA TIPO PUSH O PULL 18 FR A 20FR</t>
  </si>
  <si>
    <t>KIT DE GASTROSTOMIA ENDOSCOPICA PERCUTANEA PEDIATRICA TIPO PUSH O PULL 14FR A 16 FR</t>
  </si>
  <si>
    <t>TOTAL PRECIO LOTE 70</t>
  </si>
  <si>
    <t>LOTE No. 71</t>
  </si>
  <si>
    <t>PROTESIS MAMARIAS EXTERNAS</t>
  </si>
  <si>
    <t>CIRUGIA GENERAL</t>
  </si>
  <si>
    <t>TOTAL PRECIO LOTE 71</t>
  </si>
  <si>
    <t>LOTE No. 72</t>
  </si>
  <si>
    <t>DRENES</t>
  </si>
  <si>
    <t>42311903
42142400</t>
  </si>
  <si>
    <t>DREN DE PEN ROSSE GRANDE</t>
  </si>
  <si>
    <t>DREN DE PEN ROSSE MEDIANO</t>
  </si>
  <si>
    <t>DREN DE PEN ROSSE PEQUEÑO</t>
  </si>
  <si>
    <t>TUBO EN T PARA CIRUGIA GENERAL</t>
  </si>
  <si>
    <t>TOTAL PRECIO LOTE 72</t>
  </si>
  <si>
    <t>LOTE No. 73</t>
  </si>
  <si>
    <t>DISPOSITIVOS DE BIOPSIA PARA CIRUGIA GENERAL</t>
  </si>
  <si>
    <t>STENT DE APOSICION LUMINAL 6-20MM DIAMETRO X 8MM - 10 MM LONGITUD CON CISTOTOMO PARA DREANJE DE SEUDOQUISTES PANCREATICOS, NECROSECTOMIAS Y/O VIAS BILIARES</t>
  </si>
  <si>
    <t>DISPOSITIVO DE BIOPSIA CON AGUJA FINA
 (FNB) POR ECOGRAFÍA ENDOSCÓPICA</t>
  </si>
  <si>
    <t>AGUJA DE ASPIRACIÓN (FNA) POR ECOGRAFÍA ENDOSCÓPICA</t>
  </si>
  <si>
    <t>AGENTE DE ELEVACIÓN DE LA SUBMUCOSA</t>
  </si>
  <si>
    <t>CAJA X 2</t>
  </si>
  <si>
    <t>TOTAL PRECIO LOTE 73</t>
  </si>
  <si>
    <t>LOTE No. 74</t>
  </si>
  <si>
    <t>SOPORTE DE AGUJAS</t>
  </si>
  <si>
    <t>SOPORTES DE AGUJAS</t>
  </si>
  <si>
    <t>TOTAL PRECIO LOTE 74</t>
  </si>
  <si>
    <t>LOTE No. 75</t>
  </si>
  <si>
    <t>INTRODUCTOR FLEXIBLE CON VALVULA DRY SEAL</t>
  </si>
  <si>
    <t>CATETER INTRODUCTOR FLEXIBLE CON REVESTIMINETO HIDROFILICO LONGITUD DE 33 CM</t>
  </si>
  <si>
    <t>CATETER INTRODUCTOR FLEXIBLE CON REVESTIMINETO HIDROFILICO LONGITUD DE 45 CM</t>
  </si>
  <si>
    <t>TOTAL PRECIO LOTE 75</t>
  </si>
  <si>
    <t>LOTE No. 76</t>
  </si>
  <si>
    <t>PROTESIS MAMARIAS INTERNAS</t>
  </si>
  <si>
    <t>CIRUGIA PLASTICA</t>
  </si>
  <si>
    <t>PROTESIS MAMARIA INTERNA DE SUPERFICIE :
 MICROTEXTURIZADA RELLENAS DE GEL COHESIVO DE SILICONA CON DISPONIBILIDAD DE STOCK COMPLETO ( DIFERENTES TAMAÑOS ) DURANTE EL PROCEDIMIENTO QUIRÚRGICO. O CUANDO SEAN REQUERIDAS. PERFIL REDONDO</t>
  </si>
  <si>
    <t>PROTESIS MAMARIA INTERNA SUPERFICIE 
 MICROTEXTURIZADA RELLENAS DE GEL DE SILICONA REDONDAS O ANATOMICAS</t>
  </si>
  <si>
    <t>EXPANSORES TISULARES EN 
 SILICONA DE DIFERENTES FORMAS (REDONDO, RECTANGULAR, CROSSANT,)</t>
  </si>
  <si>
    <t>TOTAL PRECIO LOTE 76</t>
  </si>
  <si>
    <t>LOTE No. 77</t>
  </si>
  <si>
    <t>DISPOSITIVO DESCARTABLE PARA OCLUSIÓN VASCULAR</t>
  </si>
  <si>
    <t>OCLUSOR VASCULAR CLIP</t>
  </si>
  <si>
    <t>ACLUSOR VASCULAR CLIP SENCILLO</t>
  </si>
  <si>
    <t>CLIP DOBLE</t>
  </si>
  <si>
    <t>TOTAL PRECIO LOTE 77</t>
  </si>
  <si>
    <t>LOTE No. 78</t>
  </si>
  <si>
    <t>MONOPOLAR CON RADIOFRECUENCIA A BAJA TEMPERATURA PARA PROCEDIMIENTOS EN ELECTROFISIOLOGIA CAMBIOS DE MARCAPASOS</t>
  </si>
  <si>
    <t>ELECTROFISIOLOGIA</t>
  </si>
  <si>
    <t>KIT DISPOSITIVO QUIRURGICO CON PULSOS DE ALTA FRECUENCIA MONOPOLAR PARA INSICIÓN, DISECCION ELECTRODOS DE ESTIMULACIÓN CARDIACA.</t>
  </si>
  <si>
    <t>TOTAL PRECIO LOTE 78</t>
  </si>
  <si>
    <t>LOTE No. 79</t>
  </si>
  <si>
    <t>INTRODUCTOR LARGO NEUROCIRUGIA</t>
  </si>
  <si>
    <t>INTRODUCTOR LARGO 6FR O 7 FR Y DE 90CM A 120CM</t>
  </si>
  <si>
    <t>TOTAL PRECIO LOTE 79</t>
  </si>
  <si>
    <t>LOTE No. 80</t>
  </si>
  <si>
    <t>VENDA ENYESADA ACRILIA Y SINTETICA</t>
  </si>
  <si>
    <t>VENDA ENYESADA ACRILICA DE 3 PULGADAS X 4 YARDAS</t>
  </si>
  <si>
    <t>VENDA ENYESADA ACRILICA DE 4 PULGADAS X 4 YARDAS</t>
  </si>
  <si>
    <t>VENDA ENYESADA ACRILICA DE 5 PULGADAS X 4 YARDAS</t>
  </si>
  <si>
    <t>VENDA COHESIVA FLEXIBLE DE LATEX. 3 PULGADAS X 2.2 YARDAS</t>
  </si>
  <si>
    <t>VENDA COHESIVA FLEXIBLE DE LATEX. 4 PULGADAS X 2.2 YARDAS</t>
  </si>
  <si>
    <t>VENDA SINTETICA TUBULAR ALMOHADILLADA HIDRÓFUGA 2 PULGADAS X 2.6 YARDAS</t>
  </si>
  <si>
    <t>VENDA SINTETICA TUBULAR ALMOHADILLADA HIDRÓFUGA 3 PULGADAS X 2.6 YARDAS</t>
  </si>
  <si>
    <t>VENDA SINTETICA TUBULAR ALMOHADILLADA HIDRÓFUGA 4 PULGADAS X 2.6 YARDAS</t>
  </si>
  <si>
    <t>TOTAL PRECIO LOTE 80</t>
  </si>
  <si>
    <t>LOTE No. 81</t>
  </si>
  <si>
    <t>CABLE MEDICION UMBRALES</t>
  </si>
  <si>
    <t>42295200
42203500</t>
  </si>
  <si>
    <t>CABLE PARA MEDICION DE UMBRALES DE ELECTRODOS DE MARCAPASOS</t>
  </si>
  <si>
    <t>TOTAL PRECIO LOTE 81</t>
  </si>
  <si>
    <t>LOTE No. 82</t>
  </si>
  <si>
    <t>FLUORESCEINA TIRILLAS PARA OFTALMOLOGIA</t>
  </si>
  <si>
    <t>OFTALMOLOGÍA</t>
  </si>
  <si>
    <t>TOTAL PRECIO LOTE 82</t>
  </si>
  <si>
    <t>LOTE No. 83</t>
  </si>
  <si>
    <t>INSUMOS Y DISPOSITIVOS PARA PROCEDIMIENTOS QUIRURGICOS OFTALMOLÓGICOS</t>
  </si>
  <si>
    <t>ANILLOS PARA SIMBLEFARON</t>
  </si>
  <si>
    <t>CONJUNTIVALES ADULTO Y PEDIATRICO( 14,16,18,20 MM)</t>
  </si>
  <si>
    <t>METILMETACRILATO VARIOS DIAMETROS (14,16,18,20 MM)</t>
  </si>
  <si>
    <t>TOTAL PRECIO LOTE 83</t>
  </si>
  <si>
    <t>LOTE No. 84</t>
  </si>
  <si>
    <t>ANILLOS DE TENSIÓN CAPSULAR SERVICIO DE OFTALMOLOGIA</t>
  </si>
  <si>
    <t>ANILLOS DE TENSIÓN CAPSULAR DIAMETROS 11 -12 -13 MM</t>
  </si>
  <si>
    <t>TOTAL PRECIO LOTE 84</t>
  </si>
  <si>
    <t>LOTE No. 85</t>
  </si>
  <si>
    <t>SONDAS DESECHABLES PARA ICARE SERVICIO DE OFTALMOLOGIA</t>
  </si>
  <si>
    <t>TOTAL PRECIO LOTE 85</t>
  </si>
  <si>
    <t>LOTE No. 86</t>
  </si>
  <si>
    <t>LENTES INTRAOCULARES SERVICIO DE OFTALMOLOGIA</t>
  </si>
  <si>
    <t>LENTE INTRAOCULAR DE AFAQUIA DE FIJACION/ENCLAVAMIENTO IRIDIANO</t>
  </si>
  <si>
    <t>LENTES INTRAOCULARES RIGIDOS</t>
  </si>
  <si>
    <t>LENTES INTRAOCULAR FAQUICO DE CAMARA ANTERIOR</t>
  </si>
  <si>
    <t>TOTAL PRECIO LOTE 86</t>
  </si>
  <si>
    <t>LOTE No. 87</t>
  </si>
  <si>
    <t>LENTE INTRAOCULAR FAQUICO DE IMPLANTE RETRO- IRIDIANO PRELENTICULA R TORICO</t>
  </si>
  <si>
    <t>LENTE INTRAOCULAR FAQUICO DE IMPLANTE RETRO- IRIDIANO PRELENTICULA R ESFERICO</t>
  </si>
  <si>
    <t>TOTAL PRECIO LOTE 87</t>
  </si>
  <si>
    <t>LOTE No. 88</t>
  </si>
  <si>
    <t xml:space="preserve">INSUMOS TERAPIA ECMO </t>
  </si>
  <si>
    <t>MEMBRANA DE OXIGENACIÓN EXTRACORPOREA DE LARGA DURACIÓN</t>
  </si>
  <si>
    <t>SET DE TUBERIA ECMO ADULTO</t>
  </si>
  <si>
    <t>TOTAL PRECIO LOTE 88</t>
  </si>
  <si>
    <t>LOTE No. 89</t>
  </si>
  <si>
    <t>CENTRIFUGA PARA ETMO</t>
  </si>
  <si>
    <t>CENTRIFUGA PARA ECMO/VAD</t>
  </si>
  <si>
    <t>MANGUERAS KIT CONSUMIBLE ADULTO</t>
  </si>
  <si>
    <t>TOTAL PRECIO LOTE 89</t>
  </si>
  <si>
    <t>LOTE No. 90</t>
  </si>
  <si>
    <t>CONSUMIBLES DE LOS EQUIPOS DE TONOMETRÍA DE SUEÑO</t>
  </si>
  <si>
    <t>SONDAS O SENSORES PARA OXÍMETROS DE PULSO</t>
  </si>
  <si>
    <t>CAJA</t>
  </si>
  <si>
    <t>CINTAS ADHESIVAS MÉDICAS Y QUIRÚRGICAS Y PRODUCTOS RELACIONADOS PARA EL USO EN ESPECIALIDADES</t>
  </si>
  <si>
    <t>TOTAL PRECIO LOTE 90</t>
  </si>
  <si>
    <t>LOTE No. 91</t>
  </si>
  <si>
    <t xml:space="preserve">INSUMOS Y DISPOSITIVOS PARA LOS PROCEDIMIENTOS DEL SERVICIO DE NEUROLOGÍA </t>
  </si>
  <si>
    <t>NEUROLOGÍA</t>
  </si>
  <si>
    <t>SENSOR DE PRESION NASAL Y TERMICO PARA ADULTO</t>
  </si>
  <si>
    <t>SENSOR DE PRESION NASAL Y TERMICO PARA PEDIATRICO</t>
  </si>
  <si>
    <t>SENSOR DE PULSOXIMETRIA CON PROTECTOR TIPO CAPUCHON CADWELL ADULTO</t>
  </si>
  <si>
    <t>SENSOR DE PULSOXIMETRIA CON PROTECTOR TIPO CAPUCHON CADWELL PEDIATRICO</t>
  </si>
  <si>
    <t>KIT DE BANDAS DETECTORAS DE MOVIMIENTOS RESPIRATORIOS PARA EQUIPO CADWELL TORAX Y ABDOMEN ADULTO</t>
  </si>
  <si>
    <t>KIT DE BANDAS DETECTORAS DE MOVIMIENTOS RESPIRATORIOS PARA EQUIPO CADWELL TORAX Y ABDOMEN PEDIATRICO</t>
  </si>
  <si>
    <t>MODULO DE OXIMETRIA Sp02 Easy Cadwell</t>
  </si>
  <si>
    <t>MODULO EASY NET NASAL PRESION</t>
  </si>
  <si>
    <t>MODULO EASY NET DE POSICION</t>
  </si>
  <si>
    <t>MODULO EASY NET SPO2</t>
  </si>
  <si>
    <t>HUB EASY NET DE 6 PUERTOS</t>
  </si>
  <si>
    <t>CABLES EASY NET DE 12cm</t>
  </si>
  <si>
    <t>CABLES EASY NET DE 177 cm ADULTO</t>
  </si>
  <si>
    <t>CABLE PARA CAJA REMOTA PARA EQUIPO CADWELL 10 PULGADAS</t>
  </si>
  <si>
    <t>CABLES TIPO PLUG PARA CONEXIÓN BPAP TX8</t>
  </si>
  <si>
    <t>ELECTRODO SUPERFICIE EN ORO COPA 10 MM PARA ADULTOS TIPO DIN Y PEDIATRICOS</t>
  </si>
  <si>
    <t>MASCARA ORONASAL PILOTO ADULTO</t>
  </si>
  <si>
    <t>MASCARA NASAL PARA PEDIATRIA PARA BPAPTX8</t>
  </si>
  <si>
    <t>CREMA LIMPIADORA NUPREP</t>
  </si>
  <si>
    <t>CREMA CONDUCTORA TEN 20</t>
  </si>
  <si>
    <t>TOTAL PRECIO LOTE 91</t>
  </si>
  <si>
    <t>LOTE No. 92</t>
  </si>
  <si>
    <t xml:space="preserve">SUMINISTRO DE SISTEMA DE CIERRE MEDIANTE SUTURA PERCUTANEA PARA VASCULAR </t>
  </si>
  <si>
    <t>VASCULAR</t>
  </si>
  <si>
    <t>SISTEMA DE CIERRE MEDIANTE SUTURA PERCUTANEA PARA VASCULAR</t>
  </si>
  <si>
    <t>TOTAL PRECIO LOTE 92</t>
  </si>
  <si>
    <t>LOTE No.</t>
  </si>
  <si>
    <t>NOMBRE LOTE</t>
  </si>
  <si>
    <t>PRESUPUESTO LOTE</t>
  </si>
  <si>
    <t xml:space="preserve">INSUMOS NEONATOLOGÍA  HIPOTERMIA </t>
  </si>
  <si>
    <t xml:space="preserve">INSUMOS NEONATOLOGÍA  CATÉTER </t>
  </si>
  <si>
    <t>INSUMOS NEONATOLOGÍA  II</t>
  </si>
  <si>
    <t xml:space="preserve">BRAZALETES NEONATOLOGÍA </t>
  </si>
  <si>
    <t>INSUMOS ESTIMULADOR MEDULAR O ESPINAL</t>
  </si>
  <si>
    <t xml:space="preserve">ESTIMULADOR CEREBRAL PROFUNDO (PARKINSON) </t>
  </si>
  <si>
    <t>CARTUCHOS PARA MEDICIÓN ACT II</t>
  </si>
  <si>
    <t>CATÉTER IMPLANTACIÓN ADMINISTRACIÓN DE QUIMIOTERAPIA 4,5</t>
  </si>
  <si>
    <t>LENTES INTRAOCULARES DE CÁMARA POSTERIOR PODER ESPECIAL</t>
  </si>
  <si>
    <t>KIT FLUORESCENCIA VERDE ENDOSCÓPICA</t>
  </si>
  <si>
    <t>CATETERES INTRODUCTORES DEFLECTABLES DE 6 A 12 FR</t>
  </si>
  <si>
    <t>BALONES NO COMPLACIENTES DESDE 8 A 26 MM POR DIFERENTES LONGITUDES</t>
  </si>
  <si>
    <t>STENT DESNUDO AUTOEXPANDIBLE DE NITINOL DE DIFERENTES DIÁMETRO Y LONGITUDES PARA EL SEGMENTO FEMOROPOPLÍTEO</t>
  </si>
  <si>
    <t>STENT DESNUDO AUTOEXPANDIBLE DE NITINOL DE DIFERENTES MEDIDAS Y DIFERENTES LONGITUDES PARA MANEJO DE PATOLOGÍA ILIACA</t>
  </si>
  <si>
    <t>CATÉTERES DE SOPORTE DE 0,14 - 0,18 - 0,035FR DE DIFERENTES LONGITUDES Y CON MARCAS RADIOPACAS</t>
  </si>
  <si>
    <t>PLUG VASCULAR DE DIFERENTES DIÁMETROS</t>
  </si>
  <si>
    <t>GUÍAS PARA EL CRUCE DE LESIONES COMPLEJAS DE 0,14 - 0,18 CON GRAMAJE EN LA PUNT</t>
  </si>
  <si>
    <t xml:space="preserve">SISTEMA DE EXTRACCIÓN DE TROMBOS CON CANASTILLA EXTRACTORA PARA TROMBOSIS CRÓNICA </t>
  </si>
  <si>
    <t>SISTEMA DE ATERECTOMÍA</t>
  </si>
  <si>
    <t>TUBO RECTO PARA CORRECCIÓN ENDOVASCULAR DE PATOLOGÍA AÓRTICA DE DIFERENTES DIÁMETROS Y LONGITUDES</t>
  </si>
  <si>
    <t>INTRODUCTORES HIDROFÍLICOS DE 12 A 24 FR POR LONGITUDES DESDE 28-45 CM</t>
  </si>
  <si>
    <t xml:space="preserve">DISPOSITIVO DE REVASCULARIZACIÓN </t>
  </si>
  <si>
    <t>BALÓN DE  OCLUSIÓN VASCULAR TEMPORAL PARA DETENER O CONTROLAR EL FLUJO SANGUÍNEO DE MANERA SELECTIVA.</t>
  </si>
  <si>
    <t xml:space="preserve">MICROCATÉTER PARA VASCULATURA TORTUOSA Y PEQUEÑA </t>
  </si>
  <si>
    <t xml:space="preserve"> MICROCATÉTER PARA INFUSIÓN  DIAGNÓSTICA</t>
  </si>
  <si>
    <t xml:space="preserve">CATÉTER DE SOPORTE INTRACRANEAL DE DISPOSITIVOS </t>
  </si>
  <si>
    <t>MICROGUIA PARA INTRODUCIR SELECTIVAMENTE Y POSICIONAR CATÉTERES</t>
  </si>
  <si>
    <t>CATÉTER DE SELECCIÓN SIN INTERCAMBIO DE GUIA</t>
  </si>
  <si>
    <t>INTRODUCTOR PARA INSERCIÓN DISPOSITIVOS ENDOVASCULAR</t>
  </si>
  <si>
    <t>MICROCATÉTER SELECTIVO Y SUPRA SELECTIVO DE LUMEN SIMPLE</t>
  </si>
  <si>
    <t>COILS ESPIRAL PARA EMBOLIZACIÓN</t>
  </si>
  <si>
    <t>MICROGUIA SELECTIVA Y SUPRASELECTIVA PARA NAVEGACIÓN DE MICROCATÉTERES CEREBRALES</t>
  </si>
  <si>
    <t>STENT AUTOEXPANDIBLE DE CELDA CERRADA</t>
  </si>
  <si>
    <t>CATÉTER ASPIRACIÓN</t>
  </si>
  <si>
    <t>CATÉTER ACCESO DISTAL</t>
  </si>
  <si>
    <t xml:space="preserve">VALVULA HEMOSTATICA </t>
  </si>
  <si>
    <t xml:space="preserve">INSUMOS Y/O DISPOSITIVOS PARA REEMPLAZO PERCUTÁNEO DE VÁLVULA CARDIACA </t>
  </si>
  <si>
    <t xml:space="preserve">CATÉTER ABBA MAC </t>
  </si>
  <si>
    <t xml:space="preserve">MALLAS ATRAPOLIPOS </t>
  </si>
  <si>
    <t>BALONES MANOMÉTRICOS</t>
  </si>
  <si>
    <t>CATÉTER RECTAL</t>
  </si>
  <si>
    <t>BALÓN ESOFÁGICO</t>
  </si>
  <si>
    <t>PRÓTESIS TESTICULARES</t>
  </si>
  <si>
    <t>INSUMOS CIRUGIA CARDIOVASCULAR ACCESORIOS PARA COLOCACIÓN DE PRÓTESIS VALVULARES</t>
  </si>
  <si>
    <t>CÁNULA DE RETORNO VENOSO TRES ESTADIOS</t>
  </si>
  <si>
    <t>MATERIAL REABSORBIBLE PARA CORRECCIÓN DE CRANEOSINOSTOSIS</t>
  </si>
  <si>
    <t>INSUMOS NEUROCIRUGÍA I ENDOVASCULAR</t>
  </si>
  <si>
    <t>INSUMOS CIRUGÍA ENDOVASCULAR</t>
  </si>
  <si>
    <t>DISPOSITIVOS DE BIOPSIA PARA CIRUGÍA GENERAL</t>
  </si>
  <si>
    <t>INTRODUCTOR FLEXIBLE CON VÁLVULA DRY SEAL</t>
  </si>
  <si>
    <t>MONOPOLAR CON RADIOFRECUENCIA A BAJA TEMPERATURA PARA PROCEDIMIENTOS EN ELECTROFISIOLOGÍA CAMBIOS DE MARCAPASOS</t>
  </si>
  <si>
    <t>INTRODUCTOR LARGO DE NEUROCIRUGÍA</t>
  </si>
  <si>
    <t>VENDA ENYESADA ACRÍLICA Y SINTÉTICA</t>
  </si>
  <si>
    <t>CABLE MEDICIÓN UMBRALES</t>
  </si>
  <si>
    <t>FLUORESCEÍNA TIRILLAS PARA OFTALMOLOGÍA</t>
  </si>
  <si>
    <t>INSUMOS Y DISPOSITIVOS PARA PROCEDIMIENTOS QUIRÚRGICOS OFTALMOLÓGICOS</t>
  </si>
  <si>
    <t>ANILLOS DE TENSIÓN CAPSULAR SERVICIO DE OFTALMOLOGÍA</t>
  </si>
  <si>
    <t>SONDAS DESECHABLES PARA ICARE SERVICIO DE OFTALMOLOGÍA</t>
  </si>
  <si>
    <t>LENTES INTRAOCULARES SERVICIO DE OFTALMOLOGÍA</t>
  </si>
  <si>
    <t>LENTES INTRAOCULARES FÁQUICOS</t>
  </si>
  <si>
    <t>INSUMOS TERAPIA ECMO</t>
  </si>
  <si>
    <t xml:space="preserve">CENTRIFUGA PARA ECMO </t>
  </si>
  <si>
    <t>INSUMOS CONSUMIBLES TONÓMETRO</t>
  </si>
  <si>
    <t>INSUMOS Y/O DISPOSITIVOS PARA EL SERVICIO DE NEUROLOGÍA</t>
  </si>
  <si>
    <t>SISTEMA DE CIERRE MEDIANTE SUTURA PERCUTÁNEA PARA VASCULAR</t>
  </si>
  <si>
    <t>TOTAL PRESUPUESTO</t>
  </si>
  <si>
    <t>VALOR OFERTADO</t>
  </si>
  <si>
    <t>KIT MEMBRANA DE OXIGENACIÓN + TUBERÍA ECMO ADULTO</t>
  </si>
  <si>
    <t>DISPOSITIVO PARA TOMA MUESTRAS ECOENDOSCOPIA</t>
  </si>
  <si>
    <t>CATETER DIALISIS PEDIATRICO</t>
  </si>
  <si>
    <t>CATÉTER DIÁLISIS PEDIÁTRICO</t>
  </si>
  <si>
    <t>TOTAL PRECIO LOTE 93</t>
  </si>
  <si>
    <t>LOTE No. 93</t>
  </si>
  <si>
    <t>LOTE No. 94</t>
  </si>
  <si>
    <t>DISPOSITIVOS PARA TOMA DE MUESTRAS ECOENDOSCOPIA</t>
  </si>
  <si>
    <t>TOTAL PRECIO LOTE 94</t>
  </si>
  <si>
    <t>CAJA X 120</t>
  </si>
  <si>
    <t xml:space="preserve">SISTEMA DE DRENAJE CERRADO DE TORAX PEDIATRICO </t>
  </si>
  <si>
    <t>FIBRAS DEL LÁSER PARA EL SERVICIO DE UROLOGÍA I (APOYO TECNOLÓGICO)</t>
  </si>
  <si>
    <t>FIBRAS DEL LÁSER PARA PROSTATA SERVICIO DE UROLOGÍA II (APOYO TECNOLÓGICO)</t>
  </si>
  <si>
    <t>LOTE No. 95</t>
  </si>
  <si>
    <t>TOTAL PRECIO LOTE 95</t>
  </si>
  <si>
    <t>SISTEMA DE SUCCIÓN</t>
  </si>
  <si>
    <t xml:space="preserve">KIT DE EXTENSIONES O CLABLE DE EXTENSIONES </t>
  </si>
  <si>
    <t>AGUJAS O ELECTRODOS DE MICROREGISTRO</t>
  </si>
  <si>
    <t>CABLES/EQUIPO PARA MICROREGISTRO Y PRUEBA</t>
  </si>
  <si>
    <t>Neuroestimulador o generador recargable, que mínimo dure  15 años, compatible con resonancia magnética 1.5 teslas</t>
  </si>
  <si>
    <t>INSUMOS DERMATOLOGÍA (PUCH REUTILIZABLES O DESECHABLES) 3 MM</t>
  </si>
  <si>
    <t>INSUMOS DERMATOLOGÍA DERMATOLOGÍA (PUCH REUTILIZABLES O DESECHABLE) 4 MM</t>
  </si>
  <si>
    <t>INSUMOS DERMATOLOGÍA DERMATOLOGÍA (PUCH REUTILIZABLES O DESECHABLE) 5 MM</t>
  </si>
  <si>
    <t>Electrodo De estimulación medular Prueba</t>
  </si>
  <si>
    <t>Kit de control del dispositivo para él paciente Prueba</t>
  </si>
  <si>
    <t>Cable de conexión</t>
  </si>
  <si>
    <t>Generador de impulsos eléctricos recargable de 16 contactos</t>
  </si>
  <si>
    <t>Kit de control del dispositivo para él paciente Definitivo</t>
  </si>
  <si>
    <t>Electrodo De estimulación medular Definitivo</t>
  </si>
  <si>
    <t>Cargador del dispositivo portátil (Sistema de carga)</t>
  </si>
  <si>
    <t>Kit para tunelizar y fijar dispositivo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</si>
</sst>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12" x14ac:knownFonts="1">
    <font>
      <sz val="11"/>
      <color theme="1"/>
      <name val="Calibri"/>
      <scheme val="minor"/>
    </font>
    <font>
      <b/>
      <sz val="7"/>
      <color theme="1"/>
      <name val="Verdana"/>
      <family val="2"/>
    </font>
    <font>
      <sz val="7"/>
      <name val="Verdana"/>
      <family val="2"/>
    </font>
    <font>
      <sz val="7"/>
      <color theme="1"/>
      <name val="Verdana"/>
      <family val="2"/>
    </font>
    <font>
      <sz val="7"/>
      <color rgb="FFFF0000"/>
      <name val="Verdana"/>
      <family val="2"/>
    </font>
    <font>
      <sz val="7"/>
      <color rgb="FF000000"/>
      <name val="Verdana"/>
      <family val="2"/>
    </font>
    <font>
      <b/>
      <sz val="7"/>
      <color rgb="FF000000"/>
      <name val="Verdana"/>
      <family val="2"/>
    </font>
    <font>
      <b/>
      <sz val="8"/>
      <color theme="1"/>
      <name val="Verdana"/>
      <family val="2"/>
    </font>
    <font>
      <sz val="8"/>
      <color theme="1"/>
      <name val="Verdana"/>
      <family val="2"/>
    </font>
    <font>
      <sz val="8"/>
      <color rgb="FF1F1F1F"/>
      <name val="Verdana"/>
      <family val="2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DEEAF6"/>
        <bgColor rgb="FFDEEAF6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rgb="FFBDD6EE"/>
        <bgColor rgb="FFBDD6EE"/>
      </patternFill>
    </fill>
    <fill>
      <patternFill patternType="solid">
        <fgColor rgb="FFD9EAD3"/>
        <bgColor rgb="FFD9EAD3"/>
      </patternFill>
    </fill>
    <fill>
      <patternFill patternType="solid">
        <fgColor rgb="FFC9DAF8"/>
        <bgColor rgb="FFC9DAF8"/>
      </patternFill>
    </fill>
    <fill>
      <patternFill patternType="solid">
        <fgColor rgb="FFFFFF00"/>
        <bgColor rgb="FFFFFFFF"/>
      </patternFill>
    </fill>
    <fill>
      <patternFill patternType="solid">
        <fgColor rgb="FFA6A6A6"/>
        <bgColor indexed="64"/>
      </patternFill>
    </fill>
    <fill>
      <patternFill patternType="solid">
        <fgColor rgb="FFFFFFFF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5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4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2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left" vertical="center" wrapText="1"/>
    </xf>
    <xf numFmtId="164" fontId="1" fillId="0" borderId="7" xfId="0" applyNumberFormat="1" applyFont="1" applyBorder="1"/>
    <xf numFmtId="164" fontId="1" fillId="0" borderId="7" xfId="0" applyNumberFormat="1" applyFont="1" applyBorder="1" applyAlignment="1">
      <alignment horizontal="right" vertical="center"/>
    </xf>
    <xf numFmtId="0" fontId="1" fillId="0" borderId="0" xfId="0" applyFont="1"/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4" fontId="1" fillId="0" borderId="6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164" fontId="3" fillId="0" borderId="7" xfId="0" applyNumberFormat="1" applyFont="1" applyBorder="1"/>
    <xf numFmtId="0" fontId="3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vertical="top"/>
    </xf>
    <xf numFmtId="0" fontId="1" fillId="2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vertical="center" wrapText="1"/>
    </xf>
    <xf numFmtId="0" fontId="3" fillId="6" borderId="1" xfId="0" applyFont="1" applyFill="1" applyBorder="1" applyAlignment="1">
      <alignment horizontal="left" vertical="center" wrapText="1"/>
    </xf>
    <xf numFmtId="0" fontId="5" fillId="0" borderId="11" xfId="0" applyFont="1" applyBorder="1" applyAlignment="1">
      <alignment vertical="center"/>
    </xf>
    <xf numFmtId="0" fontId="3" fillId="6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 wrapText="1"/>
    </xf>
    <xf numFmtId="164" fontId="3" fillId="0" borderId="7" xfId="0" applyNumberFormat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right"/>
    </xf>
    <xf numFmtId="0" fontId="3" fillId="0" borderId="8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6" fillId="9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1" fillId="8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10" borderId="7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6" borderId="14" xfId="0" applyFont="1" applyFill="1" applyBorder="1" applyAlignment="1">
      <alignment horizontal="left" vertical="center"/>
    </xf>
    <xf numFmtId="0" fontId="5" fillId="6" borderId="11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center" vertical="center"/>
    </xf>
    <xf numFmtId="0" fontId="5" fillId="6" borderId="15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left" vertical="center"/>
    </xf>
    <xf numFmtId="0" fontId="5" fillId="6" borderId="15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1" fillId="8" borderId="1" xfId="0" applyFont="1" applyFill="1" applyBorder="1" applyAlignment="1">
      <alignment horizontal="center" wrapText="1"/>
    </xf>
    <xf numFmtId="0" fontId="6" fillId="9" borderId="15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" fillId="8" borderId="7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/>
    </xf>
    <xf numFmtId="0" fontId="6" fillId="9" borderId="7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5" fillId="6" borderId="1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11" borderId="7" xfId="0" applyFont="1" applyFill="1" applyBorder="1" applyAlignment="1">
      <alignment horizontal="center" vertical="center" wrapText="1"/>
    </xf>
    <xf numFmtId="164" fontId="7" fillId="11" borderId="7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12" borderId="7" xfId="0" applyFont="1" applyFill="1" applyBorder="1" applyAlignment="1">
      <alignment horizontal="center" vertical="center" wrapText="1"/>
    </xf>
    <xf numFmtId="0" fontId="8" fillId="12" borderId="7" xfId="0" applyFont="1" applyFill="1" applyBorder="1" applyAlignment="1">
      <alignment horizontal="left" vertical="center" wrapText="1"/>
    </xf>
    <xf numFmtId="164" fontId="8" fillId="0" borderId="7" xfId="0" applyNumberFormat="1" applyFont="1" applyBorder="1" applyAlignment="1">
      <alignment horizontal="right" vertical="center" wrapText="1"/>
    </xf>
    <xf numFmtId="3" fontId="8" fillId="0" borderId="0" xfId="0" applyNumberFormat="1" applyFont="1"/>
    <xf numFmtId="0" fontId="8" fillId="0" borderId="0" xfId="0" applyFont="1"/>
    <xf numFmtId="0" fontId="9" fillId="12" borderId="7" xfId="0" applyFont="1" applyFill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7" fillId="0" borderId="7" xfId="0" applyFont="1" applyBorder="1"/>
    <xf numFmtId="0" fontId="7" fillId="0" borderId="7" xfId="0" applyFont="1" applyBorder="1" applyAlignment="1">
      <alignment horizontal="left"/>
    </xf>
    <xf numFmtId="164" fontId="7" fillId="0" borderId="7" xfId="0" applyNumberFormat="1" applyFont="1" applyBorder="1"/>
    <xf numFmtId="164" fontId="8" fillId="0" borderId="0" xfId="0" applyNumberFormat="1" applyFont="1"/>
    <xf numFmtId="0" fontId="1" fillId="0" borderId="3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1" fillId="0" borderId="1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7" fillId="12" borderId="7" xfId="0" applyFont="1" applyFill="1" applyBorder="1" applyAlignment="1">
      <alignment horizontal="center" vertical="center" wrapText="1"/>
    </xf>
    <xf numFmtId="0" fontId="7" fillId="12" borderId="7" xfId="0" applyFont="1" applyFill="1" applyBorder="1" applyAlignment="1">
      <alignment horizontal="left" vertical="center" wrapText="1"/>
    </xf>
    <xf numFmtId="164" fontId="7" fillId="0" borderId="7" xfId="0" applyNumberFormat="1" applyFont="1" applyBorder="1" applyAlignment="1">
      <alignment horizontal="right" vertical="center" wrapText="1"/>
    </xf>
    <xf numFmtId="0" fontId="7" fillId="0" borderId="7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2" fillId="0" borderId="3" xfId="0" applyFont="1" applyBorder="1"/>
    <xf numFmtId="0" fontId="1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vertical="center"/>
    </xf>
    <xf numFmtId="0" fontId="1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1" fillId="0" borderId="2" xfId="0" applyFont="1" applyBorder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vertical="center"/>
    </xf>
    <xf numFmtId="0" fontId="6" fillId="0" borderId="2" xfId="0" applyFont="1" applyBorder="1" applyAlignment="1">
      <alignment horizontal="center" wrapText="1"/>
    </xf>
    <xf numFmtId="0" fontId="1" fillId="3" borderId="12" xfId="0" applyFont="1" applyFill="1" applyBorder="1" applyAlignment="1">
      <alignment horizontal="center" vertical="center" wrapText="1"/>
    </xf>
    <xf numFmtId="0" fontId="2" fillId="0" borderId="13" xfId="0" applyFont="1" applyBorder="1"/>
    <xf numFmtId="0" fontId="1" fillId="0" borderId="1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E98"/>
  <sheetViews>
    <sheetView topLeftCell="A40" workbookViewId="0">
      <selection activeCell="C51" sqref="C51"/>
    </sheetView>
  </sheetViews>
  <sheetFormatPr baseColWidth="10" defaultRowHeight="10.5" x14ac:dyDescent="0.15"/>
  <cols>
    <col min="1" max="1" width="11.42578125" style="118"/>
    <col min="2" max="2" width="9.28515625" style="118" customWidth="1"/>
    <col min="3" max="3" width="40.42578125" style="118" customWidth="1"/>
    <col min="4" max="4" width="21.5703125" style="124" bestFit="1" customWidth="1"/>
    <col min="5" max="16384" width="11.42578125" style="118"/>
  </cols>
  <sheetData>
    <row r="2" spans="2:5" s="113" customFormat="1" x14ac:dyDescent="0.25">
      <c r="B2" s="111" t="s">
        <v>555</v>
      </c>
      <c r="C2" s="111" t="s">
        <v>556</v>
      </c>
      <c r="D2" s="112" t="s">
        <v>557</v>
      </c>
    </row>
    <row r="3" spans="2:5" x14ac:dyDescent="0.15">
      <c r="B3" s="114">
        <v>1</v>
      </c>
      <c r="C3" s="115" t="s">
        <v>1</v>
      </c>
      <c r="D3" s="116">
        <v>43344500</v>
      </c>
      <c r="E3" s="117"/>
    </row>
    <row r="4" spans="2:5" x14ac:dyDescent="0.15">
      <c r="B4" s="114">
        <v>2</v>
      </c>
      <c r="C4" s="115" t="s">
        <v>558</v>
      </c>
      <c r="D4" s="116">
        <v>2925500</v>
      </c>
      <c r="E4" s="117"/>
    </row>
    <row r="5" spans="2:5" x14ac:dyDescent="0.15">
      <c r="B5" s="114">
        <v>3</v>
      </c>
      <c r="C5" s="115" t="s">
        <v>559</v>
      </c>
      <c r="D5" s="116">
        <v>4833500</v>
      </c>
      <c r="E5" s="117"/>
    </row>
    <row r="6" spans="2:5" x14ac:dyDescent="0.15">
      <c r="B6" s="114">
        <v>4</v>
      </c>
      <c r="C6" s="115" t="s">
        <v>560</v>
      </c>
      <c r="D6" s="116">
        <v>2438000</v>
      </c>
      <c r="E6" s="117"/>
    </row>
    <row r="7" spans="2:5" x14ac:dyDescent="0.15">
      <c r="B7" s="114">
        <v>5</v>
      </c>
      <c r="C7" s="115" t="s">
        <v>561</v>
      </c>
      <c r="D7" s="116">
        <v>3394500</v>
      </c>
      <c r="E7" s="117"/>
    </row>
    <row r="8" spans="2:5" x14ac:dyDescent="0.15">
      <c r="B8" s="114">
        <v>6</v>
      </c>
      <c r="C8" s="115" t="s">
        <v>44</v>
      </c>
      <c r="D8" s="116">
        <v>28620000</v>
      </c>
      <c r="E8" s="117"/>
    </row>
    <row r="9" spans="2:5" x14ac:dyDescent="0.15">
      <c r="B9" s="114">
        <v>7</v>
      </c>
      <c r="C9" s="115" t="s">
        <v>562</v>
      </c>
      <c r="D9" s="116">
        <v>133695500</v>
      </c>
      <c r="E9" s="117"/>
    </row>
    <row r="10" spans="2:5" ht="21" x14ac:dyDescent="0.15">
      <c r="B10" s="114">
        <v>8</v>
      </c>
      <c r="C10" s="115" t="s">
        <v>563</v>
      </c>
      <c r="D10" s="116">
        <v>604200000</v>
      </c>
      <c r="E10" s="117"/>
    </row>
    <row r="11" spans="2:5" x14ac:dyDescent="0.15">
      <c r="B11" s="114">
        <v>9</v>
      </c>
      <c r="C11" s="115" t="s">
        <v>564</v>
      </c>
      <c r="D11" s="116">
        <v>46648000</v>
      </c>
      <c r="E11" s="117"/>
    </row>
    <row r="12" spans="2:5" ht="21" x14ac:dyDescent="0.15">
      <c r="B12" s="114">
        <v>10</v>
      </c>
      <c r="C12" s="115" t="s">
        <v>565</v>
      </c>
      <c r="D12" s="116">
        <v>25440000</v>
      </c>
      <c r="E12" s="117"/>
    </row>
    <row r="13" spans="2:5" x14ac:dyDescent="0.15">
      <c r="B13" s="114">
        <v>11</v>
      </c>
      <c r="C13" s="115" t="s">
        <v>640</v>
      </c>
      <c r="D13" s="116">
        <v>12720000</v>
      </c>
      <c r="E13" s="117"/>
    </row>
    <row r="14" spans="2:5" x14ac:dyDescent="0.15">
      <c r="B14" s="114">
        <v>12</v>
      </c>
      <c r="C14" s="115" t="s">
        <v>628</v>
      </c>
      <c r="D14" s="116">
        <v>2862000</v>
      </c>
      <c r="E14" s="117"/>
    </row>
    <row r="15" spans="2:5" ht="21" x14ac:dyDescent="0.15">
      <c r="B15" s="114">
        <v>13</v>
      </c>
      <c r="C15" s="115" t="s">
        <v>566</v>
      </c>
      <c r="D15" s="116">
        <v>16377000</v>
      </c>
      <c r="E15" s="117"/>
    </row>
    <row r="16" spans="2:5" x14ac:dyDescent="0.15">
      <c r="B16" s="114">
        <v>14</v>
      </c>
      <c r="C16" s="115" t="s">
        <v>567</v>
      </c>
      <c r="D16" s="116">
        <v>27912000</v>
      </c>
      <c r="E16" s="117"/>
    </row>
    <row r="17" spans="2:5" ht="21" x14ac:dyDescent="0.15">
      <c r="B17" s="114">
        <v>15</v>
      </c>
      <c r="C17" s="115" t="s">
        <v>568</v>
      </c>
      <c r="D17" s="116">
        <v>10176000</v>
      </c>
      <c r="E17" s="117"/>
    </row>
    <row r="18" spans="2:5" ht="21" x14ac:dyDescent="0.15">
      <c r="B18" s="114">
        <v>16</v>
      </c>
      <c r="C18" s="115" t="s">
        <v>569</v>
      </c>
      <c r="D18" s="116">
        <v>10176000</v>
      </c>
      <c r="E18" s="117"/>
    </row>
    <row r="19" spans="2:5" ht="42" x14ac:dyDescent="0.15">
      <c r="B19" s="114">
        <v>17</v>
      </c>
      <c r="C19" s="115" t="s">
        <v>570</v>
      </c>
      <c r="D19" s="116">
        <v>32330000</v>
      </c>
      <c r="E19" s="117"/>
    </row>
    <row r="20" spans="2:5" ht="42" x14ac:dyDescent="0.15">
      <c r="B20" s="114">
        <v>18</v>
      </c>
      <c r="C20" s="115" t="s">
        <v>571</v>
      </c>
      <c r="D20" s="116">
        <v>22260000</v>
      </c>
      <c r="E20" s="117"/>
    </row>
    <row r="21" spans="2:5" ht="31.5" x14ac:dyDescent="0.15">
      <c r="B21" s="114">
        <v>19</v>
      </c>
      <c r="C21" s="115" t="s">
        <v>572</v>
      </c>
      <c r="D21" s="116">
        <v>9540000</v>
      </c>
      <c r="E21" s="117"/>
    </row>
    <row r="22" spans="2:5" x14ac:dyDescent="0.15">
      <c r="B22" s="114">
        <v>20</v>
      </c>
      <c r="C22" s="115" t="s">
        <v>573</v>
      </c>
      <c r="D22" s="116">
        <v>17808000</v>
      </c>
      <c r="E22" s="117"/>
    </row>
    <row r="23" spans="2:5" ht="31.5" x14ac:dyDescent="0.15">
      <c r="B23" s="114">
        <v>21</v>
      </c>
      <c r="C23" s="115" t="s">
        <v>574</v>
      </c>
      <c r="D23" s="116">
        <v>9540000</v>
      </c>
      <c r="E23" s="117"/>
    </row>
    <row r="24" spans="2:5" ht="31.5" x14ac:dyDescent="0.15">
      <c r="B24" s="114">
        <v>22</v>
      </c>
      <c r="C24" s="115" t="s">
        <v>575</v>
      </c>
      <c r="D24" s="116">
        <v>600000000</v>
      </c>
      <c r="E24" s="117"/>
    </row>
    <row r="25" spans="2:5" x14ac:dyDescent="0.15">
      <c r="B25" s="114">
        <v>23</v>
      </c>
      <c r="C25" s="115" t="s">
        <v>576</v>
      </c>
      <c r="D25" s="116">
        <v>17808000</v>
      </c>
      <c r="E25" s="117"/>
    </row>
    <row r="26" spans="2:5" ht="31.5" x14ac:dyDescent="0.15">
      <c r="B26" s="114">
        <v>24</v>
      </c>
      <c r="C26" s="115" t="s">
        <v>577</v>
      </c>
      <c r="D26" s="116">
        <v>100000000</v>
      </c>
      <c r="E26" s="117"/>
    </row>
    <row r="27" spans="2:5" ht="21" x14ac:dyDescent="0.15">
      <c r="B27" s="114">
        <v>25</v>
      </c>
      <c r="C27" s="115" t="s">
        <v>578</v>
      </c>
      <c r="D27" s="116">
        <v>63600000</v>
      </c>
      <c r="E27" s="117"/>
    </row>
    <row r="28" spans="2:5" x14ac:dyDescent="0.15">
      <c r="B28" s="114">
        <v>26</v>
      </c>
      <c r="C28" s="115" t="s">
        <v>144</v>
      </c>
      <c r="D28" s="116">
        <v>530000</v>
      </c>
      <c r="E28" s="117"/>
    </row>
    <row r="29" spans="2:5" x14ac:dyDescent="0.15">
      <c r="B29" s="114">
        <v>27</v>
      </c>
      <c r="C29" s="115" t="s">
        <v>149</v>
      </c>
      <c r="D29" s="116">
        <v>17884500</v>
      </c>
      <c r="E29" s="117"/>
    </row>
    <row r="30" spans="2:5" x14ac:dyDescent="0.15">
      <c r="B30" s="114">
        <v>28</v>
      </c>
      <c r="C30" s="115" t="s">
        <v>579</v>
      </c>
      <c r="D30" s="116">
        <v>44520000</v>
      </c>
      <c r="E30" s="117"/>
    </row>
    <row r="31" spans="2:5" ht="31.5" x14ac:dyDescent="0.15">
      <c r="B31" s="114">
        <v>29</v>
      </c>
      <c r="C31" s="115" t="s">
        <v>580</v>
      </c>
      <c r="D31" s="116">
        <v>73776000</v>
      </c>
      <c r="E31" s="117"/>
    </row>
    <row r="32" spans="2:5" ht="21" x14ac:dyDescent="0.15">
      <c r="B32" s="114">
        <v>30</v>
      </c>
      <c r="C32" s="115" t="s">
        <v>581</v>
      </c>
      <c r="D32" s="116">
        <v>3869000</v>
      </c>
      <c r="E32" s="117"/>
    </row>
    <row r="33" spans="2:5" ht="21" x14ac:dyDescent="0.15">
      <c r="B33" s="114">
        <v>31</v>
      </c>
      <c r="C33" s="115" t="s">
        <v>582</v>
      </c>
      <c r="D33" s="116">
        <v>27984000</v>
      </c>
      <c r="E33" s="117"/>
    </row>
    <row r="34" spans="2:5" x14ac:dyDescent="0.15">
      <c r="B34" s="114">
        <v>32</v>
      </c>
      <c r="C34" s="115" t="s">
        <v>169</v>
      </c>
      <c r="D34" s="116">
        <v>200000000</v>
      </c>
      <c r="E34" s="117"/>
    </row>
    <row r="35" spans="2:5" ht="31.5" x14ac:dyDescent="0.15">
      <c r="B35" s="114">
        <v>33</v>
      </c>
      <c r="C35" s="115" t="s">
        <v>173</v>
      </c>
      <c r="D35" s="116">
        <v>19716000</v>
      </c>
      <c r="E35" s="117"/>
    </row>
    <row r="36" spans="2:5" ht="21" x14ac:dyDescent="0.15">
      <c r="B36" s="114">
        <v>34</v>
      </c>
      <c r="C36" s="115" t="s">
        <v>583</v>
      </c>
      <c r="D36" s="116">
        <v>78021500</v>
      </c>
      <c r="E36" s="117"/>
    </row>
    <row r="37" spans="2:5" ht="21" x14ac:dyDescent="0.15">
      <c r="B37" s="114">
        <v>35</v>
      </c>
      <c r="C37" s="115" t="s">
        <v>584</v>
      </c>
      <c r="D37" s="116">
        <v>100000000</v>
      </c>
      <c r="E37" s="117"/>
    </row>
    <row r="38" spans="2:5" ht="21" x14ac:dyDescent="0.15">
      <c r="B38" s="114">
        <v>36</v>
      </c>
      <c r="C38" s="115" t="s">
        <v>585</v>
      </c>
      <c r="D38" s="116">
        <v>97227000</v>
      </c>
      <c r="E38" s="117"/>
    </row>
    <row r="39" spans="2:5" ht="21" x14ac:dyDescent="0.15">
      <c r="B39" s="114">
        <v>37</v>
      </c>
      <c r="C39" s="115" t="s">
        <v>586</v>
      </c>
      <c r="D39" s="116">
        <v>36888000</v>
      </c>
      <c r="E39" s="117"/>
    </row>
    <row r="40" spans="2:5" ht="21" x14ac:dyDescent="0.15">
      <c r="B40" s="114">
        <v>38</v>
      </c>
      <c r="C40" s="115" t="s">
        <v>587</v>
      </c>
      <c r="D40" s="116">
        <v>39432000</v>
      </c>
      <c r="E40" s="117"/>
    </row>
    <row r="41" spans="2:5" x14ac:dyDescent="0.15">
      <c r="B41" s="114">
        <v>39</v>
      </c>
      <c r="C41" s="115" t="s">
        <v>588</v>
      </c>
      <c r="D41" s="116">
        <v>204792000</v>
      </c>
      <c r="E41" s="117"/>
    </row>
    <row r="42" spans="2:5" ht="31.5" x14ac:dyDescent="0.15">
      <c r="B42" s="114">
        <v>40</v>
      </c>
      <c r="C42" s="115" t="s">
        <v>589</v>
      </c>
      <c r="D42" s="116">
        <v>111936000</v>
      </c>
      <c r="E42" s="117"/>
    </row>
    <row r="43" spans="2:5" x14ac:dyDescent="0.15">
      <c r="B43" s="114">
        <v>41</v>
      </c>
      <c r="C43" s="115" t="s">
        <v>590</v>
      </c>
      <c r="D43" s="116">
        <v>62400000</v>
      </c>
      <c r="E43" s="117"/>
    </row>
    <row r="44" spans="2:5" ht="31.5" x14ac:dyDescent="0.15">
      <c r="B44" s="114">
        <v>42</v>
      </c>
      <c r="C44" s="115" t="s">
        <v>209</v>
      </c>
      <c r="D44" s="116">
        <v>7440000</v>
      </c>
      <c r="E44" s="117"/>
    </row>
    <row r="45" spans="2:5" x14ac:dyDescent="0.15">
      <c r="B45" s="136">
        <v>43</v>
      </c>
      <c r="C45" s="137" t="s">
        <v>591</v>
      </c>
      <c r="D45" s="138">
        <v>18000000</v>
      </c>
      <c r="E45" s="117"/>
    </row>
    <row r="46" spans="2:5" x14ac:dyDescent="0.15">
      <c r="B46" s="136">
        <v>44</v>
      </c>
      <c r="C46" s="137" t="s">
        <v>592</v>
      </c>
      <c r="D46" s="138">
        <v>169610000</v>
      </c>
      <c r="E46" s="117"/>
    </row>
    <row r="47" spans="2:5" x14ac:dyDescent="0.15">
      <c r="B47" s="114">
        <v>45</v>
      </c>
      <c r="C47" s="115" t="s">
        <v>593</v>
      </c>
      <c r="D47" s="116">
        <v>36000000</v>
      </c>
      <c r="E47" s="117"/>
    </row>
    <row r="48" spans="2:5" ht="21" x14ac:dyDescent="0.15">
      <c r="B48" s="114">
        <v>46</v>
      </c>
      <c r="C48" s="119" t="s">
        <v>224</v>
      </c>
      <c r="D48" s="116">
        <v>223360000</v>
      </c>
      <c r="E48" s="117"/>
    </row>
    <row r="49" spans="2:5" ht="31.5" x14ac:dyDescent="0.15">
      <c r="B49" s="114">
        <v>47</v>
      </c>
      <c r="C49" s="119" t="s">
        <v>594</v>
      </c>
      <c r="D49" s="116">
        <v>136694000</v>
      </c>
      <c r="E49" s="117"/>
    </row>
    <row r="50" spans="2:5" x14ac:dyDescent="0.15">
      <c r="B50" s="114">
        <v>48</v>
      </c>
      <c r="C50" s="119" t="s">
        <v>595</v>
      </c>
      <c r="D50" s="116">
        <v>53000000</v>
      </c>
      <c r="E50" s="117"/>
    </row>
    <row r="51" spans="2:5" x14ac:dyDescent="0.15">
      <c r="B51" s="114">
        <v>49</v>
      </c>
      <c r="C51" s="119" t="s">
        <v>251</v>
      </c>
      <c r="D51" s="116">
        <v>4692500</v>
      </c>
      <c r="E51" s="117"/>
    </row>
    <row r="52" spans="2:5" x14ac:dyDescent="0.15">
      <c r="B52" s="114">
        <v>50</v>
      </c>
      <c r="C52" s="119" t="s">
        <v>596</v>
      </c>
      <c r="D52" s="116">
        <v>1272000</v>
      </c>
      <c r="E52" s="117"/>
    </row>
    <row r="53" spans="2:5" ht="21" x14ac:dyDescent="0.15">
      <c r="B53" s="114">
        <v>51</v>
      </c>
      <c r="C53" s="119" t="s">
        <v>259</v>
      </c>
      <c r="D53" s="116">
        <v>1989500</v>
      </c>
      <c r="E53" s="117"/>
    </row>
    <row r="54" spans="2:5" x14ac:dyDescent="0.15">
      <c r="B54" s="114">
        <v>52</v>
      </c>
      <c r="C54" s="119" t="s">
        <v>597</v>
      </c>
      <c r="D54" s="116">
        <v>24565500</v>
      </c>
      <c r="E54" s="117"/>
    </row>
    <row r="55" spans="2:5" x14ac:dyDescent="0.15">
      <c r="B55" s="114">
        <v>53</v>
      </c>
      <c r="C55" s="119" t="s">
        <v>598</v>
      </c>
      <c r="D55" s="116">
        <v>55120000</v>
      </c>
      <c r="E55" s="117"/>
    </row>
    <row r="56" spans="2:5" x14ac:dyDescent="0.15">
      <c r="B56" s="114">
        <v>54</v>
      </c>
      <c r="C56" s="119" t="s">
        <v>271</v>
      </c>
      <c r="D56" s="116">
        <v>270300000</v>
      </c>
      <c r="E56" s="117"/>
    </row>
    <row r="57" spans="2:5" x14ac:dyDescent="0.15">
      <c r="B57" s="114">
        <v>55</v>
      </c>
      <c r="C57" s="119" t="s">
        <v>275</v>
      </c>
      <c r="D57" s="116">
        <v>276485000</v>
      </c>
      <c r="E57" s="117"/>
    </row>
    <row r="58" spans="2:5" ht="21" x14ac:dyDescent="0.15">
      <c r="B58" s="114">
        <v>56</v>
      </c>
      <c r="C58" s="119" t="s">
        <v>288</v>
      </c>
      <c r="D58" s="116">
        <v>227692000</v>
      </c>
      <c r="E58" s="117"/>
    </row>
    <row r="59" spans="2:5" x14ac:dyDescent="0.15">
      <c r="B59" s="114">
        <v>57</v>
      </c>
      <c r="C59" s="119" t="s">
        <v>292</v>
      </c>
      <c r="D59" s="116">
        <v>94870000</v>
      </c>
      <c r="E59" s="117"/>
    </row>
    <row r="60" spans="2:5" x14ac:dyDescent="0.15">
      <c r="B60" s="114">
        <v>58</v>
      </c>
      <c r="C60" s="119" t="s">
        <v>599</v>
      </c>
      <c r="D60" s="116">
        <v>59360000</v>
      </c>
      <c r="E60" s="117"/>
    </row>
    <row r="61" spans="2:5" x14ac:dyDescent="0.15">
      <c r="B61" s="114">
        <v>59</v>
      </c>
      <c r="C61" s="120" t="s">
        <v>303</v>
      </c>
      <c r="D61" s="116">
        <v>18593500</v>
      </c>
      <c r="E61" s="117"/>
    </row>
    <row r="62" spans="2:5" ht="21" x14ac:dyDescent="0.15">
      <c r="B62" s="136">
        <v>60</v>
      </c>
      <c r="C62" s="139" t="s">
        <v>636</v>
      </c>
      <c r="D62" s="138">
        <v>20240000</v>
      </c>
      <c r="E62" s="117"/>
    </row>
    <row r="63" spans="2:5" x14ac:dyDescent="0.15">
      <c r="B63" s="114">
        <v>61</v>
      </c>
      <c r="C63" s="120" t="s">
        <v>600</v>
      </c>
      <c r="D63" s="116">
        <v>6802000</v>
      </c>
      <c r="E63" s="117"/>
    </row>
    <row r="64" spans="2:5" ht="21" x14ac:dyDescent="0.15">
      <c r="B64" s="114">
        <v>62</v>
      </c>
      <c r="C64" s="120" t="s">
        <v>325</v>
      </c>
      <c r="D64" s="116">
        <v>19650000</v>
      </c>
      <c r="E64" s="117"/>
    </row>
    <row r="65" spans="2:5" x14ac:dyDescent="0.15">
      <c r="B65" s="114">
        <v>63</v>
      </c>
      <c r="C65" s="120" t="s">
        <v>333</v>
      </c>
      <c r="D65" s="116">
        <v>10000000</v>
      </c>
      <c r="E65" s="117"/>
    </row>
    <row r="66" spans="2:5" ht="31.5" x14ac:dyDescent="0.15">
      <c r="B66" s="114">
        <v>64</v>
      </c>
      <c r="C66" s="120" t="s">
        <v>601</v>
      </c>
      <c r="D66" s="116">
        <v>60461000</v>
      </c>
      <c r="E66" s="117"/>
    </row>
    <row r="67" spans="2:5" x14ac:dyDescent="0.15">
      <c r="B67" s="114">
        <v>65</v>
      </c>
      <c r="C67" s="120" t="s">
        <v>355</v>
      </c>
      <c r="D67" s="116">
        <v>29812500</v>
      </c>
      <c r="E67" s="117"/>
    </row>
    <row r="68" spans="2:5" ht="21" x14ac:dyDescent="0.15">
      <c r="B68" s="114">
        <v>66</v>
      </c>
      <c r="C68" s="115" t="s">
        <v>602</v>
      </c>
      <c r="D68" s="116">
        <v>7453000</v>
      </c>
      <c r="E68" s="117"/>
    </row>
    <row r="69" spans="2:5" ht="21" x14ac:dyDescent="0.15">
      <c r="B69" s="114">
        <v>67</v>
      </c>
      <c r="C69" s="120" t="s">
        <v>603</v>
      </c>
      <c r="D69" s="116">
        <v>56682000</v>
      </c>
      <c r="E69" s="117"/>
    </row>
    <row r="70" spans="2:5" x14ac:dyDescent="0.15">
      <c r="B70" s="114">
        <v>68</v>
      </c>
      <c r="C70" s="120" t="s">
        <v>604</v>
      </c>
      <c r="D70" s="116">
        <v>20000000</v>
      </c>
      <c r="E70" s="117"/>
    </row>
    <row r="71" spans="2:5" x14ac:dyDescent="0.15">
      <c r="B71" s="114">
        <v>69</v>
      </c>
      <c r="C71" s="120" t="s">
        <v>605</v>
      </c>
      <c r="D71" s="116">
        <v>29172000</v>
      </c>
      <c r="E71" s="117"/>
    </row>
    <row r="72" spans="2:5" x14ac:dyDescent="0.15">
      <c r="B72" s="114">
        <v>70</v>
      </c>
      <c r="C72" s="120" t="s">
        <v>407</v>
      </c>
      <c r="D72" s="116">
        <v>20405500</v>
      </c>
      <c r="E72" s="117"/>
    </row>
    <row r="73" spans="2:5" x14ac:dyDescent="0.15">
      <c r="B73" s="114">
        <v>71</v>
      </c>
      <c r="C73" s="120" t="s">
        <v>417</v>
      </c>
      <c r="D73" s="116">
        <v>3975000</v>
      </c>
      <c r="E73" s="117"/>
    </row>
    <row r="74" spans="2:5" x14ac:dyDescent="0.15">
      <c r="B74" s="114">
        <v>72</v>
      </c>
      <c r="C74" s="120" t="s">
        <v>421</v>
      </c>
      <c r="D74" s="116">
        <v>3478000</v>
      </c>
      <c r="E74" s="117"/>
    </row>
    <row r="75" spans="2:5" ht="21" x14ac:dyDescent="0.15">
      <c r="B75" s="114">
        <v>73</v>
      </c>
      <c r="C75" s="120" t="s">
        <v>606</v>
      </c>
      <c r="D75" s="116">
        <v>26338500</v>
      </c>
      <c r="E75" s="117"/>
    </row>
    <row r="76" spans="2:5" x14ac:dyDescent="0.15">
      <c r="B76" s="114">
        <v>74</v>
      </c>
      <c r="C76" s="120" t="s">
        <v>437</v>
      </c>
      <c r="D76" s="116">
        <v>18263000</v>
      </c>
      <c r="E76" s="117"/>
    </row>
    <row r="77" spans="2:5" ht="21" x14ac:dyDescent="0.15">
      <c r="B77" s="114">
        <v>75</v>
      </c>
      <c r="C77" s="120" t="s">
        <v>607</v>
      </c>
      <c r="D77" s="116">
        <v>20405500</v>
      </c>
      <c r="E77" s="117"/>
    </row>
    <row r="78" spans="2:5" x14ac:dyDescent="0.15">
      <c r="B78" s="114">
        <v>76</v>
      </c>
      <c r="C78" s="120" t="s">
        <v>446</v>
      </c>
      <c r="D78" s="116">
        <v>24843500</v>
      </c>
      <c r="E78" s="117"/>
    </row>
    <row r="79" spans="2:5" ht="21" x14ac:dyDescent="0.15">
      <c r="B79" s="114">
        <v>77</v>
      </c>
      <c r="C79" s="120" t="s">
        <v>453</v>
      </c>
      <c r="D79" s="116">
        <v>11336500</v>
      </c>
      <c r="E79" s="117"/>
    </row>
    <row r="80" spans="2:5" ht="42" x14ac:dyDescent="0.15">
      <c r="B80" s="114">
        <v>78</v>
      </c>
      <c r="C80" s="120" t="s">
        <v>608</v>
      </c>
      <c r="D80" s="116">
        <v>15900000</v>
      </c>
      <c r="E80" s="117"/>
    </row>
    <row r="81" spans="2:5" x14ac:dyDescent="0.15">
      <c r="B81" s="114">
        <v>79</v>
      </c>
      <c r="C81" s="120" t="s">
        <v>609</v>
      </c>
      <c r="D81" s="116">
        <v>9937500</v>
      </c>
      <c r="E81" s="117"/>
    </row>
    <row r="82" spans="2:5" x14ac:dyDescent="0.15">
      <c r="B82" s="114">
        <v>80</v>
      </c>
      <c r="C82" s="120" t="s">
        <v>610</v>
      </c>
      <c r="D82" s="116">
        <v>30686000</v>
      </c>
      <c r="E82" s="117"/>
    </row>
    <row r="83" spans="2:5" x14ac:dyDescent="0.15">
      <c r="B83" s="114">
        <v>81</v>
      </c>
      <c r="C83" s="115" t="s">
        <v>611</v>
      </c>
      <c r="D83" s="116">
        <v>4320000</v>
      </c>
      <c r="E83" s="117"/>
    </row>
    <row r="84" spans="2:5" ht="21" x14ac:dyDescent="0.15">
      <c r="B84" s="114">
        <v>82</v>
      </c>
      <c r="C84" s="115" t="s">
        <v>612</v>
      </c>
      <c r="D84" s="116">
        <v>7453000</v>
      </c>
      <c r="E84" s="117"/>
    </row>
    <row r="85" spans="2:5" ht="31.5" x14ac:dyDescent="0.15">
      <c r="B85" s="114">
        <v>83</v>
      </c>
      <c r="C85" s="115" t="s">
        <v>613</v>
      </c>
      <c r="D85" s="116">
        <v>4140500</v>
      </c>
      <c r="E85" s="117"/>
    </row>
    <row r="86" spans="2:5" ht="21" x14ac:dyDescent="0.15">
      <c r="B86" s="114">
        <v>84</v>
      </c>
      <c r="C86" s="115" t="s">
        <v>614</v>
      </c>
      <c r="D86" s="116">
        <v>20703000</v>
      </c>
      <c r="E86" s="117"/>
    </row>
    <row r="87" spans="2:5" ht="21" x14ac:dyDescent="0.15">
      <c r="B87" s="114">
        <v>85</v>
      </c>
      <c r="C87" s="115" t="s">
        <v>615</v>
      </c>
      <c r="D87" s="116">
        <v>6289500</v>
      </c>
      <c r="E87" s="117"/>
    </row>
    <row r="88" spans="2:5" ht="21" x14ac:dyDescent="0.15">
      <c r="B88" s="114">
        <v>86</v>
      </c>
      <c r="C88" s="115" t="s">
        <v>616</v>
      </c>
      <c r="D88" s="116">
        <v>37265500</v>
      </c>
      <c r="E88" s="117"/>
    </row>
    <row r="89" spans="2:5" x14ac:dyDescent="0.15">
      <c r="B89" s="114">
        <v>87</v>
      </c>
      <c r="C89" s="115" t="s">
        <v>617</v>
      </c>
      <c r="D89" s="116">
        <v>37265500</v>
      </c>
      <c r="E89" s="117"/>
    </row>
    <row r="90" spans="2:5" x14ac:dyDescent="0.15">
      <c r="B90" s="114">
        <v>88</v>
      </c>
      <c r="C90" s="115" t="s">
        <v>618</v>
      </c>
      <c r="D90" s="116">
        <v>60000000</v>
      </c>
      <c r="E90" s="117"/>
    </row>
    <row r="91" spans="2:5" x14ac:dyDescent="0.15">
      <c r="B91" s="114">
        <v>89</v>
      </c>
      <c r="C91" s="115" t="s">
        <v>619</v>
      </c>
      <c r="D91" s="116">
        <v>60000000</v>
      </c>
      <c r="E91" s="117"/>
    </row>
    <row r="92" spans="2:5" x14ac:dyDescent="0.15">
      <c r="B92" s="114">
        <v>90</v>
      </c>
      <c r="C92" s="115" t="s">
        <v>620</v>
      </c>
      <c r="D92" s="116">
        <v>297000000</v>
      </c>
      <c r="E92" s="117"/>
    </row>
    <row r="93" spans="2:5" ht="21" x14ac:dyDescent="0.15">
      <c r="B93" s="114">
        <v>91</v>
      </c>
      <c r="C93" s="115" t="s">
        <v>621</v>
      </c>
      <c r="D93" s="116">
        <v>182208000</v>
      </c>
      <c r="E93" s="117"/>
    </row>
    <row r="94" spans="2:5" ht="21" x14ac:dyDescent="0.15">
      <c r="B94" s="114">
        <v>92</v>
      </c>
      <c r="C94" s="115" t="s">
        <v>622</v>
      </c>
      <c r="D94" s="116">
        <v>100000000</v>
      </c>
      <c r="E94" s="117"/>
    </row>
    <row r="95" spans="2:5" x14ac:dyDescent="0.15">
      <c r="B95" s="114">
        <v>93</v>
      </c>
      <c r="C95" s="115" t="s">
        <v>85</v>
      </c>
      <c r="D95" s="116">
        <v>2862000</v>
      </c>
      <c r="E95" s="117"/>
    </row>
    <row r="96" spans="2:5" ht="21" x14ac:dyDescent="0.15">
      <c r="B96" s="114">
        <v>94</v>
      </c>
      <c r="C96" s="115" t="s">
        <v>626</v>
      </c>
      <c r="D96" s="116">
        <v>10000000</v>
      </c>
      <c r="E96" s="117"/>
    </row>
    <row r="97" spans="2:5" ht="31.5" x14ac:dyDescent="0.15">
      <c r="B97" s="136">
        <v>95</v>
      </c>
      <c r="C97" s="139" t="s">
        <v>637</v>
      </c>
      <c r="D97" s="138">
        <v>24000000</v>
      </c>
      <c r="E97" s="117"/>
    </row>
    <row r="98" spans="2:5" x14ac:dyDescent="0.15">
      <c r="B98" s="121"/>
      <c r="C98" s="122" t="s">
        <v>623</v>
      </c>
      <c r="D98" s="123">
        <f>SUM(D3:D97)</f>
        <v>5946017000</v>
      </c>
    </row>
  </sheetData>
  <pageMargins left="0.7" right="0.7" top="0.75" bottom="0.75" header="0.3" footer="0.3"/>
  <pageSetup paperSize="14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686"/>
  <sheetViews>
    <sheetView tabSelected="1" topLeftCell="A268" workbookViewId="0">
      <selection activeCell="D276" sqref="D276"/>
    </sheetView>
  </sheetViews>
  <sheetFormatPr baseColWidth="10" defaultColWidth="14.42578125" defaultRowHeight="15" customHeight="1" x14ac:dyDescent="0.15"/>
  <cols>
    <col min="1" max="1" width="10.28515625" style="110" customWidth="1"/>
    <col min="2" max="2" width="14.7109375" style="3" hidden="1" customWidth="1"/>
    <col min="3" max="3" width="12.7109375" style="3" hidden="1" customWidth="1"/>
    <col min="4" max="4" width="37.85546875" style="3" customWidth="1"/>
    <col min="5" max="5" width="17.85546875" style="68" customWidth="1"/>
    <col min="6" max="6" width="10.85546875" style="3" customWidth="1"/>
    <col min="7" max="7" width="11.42578125" style="3" customWidth="1"/>
    <col min="8" max="8" width="14.42578125" style="3"/>
    <col min="9" max="9" width="10.85546875" style="3" customWidth="1"/>
    <col min="10" max="10" width="11.42578125" style="3" customWidth="1"/>
    <col min="11" max="16384" width="14.42578125" style="3"/>
  </cols>
  <sheetData>
    <row r="1" spans="1:11" ht="9" x14ac:dyDescent="0.15">
      <c r="A1" s="1" t="s">
        <v>0</v>
      </c>
      <c r="B1" s="145" t="s">
        <v>1</v>
      </c>
      <c r="C1" s="146"/>
      <c r="D1" s="146"/>
      <c r="E1" s="2" t="s">
        <v>2</v>
      </c>
      <c r="F1" s="142" t="s">
        <v>3</v>
      </c>
      <c r="G1" s="143"/>
      <c r="H1" s="144"/>
      <c r="I1" s="142" t="s">
        <v>624</v>
      </c>
      <c r="J1" s="143"/>
      <c r="K1" s="144"/>
    </row>
    <row r="2" spans="1:11" ht="27" x14ac:dyDescent="0.15">
      <c r="A2" s="4" t="s">
        <v>4</v>
      </c>
      <c r="B2" s="4" t="s">
        <v>5</v>
      </c>
      <c r="C2" s="4" t="s">
        <v>6</v>
      </c>
      <c r="D2" s="4" t="s">
        <v>7</v>
      </c>
      <c r="E2" s="5" t="s">
        <v>8</v>
      </c>
      <c r="F2" s="6" t="s">
        <v>9</v>
      </c>
      <c r="G2" s="6" t="s">
        <v>10</v>
      </c>
      <c r="H2" s="6" t="s">
        <v>11</v>
      </c>
      <c r="I2" s="6" t="s">
        <v>9</v>
      </c>
      <c r="J2" s="6" t="s">
        <v>10</v>
      </c>
      <c r="K2" s="6" t="s">
        <v>11</v>
      </c>
    </row>
    <row r="3" spans="1:11" ht="12.75" customHeight="1" x14ac:dyDescent="0.15">
      <c r="A3" s="7">
        <v>1</v>
      </c>
      <c r="B3" s="8">
        <v>1196491646</v>
      </c>
      <c r="C3" s="8">
        <v>42271708</v>
      </c>
      <c r="D3" s="9" t="s">
        <v>12</v>
      </c>
      <c r="E3" s="10" t="s">
        <v>13</v>
      </c>
      <c r="F3" s="11">
        <v>1890000</v>
      </c>
      <c r="G3" s="11">
        <f>ROUND(F3*0.19,0)</f>
        <v>359100</v>
      </c>
      <c r="H3" s="11">
        <f>+F3+G3</f>
        <v>2249100</v>
      </c>
      <c r="I3" s="11"/>
      <c r="J3" s="11"/>
      <c r="K3" s="11">
        <f>+I3+J3</f>
        <v>0</v>
      </c>
    </row>
    <row r="4" spans="1:11" ht="18" x14ac:dyDescent="0.15">
      <c r="A4" s="7">
        <v>2</v>
      </c>
      <c r="B4" s="12">
        <v>1196491133</v>
      </c>
      <c r="C4" s="8">
        <v>42271708</v>
      </c>
      <c r="D4" s="9" t="s">
        <v>14</v>
      </c>
      <c r="E4" s="10" t="s">
        <v>15</v>
      </c>
      <c r="F4" s="11">
        <v>3980900</v>
      </c>
      <c r="G4" s="11">
        <f t="shared" ref="G4:G7" si="0">ROUND(F4*0.19,0)</f>
        <v>756371</v>
      </c>
      <c r="H4" s="11">
        <f t="shared" ref="H4:H7" si="1">+F4+G4</f>
        <v>4737271</v>
      </c>
      <c r="I4" s="11"/>
      <c r="J4" s="11"/>
      <c r="K4" s="11">
        <f t="shared" ref="K4:K7" si="2">+I4+J4</f>
        <v>0</v>
      </c>
    </row>
    <row r="5" spans="1:11" ht="9" x14ac:dyDescent="0.15">
      <c r="A5" s="7">
        <v>3</v>
      </c>
      <c r="B5" s="8">
        <v>1196491717</v>
      </c>
      <c r="C5" s="8">
        <v>42271708</v>
      </c>
      <c r="D5" s="9" t="s">
        <v>16</v>
      </c>
      <c r="E5" s="10" t="s">
        <v>17</v>
      </c>
      <c r="F5" s="11">
        <v>1576112</v>
      </c>
      <c r="G5" s="11">
        <f t="shared" si="0"/>
        <v>299461</v>
      </c>
      <c r="H5" s="11">
        <f t="shared" si="1"/>
        <v>1875573</v>
      </c>
      <c r="I5" s="11"/>
      <c r="J5" s="11"/>
      <c r="K5" s="11">
        <f t="shared" si="2"/>
        <v>0</v>
      </c>
    </row>
    <row r="6" spans="1:11" ht="9" x14ac:dyDescent="0.15">
      <c r="A6" s="7">
        <v>4</v>
      </c>
      <c r="B6" s="13"/>
      <c r="C6" s="8">
        <v>42271708</v>
      </c>
      <c r="D6" s="9" t="s">
        <v>18</v>
      </c>
      <c r="E6" s="10" t="s">
        <v>19</v>
      </c>
      <c r="F6" s="11">
        <v>208966</v>
      </c>
      <c r="G6" s="11">
        <f t="shared" si="0"/>
        <v>39704</v>
      </c>
      <c r="H6" s="11">
        <f t="shared" si="1"/>
        <v>248670</v>
      </c>
      <c r="I6" s="11"/>
      <c r="J6" s="11"/>
      <c r="K6" s="11">
        <f t="shared" si="2"/>
        <v>0</v>
      </c>
    </row>
    <row r="7" spans="1:11" ht="18" x14ac:dyDescent="0.15">
      <c r="A7" s="7">
        <v>5</v>
      </c>
      <c r="B7" s="8">
        <v>1196491554</v>
      </c>
      <c r="C7" s="8">
        <v>42271708</v>
      </c>
      <c r="D7" s="9" t="s">
        <v>20</v>
      </c>
      <c r="E7" s="10" t="s">
        <v>634</v>
      </c>
      <c r="F7" s="11">
        <v>353292</v>
      </c>
      <c r="G7" s="11">
        <f t="shared" si="0"/>
        <v>67125</v>
      </c>
      <c r="H7" s="11">
        <f t="shared" si="1"/>
        <v>420417</v>
      </c>
      <c r="I7" s="11"/>
      <c r="J7" s="11"/>
      <c r="K7" s="11">
        <f t="shared" si="2"/>
        <v>0</v>
      </c>
    </row>
    <row r="8" spans="1:11" s="19" customFormat="1" ht="9" x14ac:dyDescent="0.15">
      <c r="A8" s="14"/>
      <c r="B8" s="2"/>
      <c r="C8" s="15"/>
      <c r="D8" s="16" t="s">
        <v>21</v>
      </c>
      <c r="E8" s="2"/>
      <c r="F8" s="17"/>
      <c r="G8" s="17"/>
      <c r="H8" s="18">
        <f>SUM(H3:H7)</f>
        <v>9531031</v>
      </c>
      <c r="I8" s="17"/>
      <c r="J8" s="17"/>
      <c r="K8" s="18">
        <f>SUM(K3:K7)</f>
        <v>0</v>
      </c>
    </row>
    <row r="9" spans="1:11" ht="9" customHeight="1" x14ac:dyDescent="0.15">
      <c r="A9" s="1" t="s">
        <v>22</v>
      </c>
      <c r="B9" s="145" t="s">
        <v>23</v>
      </c>
      <c r="C9" s="146"/>
      <c r="D9" s="146"/>
      <c r="E9" s="2" t="s">
        <v>2</v>
      </c>
      <c r="F9" s="142" t="s">
        <v>3</v>
      </c>
      <c r="G9" s="143"/>
      <c r="H9" s="144"/>
      <c r="I9" s="142" t="s">
        <v>624</v>
      </c>
      <c r="J9" s="143"/>
      <c r="K9" s="144"/>
    </row>
    <row r="10" spans="1:11" ht="27" x14ac:dyDescent="0.15">
      <c r="A10" s="4" t="s">
        <v>4</v>
      </c>
      <c r="B10" s="4" t="s">
        <v>5</v>
      </c>
      <c r="C10" s="4" t="s">
        <v>6</v>
      </c>
      <c r="D10" s="4" t="s">
        <v>7</v>
      </c>
      <c r="E10" s="5" t="s">
        <v>8</v>
      </c>
      <c r="F10" s="6" t="s">
        <v>9</v>
      </c>
      <c r="G10" s="6" t="s">
        <v>10</v>
      </c>
      <c r="H10" s="6" t="s">
        <v>11</v>
      </c>
      <c r="I10" s="6" t="s">
        <v>9</v>
      </c>
      <c r="J10" s="6" t="s">
        <v>10</v>
      </c>
      <c r="K10" s="6" t="s">
        <v>11</v>
      </c>
    </row>
    <row r="11" spans="1:11" ht="18" x14ac:dyDescent="0.15">
      <c r="A11" s="7">
        <v>1</v>
      </c>
      <c r="B11" s="8">
        <v>1196491665</v>
      </c>
      <c r="C11" s="8">
        <v>42271708</v>
      </c>
      <c r="D11" s="9" t="s">
        <v>24</v>
      </c>
      <c r="E11" s="10" t="s">
        <v>25</v>
      </c>
      <c r="F11" s="11">
        <v>33328</v>
      </c>
      <c r="G11" s="11">
        <f t="shared" ref="G11" si="3">ROUND(F11*0.19,0)</f>
        <v>6332</v>
      </c>
      <c r="H11" s="11">
        <f t="shared" ref="H11" si="4">+F11+G11</f>
        <v>39660</v>
      </c>
      <c r="I11" s="11"/>
      <c r="J11" s="11"/>
      <c r="K11" s="11">
        <f t="shared" ref="K11" si="5">+I11+J11</f>
        <v>0</v>
      </c>
    </row>
    <row r="12" spans="1:11" s="19" customFormat="1" ht="14.25" customHeight="1" x14ac:dyDescent="0.15">
      <c r="A12" s="20"/>
      <c r="B12" s="21"/>
      <c r="C12" s="21"/>
      <c r="D12" s="16" t="s">
        <v>26</v>
      </c>
      <c r="E12" s="22"/>
      <c r="F12" s="17"/>
      <c r="G12" s="17"/>
      <c r="H12" s="18">
        <f>SUM(H11)</f>
        <v>39660</v>
      </c>
      <c r="I12" s="17"/>
      <c r="J12" s="17"/>
      <c r="K12" s="18">
        <f>SUM(K11)</f>
        <v>0</v>
      </c>
    </row>
    <row r="13" spans="1:11" ht="14.25" customHeight="1" x14ac:dyDescent="0.15">
      <c r="A13" s="1" t="s">
        <v>27</v>
      </c>
      <c r="B13" s="145" t="s">
        <v>28</v>
      </c>
      <c r="C13" s="146"/>
      <c r="D13" s="146"/>
      <c r="E13" s="2" t="s">
        <v>2</v>
      </c>
      <c r="F13" s="142" t="s">
        <v>3</v>
      </c>
      <c r="G13" s="143"/>
      <c r="H13" s="144"/>
      <c r="I13" s="142" t="s">
        <v>624</v>
      </c>
      <c r="J13" s="143"/>
      <c r="K13" s="144"/>
    </row>
    <row r="14" spans="1:11" ht="27" x14ac:dyDescent="0.15">
      <c r="A14" s="4" t="s">
        <v>4</v>
      </c>
      <c r="B14" s="4" t="s">
        <v>5</v>
      </c>
      <c r="C14" s="4" t="s">
        <v>6</v>
      </c>
      <c r="D14" s="4" t="s">
        <v>7</v>
      </c>
      <c r="E14" s="5" t="s">
        <v>8</v>
      </c>
      <c r="F14" s="6" t="s">
        <v>9</v>
      </c>
      <c r="G14" s="6" t="s">
        <v>10</v>
      </c>
      <c r="H14" s="6" t="s">
        <v>11</v>
      </c>
      <c r="I14" s="6" t="s">
        <v>9</v>
      </c>
      <c r="J14" s="6" t="s">
        <v>10</v>
      </c>
      <c r="K14" s="6" t="s">
        <v>11</v>
      </c>
    </row>
    <row r="15" spans="1:11" ht="9" x14ac:dyDescent="0.15">
      <c r="A15" s="23">
        <v>1</v>
      </c>
      <c r="B15" s="13"/>
      <c r="C15" s="8">
        <v>42271708</v>
      </c>
      <c r="D15" s="9" t="s">
        <v>29</v>
      </c>
      <c r="E15" s="24" t="s">
        <v>25</v>
      </c>
      <c r="F15" s="11">
        <v>386000</v>
      </c>
      <c r="G15" s="11">
        <f>ROUND(F15*0.19,0)</f>
        <v>73340</v>
      </c>
      <c r="H15" s="11">
        <f>+F15+G15</f>
        <v>459340</v>
      </c>
      <c r="I15" s="11"/>
      <c r="J15" s="11"/>
      <c r="K15" s="11">
        <f>+I15+J15</f>
        <v>0</v>
      </c>
    </row>
    <row r="16" spans="1:11" s="19" customFormat="1" ht="14.25" customHeight="1" x14ac:dyDescent="0.15">
      <c r="A16" s="21"/>
      <c r="B16" s="21"/>
      <c r="C16" s="21"/>
      <c r="D16" s="16" t="s">
        <v>30</v>
      </c>
      <c r="E16" s="22"/>
      <c r="F16" s="25"/>
      <c r="G16" s="26"/>
      <c r="H16" s="27">
        <f>SUM(H15)</f>
        <v>459340</v>
      </c>
      <c r="I16" s="25"/>
      <c r="J16" s="26"/>
      <c r="K16" s="27">
        <f>SUM(K15)</f>
        <v>0</v>
      </c>
    </row>
    <row r="17" spans="1:11" ht="14.25" customHeight="1" x14ac:dyDescent="0.15">
      <c r="A17" s="1" t="s">
        <v>31</v>
      </c>
      <c r="B17" s="145" t="s">
        <v>32</v>
      </c>
      <c r="C17" s="146"/>
      <c r="D17" s="146"/>
      <c r="E17" s="2" t="s">
        <v>2</v>
      </c>
      <c r="F17" s="142" t="s">
        <v>3</v>
      </c>
      <c r="G17" s="143"/>
      <c r="H17" s="144"/>
      <c r="I17" s="142" t="s">
        <v>624</v>
      </c>
      <c r="J17" s="143"/>
      <c r="K17" s="144"/>
    </row>
    <row r="18" spans="1:11" ht="27" x14ac:dyDescent="0.15">
      <c r="A18" s="4" t="s">
        <v>4</v>
      </c>
      <c r="B18" s="4" t="s">
        <v>5</v>
      </c>
      <c r="C18" s="4" t="s">
        <v>6</v>
      </c>
      <c r="D18" s="4" t="s">
        <v>7</v>
      </c>
      <c r="E18" s="5" t="s">
        <v>8</v>
      </c>
      <c r="F18" s="6" t="s">
        <v>9</v>
      </c>
      <c r="G18" s="6" t="s">
        <v>10</v>
      </c>
      <c r="H18" s="6" t="s">
        <v>11</v>
      </c>
      <c r="I18" s="6" t="s">
        <v>9</v>
      </c>
      <c r="J18" s="6" t="s">
        <v>10</v>
      </c>
      <c r="K18" s="6" t="s">
        <v>11</v>
      </c>
    </row>
    <row r="19" spans="1:11" ht="18" x14ac:dyDescent="0.15">
      <c r="A19" s="23">
        <v>1</v>
      </c>
      <c r="B19" s="28"/>
      <c r="C19" s="7">
        <v>42271708</v>
      </c>
      <c r="D19" s="29" t="s">
        <v>33</v>
      </c>
      <c r="E19" s="24" t="s">
        <v>25</v>
      </c>
      <c r="F19" s="11">
        <v>5736</v>
      </c>
      <c r="G19" s="11">
        <f>ROUND(F19*0.19,0)</f>
        <v>1090</v>
      </c>
      <c r="H19" s="11">
        <f>+F19+G19</f>
        <v>6826</v>
      </c>
      <c r="I19" s="11"/>
      <c r="J19" s="11"/>
      <c r="K19" s="11">
        <f>+I19+J19</f>
        <v>0</v>
      </c>
    </row>
    <row r="20" spans="1:11" s="19" customFormat="1" ht="14.25" customHeight="1" x14ac:dyDescent="0.15">
      <c r="A20" s="21"/>
      <c r="B20" s="21"/>
      <c r="C20" s="21"/>
      <c r="D20" s="16" t="s">
        <v>34</v>
      </c>
      <c r="E20" s="22"/>
      <c r="F20" s="17"/>
      <c r="G20" s="17"/>
      <c r="H20" s="18">
        <f>SUM(H19)</f>
        <v>6826</v>
      </c>
      <c r="I20" s="17"/>
      <c r="J20" s="17"/>
      <c r="K20" s="18">
        <f>SUM(K19)</f>
        <v>0</v>
      </c>
    </row>
    <row r="21" spans="1:11" ht="9" x14ac:dyDescent="0.15">
      <c r="A21" s="1" t="s">
        <v>35</v>
      </c>
      <c r="B21" s="145" t="s">
        <v>36</v>
      </c>
      <c r="C21" s="146"/>
      <c r="D21" s="146"/>
      <c r="E21" s="2" t="s">
        <v>2</v>
      </c>
      <c r="F21" s="142" t="s">
        <v>3</v>
      </c>
      <c r="G21" s="143"/>
      <c r="H21" s="144"/>
      <c r="I21" s="142" t="s">
        <v>624</v>
      </c>
      <c r="J21" s="143"/>
      <c r="K21" s="144"/>
    </row>
    <row r="22" spans="1:11" ht="27" x14ac:dyDescent="0.15">
      <c r="A22" s="4" t="s">
        <v>4</v>
      </c>
      <c r="B22" s="4" t="s">
        <v>5</v>
      </c>
      <c r="C22" s="4" t="s">
        <v>6</v>
      </c>
      <c r="D22" s="4" t="s">
        <v>7</v>
      </c>
      <c r="E22" s="5" t="s">
        <v>8</v>
      </c>
      <c r="F22" s="6" t="s">
        <v>9</v>
      </c>
      <c r="G22" s="6" t="s">
        <v>10</v>
      </c>
      <c r="H22" s="6" t="s">
        <v>11</v>
      </c>
      <c r="I22" s="6" t="s">
        <v>9</v>
      </c>
      <c r="J22" s="6" t="s">
        <v>10</v>
      </c>
      <c r="K22" s="6" t="s">
        <v>11</v>
      </c>
    </row>
    <row r="23" spans="1:11" ht="9" x14ac:dyDescent="0.15">
      <c r="A23" s="23">
        <v>1</v>
      </c>
      <c r="B23" s="30" t="s">
        <v>37</v>
      </c>
      <c r="C23" s="8">
        <v>42181901</v>
      </c>
      <c r="D23" s="9" t="s">
        <v>38</v>
      </c>
      <c r="E23" s="24" t="s">
        <v>25</v>
      </c>
      <c r="F23" s="31">
        <v>18818</v>
      </c>
      <c r="G23" s="11">
        <f t="shared" ref="G23:G26" si="6">ROUND(F23*0.19,0)</f>
        <v>3575</v>
      </c>
      <c r="H23" s="11">
        <f t="shared" ref="H23:H26" si="7">+F23+G23</f>
        <v>22393</v>
      </c>
      <c r="I23" s="31"/>
      <c r="J23" s="11"/>
      <c r="K23" s="11">
        <f t="shared" ref="K23:K26" si="8">+I23+J23</f>
        <v>0</v>
      </c>
    </row>
    <row r="24" spans="1:11" ht="9" x14ac:dyDescent="0.15">
      <c r="A24" s="23">
        <v>2</v>
      </c>
      <c r="B24" s="30" t="s">
        <v>37</v>
      </c>
      <c r="C24" s="8">
        <v>42181901</v>
      </c>
      <c r="D24" s="9" t="s">
        <v>39</v>
      </c>
      <c r="E24" s="24" t="s">
        <v>25</v>
      </c>
      <c r="F24" s="31">
        <v>18818</v>
      </c>
      <c r="G24" s="11">
        <f t="shared" si="6"/>
        <v>3575</v>
      </c>
      <c r="H24" s="11">
        <f t="shared" si="7"/>
        <v>22393</v>
      </c>
      <c r="I24" s="31"/>
      <c r="J24" s="11"/>
      <c r="K24" s="11">
        <f t="shared" si="8"/>
        <v>0</v>
      </c>
    </row>
    <row r="25" spans="1:11" ht="9" x14ac:dyDescent="0.15">
      <c r="A25" s="23">
        <v>3</v>
      </c>
      <c r="B25" s="30" t="s">
        <v>37</v>
      </c>
      <c r="C25" s="8">
        <v>42181901</v>
      </c>
      <c r="D25" s="9" t="s">
        <v>40</v>
      </c>
      <c r="E25" s="24" t="s">
        <v>25</v>
      </c>
      <c r="F25" s="31">
        <v>18878</v>
      </c>
      <c r="G25" s="11">
        <f t="shared" si="6"/>
        <v>3587</v>
      </c>
      <c r="H25" s="11">
        <f t="shared" si="7"/>
        <v>22465</v>
      </c>
      <c r="I25" s="31"/>
      <c r="J25" s="11"/>
      <c r="K25" s="11">
        <f t="shared" si="8"/>
        <v>0</v>
      </c>
    </row>
    <row r="26" spans="1:11" ht="9" x14ac:dyDescent="0.15">
      <c r="A26" s="23">
        <v>4</v>
      </c>
      <c r="B26" s="30" t="s">
        <v>37</v>
      </c>
      <c r="C26" s="8">
        <v>42181901</v>
      </c>
      <c r="D26" s="9" t="s">
        <v>41</v>
      </c>
      <c r="E26" s="24" t="s">
        <v>25</v>
      </c>
      <c r="F26" s="31">
        <v>18998</v>
      </c>
      <c r="G26" s="11">
        <f t="shared" si="6"/>
        <v>3610</v>
      </c>
      <c r="H26" s="11">
        <f t="shared" si="7"/>
        <v>22608</v>
      </c>
      <c r="I26" s="31"/>
      <c r="J26" s="11"/>
      <c r="K26" s="11">
        <f t="shared" si="8"/>
        <v>0</v>
      </c>
    </row>
    <row r="27" spans="1:11" s="19" customFormat="1" ht="14.25" customHeight="1" x14ac:dyDescent="0.15">
      <c r="A27" s="21"/>
      <c r="B27" s="21"/>
      <c r="C27" s="21"/>
      <c r="D27" s="16" t="s">
        <v>42</v>
      </c>
      <c r="E27" s="22"/>
      <c r="F27" s="17"/>
      <c r="G27" s="17"/>
      <c r="H27" s="18">
        <f>SUM(H23:H26)</f>
        <v>89859</v>
      </c>
      <c r="I27" s="17"/>
      <c r="J27" s="17"/>
      <c r="K27" s="18">
        <f>SUM(K23:K26)</f>
        <v>0</v>
      </c>
    </row>
    <row r="28" spans="1:11" ht="14.25" customHeight="1" x14ac:dyDescent="0.15">
      <c r="A28" s="1" t="s">
        <v>43</v>
      </c>
      <c r="B28" s="145" t="s">
        <v>44</v>
      </c>
      <c r="C28" s="146"/>
      <c r="D28" s="146"/>
      <c r="E28" s="2" t="s">
        <v>45</v>
      </c>
      <c r="F28" s="142" t="s">
        <v>3</v>
      </c>
      <c r="G28" s="143"/>
      <c r="H28" s="144"/>
      <c r="I28" s="142" t="s">
        <v>624</v>
      </c>
      <c r="J28" s="143"/>
      <c r="K28" s="144"/>
    </row>
    <row r="29" spans="1:11" ht="27" x14ac:dyDescent="0.15">
      <c r="A29" s="4" t="s">
        <v>4</v>
      </c>
      <c r="B29" s="4" t="s">
        <v>5</v>
      </c>
      <c r="C29" s="4" t="s">
        <v>6</v>
      </c>
      <c r="D29" s="4" t="s">
        <v>7</v>
      </c>
      <c r="E29" s="5" t="s">
        <v>8</v>
      </c>
      <c r="F29" s="6" t="s">
        <v>9</v>
      </c>
      <c r="G29" s="6" t="s">
        <v>10</v>
      </c>
      <c r="H29" s="6" t="s">
        <v>11</v>
      </c>
      <c r="I29" s="6" t="s">
        <v>9</v>
      </c>
      <c r="J29" s="6" t="s">
        <v>10</v>
      </c>
      <c r="K29" s="6" t="s">
        <v>11</v>
      </c>
    </row>
    <row r="30" spans="1:11" ht="18" x14ac:dyDescent="0.15">
      <c r="A30" s="23">
        <v>1</v>
      </c>
      <c r="B30" s="32">
        <v>1268311798</v>
      </c>
      <c r="C30" s="8">
        <v>42293406</v>
      </c>
      <c r="D30" s="33" t="s">
        <v>46</v>
      </c>
      <c r="E30" s="24" t="s">
        <v>25</v>
      </c>
      <c r="F30" s="11">
        <v>6043418</v>
      </c>
      <c r="G30" s="11">
        <f t="shared" ref="G30:G32" si="9">ROUND(F30*0.19,0)</f>
        <v>1148249</v>
      </c>
      <c r="H30" s="11">
        <f t="shared" ref="H30:H32" si="10">+F30+G30</f>
        <v>7191667</v>
      </c>
      <c r="I30" s="11"/>
      <c r="J30" s="11"/>
      <c r="K30" s="11">
        <f t="shared" ref="K30:K32" si="11">+I30+J30</f>
        <v>0</v>
      </c>
    </row>
    <row r="31" spans="1:11" ht="9" x14ac:dyDescent="0.15">
      <c r="A31" s="23">
        <v>2</v>
      </c>
      <c r="B31" s="34">
        <v>1268311799</v>
      </c>
      <c r="C31" s="8">
        <v>42293406</v>
      </c>
      <c r="D31" s="33" t="s">
        <v>47</v>
      </c>
      <c r="E31" s="24" t="s">
        <v>25</v>
      </c>
      <c r="F31" s="11">
        <v>88403</v>
      </c>
      <c r="G31" s="11">
        <f t="shared" si="9"/>
        <v>16797</v>
      </c>
      <c r="H31" s="11">
        <f t="shared" si="10"/>
        <v>105200</v>
      </c>
      <c r="I31" s="11"/>
      <c r="J31" s="11"/>
      <c r="K31" s="11">
        <f t="shared" si="11"/>
        <v>0</v>
      </c>
    </row>
    <row r="32" spans="1:11" ht="9" x14ac:dyDescent="0.15">
      <c r="A32" s="23">
        <v>3</v>
      </c>
      <c r="B32" s="34">
        <v>1268311818</v>
      </c>
      <c r="C32" s="8">
        <v>42293406</v>
      </c>
      <c r="D32" s="33" t="s">
        <v>48</v>
      </c>
      <c r="E32" s="24" t="s">
        <v>25</v>
      </c>
      <c r="F32" s="11">
        <v>578126</v>
      </c>
      <c r="G32" s="11">
        <f t="shared" si="9"/>
        <v>109844</v>
      </c>
      <c r="H32" s="11">
        <f t="shared" si="10"/>
        <v>687970</v>
      </c>
      <c r="I32" s="11"/>
      <c r="J32" s="11"/>
      <c r="K32" s="11">
        <f t="shared" si="11"/>
        <v>0</v>
      </c>
    </row>
    <row r="33" spans="1:11" s="19" customFormat="1" ht="14.25" customHeight="1" x14ac:dyDescent="0.15">
      <c r="A33" s="21"/>
      <c r="B33" s="21"/>
      <c r="C33" s="21"/>
      <c r="D33" s="16" t="s">
        <v>49</v>
      </c>
      <c r="E33" s="22"/>
      <c r="F33" s="17"/>
      <c r="G33" s="17"/>
      <c r="H33" s="18">
        <f>SUM(H30:H32)</f>
        <v>7984837</v>
      </c>
      <c r="I33" s="17"/>
      <c r="J33" s="17"/>
      <c r="K33" s="18">
        <f>SUM(K30:K32)</f>
        <v>0</v>
      </c>
    </row>
    <row r="34" spans="1:11" ht="14.25" customHeight="1" x14ac:dyDescent="0.15">
      <c r="A34" s="1" t="s">
        <v>50</v>
      </c>
      <c r="B34" s="145" t="s">
        <v>51</v>
      </c>
      <c r="C34" s="146"/>
      <c r="D34" s="146"/>
      <c r="E34" s="2" t="s">
        <v>45</v>
      </c>
      <c r="F34" s="142" t="s">
        <v>3</v>
      </c>
      <c r="G34" s="143"/>
      <c r="H34" s="144"/>
      <c r="I34" s="142" t="s">
        <v>624</v>
      </c>
      <c r="J34" s="143"/>
      <c r="K34" s="144"/>
    </row>
    <row r="35" spans="1:11" ht="27" x14ac:dyDescent="0.15">
      <c r="A35" s="35" t="s">
        <v>4</v>
      </c>
      <c r="B35" s="35" t="s">
        <v>5</v>
      </c>
      <c r="C35" s="35" t="s">
        <v>6</v>
      </c>
      <c r="D35" s="35" t="s">
        <v>7</v>
      </c>
      <c r="E35" s="36" t="s">
        <v>8</v>
      </c>
      <c r="F35" s="37" t="s">
        <v>9</v>
      </c>
      <c r="G35" s="37" t="s">
        <v>10</v>
      </c>
      <c r="H35" s="37" t="s">
        <v>11</v>
      </c>
      <c r="I35" s="37" t="s">
        <v>9</v>
      </c>
      <c r="J35" s="37" t="s">
        <v>10</v>
      </c>
      <c r="K35" s="37" t="s">
        <v>11</v>
      </c>
    </row>
    <row r="36" spans="1:11" ht="9" x14ac:dyDescent="0.15">
      <c r="A36" s="38">
        <v>1</v>
      </c>
      <c r="B36" s="34">
        <v>1196490420</v>
      </c>
      <c r="C36" s="38">
        <v>42296100</v>
      </c>
      <c r="D36" s="39" t="s">
        <v>52</v>
      </c>
      <c r="E36" s="40" t="s">
        <v>25</v>
      </c>
      <c r="F36" s="11">
        <v>31719776</v>
      </c>
      <c r="G36" s="11">
        <v>0</v>
      </c>
      <c r="H36" s="11">
        <f>+F36+G36</f>
        <v>31719776</v>
      </c>
      <c r="I36" s="11"/>
      <c r="J36" s="11"/>
      <c r="K36" s="11">
        <f>+I36+J36</f>
        <v>0</v>
      </c>
    </row>
    <row r="37" spans="1:11" ht="14.25" customHeight="1" x14ac:dyDescent="0.15">
      <c r="A37" s="38">
        <v>2</v>
      </c>
      <c r="B37" s="34">
        <v>1196450050</v>
      </c>
      <c r="C37" s="38">
        <v>42296100</v>
      </c>
      <c r="D37" s="39" t="s">
        <v>53</v>
      </c>
      <c r="E37" s="40" t="s">
        <v>25</v>
      </c>
      <c r="F37" s="11">
        <v>8420885</v>
      </c>
      <c r="G37" s="11">
        <f t="shared" ref="G37" si="12">ROUND(F37*0.19,0)</f>
        <v>1599968</v>
      </c>
      <c r="H37" s="11">
        <f t="shared" ref="H37:H41" si="13">+F37+G37</f>
        <v>10020853</v>
      </c>
      <c r="I37" s="11"/>
      <c r="J37" s="11"/>
      <c r="K37" s="11">
        <f t="shared" ref="K37:K41" si="14">+I37+J37</f>
        <v>0</v>
      </c>
    </row>
    <row r="38" spans="1:11" ht="9" x14ac:dyDescent="0.15">
      <c r="A38" s="41">
        <v>3</v>
      </c>
      <c r="B38" s="34">
        <v>1196450051</v>
      </c>
      <c r="C38" s="38">
        <v>42296100</v>
      </c>
      <c r="D38" s="39" t="s">
        <v>54</v>
      </c>
      <c r="E38" s="40" t="s">
        <v>25</v>
      </c>
      <c r="F38" s="11">
        <v>2349076</v>
      </c>
      <c r="G38" s="11">
        <v>0</v>
      </c>
      <c r="H38" s="11">
        <f t="shared" si="13"/>
        <v>2349076</v>
      </c>
      <c r="I38" s="11"/>
      <c r="J38" s="11"/>
      <c r="K38" s="11">
        <f t="shared" si="14"/>
        <v>0</v>
      </c>
    </row>
    <row r="39" spans="1:11" ht="9" x14ac:dyDescent="0.15">
      <c r="A39" s="41">
        <v>4</v>
      </c>
      <c r="B39" s="34">
        <v>1196490013</v>
      </c>
      <c r="C39" s="38">
        <v>42296100</v>
      </c>
      <c r="D39" s="39" t="s">
        <v>55</v>
      </c>
      <c r="E39" s="40" t="s">
        <v>25</v>
      </c>
      <c r="F39" s="11">
        <v>4041176</v>
      </c>
      <c r="G39" s="11">
        <v>0</v>
      </c>
      <c r="H39" s="11">
        <f t="shared" si="13"/>
        <v>4041176</v>
      </c>
      <c r="I39" s="11"/>
      <c r="J39" s="11"/>
      <c r="K39" s="11">
        <f t="shared" si="14"/>
        <v>0</v>
      </c>
    </row>
    <row r="40" spans="1:11" ht="14.25" customHeight="1" x14ac:dyDescent="0.15">
      <c r="A40" s="41">
        <v>5</v>
      </c>
      <c r="B40" s="34">
        <v>1196450052</v>
      </c>
      <c r="C40" s="38">
        <v>42296100</v>
      </c>
      <c r="D40" s="42" t="s">
        <v>56</v>
      </c>
      <c r="E40" s="40" t="s">
        <v>25</v>
      </c>
      <c r="F40" s="11">
        <v>1230033</v>
      </c>
      <c r="G40" s="11">
        <f t="shared" ref="G40:G41" si="15">ROUND(F40*0.19,0)</f>
        <v>233706</v>
      </c>
      <c r="H40" s="11">
        <f t="shared" si="13"/>
        <v>1463739</v>
      </c>
      <c r="I40" s="11"/>
      <c r="J40" s="11"/>
      <c r="K40" s="11">
        <f t="shared" si="14"/>
        <v>0</v>
      </c>
    </row>
    <row r="41" spans="1:11" ht="14.25" customHeight="1" x14ac:dyDescent="0.15">
      <c r="A41" s="41">
        <v>6</v>
      </c>
      <c r="B41" s="34">
        <v>1196491447</v>
      </c>
      <c r="C41" s="38">
        <v>42296100</v>
      </c>
      <c r="D41" s="42" t="s">
        <v>57</v>
      </c>
      <c r="E41" s="40" t="s">
        <v>25</v>
      </c>
      <c r="F41" s="11">
        <v>5965133</v>
      </c>
      <c r="G41" s="11">
        <f t="shared" si="15"/>
        <v>1133375</v>
      </c>
      <c r="H41" s="11">
        <f t="shared" si="13"/>
        <v>7098508</v>
      </c>
      <c r="I41" s="11"/>
      <c r="J41" s="11"/>
      <c r="K41" s="11">
        <f t="shared" si="14"/>
        <v>0</v>
      </c>
    </row>
    <row r="42" spans="1:11" s="19" customFormat="1" ht="14.25" customHeight="1" x14ac:dyDescent="0.15">
      <c r="A42" s="21"/>
      <c r="B42" s="21"/>
      <c r="C42" s="21"/>
      <c r="D42" s="16" t="s">
        <v>58</v>
      </c>
      <c r="E42" s="22"/>
      <c r="F42" s="17"/>
      <c r="G42" s="17"/>
      <c r="H42" s="18">
        <f>SUM(H36:H41)</f>
        <v>56693128</v>
      </c>
      <c r="I42" s="17"/>
      <c r="J42" s="17"/>
      <c r="K42" s="18">
        <f>SUM(K36:K41)</f>
        <v>0</v>
      </c>
    </row>
    <row r="43" spans="1:11" ht="30.75" customHeight="1" x14ac:dyDescent="0.15">
      <c r="A43" s="43" t="s">
        <v>59</v>
      </c>
      <c r="B43" s="156" t="s">
        <v>60</v>
      </c>
      <c r="C43" s="157"/>
      <c r="D43" s="157"/>
      <c r="E43" s="44" t="s">
        <v>45</v>
      </c>
      <c r="F43" s="142" t="s">
        <v>3</v>
      </c>
      <c r="G43" s="143"/>
      <c r="H43" s="144"/>
      <c r="I43" s="142" t="s">
        <v>624</v>
      </c>
      <c r="J43" s="143"/>
      <c r="K43" s="144"/>
    </row>
    <row r="44" spans="1:11" ht="27" x14ac:dyDescent="0.15">
      <c r="A44" s="4" t="s">
        <v>4</v>
      </c>
      <c r="B44" s="4" t="s">
        <v>5</v>
      </c>
      <c r="C44" s="4" t="s">
        <v>6</v>
      </c>
      <c r="D44" s="4" t="s">
        <v>7</v>
      </c>
      <c r="E44" s="5" t="s">
        <v>8</v>
      </c>
      <c r="F44" s="6" t="s">
        <v>9</v>
      </c>
      <c r="G44" s="6" t="s">
        <v>10</v>
      </c>
      <c r="H44" s="6" t="s">
        <v>11</v>
      </c>
      <c r="I44" s="6" t="s">
        <v>9</v>
      </c>
      <c r="J44" s="6" t="s">
        <v>10</v>
      </c>
      <c r="K44" s="6" t="s">
        <v>11</v>
      </c>
    </row>
    <row r="45" spans="1:11" ht="33.75" x14ac:dyDescent="0.15">
      <c r="A45" s="23">
        <v>1</v>
      </c>
      <c r="B45" s="7">
        <v>1196491419</v>
      </c>
      <c r="C45" s="8">
        <v>42294205</v>
      </c>
      <c r="D45" s="134" t="s">
        <v>644</v>
      </c>
      <c r="E45" s="10" t="s">
        <v>17</v>
      </c>
      <c r="F45" s="11">
        <v>48700000</v>
      </c>
      <c r="G45" s="11">
        <v>0</v>
      </c>
      <c r="H45" s="11">
        <f>+F45+G45</f>
        <v>48700000</v>
      </c>
      <c r="I45" s="11"/>
      <c r="J45" s="11"/>
      <c r="K45" s="11">
        <f>+I45+J45</f>
        <v>0</v>
      </c>
    </row>
    <row r="46" spans="1:11" ht="18" x14ac:dyDescent="0.15">
      <c r="A46" s="23">
        <v>2</v>
      </c>
      <c r="B46" s="7"/>
      <c r="C46" s="8">
        <v>42294205</v>
      </c>
      <c r="D46" s="45" t="s">
        <v>61</v>
      </c>
      <c r="E46" s="10" t="s">
        <v>17</v>
      </c>
      <c r="F46" s="11">
        <v>7850000</v>
      </c>
      <c r="G46" s="11">
        <v>0</v>
      </c>
      <c r="H46" s="11">
        <f t="shared" ref="H46:H54" si="16">+F46+G46</f>
        <v>7850000</v>
      </c>
      <c r="I46" s="11"/>
      <c r="J46" s="11"/>
      <c r="K46" s="11">
        <f t="shared" ref="K46:K54" si="17">+I46+J46</f>
        <v>0</v>
      </c>
    </row>
    <row r="47" spans="1:11" ht="9" x14ac:dyDescent="0.15">
      <c r="A47" s="23">
        <v>3</v>
      </c>
      <c r="B47" s="34">
        <v>1196490013</v>
      </c>
      <c r="C47" s="8">
        <v>42294205</v>
      </c>
      <c r="D47" s="46" t="s">
        <v>55</v>
      </c>
      <c r="E47" s="10" t="s">
        <v>17</v>
      </c>
      <c r="F47" s="11">
        <v>4606000</v>
      </c>
      <c r="G47" s="11">
        <f>ROUND(F47*0.19,0)</f>
        <v>875140</v>
      </c>
      <c r="H47" s="11">
        <f t="shared" si="16"/>
        <v>5481140</v>
      </c>
      <c r="I47" s="11"/>
      <c r="J47" s="11"/>
      <c r="K47" s="11">
        <f t="shared" si="17"/>
        <v>0</v>
      </c>
    </row>
    <row r="48" spans="1:11" ht="9" x14ac:dyDescent="0.15">
      <c r="A48" s="23">
        <v>4</v>
      </c>
      <c r="B48" s="7"/>
      <c r="C48" s="8">
        <v>42294205</v>
      </c>
      <c r="D48" s="46" t="s">
        <v>57</v>
      </c>
      <c r="E48" s="10" t="s">
        <v>17</v>
      </c>
      <c r="F48" s="11">
        <v>5670000</v>
      </c>
      <c r="G48" s="11">
        <f t="shared" ref="G48:G49" si="18">ROUND(F48*0.19,0)</f>
        <v>1077300</v>
      </c>
      <c r="H48" s="11">
        <f t="shared" si="16"/>
        <v>6747300</v>
      </c>
      <c r="I48" s="11"/>
      <c r="J48" s="11"/>
      <c r="K48" s="11">
        <f t="shared" si="17"/>
        <v>0</v>
      </c>
    </row>
    <row r="49" spans="1:11" ht="22.5" x14ac:dyDescent="0.15">
      <c r="A49" s="23">
        <v>5</v>
      </c>
      <c r="B49" s="7"/>
      <c r="C49" s="8">
        <v>42294205</v>
      </c>
      <c r="D49" s="133" t="s">
        <v>641</v>
      </c>
      <c r="E49" s="10" t="s">
        <v>17</v>
      </c>
      <c r="F49" s="11">
        <v>2730588</v>
      </c>
      <c r="G49" s="11">
        <f t="shared" si="18"/>
        <v>518812</v>
      </c>
      <c r="H49" s="11">
        <f t="shared" si="16"/>
        <v>3249400</v>
      </c>
      <c r="I49" s="11"/>
      <c r="J49" s="11"/>
      <c r="K49" s="11">
        <f t="shared" si="17"/>
        <v>0</v>
      </c>
    </row>
    <row r="50" spans="1:11" ht="11.25" x14ac:dyDescent="0.15">
      <c r="A50" s="23">
        <v>6</v>
      </c>
      <c r="B50" s="7"/>
      <c r="C50" s="7">
        <v>42294205</v>
      </c>
      <c r="D50" s="133" t="s">
        <v>642</v>
      </c>
      <c r="E50" s="24" t="s">
        <v>17</v>
      </c>
      <c r="F50" s="11">
        <v>0</v>
      </c>
      <c r="G50" s="11">
        <v>0</v>
      </c>
      <c r="H50" s="11">
        <f t="shared" si="16"/>
        <v>0</v>
      </c>
      <c r="I50" s="11"/>
      <c r="J50" s="11"/>
      <c r="K50" s="11">
        <f t="shared" si="17"/>
        <v>0</v>
      </c>
    </row>
    <row r="51" spans="1:11" ht="22.5" x14ac:dyDescent="0.15">
      <c r="A51" s="23">
        <v>7</v>
      </c>
      <c r="B51" s="7"/>
      <c r="C51" s="8">
        <v>42294205</v>
      </c>
      <c r="D51" s="133" t="s">
        <v>643</v>
      </c>
      <c r="E51" s="10" t="s">
        <v>17</v>
      </c>
      <c r="F51" s="11">
        <v>680000</v>
      </c>
      <c r="G51" s="11">
        <f t="shared" ref="G51" si="19">ROUND(F51*0.19,0)</f>
        <v>129200</v>
      </c>
      <c r="H51" s="11">
        <f t="shared" si="16"/>
        <v>809200</v>
      </c>
      <c r="I51" s="11"/>
      <c r="J51" s="11"/>
      <c r="K51" s="11">
        <f t="shared" si="17"/>
        <v>0</v>
      </c>
    </row>
    <row r="52" spans="1:11" ht="9" x14ac:dyDescent="0.15">
      <c r="A52" s="23">
        <v>8</v>
      </c>
      <c r="B52" s="7"/>
      <c r="C52" s="8">
        <v>42294205</v>
      </c>
      <c r="D52" s="47" t="s">
        <v>62</v>
      </c>
      <c r="E52" s="10" t="s">
        <v>17</v>
      </c>
      <c r="F52" s="11">
        <v>1780500</v>
      </c>
      <c r="G52" s="11">
        <v>0</v>
      </c>
      <c r="H52" s="11">
        <f t="shared" si="16"/>
        <v>1780500</v>
      </c>
      <c r="I52" s="11"/>
      <c r="J52" s="11"/>
      <c r="K52" s="11">
        <f t="shared" si="17"/>
        <v>0</v>
      </c>
    </row>
    <row r="53" spans="1:11" ht="9" x14ac:dyDescent="0.15">
      <c r="A53" s="23">
        <v>9</v>
      </c>
      <c r="B53" s="34">
        <v>1196491065</v>
      </c>
      <c r="C53" s="8">
        <v>42294205</v>
      </c>
      <c r="D53" s="46" t="s">
        <v>63</v>
      </c>
      <c r="E53" s="10" t="s">
        <v>17</v>
      </c>
      <c r="F53" s="11">
        <v>790000</v>
      </c>
      <c r="G53" s="11">
        <f t="shared" ref="G53:G54" si="20">ROUND(F53*0.19,0)</f>
        <v>150100</v>
      </c>
      <c r="H53" s="11">
        <f t="shared" si="16"/>
        <v>940100</v>
      </c>
      <c r="I53" s="11"/>
      <c r="J53" s="11"/>
      <c r="K53" s="11">
        <f t="shared" si="17"/>
        <v>0</v>
      </c>
    </row>
    <row r="54" spans="1:11" ht="9" x14ac:dyDescent="0.15">
      <c r="A54" s="23">
        <v>10</v>
      </c>
      <c r="B54" s="7"/>
      <c r="C54" s="8">
        <v>42294205</v>
      </c>
      <c r="D54" s="46" t="s">
        <v>64</v>
      </c>
      <c r="E54" s="10" t="s">
        <v>17</v>
      </c>
      <c r="F54" s="11">
        <v>1300000</v>
      </c>
      <c r="G54" s="11">
        <f t="shared" si="20"/>
        <v>247000</v>
      </c>
      <c r="H54" s="11">
        <f t="shared" si="16"/>
        <v>1547000</v>
      </c>
      <c r="I54" s="11"/>
      <c r="J54" s="11"/>
      <c r="K54" s="11">
        <f t="shared" si="17"/>
        <v>0</v>
      </c>
    </row>
    <row r="55" spans="1:11" s="19" customFormat="1" ht="14.25" customHeight="1" x14ac:dyDescent="0.15">
      <c r="A55" s="21"/>
      <c r="B55" s="21"/>
      <c r="C55" s="21"/>
      <c r="D55" s="16" t="s">
        <v>65</v>
      </c>
      <c r="E55" s="22"/>
      <c r="F55" s="17"/>
      <c r="G55" s="17"/>
      <c r="H55" s="18">
        <f>SUM(H45:H54)</f>
        <v>77104640</v>
      </c>
      <c r="I55" s="17"/>
      <c r="J55" s="17"/>
      <c r="K55" s="18">
        <f>SUM(K45:K54)</f>
        <v>0</v>
      </c>
    </row>
    <row r="56" spans="1:11" ht="15.75" customHeight="1" x14ac:dyDescent="0.15">
      <c r="A56" s="1" t="s">
        <v>66</v>
      </c>
      <c r="B56" s="145" t="s">
        <v>67</v>
      </c>
      <c r="C56" s="146"/>
      <c r="D56" s="146"/>
      <c r="E56" s="2" t="s">
        <v>68</v>
      </c>
      <c r="F56" s="142" t="s">
        <v>3</v>
      </c>
      <c r="G56" s="143"/>
      <c r="H56" s="144"/>
      <c r="I56" s="142" t="s">
        <v>624</v>
      </c>
      <c r="J56" s="143"/>
      <c r="K56" s="144"/>
    </row>
    <row r="57" spans="1:11" ht="27" x14ac:dyDescent="0.15">
      <c r="A57" s="4" t="s">
        <v>4</v>
      </c>
      <c r="B57" s="4" t="s">
        <v>5</v>
      </c>
      <c r="C57" s="4" t="s">
        <v>6</v>
      </c>
      <c r="D57" s="4" t="s">
        <v>7</v>
      </c>
      <c r="E57" s="5" t="s">
        <v>8</v>
      </c>
      <c r="F57" s="6" t="s">
        <v>9</v>
      </c>
      <c r="G57" s="6" t="s">
        <v>10</v>
      </c>
      <c r="H57" s="6" t="s">
        <v>11</v>
      </c>
      <c r="I57" s="6" t="s">
        <v>9</v>
      </c>
      <c r="J57" s="6" t="s">
        <v>10</v>
      </c>
      <c r="K57" s="6" t="s">
        <v>11</v>
      </c>
    </row>
    <row r="58" spans="1:11" ht="9" x14ac:dyDescent="0.15">
      <c r="A58" s="23">
        <v>1</v>
      </c>
      <c r="B58" s="23">
        <v>1228405012</v>
      </c>
      <c r="C58" s="48">
        <v>42222306</v>
      </c>
      <c r="D58" s="29" t="s">
        <v>69</v>
      </c>
      <c r="E58" s="49" t="s">
        <v>25</v>
      </c>
      <c r="F58" s="31">
        <v>21047</v>
      </c>
      <c r="G58" s="11">
        <v>0</v>
      </c>
      <c r="H58" s="11">
        <f>+F58+G58</f>
        <v>21047</v>
      </c>
      <c r="I58" s="31"/>
      <c r="J58" s="11"/>
      <c r="K58" s="11">
        <f>+I58+J58</f>
        <v>0</v>
      </c>
    </row>
    <row r="59" spans="1:11" ht="9" x14ac:dyDescent="0.15">
      <c r="A59" s="23">
        <v>2</v>
      </c>
      <c r="B59" s="23" t="s">
        <v>37</v>
      </c>
      <c r="C59" s="48">
        <v>42222306</v>
      </c>
      <c r="D59" s="29" t="s">
        <v>70</v>
      </c>
      <c r="E59" s="49" t="s">
        <v>25</v>
      </c>
      <c r="F59" s="31">
        <v>42264</v>
      </c>
      <c r="G59" s="11">
        <v>0</v>
      </c>
      <c r="H59" s="11">
        <f t="shared" ref="H59:H62" si="21">+F59+G59</f>
        <v>42264</v>
      </c>
      <c r="I59" s="31"/>
      <c r="J59" s="11"/>
      <c r="K59" s="11">
        <f t="shared" ref="K59:K62" si="22">+I59+J59</f>
        <v>0</v>
      </c>
    </row>
    <row r="60" spans="1:11" ht="9" x14ac:dyDescent="0.15">
      <c r="A60" s="23">
        <v>3</v>
      </c>
      <c r="B60" s="23">
        <v>1129620060</v>
      </c>
      <c r="C60" s="48">
        <v>42222306</v>
      </c>
      <c r="D60" s="29" t="s">
        <v>71</v>
      </c>
      <c r="E60" s="49" t="s">
        <v>25</v>
      </c>
      <c r="F60" s="31">
        <v>28532</v>
      </c>
      <c r="G60" s="11">
        <v>0</v>
      </c>
      <c r="H60" s="11">
        <f t="shared" si="21"/>
        <v>28532</v>
      </c>
      <c r="I60" s="31"/>
      <c r="J60" s="11"/>
      <c r="K60" s="11">
        <f t="shared" si="22"/>
        <v>0</v>
      </c>
    </row>
    <row r="61" spans="1:11" ht="9" x14ac:dyDescent="0.15">
      <c r="A61" s="23">
        <v>4</v>
      </c>
      <c r="B61" s="23" t="s">
        <v>72</v>
      </c>
      <c r="C61" s="48">
        <v>42222306</v>
      </c>
      <c r="D61" s="29" t="s">
        <v>73</v>
      </c>
      <c r="E61" s="49" t="s">
        <v>25</v>
      </c>
      <c r="F61" s="31">
        <v>23459</v>
      </c>
      <c r="G61" s="11">
        <v>0</v>
      </c>
      <c r="H61" s="11">
        <f t="shared" si="21"/>
        <v>23459</v>
      </c>
      <c r="I61" s="31"/>
      <c r="J61" s="11"/>
      <c r="K61" s="11">
        <f t="shared" si="22"/>
        <v>0</v>
      </c>
    </row>
    <row r="62" spans="1:11" ht="9" x14ac:dyDescent="0.15">
      <c r="A62" s="23">
        <v>5</v>
      </c>
      <c r="B62" s="23" t="s">
        <v>37</v>
      </c>
      <c r="C62" s="48">
        <v>42222306</v>
      </c>
      <c r="D62" s="29" t="s">
        <v>74</v>
      </c>
      <c r="E62" s="49" t="s">
        <v>25</v>
      </c>
      <c r="F62" s="31">
        <v>31053</v>
      </c>
      <c r="G62" s="11">
        <v>0</v>
      </c>
      <c r="H62" s="11">
        <f t="shared" si="21"/>
        <v>31053</v>
      </c>
      <c r="I62" s="31"/>
      <c r="J62" s="11"/>
      <c r="K62" s="11">
        <f t="shared" si="22"/>
        <v>0</v>
      </c>
    </row>
    <row r="63" spans="1:11" s="19" customFormat="1" ht="14.25" customHeight="1" x14ac:dyDescent="0.15">
      <c r="A63" s="21"/>
      <c r="B63" s="21"/>
      <c r="C63" s="21"/>
      <c r="D63" s="16" t="s">
        <v>75</v>
      </c>
      <c r="E63" s="22"/>
      <c r="F63" s="17"/>
      <c r="G63" s="17"/>
      <c r="H63" s="18">
        <f>SUM(H58:H62)</f>
        <v>146355</v>
      </c>
      <c r="I63" s="17"/>
      <c r="J63" s="17"/>
      <c r="K63" s="18">
        <f>SUM(K58:K62)</f>
        <v>0</v>
      </c>
    </row>
    <row r="64" spans="1:11" ht="9" customHeight="1" x14ac:dyDescent="0.15">
      <c r="A64" s="1" t="s">
        <v>76</v>
      </c>
      <c r="B64" s="145" t="s">
        <v>77</v>
      </c>
      <c r="C64" s="146"/>
      <c r="D64" s="146"/>
      <c r="E64" s="2" t="s">
        <v>78</v>
      </c>
      <c r="F64" s="142" t="s">
        <v>3</v>
      </c>
      <c r="G64" s="143"/>
      <c r="H64" s="144"/>
      <c r="I64" s="142" t="s">
        <v>624</v>
      </c>
      <c r="J64" s="143"/>
      <c r="K64" s="144"/>
    </row>
    <row r="65" spans="1:11" ht="27" x14ac:dyDescent="0.15">
      <c r="A65" s="4" t="s">
        <v>4</v>
      </c>
      <c r="B65" s="4" t="s">
        <v>5</v>
      </c>
      <c r="C65" s="4" t="s">
        <v>6</v>
      </c>
      <c r="D65" s="4" t="s">
        <v>7</v>
      </c>
      <c r="E65" s="5" t="s">
        <v>8</v>
      </c>
      <c r="F65" s="6" t="s">
        <v>9</v>
      </c>
      <c r="G65" s="6" t="s">
        <v>10</v>
      </c>
      <c r="H65" s="6" t="s">
        <v>11</v>
      </c>
      <c r="I65" s="6" t="s">
        <v>9</v>
      </c>
      <c r="J65" s="6" t="s">
        <v>10</v>
      </c>
      <c r="K65" s="6" t="s">
        <v>11</v>
      </c>
    </row>
    <row r="66" spans="1:11" ht="18" x14ac:dyDescent="0.15">
      <c r="A66" s="23">
        <v>1</v>
      </c>
      <c r="B66" s="48">
        <v>1198010042</v>
      </c>
      <c r="C66" s="48">
        <v>42221500</v>
      </c>
      <c r="D66" s="46" t="s">
        <v>79</v>
      </c>
      <c r="E66" s="10" t="s">
        <v>25</v>
      </c>
      <c r="F66" s="11">
        <v>1133531</v>
      </c>
      <c r="G66" s="11">
        <v>0</v>
      </c>
      <c r="H66" s="11">
        <f t="shared" ref="H66" si="23">+F66+G66</f>
        <v>1133531</v>
      </c>
      <c r="I66" s="11"/>
      <c r="J66" s="11"/>
      <c r="K66" s="11">
        <f t="shared" ref="K66" si="24">+I66+J66</f>
        <v>0</v>
      </c>
    </row>
    <row r="67" spans="1:11" s="19" customFormat="1" ht="14.25" customHeight="1" x14ac:dyDescent="0.15">
      <c r="A67" s="21"/>
      <c r="B67" s="21"/>
      <c r="C67" s="21"/>
      <c r="D67" s="16" t="s">
        <v>80</v>
      </c>
      <c r="E67" s="22"/>
      <c r="F67" s="17"/>
      <c r="G67" s="17"/>
      <c r="H67" s="18">
        <f>SUM(H66)</f>
        <v>1133531</v>
      </c>
      <c r="I67" s="17"/>
      <c r="J67" s="17"/>
      <c r="K67" s="18">
        <f>SUM(K66)</f>
        <v>0</v>
      </c>
    </row>
    <row r="68" spans="1:11" ht="14.25" customHeight="1" x14ac:dyDescent="0.15">
      <c r="A68" s="1" t="s">
        <v>81</v>
      </c>
      <c r="B68" s="151" t="s">
        <v>82</v>
      </c>
      <c r="C68" s="146"/>
      <c r="D68" s="146"/>
      <c r="E68" s="2" t="s">
        <v>78</v>
      </c>
      <c r="F68" s="142" t="s">
        <v>3</v>
      </c>
      <c r="G68" s="143"/>
      <c r="H68" s="144"/>
      <c r="I68" s="142" t="s">
        <v>624</v>
      </c>
      <c r="J68" s="143"/>
      <c r="K68" s="144"/>
    </row>
    <row r="69" spans="1:11" ht="27" x14ac:dyDescent="0.15">
      <c r="A69" s="4" t="s">
        <v>4</v>
      </c>
      <c r="B69" s="4" t="s">
        <v>5</v>
      </c>
      <c r="C69" s="4" t="s">
        <v>6</v>
      </c>
      <c r="D69" s="4" t="s">
        <v>7</v>
      </c>
      <c r="E69" s="5" t="s">
        <v>8</v>
      </c>
      <c r="F69" s="6" t="s">
        <v>9</v>
      </c>
      <c r="G69" s="6" t="s">
        <v>10</v>
      </c>
      <c r="H69" s="6" t="s">
        <v>11</v>
      </c>
      <c r="I69" s="6" t="s">
        <v>9</v>
      </c>
      <c r="J69" s="6" t="s">
        <v>10</v>
      </c>
      <c r="K69" s="6" t="s">
        <v>11</v>
      </c>
    </row>
    <row r="70" spans="1:11" ht="18" x14ac:dyDescent="0.15">
      <c r="A70" s="23">
        <v>1</v>
      </c>
      <c r="B70" s="28"/>
      <c r="C70" s="48">
        <v>42142402</v>
      </c>
      <c r="D70" s="130" t="s">
        <v>635</v>
      </c>
      <c r="E70" s="131" t="s">
        <v>25</v>
      </c>
      <c r="F70" s="18">
        <v>180672</v>
      </c>
      <c r="G70" s="18">
        <f>ROUND(F70*0.19,0)</f>
        <v>34328</v>
      </c>
      <c r="H70" s="18">
        <f>+F70+G70</f>
        <v>215000</v>
      </c>
      <c r="I70" s="11"/>
      <c r="J70" s="11"/>
      <c r="K70" s="11">
        <f>+I70+J70</f>
        <v>0</v>
      </c>
    </row>
    <row r="71" spans="1:11" s="19" customFormat="1" ht="14.25" customHeight="1" x14ac:dyDescent="0.15">
      <c r="A71" s="21"/>
      <c r="B71" s="21"/>
      <c r="C71" s="21"/>
      <c r="D71" s="16" t="s">
        <v>83</v>
      </c>
      <c r="E71" s="22"/>
      <c r="F71" s="17"/>
      <c r="G71" s="17"/>
      <c r="H71" s="18">
        <f>SUM(H70)</f>
        <v>215000</v>
      </c>
      <c r="I71" s="17"/>
      <c r="J71" s="17"/>
      <c r="K71" s="18">
        <f>SUM(K70)</f>
        <v>0</v>
      </c>
    </row>
    <row r="72" spans="1:11" ht="9" customHeight="1" x14ac:dyDescent="0.15">
      <c r="A72" s="1" t="s">
        <v>84</v>
      </c>
      <c r="B72" s="145" t="s">
        <v>627</v>
      </c>
      <c r="C72" s="146"/>
      <c r="D72" s="146"/>
      <c r="E72" s="2" t="s">
        <v>78</v>
      </c>
      <c r="F72" s="142" t="s">
        <v>3</v>
      </c>
      <c r="G72" s="143"/>
      <c r="H72" s="144"/>
      <c r="I72" s="142" t="s">
        <v>624</v>
      </c>
      <c r="J72" s="143"/>
      <c r="K72" s="144"/>
    </row>
    <row r="73" spans="1:11" ht="27" x14ac:dyDescent="0.15">
      <c r="A73" s="50" t="s">
        <v>4</v>
      </c>
      <c r="B73" s="50" t="s">
        <v>5</v>
      </c>
      <c r="C73" s="50" t="s">
        <v>6</v>
      </c>
      <c r="D73" s="50" t="s">
        <v>7</v>
      </c>
      <c r="E73" s="51" t="s">
        <v>8</v>
      </c>
      <c r="F73" s="6" t="s">
        <v>9</v>
      </c>
      <c r="G73" s="6" t="s">
        <v>10</v>
      </c>
      <c r="H73" s="6" t="s">
        <v>11</v>
      </c>
      <c r="I73" s="6" t="s">
        <v>9</v>
      </c>
      <c r="J73" s="6" t="s">
        <v>10</v>
      </c>
      <c r="K73" s="6" t="s">
        <v>11</v>
      </c>
    </row>
    <row r="74" spans="1:11" ht="9" x14ac:dyDescent="0.15">
      <c r="A74" s="34">
        <v>1</v>
      </c>
      <c r="B74" s="48">
        <v>1198010006</v>
      </c>
      <c r="C74" s="34">
        <v>42161504</v>
      </c>
      <c r="D74" s="9" t="s">
        <v>87</v>
      </c>
      <c r="E74" s="10" t="s">
        <v>25</v>
      </c>
      <c r="F74" s="31">
        <v>500000</v>
      </c>
      <c r="G74" s="31">
        <v>0</v>
      </c>
      <c r="H74" s="31">
        <f>+F74+G74</f>
        <v>500000</v>
      </c>
      <c r="I74" s="31"/>
      <c r="J74" s="31"/>
      <c r="K74" s="31">
        <f>+I74+J74</f>
        <v>0</v>
      </c>
    </row>
    <row r="75" spans="1:11" s="19" customFormat="1" ht="14.25" customHeight="1" x14ac:dyDescent="0.15">
      <c r="A75" s="21"/>
      <c r="B75" s="21"/>
      <c r="C75" s="21"/>
      <c r="D75" s="16" t="s">
        <v>88</v>
      </c>
      <c r="E75" s="22"/>
      <c r="F75" s="17"/>
      <c r="G75" s="17"/>
      <c r="H75" s="18">
        <f>SUM(H74)</f>
        <v>500000</v>
      </c>
      <c r="I75" s="17"/>
      <c r="J75" s="17"/>
      <c r="K75" s="18">
        <f>SUM(K74:K74)</f>
        <v>0</v>
      </c>
    </row>
    <row r="76" spans="1:11" ht="9" x14ac:dyDescent="0.15">
      <c r="A76" s="1" t="s">
        <v>89</v>
      </c>
      <c r="B76" s="145" t="s">
        <v>90</v>
      </c>
      <c r="C76" s="146"/>
      <c r="D76" s="146"/>
      <c r="E76" s="2" t="s">
        <v>91</v>
      </c>
      <c r="F76" s="142" t="s">
        <v>3</v>
      </c>
      <c r="G76" s="143"/>
      <c r="H76" s="144"/>
      <c r="I76" s="142" t="s">
        <v>624</v>
      </c>
      <c r="J76" s="143"/>
      <c r="K76" s="144"/>
    </row>
    <row r="77" spans="1:11" ht="27" x14ac:dyDescent="0.15">
      <c r="A77" s="4" t="s">
        <v>4</v>
      </c>
      <c r="B77" s="4" t="s">
        <v>5</v>
      </c>
      <c r="C77" s="4" t="s">
        <v>6</v>
      </c>
      <c r="D77" s="4" t="s">
        <v>7</v>
      </c>
      <c r="E77" s="5" t="s">
        <v>8</v>
      </c>
      <c r="F77" s="6" t="s">
        <v>9</v>
      </c>
      <c r="G77" s="6" t="s">
        <v>10</v>
      </c>
      <c r="H77" s="6" t="s">
        <v>11</v>
      </c>
      <c r="I77" s="6" t="s">
        <v>9</v>
      </c>
      <c r="J77" s="6" t="s">
        <v>10</v>
      </c>
      <c r="K77" s="6" t="s">
        <v>11</v>
      </c>
    </row>
    <row r="78" spans="1:11" ht="18" x14ac:dyDescent="0.15">
      <c r="A78" s="23">
        <v>1</v>
      </c>
      <c r="B78" s="34">
        <v>1196490191</v>
      </c>
      <c r="C78" s="8">
        <v>42294517</v>
      </c>
      <c r="D78" s="9" t="s">
        <v>90</v>
      </c>
      <c r="E78" s="10" t="s">
        <v>25</v>
      </c>
      <c r="F78" s="11">
        <v>400000</v>
      </c>
      <c r="G78" s="11">
        <v>0</v>
      </c>
      <c r="H78" s="11">
        <f>+F78+G78</f>
        <v>400000</v>
      </c>
      <c r="I78" s="11"/>
      <c r="J78" s="11"/>
      <c r="K78" s="11">
        <f>+I78+J78</f>
        <v>0</v>
      </c>
    </row>
    <row r="79" spans="1:11" s="19" customFormat="1" ht="14.25" customHeight="1" x14ac:dyDescent="0.15">
      <c r="A79" s="21"/>
      <c r="B79" s="21"/>
      <c r="C79" s="21"/>
      <c r="D79" s="16" t="s">
        <v>92</v>
      </c>
      <c r="E79" s="22"/>
      <c r="F79" s="17"/>
      <c r="G79" s="17"/>
      <c r="H79" s="18">
        <f>SUM(H78)</f>
        <v>400000</v>
      </c>
      <c r="I79" s="17"/>
      <c r="J79" s="17"/>
      <c r="K79" s="18">
        <f>SUM(K78)</f>
        <v>0</v>
      </c>
    </row>
    <row r="80" spans="1:11" ht="14.25" customHeight="1" x14ac:dyDescent="0.15">
      <c r="A80" s="1" t="s">
        <v>93</v>
      </c>
      <c r="B80" s="145" t="s">
        <v>94</v>
      </c>
      <c r="C80" s="146"/>
      <c r="D80" s="146"/>
      <c r="E80" s="2" t="s">
        <v>95</v>
      </c>
      <c r="F80" s="142" t="s">
        <v>3</v>
      </c>
      <c r="G80" s="143"/>
      <c r="H80" s="144"/>
      <c r="I80" s="142" t="s">
        <v>624</v>
      </c>
      <c r="J80" s="143"/>
      <c r="K80" s="144"/>
    </row>
    <row r="81" spans="1:11" ht="27" x14ac:dyDescent="0.15">
      <c r="A81" s="4" t="s">
        <v>4</v>
      </c>
      <c r="B81" s="4" t="s">
        <v>5</v>
      </c>
      <c r="C81" s="4" t="s">
        <v>6</v>
      </c>
      <c r="D81" s="4" t="s">
        <v>7</v>
      </c>
      <c r="E81" s="5" t="s">
        <v>8</v>
      </c>
      <c r="F81" s="6" t="s">
        <v>9</v>
      </c>
      <c r="G81" s="6" t="s">
        <v>10</v>
      </c>
      <c r="H81" s="6" t="s">
        <v>11</v>
      </c>
      <c r="I81" s="6" t="s">
        <v>9</v>
      </c>
      <c r="J81" s="6" t="s">
        <v>10</v>
      </c>
      <c r="K81" s="6" t="s">
        <v>11</v>
      </c>
    </row>
    <row r="82" spans="1:11" ht="9" x14ac:dyDescent="0.15">
      <c r="A82" s="23">
        <v>1</v>
      </c>
      <c r="B82" s="8">
        <v>1196490072</v>
      </c>
      <c r="C82" s="48">
        <v>42292900</v>
      </c>
      <c r="D82" s="29" t="s">
        <v>96</v>
      </c>
      <c r="E82" s="10" t="s">
        <v>25</v>
      </c>
      <c r="F82" s="11">
        <v>966086</v>
      </c>
      <c r="G82" s="11">
        <f t="shared" ref="G82" si="25">ROUND(F82*0.19,0)</f>
        <v>183556</v>
      </c>
      <c r="H82" s="11">
        <f t="shared" ref="H82" si="26">+F82+G82</f>
        <v>1149642</v>
      </c>
      <c r="I82" s="11"/>
      <c r="J82" s="11"/>
      <c r="K82" s="11">
        <f t="shared" ref="K82" si="27">+I82+J82</f>
        <v>0</v>
      </c>
    </row>
    <row r="83" spans="1:11" s="19" customFormat="1" ht="14.25" customHeight="1" x14ac:dyDescent="0.15">
      <c r="A83" s="21"/>
      <c r="B83" s="21"/>
      <c r="C83" s="21"/>
      <c r="D83" s="16" t="s">
        <v>97</v>
      </c>
      <c r="E83" s="22"/>
      <c r="F83" s="17"/>
      <c r="G83" s="17"/>
      <c r="H83" s="18">
        <f>SUM(H82)</f>
        <v>1149642</v>
      </c>
      <c r="I83" s="17"/>
      <c r="J83" s="17"/>
      <c r="K83" s="18">
        <f>SUM(K82)</f>
        <v>0</v>
      </c>
    </row>
    <row r="84" spans="1:11" ht="14.25" customHeight="1" x14ac:dyDescent="0.15">
      <c r="A84" s="1" t="s">
        <v>98</v>
      </c>
      <c r="B84" s="145" t="s">
        <v>99</v>
      </c>
      <c r="C84" s="146"/>
      <c r="D84" s="146"/>
      <c r="E84" s="2" t="s">
        <v>100</v>
      </c>
      <c r="F84" s="142" t="s">
        <v>3</v>
      </c>
      <c r="G84" s="143"/>
      <c r="H84" s="144"/>
      <c r="I84" s="142" t="s">
        <v>624</v>
      </c>
      <c r="J84" s="143"/>
      <c r="K84" s="144"/>
    </row>
    <row r="85" spans="1:11" ht="27" x14ac:dyDescent="0.15">
      <c r="A85" s="4" t="s">
        <v>4</v>
      </c>
      <c r="B85" s="4" t="s">
        <v>5</v>
      </c>
      <c r="C85" s="4" t="s">
        <v>6</v>
      </c>
      <c r="D85" s="4" t="s">
        <v>7</v>
      </c>
      <c r="E85" s="5" t="s">
        <v>8</v>
      </c>
      <c r="F85" s="6" t="s">
        <v>9</v>
      </c>
      <c r="G85" s="6" t="s">
        <v>10</v>
      </c>
      <c r="H85" s="6" t="s">
        <v>11</v>
      </c>
      <c r="I85" s="6" t="s">
        <v>9</v>
      </c>
      <c r="J85" s="6" t="s">
        <v>10</v>
      </c>
      <c r="K85" s="6" t="s">
        <v>11</v>
      </c>
    </row>
    <row r="86" spans="1:11" ht="18" x14ac:dyDescent="0.15">
      <c r="A86" s="23">
        <v>1</v>
      </c>
      <c r="B86" s="34">
        <v>1186290042</v>
      </c>
      <c r="C86" s="8">
        <v>42203400</v>
      </c>
      <c r="D86" s="29" t="s">
        <v>101</v>
      </c>
      <c r="E86" s="10" t="s">
        <v>25</v>
      </c>
      <c r="F86" s="52">
        <v>1576140</v>
      </c>
      <c r="G86" s="11">
        <f t="shared" ref="G86" si="28">ROUND(F86*0.19,0)</f>
        <v>299467</v>
      </c>
      <c r="H86" s="11">
        <f t="shared" ref="H86" si="29">+F86+G86</f>
        <v>1875607</v>
      </c>
      <c r="I86" s="52"/>
      <c r="J86" s="11"/>
      <c r="K86" s="11">
        <f t="shared" ref="K86" si="30">+I86+J86</f>
        <v>0</v>
      </c>
    </row>
    <row r="87" spans="1:11" s="19" customFormat="1" ht="14.25" customHeight="1" x14ac:dyDescent="0.15">
      <c r="A87" s="21"/>
      <c r="B87" s="21"/>
      <c r="C87" s="21"/>
      <c r="D87" s="16" t="s">
        <v>102</v>
      </c>
      <c r="E87" s="22"/>
      <c r="F87" s="17"/>
      <c r="G87" s="17"/>
      <c r="H87" s="18">
        <f>SUM(H86)</f>
        <v>1875607</v>
      </c>
      <c r="I87" s="17"/>
      <c r="J87" s="17"/>
      <c r="K87" s="18">
        <f>SUM(K86)</f>
        <v>0</v>
      </c>
    </row>
    <row r="88" spans="1:11" ht="14.25" customHeight="1" x14ac:dyDescent="0.15">
      <c r="A88" s="1" t="s">
        <v>103</v>
      </c>
      <c r="B88" s="145" t="s">
        <v>104</v>
      </c>
      <c r="C88" s="146"/>
      <c r="D88" s="146"/>
      <c r="E88" s="2" t="s">
        <v>100</v>
      </c>
      <c r="F88" s="142" t="s">
        <v>3</v>
      </c>
      <c r="G88" s="143"/>
      <c r="H88" s="144"/>
      <c r="I88" s="142" t="s">
        <v>624</v>
      </c>
      <c r="J88" s="143"/>
      <c r="K88" s="144"/>
    </row>
    <row r="89" spans="1:11" ht="27" x14ac:dyDescent="0.15">
      <c r="A89" s="4" t="s">
        <v>4</v>
      </c>
      <c r="B89" s="4" t="s">
        <v>5</v>
      </c>
      <c r="C89" s="4" t="s">
        <v>6</v>
      </c>
      <c r="D89" s="4" t="s">
        <v>7</v>
      </c>
      <c r="E89" s="5" t="s">
        <v>8</v>
      </c>
      <c r="F89" s="6" t="s">
        <v>9</v>
      </c>
      <c r="G89" s="6" t="s">
        <v>10</v>
      </c>
      <c r="H89" s="6" t="s">
        <v>11</v>
      </c>
      <c r="I89" s="6" t="s">
        <v>9</v>
      </c>
      <c r="J89" s="6" t="s">
        <v>10</v>
      </c>
      <c r="K89" s="6" t="s">
        <v>11</v>
      </c>
    </row>
    <row r="90" spans="1:11" ht="18" x14ac:dyDescent="0.15">
      <c r="A90" s="23">
        <v>1</v>
      </c>
      <c r="B90" s="34">
        <v>1186220159</v>
      </c>
      <c r="C90" s="8">
        <v>42203400</v>
      </c>
      <c r="D90" s="29" t="s">
        <v>105</v>
      </c>
      <c r="E90" s="10" t="s">
        <v>17</v>
      </c>
      <c r="F90" s="11">
        <v>715360</v>
      </c>
      <c r="G90" s="11">
        <f t="shared" ref="G90" si="31">ROUND(F90*0.19,0)</f>
        <v>135918</v>
      </c>
      <c r="H90" s="11">
        <f t="shared" ref="H90" si="32">+F90+G90</f>
        <v>851278</v>
      </c>
      <c r="I90" s="11"/>
      <c r="J90" s="11"/>
      <c r="K90" s="11">
        <f t="shared" ref="K90" si="33">+I90+J90</f>
        <v>0</v>
      </c>
    </row>
    <row r="91" spans="1:11" s="19" customFormat="1" ht="14.25" customHeight="1" x14ac:dyDescent="0.15">
      <c r="A91" s="21"/>
      <c r="B91" s="21"/>
      <c r="C91" s="21"/>
      <c r="D91" s="16" t="s">
        <v>106</v>
      </c>
      <c r="E91" s="22"/>
      <c r="F91" s="17"/>
      <c r="G91" s="17"/>
      <c r="H91" s="18">
        <f>SUM(H90)</f>
        <v>851278</v>
      </c>
      <c r="I91" s="17"/>
      <c r="J91" s="17"/>
      <c r="K91" s="18">
        <f>SUM(K90)</f>
        <v>0</v>
      </c>
    </row>
    <row r="92" spans="1:11" ht="21" customHeight="1" x14ac:dyDescent="0.15">
      <c r="A92" s="1" t="s">
        <v>107</v>
      </c>
      <c r="B92" s="145" t="s">
        <v>108</v>
      </c>
      <c r="C92" s="146"/>
      <c r="D92" s="146"/>
      <c r="E92" s="2" t="s">
        <v>100</v>
      </c>
      <c r="F92" s="142" t="s">
        <v>3</v>
      </c>
      <c r="G92" s="143"/>
      <c r="H92" s="144"/>
      <c r="I92" s="142" t="s">
        <v>624</v>
      </c>
      <c r="J92" s="143"/>
      <c r="K92" s="144"/>
    </row>
    <row r="93" spans="1:11" ht="27" x14ac:dyDescent="0.15">
      <c r="A93" s="4" t="s">
        <v>4</v>
      </c>
      <c r="B93" s="4" t="s">
        <v>5</v>
      </c>
      <c r="C93" s="4" t="s">
        <v>6</v>
      </c>
      <c r="D93" s="4" t="s">
        <v>7</v>
      </c>
      <c r="E93" s="5" t="s">
        <v>8</v>
      </c>
      <c r="F93" s="6" t="s">
        <v>9</v>
      </c>
      <c r="G93" s="6" t="s">
        <v>10</v>
      </c>
      <c r="H93" s="6" t="s">
        <v>11</v>
      </c>
      <c r="I93" s="6" t="s">
        <v>9</v>
      </c>
      <c r="J93" s="6" t="s">
        <v>10</v>
      </c>
      <c r="K93" s="6" t="s">
        <v>11</v>
      </c>
    </row>
    <row r="94" spans="1:11" ht="27" x14ac:dyDescent="0.15">
      <c r="A94" s="7">
        <v>1</v>
      </c>
      <c r="B94" s="53">
        <v>1186220995</v>
      </c>
      <c r="C94" s="7">
        <v>42203400</v>
      </c>
      <c r="D94" s="29" t="s">
        <v>109</v>
      </c>
      <c r="E94" s="10" t="s">
        <v>25</v>
      </c>
      <c r="F94" s="11">
        <v>4210167</v>
      </c>
      <c r="G94" s="11">
        <v>0</v>
      </c>
      <c r="H94" s="11">
        <f t="shared" ref="H94" si="34">+F94+G94</f>
        <v>4210167</v>
      </c>
      <c r="I94" s="11"/>
      <c r="J94" s="11"/>
      <c r="K94" s="11">
        <f t="shared" ref="K94" si="35">+I94+J94</f>
        <v>0</v>
      </c>
    </row>
    <row r="95" spans="1:11" s="19" customFormat="1" ht="14.25" customHeight="1" x14ac:dyDescent="0.15">
      <c r="A95" s="21"/>
      <c r="B95" s="21"/>
      <c r="C95" s="21"/>
      <c r="D95" s="16" t="s">
        <v>110</v>
      </c>
      <c r="E95" s="22"/>
      <c r="F95" s="17"/>
      <c r="G95" s="17"/>
      <c r="H95" s="18">
        <f>SUM(H94)</f>
        <v>4210167</v>
      </c>
      <c r="I95" s="17"/>
      <c r="J95" s="17"/>
      <c r="K95" s="18">
        <f>SUM(K94)</f>
        <v>0</v>
      </c>
    </row>
    <row r="96" spans="1:11" ht="21" customHeight="1" x14ac:dyDescent="0.15">
      <c r="A96" s="1" t="s">
        <v>111</v>
      </c>
      <c r="B96" s="145" t="s">
        <v>112</v>
      </c>
      <c r="C96" s="146"/>
      <c r="D96" s="146"/>
      <c r="E96" s="2" t="s">
        <v>100</v>
      </c>
      <c r="F96" s="142" t="s">
        <v>3</v>
      </c>
      <c r="G96" s="143"/>
      <c r="H96" s="144"/>
      <c r="I96" s="142" t="s">
        <v>624</v>
      </c>
      <c r="J96" s="143"/>
      <c r="K96" s="144"/>
    </row>
    <row r="97" spans="1:11" ht="27" x14ac:dyDescent="0.15">
      <c r="A97" s="4" t="s">
        <v>4</v>
      </c>
      <c r="B97" s="4" t="s">
        <v>5</v>
      </c>
      <c r="C97" s="4" t="s">
        <v>6</v>
      </c>
      <c r="D97" s="4" t="s">
        <v>7</v>
      </c>
      <c r="E97" s="5" t="s">
        <v>8</v>
      </c>
      <c r="F97" s="6" t="s">
        <v>9</v>
      </c>
      <c r="G97" s="6" t="s">
        <v>10</v>
      </c>
      <c r="H97" s="6" t="s">
        <v>11</v>
      </c>
      <c r="I97" s="6" t="s">
        <v>9</v>
      </c>
      <c r="J97" s="6" t="s">
        <v>10</v>
      </c>
      <c r="K97" s="6" t="s">
        <v>11</v>
      </c>
    </row>
    <row r="98" spans="1:11" ht="27" x14ac:dyDescent="0.15">
      <c r="A98" s="7">
        <v>1</v>
      </c>
      <c r="B98" s="53">
        <v>1186220995</v>
      </c>
      <c r="C98" s="7">
        <v>42203400</v>
      </c>
      <c r="D98" s="29" t="s">
        <v>113</v>
      </c>
      <c r="E98" s="10" t="s">
        <v>17</v>
      </c>
      <c r="F98" s="11">
        <v>3400000</v>
      </c>
      <c r="G98" s="11">
        <v>0</v>
      </c>
      <c r="H98" s="11">
        <f>+F98+G98</f>
        <v>3400000</v>
      </c>
      <c r="I98" s="11"/>
      <c r="J98" s="11"/>
      <c r="K98" s="11">
        <f>+I98+J98</f>
        <v>0</v>
      </c>
    </row>
    <row r="99" spans="1:11" s="19" customFormat="1" ht="14.25" customHeight="1" x14ac:dyDescent="0.15">
      <c r="A99" s="21"/>
      <c r="B99" s="21"/>
      <c r="C99" s="21"/>
      <c r="D99" s="16" t="s">
        <v>114</v>
      </c>
      <c r="E99" s="22"/>
      <c r="F99" s="17"/>
      <c r="G99" s="17"/>
      <c r="H99" s="18">
        <f>SUM(H98)</f>
        <v>3400000</v>
      </c>
      <c r="I99" s="17"/>
      <c r="J99" s="17"/>
      <c r="K99" s="18">
        <f>SUM(K98)</f>
        <v>0</v>
      </c>
    </row>
    <row r="100" spans="1:11" ht="19.5" customHeight="1" x14ac:dyDescent="0.15">
      <c r="A100" s="1" t="s">
        <v>115</v>
      </c>
      <c r="B100" s="145" t="s">
        <v>116</v>
      </c>
      <c r="C100" s="146"/>
      <c r="D100" s="146"/>
      <c r="E100" s="2" t="s">
        <v>100</v>
      </c>
      <c r="F100" s="142" t="s">
        <v>3</v>
      </c>
      <c r="G100" s="143"/>
      <c r="H100" s="144"/>
      <c r="I100" s="142" t="s">
        <v>624</v>
      </c>
      <c r="J100" s="143"/>
      <c r="K100" s="144"/>
    </row>
    <row r="101" spans="1:11" ht="27" x14ac:dyDescent="0.15">
      <c r="A101" s="4" t="s">
        <v>4</v>
      </c>
      <c r="B101" s="4" t="s">
        <v>5</v>
      </c>
      <c r="C101" s="4" t="s">
        <v>6</v>
      </c>
      <c r="D101" s="4" t="s">
        <v>7</v>
      </c>
      <c r="E101" s="5" t="s">
        <v>8</v>
      </c>
      <c r="F101" s="6" t="s">
        <v>9</v>
      </c>
      <c r="G101" s="6" t="s">
        <v>10</v>
      </c>
      <c r="H101" s="6" t="s">
        <v>11</v>
      </c>
      <c r="I101" s="6" t="s">
        <v>9</v>
      </c>
      <c r="J101" s="6" t="s">
        <v>10</v>
      </c>
      <c r="K101" s="6" t="s">
        <v>11</v>
      </c>
    </row>
    <row r="102" spans="1:11" ht="27" x14ac:dyDescent="0.15">
      <c r="A102" s="23">
        <v>1</v>
      </c>
      <c r="B102" s="30" t="s">
        <v>37</v>
      </c>
      <c r="C102" s="8">
        <v>42203400</v>
      </c>
      <c r="D102" s="29" t="s">
        <v>117</v>
      </c>
      <c r="E102" s="10" t="s">
        <v>25</v>
      </c>
      <c r="F102" s="52">
        <v>587500</v>
      </c>
      <c r="G102" s="52">
        <v>0</v>
      </c>
      <c r="H102" s="52">
        <f>+F102+G102</f>
        <v>587500</v>
      </c>
      <c r="I102" s="52"/>
      <c r="J102" s="52"/>
      <c r="K102" s="52">
        <f>+I102+J102</f>
        <v>0</v>
      </c>
    </row>
    <row r="103" spans="1:11" s="19" customFormat="1" ht="14.25" customHeight="1" x14ac:dyDescent="0.15">
      <c r="A103" s="21"/>
      <c r="B103" s="21"/>
      <c r="C103" s="21"/>
      <c r="D103" s="16" t="s">
        <v>118</v>
      </c>
      <c r="E103" s="22"/>
      <c r="F103" s="17"/>
      <c r="G103" s="17"/>
      <c r="H103" s="18">
        <f>SUM(H102)</f>
        <v>587500</v>
      </c>
      <c r="I103" s="17"/>
      <c r="J103" s="17"/>
      <c r="K103" s="18">
        <f>SUM(K102)</f>
        <v>0</v>
      </c>
    </row>
    <row r="104" spans="1:11" ht="23.25" customHeight="1" x14ac:dyDescent="0.15">
      <c r="A104" s="1" t="s">
        <v>119</v>
      </c>
      <c r="B104" s="145" t="s">
        <v>120</v>
      </c>
      <c r="C104" s="146"/>
      <c r="D104" s="146"/>
      <c r="E104" s="2" t="s">
        <v>100</v>
      </c>
      <c r="F104" s="142" t="s">
        <v>3</v>
      </c>
      <c r="G104" s="143"/>
      <c r="H104" s="144"/>
      <c r="I104" s="142" t="s">
        <v>624</v>
      </c>
      <c r="J104" s="143"/>
      <c r="K104" s="144"/>
    </row>
    <row r="105" spans="1:11" ht="27" x14ac:dyDescent="0.15">
      <c r="A105" s="4" t="s">
        <v>4</v>
      </c>
      <c r="B105" s="4" t="s">
        <v>5</v>
      </c>
      <c r="C105" s="4" t="s">
        <v>6</v>
      </c>
      <c r="D105" s="4" t="s">
        <v>7</v>
      </c>
      <c r="E105" s="5" t="s">
        <v>8</v>
      </c>
      <c r="F105" s="6" t="s">
        <v>9</v>
      </c>
      <c r="G105" s="6" t="s">
        <v>10</v>
      </c>
      <c r="H105" s="6" t="s">
        <v>11</v>
      </c>
      <c r="I105" s="6" t="s">
        <v>9</v>
      </c>
      <c r="J105" s="6" t="s">
        <v>10</v>
      </c>
      <c r="K105" s="6" t="s">
        <v>11</v>
      </c>
    </row>
    <row r="106" spans="1:11" ht="9" x14ac:dyDescent="0.15">
      <c r="A106" s="23">
        <v>1</v>
      </c>
      <c r="B106" s="34">
        <v>1186220914</v>
      </c>
      <c r="C106" s="8">
        <v>42203400</v>
      </c>
      <c r="D106" s="29" t="s">
        <v>121</v>
      </c>
      <c r="E106" s="10" t="s">
        <v>25</v>
      </c>
      <c r="F106" s="52">
        <v>3800000</v>
      </c>
      <c r="G106" s="52">
        <v>0</v>
      </c>
      <c r="H106" s="52">
        <f>+F106+G106</f>
        <v>3800000</v>
      </c>
      <c r="I106" s="52"/>
      <c r="J106" s="52"/>
      <c r="K106" s="52">
        <f>+I106+J106</f>
        <v>0</v>
      </c>
    </row>
    <row r="107" spans="1:11" s="19" customFormat="1" ht="14.25" customHeight="1" x14ac:dyDescent="0.15">
      <c r="A107" s="21"/>
      <c r="B107" s="21"/>
      <c r="C107" s="21"/>
      <c r="D107" s="16" t="s">
        <v>122</v>
      </c>
      <c r="E107" s="22"/>
      <c r="F107" s="17"/>
      <c r="G107" s="17"/>
      <c r="H107" s="18">
        <f>SUM(H106)</f>
        <v>3800000</v>
      </c>
      <c r="I107" s="17"/>
      <c r="J107" s="17"/>
      <c r="K107" s="18">
        <f>SUM(K106)</f>
        <v>0</v>
      </c>
    </row>
    <row r="108" spans="1:11" ht="27.75" customHeight="1" x14ac:dyDescent="0.15">
      <c r="A108" s="1" t="s">
        <v>123</v>
      </c>
      <c r="B108" s="145" t="s">
        <v>124</v>
      </c>
      <c r="C108" s="146"/>
      <c r="D108" s="146"/>
      <c r="E108" s="2" t="s">
        <v>100</v>
      </c>
      <c r="F108" s="142" t="s">
        <v>3</v>
      </c>
      <c r="G108" s="143"/>
      <c r="H108" s="144"/>
      <c r="I108" s="142" t="s">
        <v>624</v>
      </c>
      <c r="J108" s="143"/>
      <c r="K108" s="144"/>
    </row>
    <row r="109" spans="1:11" ht="27" x14ac:dyDescent="0.15">
      <c r="A109" s="4" t="s">
        <v>4</v>
      </c>
      <c r="B109" s="4" t="s">
        <v>5</v>
      </c>
      <c r="C109" s="4" t="s">
        <v>6</v>
      </c>
      <c r="D109" s="4" t="s">
        <v>7</v>
      </c>
      <c r="E109" s="5" t="s">
        <v>8</v>
      </c>
      <c r="F109" s="6" t="s">
        <v>9</v>
      </c>
      <c r="G109" s="6" t="s">
        <v>10</v>
      </c>
      <c r="H109" s="6" t="s">
        <v>11</v>
      </c>
      <c r="I109" s="6" t="s">
        <v>9</v>
      </c>
      <c r="J109" s="6" t="s">
        <v>10</v>
      </c>
      <c r="K109" s="6" t="s">
        <v>11</v>
      </c>
    </row>
    <row r="110" spans="1:11" ht="18" x14ac:dyDescent="0.15">
      <c r="A110" s="23">
        <v>1</v>
      </c>
      <c r="B110" s="8">
        <v>1186220697</v>
      </c>
      <c r="C110" s="8">
        <v>42203400</v>
      </c>
      <c r="D110" s="29" t="s">
        <v>125</v>
      </c>
      <c r="E110" s="24" t="s">
        <v>25</v>
      </c>
      <c r="F110" s="52">
        <v>550000</v>
      </c>
      <c r="G110" s="52">
        <v>0</v>
      </c>
      <c r="H110" s="52">
        <f>+F110+G110</f>
        <v>550000</v>
      </c>
      <c r="I110" s="52"/>
      <c r="J110" s="52"/>
      <c r="K110" s="52">
        <f>+I110+J110</f>
        <v>0</v>
      </c>
    </row>
    <row r="111" spans="1:11" s="19" customFormat="1" ht="14.25" customHeight="1" x14ac:dyDescent="0.15">
      <c r="A111" s="21"/>
      <c r="B111" s="21"/>
      <c r="C111" s="21"/>
      <c r="D111" s="16" t="s">
        <v>126</v>
      </c>
      <c r="E111" s="22"/>
      <c r="F111" s="17"/>
      <c r="G111" s="17"/>
      <c r="H111" s="18">
        <f>SUM(H110)</f>
        <v>550000</v>
      </c>
      <c r="I111" s="17"/>
      <c r="J111" s="17"/>
      <c r="K111" s="18">
        <f>SUM(K110)</f>
        <v>0</v>
      </c>
    </row>
    <row r="112" spans="1:11" ht="9" x14ac:dyDescent="0.15">
      <c r="A112" s="1" t="s">
        <v>127</v>
      </c>
      <c r="B112" s="145" t="s">
        <v>128</v>
      </c>
      <c r="C112" s="146"/>
      <c r="D112" s="146"/>
      <c r="E112" s="2" t="s">
        <v>100</v>
      </c>
      <c r="F112" s="142" t="s">
        <v>3</v>
      </c>
      <c r="G112" s="143"/>
      <c r="H112" s="144"/>
      <c r="I112" s="142" t="s">
        <v>624</v>
      </c>
      <c r="J112" s="143"/>
      <c r="K112" s="144"/>
    </row>
    <row r="113" spans="1:11" ht="27" x14ac:dyDescent="0.15">
      <c r="A113" s="4" t="s">
        <v>4</v>
      </c>
      <c r="B113" s="4" t="s">
        <v>5</v>
      </c>
      <c r="C113" s="4" t="s">
        <v>6</v>
      </c>
      <c r="D113" s="54" t="s">
        <v>7</v>
      </c>
      <c r="E113" s="5" t="s">
        <v>8</v>
      </c>
      <c r="F113" s="6" t="s">
        <v>9</v>
      </c>
      <c r="G113" s="6" t="s">
        <v>10</v>
      </c>
      <c r="H113" s="6" t="s">
        <v>11</v>
      </c>
      <c r="I113" s="6" t="s">
        <v>9</v>
      </c>
      <c r="J113" s="6" t="s">
        <v>10</v>
      </c>
      <c r="K113" s="6" t="s">
        <v>11</v>
      </c>
    </row>
    <row r="114" spans="1:11" ht="27" x14ac:dyDescent="0.15">
      <c r="A114" s="23">
        <v>1</v>
      </c>
      <c r="B114" s="8">
        <v>1186220132</v>
      </c>
      <c r="C114" s="8">
        <v>42203400</v>
      </c>
      <c r="D114" s="29" t="s">
        <v>129</v>
      </c>
      <c r="E114" s="24" t="s">
        <v>25</v>
      </c>
      <c r="F114" s="52">
        <v>8618200</v>
      </c>
      <c r="G114" s="52">
        <v>0</v>
      </c>
      <c r="H114" s="52">
        <f>+F114+G114</f>
        <v>8618200</v>
      </c>
      <c r="I114" s="52"/>
      <c r="J114" s="52"/>
      <c r="K114" s="52">
        <f>+I114+J114</f>
        <v>0</v>
      </c>
    </row>
    <row r="115" spans="1:11" s="19" customFormat="1" ht="14.25" customHeight="1" x14ac:dyDescent="0.15">
      <c r="A115" s="21"/>
      <c r="B115" s="21"/>
      <c r="C115" s="21"/>
      <c r="D115" s="16" t="s">
        <v>130</v>
      </c>
      <c r="E115" s="22"/>
      <c r="F115" s="17"/>
      <c r="G115" s="17"/>
      <c r="H115" s="18">
        <f>SUM(H114)</f>
        <v>8618200</v>
      </c>
      <c r="I115" s="17"/>
      <c r="J115" s="17"/>
      <c r="K115" s="18">
        <f>SUM(K114)</f>
        <v>0</v>
      </c>
    </row>
    <row r="116" spans="1:11" ht="18" customHeight="1" x14ac:dyDescent="0.15">
      <c r="A116" s="1" t="s">
        <v>131</v>
      </c>
      <c r="B116" s="145" t="s">
        <v>132</v>
      </c>
      <c r="C116" s="146"/>
      <c r="D116" s="146"/>
      <c r="E116" s="2" t="s">
        <v>100</v>
      </c>
      <c r="F116" s="142" t="s">
        <v>3</v>
      </c>
      <c r="G116" s="143"/>
      <c r="H116" s="144"/>
      <c r="I116" s="142" t="s">
        <v>624</v>
      </c>
      <c r="J116" s="143"/>
      <c r="K116" s="144"/>
    </row>
    <row r="117" spans="1:11" ht="27" x14ac:dyDescent="0.15">
      <c r="A117" s="4" t="s">
        <v>4</v>
      </c>
      <c r="B117" s="4" t="s">
        <v>5</v>
      </c>
      <c r="C117" s="4" t="s">
        <v>6</v>
      </c>
      <c r="D117" s="4" t="s">
        <v>7</v>
      </c>
      <c r="E117" s="5" t="s">
        <v>8</v>
      </c>
      <c r="F117" s="6" t="s">
        <v>9</v>
      </c>
      <c r="G117" s="6" t="s">
        <v>10</v>
      </c>
      <c r="H117" s="6" t="s">
        <v>11</v>
      </c>
      <c r="I117" s="6" t="s">
        <v>9</v>
      </c>
      <c r="J117" s="6" t="s">
        <v>10</v>
      </c>
      <c r="K117" s="6" t="s">
        <v>11</v>
      </c>
    </row>
    <row r="118" spans="1:11" ht="9" x14ac:dyDescent="0.15">
      <c r="A118" s="23">
        <v>1</v>
      </c>
      <c r="B118" s="55">
        <v>1186220239</v>
      </c>
      <c r="C118" s="8">
        <v>42203400</v>
      </c>
      <c r="D118" s="132" t="s">
        <v>133</v>
      </c>
      <c r="E118" s="2" t="s">
        <v>25</v>
      </c>
      <c r="F118" s="18">
        <v>14680000</v>
      </c>
      <c r="G118" s="18">
        <f>ROUND(F118*0.19,0)</f>
        <v>2789200</v>
      </c>
      <c r="H118" s="18">
        <f t="shared" ref="H118" si="36">+F118+G118</f>
        <v>17469200</v>
      </c>
      <c r="I118" s="52"/>
      <c r="J118" s="52"/>
      <c r="K118" s="52">
        <f>+I118+J118</f>
        <v>0</v>
      </c>
    </row>
    <row r="119" spans="1:11" s="19" customFormat="1" ht="14.25" customHeight="1" x14ac:dyDescent="0.15">
      <c r="A119" s="21"/>
      <c r="B119" s="21"/>
      <c r="C119" s="21"/>
      <c r="D119" s="16" t="s">
        <v>134</v>
      </c>
      <c r="E119" s="22"/>
      <c r="F119" s="17"/>
      <c r="G119" s="17"/>
      <c r="H119" s="18">
        <f>SUM(H118)</f>
        <v>17469200</v>
      </c>
      <c r="I119" s="17"/>
      <c r="J119" s="17"/>
      <c r="K119" s="18">
        <f>SUM(K118)</f>
        <v>0</v>
      </c>
    </row>
    <row r="120" spans="1:11" ht="36" customHeight="1" x14ac:dyDescent="0.15">
      <c r="A120" s="1" t="s">
        <v>135</v>
      </c>
      <c r="B120" s="145" t="s">
        <v>136</v>
      </c>
      <c r="C120" s="146"/>
      <c r="D120" s="146"/>
      <c r="E120" s="2" t="s">
        <v>100</v>
      </c>
      <c r="F120" s="142" t="s">
        <v>3</v>
      </c>
      <c r="G120" s="143"/>
      <c r="H120" s="144"/>
      <c r="I120" s="142" t="s">
        <v>624</v>
      </c>
      <c r="J120" s="143"/>
      <c r="K120" s="144"/>
    </row>
    <row r="121" spans="1:11" ht="27" x14ac:dyDescent="0.15">
      <c r="A121" s="4" t="s">
        <v>4</v>
      </c>
      <c r="B121" s="4" t="s">
        <v>5</v>
      </c>
      <c r="C121" s="4" t="s">
        <v>6</v>
      </c>
      <c r="D121" s="4" t="s">
        <v>7</v>
      </c>
      <c r="E121" s="5" t="s">
        <v>8</v>
      </c>
      <c r="F121" s="6" t="s">
        <v>9</v>
      </c>
      <c r="G121" s="6" t="s">
        <v>10</v>
      </c>
      <c r="H121" s="6" t="s">
        <v>11</v>
      </c>
      <c r="I121" s="6" t="s">
        <v>9</v>
      </c>
      <c r="J121" s="6" t="s">
        <v>10</v>
      </c>
      <c r="K121" s="6" t="s">
        <v>11</v>
      </c>
    </row>
    <row r="122" spans="1:11" ht="27" x14ac:dyDescent="0.15">
      <c r="A122" s="23">
        <v>1</v>
      </c>
      <c r="B122" s="8">
        <v>1196430071</v>
      </c>
      <c r="C122" s="8">
        <v>42203400</v>
      </c>
      <c r="D122" s="29" t="s">
        <v>137</v>
      </c>
      <c r="E122" s="10" t="s">
        <v>25</v>
      </c>
      <c r="F122" s="11">
        <v>22500000</v>
      </c>
      <c r="G122" s="11">
        <v>0</v>
      </c>
      <c r="H122" s="11">
        <f>+F122+G122</f>
        <v>22500000</v>
      </c>
      <c r="I122" s="11"/>
      <c r="J122" s="11"/>
      <c r="K122" s="11">
        <f>+I122+J122</f>
        <v>0</v>
      </c>
    </row>
    <row r="123" spans="1:11" s="19" customFormat="1" ht="14.25" customHeight="1" x14ac:dyDescent="0.15">
      <c r="A123" s="21"/>
      <c r="B123" s="21"/>
      <c r="C123" s="21"/>
      <c r="D123" s="16" t="s">
        <v>138</v>
      </c>
      <c r="E123" s="22"/>
      <c r="F123" s="17"/>
      <c r="G123" s="17"/>
      <c r="H123" s="18">
        <f>SUM(H122)</f>
        <v>22500000</v>
      </c>
      <c r="I123" s="17"/>
      <c r="J123" s="17"/>
      <c r="K123" s="18">
        <f>SUM(K122)</f>
        <v>0</v>
      </c>
    </row>
    <row r="124" spans="1:11" ht="20.25" customHeight="1" x14ac:dyDescent="0.15">
      <c r="A124" s="1" t="s">
        <v>139</v>
      </c>
      <c r="B124" s="145" t="s">
        <v>140</v>
      </c>
      <c r="C124" s="146"/>
      <c r="D124" s="146"/>
      <c r="E124" s="2" t="s">
        <v>100</v>
      </c>
      <c r="F124" s="142" t="s">
        <v>3</v>
      </c>
      <c r="G124" s="143"/>
      <c r="H124" s="144"/>
      <c r="I124" s="142" t="s">
        <v>624</v>
      </c>
      <c r="J124" s="143"/>
      <c r="K124" s="144"/>
    </row>
    <row r="125" spans="1:11" ht="27" x14ac:dyDescent="0.15">
      <c r="A125" s="4" t="s">
        <v>4</v>
      </c>
      <c r="B125" s="4"/>
      <c r="C125" s="4"/>
      <c r="D125" s="4"/>
      <c r="E125" s="5"/>
      <c r="F125" s="6" t="s">
        <v>9</v>
      </c>
      <c r="G125" s="6" t="s">
        <v>10</v>
      </c>
      <c r="H125" s="6" t="s">
        <v>11</v>
      </c>
      <c r="I125" s="6" t="s">
        <v>9</v>
      </c>
      <c r="J125" s="6" t="s">
        <v>10</v>
      </c>
      <c r="K125" s="6" t="s">
        <v>11</v>
      </c>
    </row>
    <row r="126" spans="1:11" ht="18" x14ac:dyDescent="0.15">
      <c r="A126" s="23">
        <v>1</v>
      </c>
      <c r="B126" s="34">
        <v>1186220575</v>
      </c>
      <c r="C126" s="8">
        <v>42203400</v>
      </c>
      <c r="D126" s="29" t="s">
        <v>141</v>
      </c>
      <c r="E126" s="10" t="s">
        <v>25</v>
      </c>
      <c r="F126" s="11">
        <v>6292964</v>
      </c>
      <c r="G126" s="11">
        <v>0</v>
      </c>
      <c r="H126" s="11">
        <f>+F126+G126</f>
        <v>6292964</v>
      </c>
      <c r="I126" s="11"/>
      <c r="J126" s="11"/>
      <c r="K126" s="11">
        <f>+I126+J126</f>
        <v>0</v>
      </c>
    </row>
    <row r="127" spans="1:11" s="19" customFormat="1" ht="14.25" customHeight="1" x14ac:dyDescent="0.15">
      <c r="A127" s="21"/>
      <c r="B127" s="21"/>
      <c r="C127" s="21"/>
      <c r="D127" s="16" t="s">
        <v>142</v>
      </c>
      <c r="E127" s="22"/>
      <c r="F127" s="17"/>
      <c r="G127" s="17"/>
      <c r="H127" s="18">
        <f>SUM(H126)</f>
        <v>6292964</v>
      </c>
      <c r="I127" s="17"/>
      <c r="J127" s="17"/>
      <c r="K127" s="18">
        <f>SUM(K126)</f>
        <v>0</v>
      </c>
    </row>
    <row r="128" spans="1:11" ht="14.25" customHeight="1" x14ac:dyDescent="0.15">
      <c r="A128" s="1" t="s">
        <v>143</v>
      </c>
      <c r="B128" s="145" t="s">
        <v>144</v>
      </c>
      <c r="C128" s="146"/>
      <c r="D128" s="146"/>
      <c r="E128" s="2" t="s">
        <v>145</v>
      </c>
      <c r="F128" s="142" t="s">
        <v>3</v>
      </c>
      <c r="G128" s="143"/>
      <c r="H128" s="144"/>
      <c r="I128" s="142" t="s">
        <v>624</v>
      </c>
      <c r="J128" s="143"/>
      <c r="K128" s="144"/>
    </row>
    <row r="129" spans="1:11" ht="27" x14ac:dyDescent="0.15">
      <c r="A129" s="4" t="s">
        <v>4</v>
      </c>
      <c r="B129" s="4" t="s">
        <v>5</v>
      </c>
      <c r="C129" s="4" t="s">
        <v>6</v>
      </c>
      <c r="D129" s="4" t="s">
        <v>7</v>
      </c>
      <c r="E129" s="5" t="s">
        <v>8</v>
      </c>
      <c r="F129" s="6" t="s">
        <v>9</v>
      </c>
      <c r="G129" s="6" t="s">
        <v>10</v>
      </c>
      <c r="H129" s="6" t="s">
        <v>11</v>
      </c>
      <c r="I129" s="6" t="s">
        <v>9</v>
      </c>
      <c r="J129" s="6" t="s">
        <v>10</v>
      </c>
      <c r="K129" s="6" t="s">
        <v>11</v>
      </c>
    </row>
    <row r="130" spans="1:11" ht="9" x14ac:dyDescent="0.15">
      <c r="A130" s="23">
        <v>1</v>
      </c>
      <c r="B130" s="23" t="s">
        <v>37</v>
      </c>
      <c r="C130" s="7">
        <v>42132200</v>
      </c>
      <c r="D130" s="56" t="s">
        <v>146</v>
      </c>
      <c r="E130" s="24" t="s">
        <v>25</v>
      </c>
      <c r="F130" s="31">
        <v>3908</v>
      </c>
      <c r="G130" s="31">
        <f>ROUND(F130*0.19,0)</f>
        <v>743</v>
      </c>
      <c r="H130" s="31">
        <f>+F130+G130</f>
        <v>4651</v>
      </c>
      <c r="I130" s="31"/>
      <c r="J130" s="31"/>
      <c r="K130" s="31">
        <f>+I130+J130</f>
        <v>0</v>
      </c>
    </row>
    <row r="131" spans="1:11" s="19" customFormat="1" ht="14.25" customHeight="1" x14ac:dyDescent="0.15">
      <c r="A131" s="21"/>
      <c r="B131" s="21"/>
      <c r="C131" s="21"/>
      <c r="D131" s="16" t="s">
        <v>147</v>
      </c>
      <c r="E131" s="22"/>
      <c r="F131" s="17"/>
      <c r="G131" s="17"/>
      <c r="H131" s="18">
        <f>SUM(H130)</f>
        <v>4651</v>
      </c>
      <c r="I131" s="17"/>
      <c r="J131" s="17"/>
      <c r="K131" s="18">
        <f>SUM(K130)</f>
        <v>0</v>
      </c>
    </row>
    <row r="132" spans="1:11" ht="15" customHeight="1" x14ac:dyDescent="0.15">
      <c r="A132" s="1" t="s">
        <v>148</v>
      </c>
      <c r="B132" s="145" t="s">
        <v>149</v>
      </c>
      <c r="C132" s="146"/>
      <c r="D132" s="146"/>
      <c r="E132" s="2" t="s">
        <v>150</v>
      </c>
      <c r="F132" s="142" t="s">
        <v>3</v>
      </c>
      <c r="G132" s="143"/>
      <c r="H132" s="144"/>
      <c r="I132" s="142" t="s">
        <v>624</v>
      </c>
      <c r="J132" s="143"/>
      <c r="K132" s="144"/>
    </row>
    <row r="133" spans="1:11" ht="27" x14ac:dyDescent="0.15">
      <c r="A133" s="4" t="s">
        <v>4</v>
      </c>
      <c r="B133" s="4" t="s">
        <v>5</v>
      </c>
      <c r="C133" s="4" t="s">
        <v>6</v>
      </c>
      <c r="D133" s="4" t="s">
        <v>7</v>
      </c>
      <c r="E133" s="5" t="s">
        <v>8</v>
      </c>
      <c r="F133" s="6" t="s">
        <v>9</v>
      </c>
      <c r="G133" s="6" t="s">
        <v>10</v>
      </c>
      <c r="H133" s="6" t="s">
        <v>11</v>
      </c>
      <c r="I133" s="6" t="s">
        <v>9</v>
      </c>
      <c r="J133" s="6" t="s">
        <v>10</v>
      </c>
      <c r="K133" s="6" t="s">
        <v>11</v>
      </c>
    </row>
    <row r="134" spans="1:11" ht="9" x14ac:dyDescent="0.15">
      <c r="A134" s="23">
        <v>1</v>
      </c>
      <c r="B134" s="34">
        <v>1186220145</v>
      </c>
      <c r="C134" s="8">
        <v>42296100</v>
      </c>
      <c r="D134" s="33" t="s">
        <v>149</v>
      </c>
      <c r="E134" s="10" t="s">
        <v>25</v>
      </c>
      <c r="F134" s="31">
        <v>1786700</v>
      </c>
      <c r="G134" s="31">
        <f>ROUND(F134*0.19,0)</f>
        <v>339473</v>
      </c>
      <c r="H134" s="31">
        <f>+F134+G134</f>
        <v>2126173</v>
      </c>
      <c r="I134" s="31"/>
      <c r="J134" s="31"/>
      <c r="K134" s="31">
        <f>+I134+J134</f>
        <v>0</v>
      </c>
    </row>
    <row r="135" spans="1:11" s="19" customFormat="1" ht="14.25" customHeight="1" x14ac:dyDescent="0.15">
      <c r="A135" s="21"/>
      <c r="B135" s="21"/>
      <c r="C135" s="21"/>
      <c r="D135" s="16" t="s">
        <v>151</v>
      </c>
      <c r="E135" s="22"/>
      <c r="F135" s="17"/>
      <c r="G135" s="17"/>
      <c r="H135" s="18">
        <f>SUM(H134)</f>
        <v>2126173</v>
      </c>
      <c r="I135" s="17"/>
      <c r="J135" s="17"/>
      <c r="K135" s="18">
        <f>SUM(K134)</f>
        <v>0</v>
      </c>
    </row>
    <row r="136" spans="1:11" ht="14.25" customHeight="1" x14ac:dyDescent="0.15">
      <c r="A136" s="1" t="s">
        <v>152</v>
      </c>
      <c r="B136" s="145" t="s">
        <v>153</v>
      </c>
      <c r="C136" s="146"/>
      <c r="D136" s="146"/>
      <c r="E136" s="2" t="s">
        <v>150</v>
      </c>
      <c r="F136" s="142" t="s">
        <v>3</v>
      </c>
      <c r="G136" s="143"/>
      <c r="H136" s="144"/>
      <c r="I136" s="142" t="s">
        <v>624</v>
      </c>
      <c r="J136" s="143"/>
      <c r="K136" s="144"/>
    </row>
    <row r="137" spans="1:11" ht="27" x14ac:dyDescent="0.15">
      <c r="A137" s="4" t="s">
        <v>4</v>
      </c>
      <c r="B137" s="4" t="s">
        <v>5</v>
      </c>
      <c r="C137" s="4" t="s">
        <v>6</v>
      </c>
      <c r="D137" s="4" t="s">
        <v>7</v>
      </c>
      <c r="E137" s="5" t="s">
        <v>8</v>
      </c>
      <c r="F137" s="6" t="s">
        <v>9</v>
      </c>
      <c r="G137" s="6" t="s">
        <v>10</v>
      </c>
      <c r="H137" s="6" t="s">
        <v>11</v>
      </c>
      <c r="I137" s="6" t="s">
        <v>9</v>
      </c>
      <c r="J137" s="6" t="s">
        <v>10</v>
      </c>
      <c r="K137" s="6" t="s">
        <v>11</v>
      </c>
    </row>
    <row r="138" spans="1:11" ht="9" x14ac:dyDescent="0.15">
      <c r="A138" s="23">
        <v>1</v>
      </c>
      <c r="B138" s="30" t="s">
        <v>37</v>
      </c>
      <c r="C138" s="34">
        <v>42296100</v>
      </c>
      <c r="D138" s="9" t="s">
        <v>154</v>
      </c>
      <c r="E138" s="10" t="s">
        <v>25</v>
      </c>
      <c r="F138" s="31">
        <v>9156100</v>
      </c>
      <c r="G138" s="31">
        <v>0</v>
      </c>
      <c r="H138" s="31">
        <f>+F138+G138</f>
        <v>9156100</v>
      </c>
      <c r="I138" s="31"/>
      <c r="J138" s="31"/>
      <c r="K138" s="31">
        <f>+I138+J138</f>
        <v>0</v>
      </c>
    </row>
    <row r="139" spans="1:11" s="19" customFormat="1" ht="14.25" customHeight="1" x14ac:dyDescent="0.15">
      <c r="A139" s="21"/>
      <c r="B139" s="21"/>
      <c r="C139" s="21"/>
      <c r="D139" s="16" t="s">
        <v>155</v>
      </c>
      <c r="E139" s="22"/>
      <c r="F139" s="17"/>
      <c r="G139" s="17"/>
      <c r="H139" s="18">
        <f>SUM(H138)</f>
        <v>9156100</v>
      </c>
      <c r="I139" s="17"/>
      <c r="J139" s="17"/>
      <c r="K139" s="18">
        <f>SUM(K138)</f>
        <v>0</v>
      </c>
    </row>
    <row r="140" spans="1:11" ht="20.25" customHeight="1" x14ac:dyDescent="0.15">
      <c r="A140" s="1" t="s">
        <v>156</v>
      </c>
      <c r="B140" s="145" t="s">
        <v>157</v>
      </c>
      <c r="C140" s="146"/>
      <c r="D140" s="146"/>
      <c r="E140" s="2" t="s">
        <v>150</v>
      </c>
      <c r="F140" s="142" t="s">
        <v>3</v>
      </c>
      <c r="G140" s="143"/>
      <c r="H140" s="144"/>
      <c r="I140" s="142" t="s">
        <v>624</v>
      </c>
      <c r="J140" s="143"/>
      <c r="K140" s="144"/>
    </row>
    <row r="141" spans="1:11" ht="27" x14ac:dyDescent="0.15">
      <c r="A141" s="4" t="s">
        <v>4</v>
      </c>
      <c r="B141" s="4" t="s">
        <v>5</v>
      </c>
      <c r="C141" s="4" t="s">
        <v>6</v>
      </c>
      <c r="D141" s="4" t="s">
        <v>7</v>
      </c>
      <c r="E141" s="5" t="s">
        <v>8</v>
      </c>
      <c r="F141" s="6" t="s">
        <v>9</v>
      </c>
      <c r="G141" s="6" t="s">
        <v>10</v>
      </c>
      <c r="H141" s="6" t="s">
        <v>11</v>
      </c>
      <c r="I141" s="6" t="s">
        <v>9</v>
      </c>
      <c r="J141" s="6" t="s">
        <v>10</v>
      </c>
      <c r="K141" s="6" t="s">
        <v>11</v>
      </c>
    </row>
    <row r="142" spans="1:11" ht="27" x14ac:dyDescent="0.15">
      <c r="A142" s="7">
        <v>1</v>
      </c>
      <c r="B142" s="8">
        <v>1186220717</v>
      </c>
      <c r="C142" s="8">
        <v>42296100</v>
      </c>
      <c r="D142" s="33" t="s">
        <v>158</v>
      </c>
      <c r="E142" s="10" t="s">
        <v>25</v>
      </c>
      <c r="F142" s="11">
        <v>3085018</v>
      </c>
      <c r="G142" s="11">
        <v>0</v>
      </c>
      <c r="H142" s="11">
        <f>+F142+G142</f>
        <v>3085018</v>
      </c>
      <c r="I142" s="11"/>
      <c r="J142" s="11"/>
      <c r="K142" s="11">
        <f>+I142+J142</f>
        <v>0</v>
      </c>
    </row>
    <row r="143" spans="1:11" s="19" customFormat="1" ht="14.25" customHeight="1" x14ac:dyDescent="0.15">
      <c r="A143" s="21"/>
      <c r="B143" s="21"/>
      <c r="C143" s="21"/>
      <c r="D143" s="16" t="s">
        <v>159</v>
      </c>
      <c r="E143" s="22"/>
      <c r="F143" s="17"/>
      <c r="G143" s="17"/>
      <c r="H143" s="18">
        <f>SUM(H142)</f>
        <v>3085018</v>
      </c>
      <c r="I143" s="17"/>
      <c r="J143" s="17"/>
      <c r="K143" s="18">
        <f>SUM(K142)</f>
        <v>0</v>
      </c>
    </row>
    <row r="144" spans="1:11" ht="9" customHeight="1" x14ac:dyDescent="0.15">
      <c r="A144" s="1" t="s">
        <v>160</v>
      </c>
      <c r="B144" s="145" t="s">
        <v>161</v>
      </c>
      <c r="C144" s="146"/>
      <c r="D144" s="146"/>
      <c r="E144" s="2" t="s">
        <v>150</v>
      </c>
      <c r="F144" s="142" t="s">
        <v>3</v>
      </c>
      <c r="G144" s="143"/>
      <c r="H144" s="144"/>
      <c r="I144" s="142" t="s">
        <v>624</v>
      </c>
      <c r="J144" s="143"/>
      <c r="K144" s="144"/>
    </row>
    <row r="145" spans="1:11" ht="27" x14ac:dyDescent="0.15">
      <c r="A145" s="4" t="s">
        <v>4</v>
      </c>
      <c r="B145" s="4" t="s">
        <v>5</v>
      </c>
      <c r="C145" s="4" t="s">
        <v>6</v>
      </c>
      <c r="D145" s="4" t="s">
        <v>7</v>
      </c>
      <c r="E145" s="5" t="s">
        <v>8</v>
      </c>
      <c r="F145" s="6" t="s">
        <v>9</v>
      </c>
      <c r="G145" s="6" t="s">
        <v>10</v>
      </c>
      <c r="H145" s="6" t="s">
        <v>11</v>
      </c>
      <c r="I145" s="6" t="s">
        <v>9</v>
      </c>
      <c r="J145" s="6" t="s">
        <v>10</v>
      </c>
      <c r="K145" s="6" t="s">
        <v>11</v>
      </c>
    </row>
    <row r="146" spans="1:11" ht="18" x14ac:dyDescent="0.15">
      <c r="A146" s="7">
        <v>1</v>
      </c>
      <c r="B146" s="48">
        <v>1186220027</v>
      </c>
      <c r="C146" s="48">
        <v>42296100</v>
      </c>
      <c r="D146" s="46" t="s">
        <v>162</v>
      </c>
      <c r="E146" s="57" t="s">
        <v>17</v>
      </c>
      <c r="F146" s="11">
        <v>3214000</v>
      </c>
      <c r="G146" s="11">
        <v>0</v>
      </c>
      <c r="H146" s="11">
        <f>+F146+G146</f>
        <v>3214000</v>
      </c>
      <c r="I146" s="11"/>
      <c r="J146" s="11"/>
      <c r="K146" s="11">
        <f>+I146+J146</f>
        <v>0</v>
      </c>
    </row>
    <row r="147" spans="1:11" s="19" customFormat="1" ht="14.25" customHeight="1" x14ac:dyDescent="0.15">
      <c r="A147" s="21"/>
      <c r="B147" s="21"/>
      <c r="C147" s="21"/>
      <c r="D147" s="16" t="s">
        <v>163</v>
      </c>
      <c r="E147" s="22"/>
      <c r="F147" s="17"/>
      <c r="G147" s="17"/>
      <c r="H147" s="18">
        <f>SUM(H146)</f>
        <v>3214000</v>
      </c>
      <c r="I147" s="17"/>
      <c r="J147" s="17"/>
      <c r="K147" s="18">
        <f>SUM(K146)</f>
        <v>0</v>
      </c>
    </row>
    <row r="148" spans="1:11" ht="20.25" customHeight="1" x14ac:dyDescent="0.15">
      <c r="A148" s="1" t="s">
        <v>164</v>
      </c>
      <c r="B148" s="145" t="s">
        <v>165</v>
      </c>
      <c r="C148" s="146"/>
      <c r="D148" s="146"/>
      <c r="E148" s="2" t="s">
        <v>150</v>
      </c>
      <c r="F148" s="142" t="s">
        <v>3</v>
      </c>
      <c r="G148" s="143"/>
      <c r="H148" s="144"/>
      <c r="I148" s="142" t="s">
        <v>624</v>
      </c>
      <c r="J148" s="143"/>
      <c r="K148" s="144"/>
    </row>
    <row r="149" spans="1:11" ht="27" x14ac:dyDescent="0.15">
      <c r="A149" s="4" t="s">
        <v>4</v>
      </c>
      <c r="B149" s="4" t="s">
        <v>5</v>
      </c>
      <c r="C149" s="4" t="s">
        <v>6</v>
      </c>
      <c r="D149" s="4" t="s">
        <v>7</v>
      </c>
      <c r="E149" s="5" t="s">
        <v>8</v>
      </c>
      <c r="F149" s="6" t="s">
        <v>9</v>
      </c>
      <c r="G149" s="6" t="s">
        <v>10</v>
      </c>
      <c r="H149" s="6" t="s">
        <v>11</v>
      </c>
      <c r="I149" s="6" t="s">
        <v>9</v>
      </c>
      <c r="J149" s="6" t="s">
        <v>10</v>
      </c>
      <c r="K149" s="6" t="s">
        <v>11</v>
      </c>
    </row>
    <row r="150" spans="1:11" ht="24" customHeight="1" x14ac:dyDescent="0.15">
      <c r="A150" s="7">
        <v>1</v>
      </c>
      <c r="B150" s="8">
        <v>1186220172</v>
      </c>
      <c r="C150" s="8">
        <v>42296100</v>
      </c>
      <c r="D150" s="9" t="s">
        <v>166</v>
      </c>
      <c r="E150" s="10" t="s">
        <v>25</v>
      </c>
      <c r="F150" s="11">
        <v>2417401</v>
      </c>
      <c r="G150" s="11">
        <v>0</v>
      </c>
      <c r="H150" s="11">
        <f>+F150+G150</f>
        <v>2417401</v>
      </c>
      <c r="I150" s="11"/>
      <c r="J150" s="11"/>
      <c r="K150" s="11">
        <f>+I150+J150</f>
        <v>0</v>
      </c>
    </row>
    <row r="151" spans="1:11" s="19" customFormat="1" ht="14.25" customHeight="1" x14ac:dyDescent="0.15">
      <c r="A151" s="21"/>
      <c r="B151" s="21"/>
      <c r="C151" s="21"/>
      <c r="D151" s="16" t="s">
        <v>167</v>
      </c>
      <c r="E151" s="22"/>
      <c r="F151" s="17"/>
      <c r="G151" s="17"/>
      <c r="H151" s="18">
        <f>SUM(H150)</f>
        <v>2417401</v>
      </c>
      <c r="I151" s="17"/>
      <c r="J151" s="17"/>
      <c r="K151" s="18">
        <f>SUM(K150)</f>
        <v>0</v>
      </c>
    </row>
    <row r="152" spans="1:11" ht="9" customHeight="1" x14ac:dyDescent="0.15">
      <c r="A152" s="1" t="s">
        <v>168</v>
      </c>
      <c r="B152" s="145" t="s">
        <v>169</v>
      </c>
      <c r="C152" s="146"/>
      <c r="D152" s="146"/>
      <c r="E152" s="2" t="s">
        <v>150</v>
      </c>
      <c r="F152" s="142" t="s">
        <v>3</v>
      </c>
      <c r="G152" s="143"/>
      <c r="H152" s="144"/>
      <c r="I152" s="142" t="s">
        <v>624</v>
      </c>
      <c r="J152" s="143"/>
      <c r="K152" s="144"/>
    </row>
    <row r="153" spans="1:11" ht="27" x14ac:dyDescent="0.15">
      <c r="A153" s="4" t="s">
        <v>4</v>
      </c>
      <c r="B153" s="4" t="s">
        <v>5</v>
      </c>
      <c r="C153" s="4" t="s">
        <v>6</v>
      </c>
      <c r="D153" s="4" t="s">
        <v>7</v>
      </c>
      <c r="E153" s="5" t="s">
        <v>8</v>
      </c>
      <c r="F153" s="6" t="s">
        <v>9</v>
      </c>
      <c r="G153" s="6" t="s">
        <v>10</v>
      </c>
      <c r="H153" s="6" t="s">
        <v>11</v>
      </c>
      <c r="I153" s="6" t="s">
        <v>9</v>
      </c>
      <c r="J153" s="6" t="s">
        <v>10</v>
      </c>
      <c r="K153" s="6" t="s">
        <v>11</v>
      </c>
    </row>
    <row r="154" spans="1:11" ht="9" x14ac:dyDescent="0.15">
      <c r="A154" s="7">
        <v>1</v>
      </c>
      <c r="B154" s="8">
        <v>1186220491</v>
      </c>
      <c r="C154" s="8">
        <v>42296100</v>
      </c>
      <c r="D154" s="9" t="s">
        <v>169</v>
      </c>
      <c r="E154" s="10" t="s">
        <v>17</v>
      </c>
      <c r="F154" s="31">
        <v>4022840</v>
      </c>
      <c r="G154" s="11">
        <v>0</v>
      </c>
      <c r="H154" s="11">
        <f>+F154+G154</f>
        <v>4022840</v>
      </c>
      <c r="I154" s="31"/>
      <c r="J154" s="11"/>
      <c r="K154" s="11">
        <f>+I154+J154</f>
        <v>0</v>
      </c>
    </row>
    <row r="155" spans="1:11" s="19" customFormat="1" ht="14.25" customHeight="1" x14ac:dyDescent="0.15">
      <c r="A155" s="21"/>
      <c r="B155" s="21"/>
      <c r="C155" s="21"/>
      <c r="D155" s="16" t="s">
        <v>170</v>
      </c>
      <c r="E155" s="22"/>
      <c r="F155" s="17"/>
      <c r="G155" s="17"/>
      <c r="H155" s="18">
        <f>SUM(H154)</f>
        <v>4022840</v>
      </c>
      <c r="I155" s="17"/>
      <c r="J155" s="17"/>
      <c r="K155" s="18">
        <f>SUM(K154)</f>
        <v>0</v>
      </c>
    </row>
    <row r="156" spans="1:11" ht="9" x14ac:dyDescent="0.15">
      <c r="A156" s="1" t="s">
        <v>171</v>
      </c>
      <c r="B156" s="145" t="s">
        <v>172</v>
      </c>
      <c r="C156" s="146"/>
      <c r="D156" s="146"/>
      <c r="E156" s="2" t="s">
        <v>150</v>
      </c>
      <c r="F156" s="142" t="s">
        <v>3</v>
      </c>
      <c r="G156" s="143"/>
      <c r="H156" s="144"/>
      <c r="I156" s="142" t="s">
        <v>624</v>
      </c>
      <c r="J156" s="143"/>
      <c r="K156" s="144"/>
    </row>
    <row r="157" spans="1:11" ht="27" x14ac:dyDescent="0.15">
      <c r="A157" s="4" t="s">
        <v>4</v>
      </c>
      <c r="B157" s="4" t="s">
        <v>5</v>
      </c>
      <c r="C157" s="4" t="s">
        <v>6</v>
      </c>
      <c r="D157" s="4" t="s">
        <v>7</v>
      </c>
      <c r="E157" s="5" t="s">
        <v>8</v>
      </c>
      <c r="F157" s="6" t="s">
        <v>9</v>
      </c>
      <c r="G157" s="6" t="s">
        <v>10</v>
      </c>
      <c r="H157" s="6" t="s">
        <v>11</v>
      </c>
      <c r="I157" s="6" t="s">
        <v>9</v>
      </c>
      <c r="J157" s="6" t="s">
        <v>10</v>
      </c>
      <c r="K157" s="6" t="s">
        <v>11</v>
      </c>
    </row>
    <row r="158" spans="1:11" ht="18" x14ac:dyDescent="0.15">
      <c r="A158" s="23">
        <v>1</v>
      </c>
      <c r="B158" s="23">
        <v>1186220285</v>
      </c>
      <c r="C158" s="23">
        <v>42296100</v>
      </c>
      <c r="D158" s="56" t="s">
        <v>173</v>
      </c>
      <c r="E158" s="24" t="s">
        <v>17</v>
      </c>
      <c r="F158" s="11">
        <v>1786700</v>
      </c>
      <c r="G158" s="11">
        <f>ROUND(F158*0.19,0)</f>
        <v>339473</v>
      </c>
      <c r="H158" s="11">
        <f>+F158+G158</f>
        <v>2126173</v>
      </c>
      <c r="I158" s="11"/>
      <c r="J158" s="11"/>
      <c r="K158" s="11">
        <f>+I158+J158</f>
        <v>0</v>
      </c>
    </row>
    <row r="159" spans="1:11" s="19" customFormat="1" ht="14.25" customHeight="1" x14ac:dyDescent="0.15">
      <c r="A159" s="21"/>
      <c r="B159" s="21"/>
      <c r="C159" s="21"/>
      <c r="D159" s="16" t="s">
        <v>174</v>
      </c>
      <c r="E159" s="22"/>
      <c r="F159" s="17"/>
      <c r="G159" s="17"/>
      <c r="H159" s="18">
        <f>SUM(H158)</f>
        <v>2126173</v>
      </c>
      <c r="I159" s="17"/>
      <c r="J159" s="17"/>
      <c r="K159" s="18">
        <f>SUM(K158)</f>
        <v>0</v>
      </c>
    </row>
    <row r="160" spans="1:11" ht="9" x14ac:dyDescent="0.15">
      <c r="A160" s="1" t="s">
        <v>175</v>
      </c>
      <c r="B160" s="145" t="s">
        <v>176</v>
      </c>
      <c r="C160" s="146"/>
      <c r="D160" s="146"/>
      <c r="E160" s="2" t="s">
        <v>150</v>
      </c>
      <c r="F160" s="142" t="s">
        <v>3</v>
      </c>
      <c r="G160" s="143"/>
      <c r="H160" s="144"/>
      <c r="I160" s="142" t="s">
        <v>624</v>
      </c>
      <c r="J160" s="143"/>
      <c r="K160" s="144"/>
    </row>
    <row r="161" spans="1:11" ht="27" x14ac:dyDescent="0.15">
      <c r="A161" s="4" t="s">
        <v>4</v>
      </c>
      <c r="B161" s="4" t="s">
        <v>5</v>
      </c>
      <c r="C161" s="4" t="s">
        <v>6</v>
      </c>
      <c r="D161" s="4" t="s">
        <v>7</v>
      </c>
      <c r="E161" s="5" t="s">
        <v>8</v>
      </c>
      <c r="F161" s="6" t="s">
        <v>9</v>
      </c>
      <c r="G161" s="6" t="s">
        <v>10</v>
      </c>
      <c r="H161" s="6" t="s">
        <v>11</v>
      </c>
      <c r="I161" s="6" t="s">
        <v>9</v>
      </c>
      <c r="J161" s="6" t="s">
        <v>10</v>
      </c>
      <c r="K161" s="6" t="s">
        <v>11</v>
      </c>
    </row>
    <row r="162" spans="1:11" ht="18" x14ac:dyDescent="0.15">
      <c r="A162" s="23">
        <v>1</v>
      </c>
      <c r="B162" s="34">
        <v>1186220017</v>
      </c>
      <c r="C162" s="34">
        <v>42296100</v>
      </c>
      <c r="D162" s="33" t="s">
        <v>177</v>
      </c>
      <c r="E162" s="10" t="s">
        <v>25</v>
      </c>
      <c r="F162" s="11">
        <v>3662427</v>
      </c>
      <c r="G162" s="11">
        <v>0</v>
      </c>
      <c r="H162" s="11">
        <f>+F162+G162</f>
        <v>3662427</v>
      </c>
      <c r="I162" s="11"/>
      <c r="J162" s="11"/>
      <c r="K162" s="11">
        <f>+I162+J162</f>
        <v>0</v>
      </c>
    </row>
    <row r="163" spans="1:11" s="19" customFormat="1" ht="14.25" customHeight="1" x14ac:dyDescent="0.15">
      <c r="A163" s="21"/>
      <c r="B163" s="21"/>
      <c r="C163" s="21"/>
      <c r="D163" s="16" t="s">
        <v>178</v>
      </c>
      <c r="E163" s="22"/>
      <c r="F163" s="17"/>
      <c r="G163" s="17"/>
      <c r="H163" s="18">
        <f>SUM(H162)</f>
        <v>3662427</v>
      </c>
      <c r="I163" s="17"/>
      <c r="J163" s="17"/>
      <c r="K163" s="18">
        <f>SUM(K162)</f>
        <v>0</v>
      </c>
    </row>
    <row r="164" spans="1:11" ht="9" customHeight="1" x14ac:dyDescent="0.15">
      <c r="A164" s="1" t="s">
        <v>179</v>
      </c>
      <c r="B164" s="145" t="s">
        <v>180</v>
      </c>
      <c r="C164" s="146"/>
      <c r="D164" s="146"/>
      <c r="E164" s="2" t="s">
        <v>150</v>
      </c>
      <c r="F164" s="142" t="s">
        <v>3</v>
      </c>
      <c r="G164" s="143"/>
      <c r="H164" s="144"/>
      <c r="I164" s="142" t="s">
        <v>624</v>
      </c>
      <c r="J164" s="143"/>
      <c r="K164" s="144"/>
    </row>
    <row r="165" spans="1:11" ht="27" x14ac:dyDescent="0.15">
      <c r="A165" s="4" t="s">
        <v>4</v>
      </c>
      <c r="B165" s="4" t="s">
        <v>5</v>
      </c>
      <c r="C165" s="4" t="s">
        <v>6</v>
      </c>
      <c r="D165" s="4" t="s">
        <v>7</v>
      </c>
      <c r="E165" s="5" t="s">
        <v>8</v>
      </c>
      <c r="F165" s="6" t="s">
        <v>9</v>
      </c>
      <c r="G165" s="6" t="s">
        <v>10</v>
      </c>
      <c r="H165" s="6" t="s">
        <v>11</v>
      </c>
      <c r="I165" s="6" t="s">
        <v>9</v>
      </c>
      <c r="J165" s="6" t="s">
        <v>10</v>
      </c>
      <c r="K165" s="6" t="s">
        <v>11</v>
      </c>
    </row>
    <row r="166" spans="1:11" ht="18" x14ac:dyDescent="0.15">
      <c r="A166" s="8">
        <v>1</v>
      </c>
      <c r="B166" s="34">
        <v>1186220145</v>
      </c>
      <c r="C166" s="8">
        <v>42296100</v>
      </c>
      <c r="D166" s="58" t="s">
        <v>181</v>
      </c>
      <c r="E166" s="10" t="s">
        <v>25</v>
      </c>
      <c r="F166" s="11">
        <v>1786700</v>
      </c>
      <c r="G166" s="11">
        <f>ROUND(F166*0.19,0)</f>
        <v>339473</v>
      </c>
      <c r="H166" s="11">
        <f>+F166+G166</f>
        <v>2126173</v>
      </c>
      <c r="I166" s="11"/>
      <c r="J166" s="11"/>
      <c r="K166" s="11">
        <f>+I166+J166</f>
        <v>0</v>
      </c>
    </row>
    <row r="167" spans="1:11" s="19" customFormat="1" ht="14.25" customHeight="1" x14ac:dyDescent="0.15">
      <c r="A167" s="21"/>
      <c r="B167" s="21"/>
      <c r="C167" s="21"/>
      <c r="D167" s="16" t="s">
        <v>182</v>
      </c>
      <c r="E167" s="22"/>
      <c r="F167" s="17"/>
      <c r="G167" s="17"/>
      <c r="H167" s="18">
        <f>SUM(H166)</f>
        <v>2126173</v>
      </c>
      <c r="I167" s="17"/>
      <c r="J167" s="17"/>
      <c r="K167" s="18">
        <f>SUM(K166)</f>
        <v>0</v>
      </c>
    </row>
    <row r="168" spans="1:11" ht="9" customHeight="1" x14ac:dyDescent="0.15">
      <c r="A168" s="1" t="s">
        <v>183</v>
      </c>
      <c r="B168" s="145" t="s">
        <v>184</v>
      </c>
      <c r="C168" s="146"/>
      <c r="D168" s="146"/>
      <c r="E168" s="2" t="s">
        <v>150</v>
      </c>
      <c r="F168" s="142" t="s">
        <v>3</v>
      </c>
      <c r="G168" s="143"/>
      <c r="H168" s="144"/>
      <c r="I168" s="142" t="s">
        <v>624</v>
      </c>
      <c r="J168" s="143"/>
      <c r="K168" s="144"/>
    </row>
    <row r="169" spans="1:11" ht="27" x14ac:dyDescent="0.15">
      <c r="A169" s="4" t="s">
        <v>4</v>
      </c>
      <c r="B169" s="4" t="s">
        <v>5</v>
      </c>
      <c r="C169" s="4" t="s">
        <v>6</v>
      </c>
      <c r="D169" s="4" t="s">
        <v>7</v>
      </c>
      <c r="E169" s="5" t="s">
        <v>8</v>
      </c>
      <c r="F169" s="6" t="s">
        <v>9</v>
      </c>
      <c r="G169" s="6" t="s">
        <v>10</v>
      </c>
      <c r="H169" s="6" t="s">
        <v>11</v>
      </c>
      <c r="I169" s="6" t="s">
        <v>9</v>
      </c>
      <c r="J169" s="6" t="s">
        <v>10</v>
      </c>
      <c r="K169" s="6" t="s">
        <v>11</v>
      </c>
    </row>
    <row r="170" spans="1:11" ht="9" x14ac:dyDescent="0.15">
      <c r="A170" s="23">
        <v>1</v>
      </c>
      <c r="B170" s="34">
        <v>1186220258</v>
      </c>
      <c r="C170" s="34">
        <v>42296100</v>
      </c>
      <c r="D170" s="33" t="s">
        <v>185</v>
      </c>
      <c r="E170" s="10" t="s">
        <v>25</v>
      </c>
      <c r="F170" s="11">
        <v>1216725</v>
      </c>
      <c r="G170" s="11">
        <v>0</v>
      </c>
      <c r="H170" s="11">
        <f>+F170+G170</f>
        <v>1216725</v>
      </c>
      <c r="I170" s="11"/>
      <c r="J170" s="11"/>
      <c r="K170" s="11">
        <f>+I170+J170</f>
        <v>0</v>
      </c>
    </row>
    <row r="171" spans="1:11" s="19" customFormat="1" ht="14.25" customHeight="1" x14ac:dyDescent="0.15">
      <c r="A171" s="21"/>
      <c r="B171" s="21"/>
      <c r="C171" s="21"/>
      <c r="D171" s="16" t="s">
        <v>186</v>
      </c>
      <c r="E171" s="22"/>
      <c r="F171" s="17"/>
      <c r="G171" s="17"/>
      <c r="H171" s="18">
        <f>SUM(H170)</f>
        <v>1216725</v>
      </c>
      <c r="I171" s="17"/>
      <c r="J171" s="17"/>
      <c r="K171" s="18">
        <f>SUM(K170)</f>
        <v>0</v>
      </c>
    </row>
    <row r="172" spans="1:11" ht="9" customHeight="1" x14ac:dyDescent="0.15">
      <c r="A172" s="1" t="s">
        <v>187</v>
      </c>
      <c r="B172" s="145" t="s">
        <v>188</v>
      </c>
      <c r="C172" s="146"/>
      <c r="D172" s="146"/>
      <c r="E172" s="2" t="s">
        <v>150</v>
      </c>
      <c r="F172" s="142" t="s">
        <v>3</v>
      </c>
      <c r="G172" s="143"/>
      <c r="H172" s="144"/>
      <c r="I172" s="142" t="s">
        <v>624</v>
      </c>
      <c r="J172" s="143"/>
      <c r="K172" s="144"/>
    </row>
    <row r="173" spans="1:11" ht="27" x14ac:dyDescent="0.15">
      <c r="A173" s="4" t="s">
        <v>4</v>
      </c>
      <c r="B173" s="4" t="s">
        <v>5</v>
      </c>
      <c r="C173" s="4" t="s">
        <v>6</v>
      </c>
      <c r="D173" s="4" t="s">
        <v>7</v>
      </c>
      <c r="E173" s="5" t="s">
        <v>8</v>
      </c>
      <c r="F173" s="6" t="s">
        <v>9</v>
      </c>
      <c r="G173" s="6" t="s">
        <v>10</v>
      </c>
      <c r="H173" s="6" t="s">
        <v>11</v>
      </c>
      <c r="I173" s="6" t="s">
        <v>9</v>
      </c>
      <c r="J173" s="6" t="s">
        <v>10</v>
      </c>
      <c r="K173" s="6" t="s">
        <v>11</v>
      </c>
    </row>
    <row r="174" spans="1:11" ht="18" x14ac:dyDescent="0.15">
      <c r="A174" s="23">
        <v>1</v>
      </c>
      <c r="B174" s="34">
        <v>1186220191</v>
      </c>
      <c r="C174" s="34">
        <v>42296100</v>
      </c>
      <c r="D174" s="9" t="s">
        <v>189</v>
      </c>
      <c r="E174" s="10" t="s">
        <v>25</v>
      </c>
      <c r="F174" s="11">
        <v>13352308</v>
      </c>
      <c r="G174" s="11">
        <v>0</v>
      </c>
      <c r="H174" s="11">
        <f>+F174+G174</f>
        <v>13352308</v>
      </c>
      <c r="I174" s="11"/>
      <c r="J174" s="11"/>
      <c r="K174" s="11">
        <f>+I174+J174</f>
        <v>0</v>
      </c>
    </row>
    <row r="175" spans="1:11" s="19" customFormat="1" ht="14.25" customHeight="1" x14ac:dyDescent="0.15">
      <c r="A175" s="21"/>
      <c r="B175" s="21"/>
      <c r="C175" s="21"/>
      <c r="D175" s="16" t="s">
        <v>190</v>
      </c>
      <c r="E175" s="22"/>
      <c r="F175" s="17"/>
      <c r="G175" s="17"/>
      <c r="H175" s="18">
        <f>SUM(H174)</f>
        <v>13352308</v>
      </c>
      <c r="I175" s="17"/>
      <c r="J175" s="17"/>
      <c r="K175" s="18">
        <f>SUM(K174)</f>
        <v>0</v>
      </c>
    </row>
    <row r="176" spans="1:11" ht="9" customHeight="1" x14ac:dyDescent="0.15">
      <c r="A176" s="1" t="s">
        <v>191</v>
      </c>
      <c r="B176" s="145" t="s">
        <v>192</v>
      </c>
      <c r="C176" s="146"/>
      <c r="D176" s="146"/>
      <c r="E176" s="2" t="s">
        <v>150</v>
      </c>
      <c r="F176" s="142" t="s">
        <v>3</v>
      </c>
      <c r="G176" s="143"/>
      <c r="H176" s="144"/>
      <c r="I176" s="142" t="s">
        <v>624</v>
      </c>
      <c r="J176" s="143"/>
      <c r="K176" s="144"/>
    </row>
    <row r="177" spans="1:11" ht="27" x14ac:dyDescent="0.15">
      <c r="A177" s="4" t="s">
        <v>4</v>
      </c>
      <c r="B177" s="4" t="s">
        <v>5</v>
      </c>
      <c r="C177" s="4" t="s">
        <v>6</v>
      </c>
      <c r="D177" s="4" t="s">
        <v>7</v>
      </c>
      <c r="E177" s="5" t="s">
        <v>8</v>
      </c>
      <c r="F177" s="6" t="s">
        <v>9</v>
      </c>
      <c r="G177" s="6" t="s">
        <v>10</v>
      </c>
      <c r="H177" s="6" t="s">
        <v>11</v>
      </c>
      <c r="I177" s="6" t="s">
        <v>9</v>
      </c>
      <c r="J177" s="6" t="s">
        <v>10</v>
      </c>
      <c r="K177" s="6" t="s">
        <v>11</v>
      </c>
    </row>
    <row r="178" spans="1:11" ht="18" x14ac:dyDescent="0.15">
      <c r="A178" s="23">
        <v>1</v>
      </c>
      <c r="B178" s="7">
        <v>1186290055</v>
      </c>
      <c r="C178" s="48">
        <v>42296100</v>
      </c>
      <c r="D178" s="46" t="s">
        <v>193</v>
      </c>
      <c r="E178" s="10" t="s">
        <v>25</v>
      </c>
      <c r="F178" s="11">
        <v>3716400</v>
      </c>
      <c r="G178" s="11">
        <v>0</v>
      </c>
      <c r="H178" s="11">
        <f>+F178+G178</f>
        <v>3716400</v>
      </c>
      <c r="I178" s="11"/>
      <c r="J178" s="11"/>
      <c r="K178" s="11">
        <f>+I178+J178</f>
        <v>0</v>
      </c>
    </row>
    <row r="179" spans="1:11" s="19" customFormat="1" ht="14.25" customHeight="1" x14ac:dyDescent="0.15">
      <c r="A179" s="21"/>
      <c r="B179" s="21"/>
      <c r="C179" s="21"/>
      <c r="D179" s="16" t="s">
        <v>194</v>
      </c>
      <c r="E179" s="22"/>
      <c r="F179" s="17"/>
      <c r="G179" s="17"/>
      <c r="H179" s="18">
        <f>SUM(H178)</f>
        <v>3716400</v>
      </c>
      <c r="I179" s="17"/>
      <c r="J179" s="17"/>
      <c r="K179" s="18">
        <f>SUM(K178)</f>
        <v>0</v>
      </c>
    </row>
    <row r="180" spans="1:11" ht="9" customHeight="1" x14ac:dyDescent="0.15">
      <c r="A180" s="1" t="s">
        <v>195</v>
      </c>
      <c r="B180" s="145" t="s">
        <v>196</v>
      </c>
      <c r="C180" s="146"/>
      <c r="D180" s="146"/>
      <c r="E180" s="2" t="s">
        <v>150</v>
      </c>
      <c r="F180" s="142" t="s">
        <v>3</v>
      </c>
      <c r="G180" s="143"/>
      <c r="H180" s="144"/>
      <c r="I180" s="142" t="s">
        <v>624</v>
      </c>
      <c r="J180" s="143"/>
      <c r="K180" s="144"/>
    </row>
    <row r="181" spans="1:11" ht="27" x14ac:dyDescent="0.15">
      <c r="A181" s="4" t="s">
        <v>4</v>
      </c>
      <c r="B181" s="4" t="s">
        <v>5</v>
      </c>
      <c r="C181" s="4" t="s">
        <v>6</v>
      </c>
      <c r="D181" s="4" t="s">
        <v>7</v>
      </c>
      <c r="E181" s="5" t="s">
        <v>8</v>
      </c>
      <c r="F181" s="6" t="s">
        <v>9</v>
      </c>
      <c r="G181" s="6" t="s">
        <v>10</v>
      </c>
      <c r="H181" s="6" t="s">
        <v>11</v>
      </c>
      <c r="I181" s="6" t="s">
        <v>9</v>
      </c>
      <c r="J181" s="6" t="s">
        <v>10</v>
      </c>
      <c r="K181" s="6" t="s">
        <v>11</v>
      </c>
    </row>
    <row r="182" spans="1:11" ht="9" x14ac:dyDescent="0.15">
      <c r="A182" s="23">
        <v>1</v>
      </c>
      <c r="B182" s="34">
        <v>1196460053</v>
      </c>
      <c r="C182" s="34">
        <v>42296100</v>
      </c>
      <c r="D182" s="9" t="s">
        <v>197</v>
      </c>
      <c r="E182" s="10" t="s">
        <v>25</v>
      </c>
      <c r="F182" s="11">
        <v>2195900</v>
      </c>
      <c r="G182" s="11">
        <v>0</v>
      </c>
      <c r="H182" s="11">
        <f>+F182+G182</f>
        <v>2195900</v>
      </c>
      <c r="I182" s="11"/>
      <c r="J182" s="11"/>
      <c r="K182" s="11">
        <f>+I182+J182</f>
        <v>0</v>
      </c>
    </row>
    <row r="183" spans="1:11" s="19" customFormat="1" ht="14.25" customHeight="1" x14ac:dyDescent="0.15">
      <c r="A183" s="21"/>
      <c r="B183" s="21"/>
      <c r="C183" s="21"/>
      <c r="D183" s="16" t="s">
        <v>198</v>
      </c>
      <c r="E183" s="22"/>
      <c r="F183" s="17"/>
      <c r="G183" s="17"/>
      <c r="H183" s="18">
        <f>SUM(H182)</f>
        <v>2195900</v>
      </c>
      <c r="I183" s="17"/>
      <c r="J183" s="17"/>
      <c r="K183" s="18">
        <f>SUM(K182)</f>
        <v>0</v>
      </c>
    </row>
    <row r="184" spans="1:11" ht="9" customHeight="1" x14ac:dyDescent="0.15">
      <c r="A184" s="1" t="s">
        <v>199</v>
      </c>
      <c r="B184" s="145" t="s">
        <v>200</v>
      </c>
      <c r="C184" s="146"/>
      <c r="D184" s="146"/>
      <c r="E184" s="2" t="s">
        <v>150</v>
      </c>
      <c r="F184" s="142" t="s">
        <v>3</v>
      </c>
      <c r="G184" s="143"/>
      <c r="H184" s="144"/>
      <c r="I184" s="142" t="s">
        <v>624</v>
      </c>
      <c r="J184" s="143"/>
      <c r="K184" s="144"/>
    </row>
    <row r="185" spans="1:11" ht="27" x14ac:dyDescent="0.15">
      <c r="A185" s="4" t="s">
        <v>4</v>
      </c>
      <c r="B185" s="4" t="s">
        <v>5</v>
      </c>
      <c r="C185" s="4" t="s">
        <v>6</v>
      </c>
      <c r="D185" s="4" t="s">
        <v>7</v>
      </c>
      <c r="E185" s="5" t="s">
        <v>8</v>
      </c>
      <c r="F185" s="6" t="s">
        <v>9</v>
      </c>
      <c r="G185" s="6" t="s">
        <v>10</v>
      </c>
      <c r="H185" s="6" t="s">
        <v>11</v>
      </c>
      <c r="I185" s="6" t="s">
        <v>9</v>
      </c>
      <c r="J185" s="6" t="s">
        <v>10</v>
      </c>
      <c r="K185" s="6" t="s">
        <v>11</v>
      </c>
    </row>
    <row r="186" spans="1:11" ht="18" x14ac:dyDescent="0.15">
      <c r="A186" s="23">
        <v>1</v>
      </c>
      <c r="B186" s="8">
        <v>1186220027</v>
      </c>
      <c r="C186" s="7">
        <v>42296100</v>
      </c>
      <c r="D186" s="29" t="s">
        <v>201</v>
      </c>
      <c r="E186" s="59" t="s">
        <v>17</v>
      </c>
      <c r="F186" s="11">
        <v>1821586</v>
      </c>
      <c r="G186" s="11">
        <f>ROUND(F186*0.19,0)</f>
        <v>346101</v>
      </c>
      <c r="H186" s="11">
        <f>+F186+G186</f>
        <v>2167687</v>
      </c>
      <c r="I186" s="11"/>
      <c r="J186" s="11"/>
      <c r="K186" s="11">
        <f>+I186+J186</f>
        <v>0</v>
      </c>
    </row>
    <row r="187" spans="1:11" s="19" customFormat="1" ht="14.25" customHeight="1" x14ac:dyDescent="0.15">
      <c r="A187" s="21"/>
      <c r="B187" s="21"/>
      <c r="C187" s="21"/>
      <c r="D187" s="16" t="s">
        <v>202</v>
      </c>
      <c r="E187" s="22"/>
      <c r="F187" s="17"/>
      <c r="G187" s="17"/>
      <c r="H187" s="18">
        <f>SUM(H186)</f>
        <v>2167687</v>
      </c>
      <c r="I187" s="17"/>
      <c r="J187" s="17"/>
      <c r="K187" s="18">
        <f>SUM(K186)</f>
        <v>0</v>
      </c>
    </row>
    <row r="188" spans="1:11" ht="9" customHeight="1" x14ac:dyDescent="0.15">
      <c r="A188" s="1" t="s">
        <v>203</v>
      </c>
      <c r="B188" s="145" t="s">
        <v>204</v>
      </c>
      <c r="C188" s="146"/>
      <c r="D188" s="146"/>
      <c r="E188" s="2" t="s">
        <v>150</v>
      </c>
      <c r="F188" s="142" t="s">
        <v>3</v>
      </c>
      <c r="G188" s="143"/>
      <c r="H188" s="144"/>
      <c r="I188" s="142" t="s">
        <v>624</v>
      </c>
      <c r="J188" s="143"/>
      <c r="K188" s="144"/>
    </row>
    <row r="189" spans="1:11" ht="27" x14ac:dyDescent="0.15">
      <c r="A189" s="4" t="s">
        <v>4</v>
      </c>
      <c r="B189" s="4" t="s">
        <v>5</v>
      </c>
      <c r="C189" s="4" t="s">
        <v>6</v>
      </c>
      <c r="D189" s="4" t="s">
        <v>7</v>
      </c>
      <c r="E189" s="5" t="s">
        <v>8</v>
      </c>
      <c r="F189" s="6" t="s">
        <v>9</v>
      </c>
      <c r="G189" s="6" t="s">
        <v>10</v>
      </c>
      <c r="H189" s="6" t="s">
        <v>11</v>
      </c>
      <c r="I189" s="6" t="s">
        <v>9</v>
      </c>
      <c r="J189" s="6" t="s">
        <v>10</v>
      </c>
      <c r="K189" s="6" t="s">
        <v>11</v>
      </c>
    </row>
    <row r="190" spans="1:11" ht="9" x14ac:dyDescent="0.15">
      <c r="A190" s="23">
        <v>1</v>
      </c>
      <c r="B190" s="8">
        <v>1186220210</v>
      </c>
      <c r="C190" s="7">
        <v>42296100</v>
      </c>
      <c r="D190" s="9" t="s">
        <v>205</v>
      </c>
      <c r="E190" s="59" t="s">
        <v>17</v>
      </c>
      <c r="F190" s="11">
        <v>9384100</v>
      </c>
      <c r="G190" s="11">
        <v>0</v>
      </c>
      <c r="H190" s="11">
        <f>+F190+G190</f>
        <v>9384100</v>
      </c>
      <c r="I190" s="11"/>
      <c r="J190" s="11"/>
      <c r="K190" s="11">
        <f>+I190+J190</f>
        <v>0</v>
      </c>
    </row>
    <row r="191" spans="1:11" s="19" customFormat="1" ht="14.25" customHeight="1" x14ac:dyDescent="0.15">
      <c r="A191" s="21"/>
      <c r="B191" s="21"/>
      <c r="C191" s="21"/>
      <c r="D191" s="16" t="s">
        <v>206</v>
      </c>
      <c r="E191" s="22"/>
      <c r="F191" s="17"/>
      <c r="G191" s="17"/>
      <c r="H191" s="18">
        <f>SUM(H190)</f>
        <v>9384100</v>
      </c>
      <c r="I191" s="17"/>
      <c r="J191" s="17"/>
      <c r="K191" s="18">
        <f>SUM(K190)</f>
        <v>0</v>
      </c>
    </row>
    <row r="192" spans="1:11" ht="23.25" customHeight="1" x14ac:dyDescent="0.15">
      <c r="A192" s="1" t="s">
        <v>207</v>
      </c>
      <c r="B192" s="145" t="s">
        <v>208</v>
      </c>
      <c r="C192" s="146"/>
      <c r="D192" s="146"/>
      <c r="E192" s="2" t="s">
        <v>150</v>
      </c>
      <c r="F192" s="142" t="s">
        <v>3</v>
      </c>
      <c r="G192" s="143"/>
      <c r="H192" s="144"/>
      <c r="I192" s="142" t="s">
        <v>624</v>
      </c>
      <c r="J192" s="143"/>
      <c r="K192" s="144"/>
    </row>
    <row r="193" spans="1:11" ht="27" x14ac:dyDescent="0.15">
      <c r="A193" s="4" t="s">
        <v>4</v>
      </c>
      <c r="B193" s="4" t="s">
        <v>5</v>
      </c>
      <c r="C193" s="4" t="s">
        <v>6</v>
      </c>
      <c r="D193" s="4" t="s">
        <v>7</v>
      </c>
      <c r="E193" s="5" t="s">
        <v>8</v>
      </c>
      <c r="F193" s="6" t="s">
        <v>9</v>
      </c>
      <c r="G193" s="6" t="s">
        <v>10</v>
      </c>
      <c r="H193" s="6" t="s">
        <v>11</v>
      </c>
      <c r="I193" s="6" t="s">
        <v>9</v>
      </c>
      <c r="J193" s="6" t="s">
        <v>10</v>
      </c>
      <c r="K193" s="6" t="s">
        <v>11</v>
      </c>
    </row>
    <row r="194" spans="1:11" ht="18" x14ac:dyDescent="0.15">
      <c r="A194" s="7">
        <v>1</v>
      </c>
      <c r="B194" s="8">
        <v>1186220049</v>
      </c>
      <c r="C194" s="7">
        <v>42296100</v>
      </c>
      <c r="D194" s="56" t="s">
        <v>209</v>
      </c>
      <c r="E194" s="24" t="s">
        <v>25</v>
      </c>
      <c r="F194" s="11">
        <v>308087</v>
      </c>
      <c r="G194" s="11">
        <f>ROUND(F194*0.19,0)</f>
        <v>58537</v>
      </c>
      <c r="H194" s="11">
        <f>+F194+G194</f>
        <v>366624</v>
      </c>
      <c r="I194" s="11"/>
      <c r="J194" s="11"/>
      <c r="K194" s="11">
        <f>+I194+J194</f>
        <v>0</v>
      </c>
    </row>
    <row r="195" spans="1:11" s="19" customFormat="1" ht="14.25" customHeight="1" x14ac:dyDescent="0.15">
      <c r="A195" s="21"/>
      <c r="B195" s="21"/>
      <c r="C195" s="21"/>
      <c r="D195" s="16" t="s">
        <v>210</v>
      </c>
      <c r="E195" s="22"/>
      <c r="F195" s="17"/>
      <c r="G195" s="17"/>
      <c r="H195" s="18">
        <f>SUM(H194)</f>
        <v>366624</v>
      </c>
      <c r="I195" s="17"/>
      <c r="J195" s="17"/>
      <c r="K195" s="18">
        <f>SUM(K194)</f>
        <v>0</v>
      </c>
    </row>
    <row r="196" spans="1:11" ht="9" x14ac:dyDescent="0.15">
      <c r="A196" s="1" t="s">
        <v>211</v>
      </c>
      <c r="B196" s="145" t="s">
        <v>212</v>
      </c>
      <c r="C196" s="146"/>
      <c r="D196" s="146"/>
      <c r="E196" s="2" t="s">
        <v>150</v>
      </c>
      <c r="F196" s="142" t="s">
        <v>3</v>
      </c>
      <c r="G196" s="143"/>
      <c r="H196" s="144"/>
      <c r="I196" s="142" t="s">
        <v>624</v>
      </c>
      <c r="J196" s="143"/>
      <c r="K196" s="144"/>
    </row>
    <row r="197" spans="1:11" ht="27" x14ac:dyDescent="0.15">
      <c r="A197" s="4" t="s">
        <v>4</v>
      </c>
      <c r="B197" s="4" t="s">
        <v>5</v>
      </c>
      <c r="C197" s="4" t="s">
        <v>6</v>
      </c>
      <c r="D197" s="4" t="s">
        <v>7</v>
      </c>
      <c r="E197" s="5" t="s">
        <v>8</v>
      </c>
      <c r="F197" s="6" t="s">
        <v>9</v>
      </c>
      <c r="G197" s="6" t="s">
        <v>10</v>
      </c>
      <c r="H197" s="6" t="s">
        <v>11</v>
      </c>
      <c r="I197" s="6" t="s">
        <v>9</v>
      </c>
      <c r="J197" s="6" t="s">
        <v>10</v>
      </c>
      <c r="K197" s="6" t="s">
        <v>11</v>
      </c>
    </row>
    <row r="198" spans="1:11" ht="9" x14ac:dyDescent="0.15">
      <c r="A198" s="7">
        <v>1</v>
      </c>
      <c r="B198" s="7">
        <v>1186220132</v>
      </c>
      <c r="C198" s="8">
        <v>42296100</v>
      </c>
      <c r="D198" s="33" t="s">
        <v>213</v>
      </c>
      <c r="E198" s="10" t="s">
        <v>17</v>
      </c>
      <c r="F198" s="11">
        <v>8939292</v>
      </c>
      <c r="G198" s="11">
        <v>0</v>
      </c>
      <c r="H198" s="11">
        <f>+F198+G198</f>
        <v>8939292</v>
      </c>
      <c r="I198" s="11"/>
      <c r="J198" s="11"/>
      <c r="K198" s="11">
        <f>+I198+J198</f>
        <v>0</v>
      </c>
    </row>
    <row r="199" spans="1:11" s="19" customFormat="1" ht="14.25" customHeight="1" x14ac:dyDescent="0.15">
      <c r="A199" s="21"/>
      <c r="B199" s="21"/>
      <c r="C199" s="21"/>
      <c r="D199" s="16" t="s">
        <v>214</v>
      </c>
      <c r="E199" s="22"/>
      <c r="F199" s="17"/>
      <c r="G199" s="17"/>
      <c r="H199" s="18">
        <f>SUM(H198)</f>
        <v>8939292</v>
      </c>
      <c r="I199" s="17"/>
      <c r="J199" s="17"/>
      <c r="K199" s="18">
        <f>SUM(K198)</f>
        <v>0</v>
      </c>
    </row>
    <row r="200" spans="1:11" ht="9" x14ac:dyDescent="0.15">
      <c r="A200" s="1" t="s">
        <v>215</v>
      </c>
      <c r="B200" s="145" t="s">
        <v>216</v>
      </c>
      <c r="C200" s="146"/>
      <c r="D200" s="146"/>
      <c r="E200" s="2" t="s">
        <v>150</v>
      </c>
      <c r="F200" s="142" t="s">
        <v>3</v>
      </c>
      <c r="G200" s="143"/>
      <c r="H200" s="144"/>
      <c r="I200" s="142" t="s">
        <v>624</v>
      </c>
      <c r="J200" s="143"/>
      <c r="K200" s="144"/>
    </row>
    <row r="201" spans="1:11" ht="27" x14ac:dyDescent="0.15">
      <c r="A201" s="4" t="s">
        <v>4</v>
      </c>
      <c r="B201" s="4" t="s">
        <v>5</v>
      </c>
      <c r="C201" s="4" t="s">
        <v>6</v>
      </c>
      <c r="D201" s="4" t="s">
        <v>7</v>
      </c>
      <c r="E201" s="5" t="s">
        <v>8</v>
      </c>
      <c r="F201" s="6" t="s">
        <v>9</v>
      </c>
      <c r="G201" s="6" t="s">
        <v>10</v>
      </c>
      <c r="H201" s="6" t="s">
        <v>11</v>
      </c>
      <c r="I201" s="6" t="s">
        <v>9</v>
      </c>
      <c r="J201" s="6" t="s">
        <v>10</v>
      </c>
      <c r="K201" s="6" t="s">
        <v>11</v>
      </c>
    </row>
    <row r="202" spans="1:11" ht="9" x14ac:dyDescent="0.15">
      <c r="A202" s="7">
        <v>1</v>
      </c>
      <c r="B202" s="7">
        <v>1186220056</v>
      </c>
      <c r="C202" s="8">
        <v>42296100</v>
      </c>
      <c r="D202" s="33" t="s">
        <v>217</v>
      </c>
      <c r="E202" s="24" t="s">
        <v>17</v>
      </c>
      <c r="F202" s="60">
        <v>3427927</v>
      </c>
      <c r="G202" s="60">
        <v>0</v>
      </c>
      <c r="H202" s="60">
        <f>+F202+G202</f>
        <v>3427927</v>
      </c>
      <c r="I202" s="60"/>
      <c r="J202" s="60"/>
      <c r="K202" s="60">
        <f>+I202+J202</f>
        <v>0</v>
      </c>
    </row>
    <row r="203" spans="1:11" s="19" customFormat="1" ht="14.25" customHeight="1" x14ac:dyDescent="0.15">
      <c r="A203" s="21"/>
      <c r="B203" s="21"/>
      <c r="C203" s="21"/>
      <c r="D203" s="16" t="s">
        <v>218</v>
      </c>
      <c r="E203" s="22"/>
      <c r="F203" s="17"/>
      <c r="G203" s="17"/>
      <c r="H203" s="18">
        <f>SUM(H202)</f>
        <v>3427927</v>
      </c>
      <c r="I203" s="17"/>
      <c r="J203" s="17"/>
      <c r="K203" s="18">
        <f>SUM(K202)</f>
        <v>0</v>
      </c>
    </row>
    <row r="204" spans="1:11" ht="22.5" customHeight="1" x14ac:dyDescent="0.15">
      <c r="A204" s="1" t="s">
        <v>219</v>
      </c>
      <c r="B204" s="145" t="s">
        <v>220</v>
      </c>
      <c r="C204" s="146"/>
      <c r="D204" s="146"/>
      <c r="E204" s="2" t="s">
        <v>150</v>
      </c>
      <c r="F204" s="142" t="s">
        <v>3</v>
      </c>
      <c r="G204" s="143"/>
      <c r="H204" s="144"/>
      <c r="I204" s="142" t="s">
        <v>624</v>
      </c>
      <c r="J204" s="143"/>
      <c r="K204" s="144"/>
    </row>
    <row r="205" spans="1:11" ht="27" x14ac:dyDescent="0.15">
      <c r="A205" s="4" t="s">
        <v>4</v>
      </c>
      <c r="B205" s="4" t="s">
        <v>5</v>
      </c>
      <c r="C205" s="4" t="s">
        <v>6</v>
      </c>
      <c r="D205" s="4" t="s">
        <v>7</v>
      </c>
      <c r="E205" s="5" t="s">
        <v>8</v>
      </c>
      <c r="F205" s="6" t="s">
        <v>9</v>
      </c>
      <c r="G205" s="6" t="s">
        <v>10</v>
      </c>
      <c r="H205" s="6" t="s">
        <v>11</v>
      </c>
      <c r="I205" s="6" t="s">
        <v>9</v>
      </c>
      <c r="J205" s="6" t="s">
        <v>10</v>
      </c>
      <c r="K205" s="6" t="s">
        <v>11</v>
      </c>
    </row>
    <row r="206" spans="1:11" ht="9" x14ac:dyDescent="0.15">
      <c r="A206" s="61">
        <v>1</v>
      </c>
      <c r="B206" s="61">
        <v>1186220633</v>
      </c>
      <c r="C206" s="62">
        <v>42296100</v>
      </c>
      <c r="D206" s="63" t="s">
        <v>221</v>
      </c>
      <c r="E206" s="64" t="s">
        <v>17</v>
      </c>
      <c r="F206" s="11">
        <v>138563</v>
      </c>
      <c r="G206" s="11">
        <f>ROUND(F206*0.19,0)</f>
        <v>26327</v>
      </c>
      <c r="H206" s="11">
        <f>+F206+G206</f>
        <v>164890</v>
      </c>
      <c r="I206" s="11"/>
      <c r="J206" s="11"/>
      <c r="K206" s="11">
        <f>+I206+J206</f>
        <v>0</v>
      </c>
    </row>
    <row r="207" spans="1:11" s="19" customFormat="1" ht="14.25" customHeight="1" x14ac:dyDescent="0.15">
      <c r="A207" s="21"/>
      <c r="B207" s="21"/>
      <c r="C207" s="21"/>
      <c r="D207" s="16" t="s">
        <v>222</v>
      </c>
      <c r="E207" s="22"/>
      <c r="F207" s="17"/>
      <c r="G207" s="17"/>
      <c r="H207" s="18">
        <f>SUM(H206)</f>
        <v>164890</v>
      </c>
      <c r="I207" s="17"/>
      <c r="J207" s="17"/>
      <c r="K207" s="18">
        <f>SUM(K206)</f>
        <v>0</v>
      </c>
    </row>
    <row r="208" spans="1:11" ht="9" customHeight="1" x14ac:dyDescent="0.15">
      <c r="A208" s="65" t="s">
        <v>223</v>
      </c>
      <c r="B208" s="152" t="s">
        <v>224</v>
      </c>
      <c r="C208" s="141"/>
      <c r="D208" s="141"/>
      <c r="E208" s="66" t="s">
        <v>225</v>
      </c>
      <c r="F208" s="142" t="s">
        <v>3</v>
      </c>
      <c r="G208" s="143"/>
      <c r="H208" s="144"/>
      <c r="I208" s="142" t="s">
        <v>624</v>
      </c>
      <c r="J208" s="143"/>
      <c r="K208" s="144"/>
    </row>
    <row r="209" spans="1:11" s="68" customFormat="1" ht="27" x14ac:dyDescent="0.25">
      <c r="A209" s="67" t="s">
        <v>4</v>
      </c>
      <c r="B209" s="67" t="s">
        <v>5</v>
      </c>
      <c r="C209" s="67" t="s">
        <v>226</v>
      </c>
      <c r="D209" s="67" t="s">
        <v>227</v>
      </c>
      <c r="E209" s="4" t="s">
        <v>8</v>
      </c>
      <c r="F209" s="6" t="s">
        <v>9</v>
      </c>
      <c r="G209" s="6" t="s">
        <v>10</v>
      </c>
      <c r="H209" s="6" t="s">
        <v>11</v>
      </c>
      <c r="I209" s="6" t="s">
        <v>9</v>
      </c>
      <c r="J209" s="6" t="s">
        <v>10</v>
      </c>
      <c r="K209" s="6" t="s">
        <v>11</v>
      </c>
    </row>
    <row r="210" spans="1:11" ht="25.5" customHeight="1" x14ac:dyDescent="0.15">
      <c r="A210" s="53">
        <v>1</v>
      </c>
      <c r="B210" s="48">
        <v>1196491547</v>
      </c>
      <c r="C210" s="53">
        <v>42203416</v>
      </c>
      <c r="D210" s="69" t="s">
        <v>228</v>
      </c>
      <c r="E210" s="61" t="s">
        <v>17</v>
      </c>
      <c r="F210" s="11">
        <v>1870780</v>
      </c>
      <c r="G210" s="11">
        <v>0</v>
      </c>
      <c r="H210" s="11">
        <f t="shared" ref="H210:H218" si="37">+F210+G210</f>
        <v>1870780</v>
      </c>
      <c r="I210" s="11"/>
      <c r="J210" s="11"/>
      <c r="K210" s="11">
        <f t="shared" ref="K210:K218" si="38">+I210+J210</f>
        <v>0</v>
      </c>
    </row>
    <row r="211" spans="1:11" ht="26.25" customHeight="1" x14ac:dyDescent="0.15">
      <c r="A211" s="53">
        <v>2</v>
      </c>
      <c r="B211" s="48">
        <v>1196491529</v>
      </c>
      <c r="C211" s="53">
        <v>42203416</v>
      </c>
      <c r="D211" s="69" t="s">
        <v>229</v>
      </c>
      <c r="E211" s="61" t="s">
        <v>17</v>
      </c>
      <c r="F211" s="11">
        <v>3457150</v>
      </c>
      <c r="G211" s="11">
        <f t="shared" ref="G211:G218" si="39">ROUND(F211*0.19,0)</f>
        <v>656859</v>
      </c>
      <c r="H211" s="11">
        <f t="shared" si="37"/>
        <v>4114009</v>
      </c>
      <c r="I211" s="11"/>
      <c r="J211" s="11"/>
      <c r="K211" s="11">
        <f t="shared" si="38"/>
        <v>0</v>
      </c>
    </row>
    <row r="212" spans="1:11" ht="29.25" customHeight="1" x14ac:dyDescent="0.15">
      <c r="A212" s="53">
        <v>3</v>
      </c>
      <c r="B212" s="48">
        <v>1196491530</v>
      </c>
      <c r="C212" s="53">
        <v>42203416</v>
      </c>
      <c r="D212" s="69" t="s">
        <v>230</v>
      </c>
      <c r="E212" s="61" t="s">
        <v>17</v>
      </c>
      <c r="F212" s="11">
        <v>3457150</v>
      </c>
      <c r="G212" s="11">
        <f t="shared" si="39"/>
        <v>656859</v>
      </c>
      <c r="H212" s="11">
        <f t="shared" si="37"/>
        <v>4114009</v>
      </c>
      <c r="I212" s="11"/>
      <c r="J212" s="11"/>
      <c r="K212" s="11">
        <f t="shared" si="38"/>
        <v>0</v>
      </c>
    </row>
    <row r="213" spans="1:11" ht="18" x14ac:dyDescent="0.15">
      <c r="A213" s="53">
        <v>4</v>
      </c>
      <c r="B213" s="48">
        <v>1196491538</v>
      </c>
      <c r="C213" s="53">
        <v>42203416</v>
      </c>
      <c r="D213" s="69" t="s">
        <v>231</v>
      </c>
      <c r="E213" s="61" t="s">
        <v>17</v>
      </c>
      <c r="F213" s="11">
        <v>509818</v>
      </c>
      <c r="G213" s="11">
        <f t="shared" si="39"/>
        <v>96865</v>
      </c>
      <c r="H213" s="11">
        <f t="shared" si="37"/>
        <v>606683</v>
      </c>
      <c r="I213" s="11"/>
      <c r="J213" s="11"/>
      <c r="K213" s="11">
        <f t="shared" si="38"/>
        <v>0</v>
      </c>
    </row>
    <row r="214" spans="1:11" ht="24.75" customHeight="1" x14ac:dyDescent="0.15">
      <c r="A214" s="53">
        <v>5</v>
      </c>
      <c r="B214" s="48">
        <v>1196490807</v>
      </c>
      <c r="C214" s="53">
        <v>42203416</v>
      </c>
      <c r="D214" s="69" t="s">
        <v>232</v>
      </c>
      <c r="E214" s="61" t="s">
        <v>17</v>
      </c>
      <c r="F214" s="11">
        <v>3457150</v>
      </c>
      <c r="G214" s="11">
        <f t="shared" si="39"/>
        <v>656859</v>
      </c>
      <c r="H214" s="11">
        <f t="shared" si="37"/>
        <v>4114009</v>
      </c>
      <c r="I214" s="11"/>
      <c r="J214" s="11"/>
      <c r="K214" s="11">
        <f t="shared" si="38"/>
        <v>0</v>
      </c>
    </row>
    <row r="215" spans="1:11" ht="27" x14ac:dyDescent="0.15">
      <c r="A215" s="53">
        <v>6</v>
      </c>
      <c r="B215" s="48">
        <v>1196491539</v>
      </c>
      <c r="C215" s="53">
        <v>42203416</v>
      </c>
      <c r="D215" s="69" t="s">
        <v>233</v>
      </c>
      <c r="E215" s="61" t="s">
        <v>17</v>
      </c>
      <c r="F215" s="11">
        <v>10436250</v>
      </c>
      <c r="G215" s="11">
        <f t="shared" si="39"/>
        <v>1982888</v>
      </c>
      <c r="H215" s="11">
        <f t="shared" si="37"/>
        <v>12419138</v>
      </c>
      <c r="I215" s="11"/>
      <c r="J215" s="11"/>
      <c r="K215" s="11">
        <f t="shared" si="38"/>
        <v>0</v>
      </c>
    </row>
    <row r="216" spans="1:11" ht="27" x14ac:dyDescent="0.15">
      <c r="A216" s="53">
        <v>7</v>
      </c>
      <c r="B216" s="70" t="s">
        <v>37</v>
      </c>
      <c r="C216" s="53">
        <v>42203416</v>
      </c>
      <c r="D216" s="69" t="s">
        <v>234</v>
      </c>
      <c r="E216" s="61" t="s">
        <v>17</v>
      </c>
      <c r="F216" s="11">
        <v>10436250</v>
      </c>
      <c r="G216" s="11">
        <f t="shared" si="39"/>
        <v>1982888</v>
      </c>
      <c r="H216" s="11">
        <f t="shared" si="37"/>
        <v>12419138</v>
      </c>
      <c r="I216" s="11"/>
      <c r="J216" s="11"/>
      <c r="K216" s="11">
        <f t="shared" si="38"/>
        <v>0</v>
      </c>
    </row>
    <row r="217" spans="1:11" ht="27" x14ac:dyDescent="0.15">
      <c r="A217" s="53">
        <v>8</v>
      </c>
      <c r="B217" s="48">
        <v>1196491541</v>
      </c>
      <c r="C217" s="53">
        <v>42203416</v>
      </c>
      <c r="D217" s="69" t="s">
        <v>235</v>
      </c>
      <c r="E217" s="61" t="s">
        <v>17</v>
      </c>
      <c r="F217" s="11">
        <v>10436250</v>
      </c>
      <c r="G217" s="11">
        <f t="shared" si="39"/>
        <v>1982888</v>
      </c>
      <c r="H217" s="11">
        <f t="shared" si="37"/>
        <v>12419138</v>
      </c>
      <c r="I217" s="11"/>
      <c r="J217" s="11"/>
      <c r="K217" s="11">
        <f t="shared" si="38"/>
        <v>0</v>
      </c>
    </row>
    <row r="218" spans="1:11" ht="27" x14ac:dyDescent="0.15">
      <c r="A218" s="53">
        <v>9</v>
      </c>
      <c r="B218" s="48">
        <v>1196491526</v>
      </c>
      <c r="C218" s="53">
        <v>42203416</v>
      </c>
      <c r="D218" s="69" t="s">
        <v>236</v>
      </c>
      <c r="E218" s="61" t="s">
        <v>17</v>
      </c>
      <c r="F218" s="11">
        <v>3457150</v>
      </c>
      <c r="G218" s="11">
        <f t="shared" si="39"/>
        <v>656859</v>
      </c>
      <c r="H218" s="11">
        <f t="shared" si="37"/>
        <v>4114009</v>
      </c>
      <c r="I218" s="11"/>
      <c r="J218" s="11"/>
      <c r="K218" s="11">
        <f t="shared" si="38"/>
        <v>0</v>
      </c>
    </row>
    <row r="219" spans="1:11" s="19" customFormat="1" ht="14.25" customHeight="1" x14ac:dyDescent="0.15">
      <c r="A219" s="21"/>
      <c r="B219" s="21"/>
      <c r="C219" s="21"/>
      <c r="D219" s="16" t="s">
        <v>237</v>
      </c>
      <c r="E219" s="22"/>
      <c r="F219" s="17"/>
      <c r="G219" s="17"/>
      <c r="H219" s="18">
        <f>SUM(H210:H218)</f>
        <v>56190913</v>
      </c>
      <c r="I219" s="17"/>
      <c r="J219" s="17"/>
      <c r="K219" s="18">
        <f>SUM(K210:K218)</f>
        <v>0</v>
      </c>
    </row>
    <row r="220" spans="1:11" ht="9" customHeight="1" x14ac:dyDescent="0.15">
      <c r="A220" s="65" t="s">
        <v>238</v>
      </c>
      <c r="B220" s="152" t="s">
        <v>239</v>
      </c>
      <c r="C220" s="141"/>
      <c r="D220" s="141"/>
      <c r="E220" s="66" t="s">
        <v>225</v>
      </c>
      <c r="F220" s="142" t="s">
        <v>3</v>
      </c>
      <c r="G220" s="143"/>
      <c r="H220" s="144"/>
      <c r="I220" s="142" t="s">
        <v>624</v>
      </c>
      <c r="J220" s="143"/>
      <c r="K220" s="144"/>
    </row>
    <row r="221" spans="1:11" s="68" customFormat="1" ht="27" x14ac:dyDescent="0.25">
      <c r="A221" s="67" t="s">
        <v>4</v>
      </c>
      <c r="B221" s="67" t="s">
        <v>5</v>
      </c>
      <c r="C221" s="67" t="s">
        <v>240</v>
      </c>
      <c r="D221" s="67" t="s">
        <v>227</v>
      </c>
      <c r="E221" s="4" t="s">
        <v>8</v>
      </c>
      <c r="F221" s="6" t="s">
        <v>9</v>
      </c>
      <c r="G221" s="6" t="s">
        <v>10</v>
      </c>
      <c r="H221" s="6" t="s">
        <v>11</v>
      </c>
      <c r="I221" s="6" t="s">
        <v>9</v>
      </c>
      <c r="J221" s="6" t="s">
        <v>10</v>
      </c>
      <c r="K221" s="6" t="s">
        <v>11</v>
      </c>
    </row>
    <row r="222" spans="1:11" ht="9" x14ac:dyDescent="0.15">
      <c r="A222" s="53">
        <v>1</v>
      </c>
      <c r="B222" s="53">
        <v>1196420198</v>
      </c>
      <c r="C222" s="53">
        <v>42181903</v>
      </c>
      <c r="D222" s="71" t="s">
        <v>241</v>
      </c>
      <c r="E222" s="61" t="s">
        <v>17</v>
      </c>
      <c r="F222" s="11">
        <v>65051426</v>
      </c>
      <c r="G222" s="11">
        <v>0</v>
      </c>
      <c r="H222" s="11">
        <f>+F222+G222</f>
        <v>65051426</v>
      </c>
      <c r="I222" s="11"/>
      <c r="J222" s="11"/>
      <c r="K222" s="11">
        <f>+I222+J222</f>
        <v>0</v>
      </c>
    </row>
    <row r="223" spans="1:11" ht="9" x14ac:dyDescent="0.15">
      <c r="A223" s="53">
        <v>2</v>
      </c>
      <c r="B223" s="53">
        <v>1186290569</v>
      </c>
      <c r="C223" s="53">
        <v>42181903</v>
      </c>
      <c r="D223" s="71" t="s">
        <v>242</v>
      </c>
      <c r="E223" s="61" t="s">
        <v>17</v>
      </c>
      <c r="F223" s="11">
        <v>65051426</v>
      </c>
      <c r="G223" s="11">
        <v>0</v>
      </c>
      <c r="H223" s="11">
        <f t="shared" ref="H223:H225" si="40">+F223+G223</f>
        <v>65051426</v>
      </c>
      <c r="I223" s="11"/>
      <c r="J223" s="11"/>
      <c r="K223" s="11">
        <f t="shared" ref="K223:K225" si="41">+I223+J223</f>
        <v>0</v>
      </c>
    </row>
    <row r="224" spans="1:11" ht="9" x14ac:dyDescent="0.15">
      <c r="A224" s="53">
        <v>3</v>
      </c>
      <c r="B224" s="53">
        <v>1196420199</v>
      </c>
      <c r="C224" s="53">
        <v>42181903</v>
      </c>
      <c r="D224" s="71" t="s">
        <v>243</v>
      </c>
      <c r="E224" s="61" t="s">
        <v>17</v>
      </c>
      <c r="F224" s="11">
        <v>65051426</v>
      </c>
      <c r="G224" s="11">
        <v>0</v>
      </c>
      <c r="H224" s="11">
        <f t="shared" si="40"/>
        <v>65051426</v>
      </c>
      <c r="I224" s="11"/>
      <c r="J224" s="11"/>
      <c r="K224" s="11">
        <f t="shared" si="41"/>
        <v>0</v>
      </c>
    </row>
    <row r="225" spans="1:11" ht="9" x14ac:dyDescent="0.15">
      <c r="A225" s="53">
        <v>4</v>
      </c>
      <c r="B225" s="53">
        <v>1196420201</v>
      </c>
      <c r="C225" s="53">
        <v>42181903</v>
      </c>
      <c r="D225" s="71" t="s">
        <v>244</v>
      </c>
      <c r="E225" s="61" t="s">
        <v>17</v>
      </c>
      <c r="F225" s="11">
        <v>65051426</v>
      </c>
      <c r="G225" s="11">
        <v>0</v>
      </c>
      <c r="H225" s="11">
        <f t="shared" si="40"/>
        <v>65051426</v>
      </c>
      <c r="I225" s="11"/>
      <c r="J225" s="11"/>
      <c r="K225" s="11">
        <f t="shared" si="41"/>
        <v>0</v>
      </c>
    </row>
    <row r="226" spans="1:11" s="19" customFormat="1" ht="14.25" customHeight="1" x14ac:dyDescent="0.15">
      <c r="A226" s="21"/>
      <c r="B226" s="21"/>
      <c r="C226" s="21"/>
      <c r="D226" s="16" t="s">
        <v>245</v>
      </c>
      <c r="E226" s="22"/>
      <c r="F226" s="17"/>
      <c r="G226" s="17"/>
      <c r="H226" s="18">
        <f>SUM(H222:H225)</f>
        <v>260205704</v>
      </c>
      <c r="I226" s="17"/>
      <c r="J226" s="17"/>
      <c r="K226" s="18">
        <f>SUM(K222:K225)</f>
        <v>0</v>
      </c>
    </row>
    <row r="227" spans="1:11" ht="9" x14ac:dyDescent="0.15">
      <c r="A227" s="65" t="s">
        <v>246</v>
      </c>
      <c r="B227" s="152" t="s">
        <v>247</v>
      </c>
      <c r="C227" s="141"/>
      <c r="D227" s="141"/>
      <c r="E227" s="66" t="s">
        <v>225</v>
      </c>
      <c r="F227" s="142" t="s">
        <v>3</v>
      </c>
      <c r="G227" s="143"/>
      <c r="H227" s="144"/>
      <c r="I227" s="142" t="s">
        <v>624</v>
      </c>
      <c r="J227" s="143"/>
      <c r="K227" s="144"/>
    </row>
    <row r="228" spans="1:11" ht="27" x14ac:dyDescent="0.15">
      <c r="A228" s="67" t="s">
        <v>4</v>
      </c>
      <c r="B228" s="67" t="s">
        <v>5</v>
      </c>
      <c r="C228" s="67" t="s">
        <v>240</v>
      </c>
      <c r="D228" s="67" t="s">
        <v>227</v>
      </c>
      <c r="E228" s="4" t="s">
        <v>8</v>
      </c>
      <c r="F228" s="6" t="s">
        <v>9</v>
      </c>
      <c r="G228" s="6" t="s">
        <v>10</v>
      </c>
      <c r="H228" s="6" t="s">
        <v>11</v>
      </c>
      <c r="I228" s="6" t="s">
        <v>9</v>
      </c>
      <c r="J228" s="6" t="s">
        <v>10</v>
      </c>
      <c r="K228" s="6" t="s">
        <v>11</v>
      </c>
    </row>
    <row r="229" spans="1:11" ht="9" x14ac:dyDescent="0.15">
      <c r="A229" s="53">
        <v>1</v>
      </c>
      <c r="B229" s="53">
        <v>1196410030</v>
      </c>
      <c r="C229" s="53">
        <v>42294201</v>
      </c>
      <c r="D229" s="69" t="s">
        <v>248</v>
      </c>
      <c r="E229" s="7" t="s">
        <v>17</v>
      </c>
      <c r="F229" s="31">
        <v>113698</v>
      </c>
      <c r="G229" s="31">
        <v>0</v>
      </c>
      <c r="H229" s="11">
        <f t="shared" ref="H229" si="42">+F229+G229</f>
        <v>113698</v>
      </c>
      <c r="I229" s="31"/>
      <c r="J229" s="31"/>
      <c r="K229" s="11">
        <f t="shared" ref="K229" si="43">+I229+J229</f>
        <v>0</v>
      </c>
    </row>
    <row r="230" spans="1:11" s="19" customFormat="1" ht="14.25" customHeight="1" x14ac:dyDescent="0.15">
      <c r="A230" s="21"/>
      <c r="B230" s="21"/>
      <c r="C230" s="21"/>
      <c r="D230" s="16" t="s">
        <v>249</v>
      </c>
      <c r="E230" s="22"/>
      <c r="F230" s="17"/>
      <c r="G230" s="17"/>
      <c r="H230" s="18">
        <f>SUM(H229)</f>
        <v>113698</v>
      </c>
      <c r="I230" s="17"/>
      <c r="J230" s="17"/>
      <c r="K230" s="18">
        <f>SUM(K229)</f>
        <v>0</v>
      </c>
    </row>
    <row r="231" spans="1:11" ht="9" x14ac:dyDescent="0.15">
      <c r="A231" s="65" t="s">
        <v>250</v>
      </c>
      <c r="B231" s="155" t="s">
        <v>251</v>
      </c>
      <c r="C231" s="146"/>
      <c r="D231" s="146"/>
      <c r="E231" s="66" t="s">
        <v>252</v>
      </c>
      <c r="F231" s="142" t="s">
        <v>3</v>
      </c>
      <c r="G231" s="143"/>
      <c r="H231" s="144"/>
      <c r="I231" s="142" t="s">
        <v>624</v>
      </c>
      <c r="J231" s="143"/>
      <c r="K231" s="144"/>
    </row>
    <row r="232" spans="1:11" ht="27" x14ac:dyDescent="0.15">
      <c r="A232" s="67" t="s">
        <v>4</v>
      </c>
      <c r="B232" s="67" t="s">
        <v>5</v>
      </c>
      <c r="C232" s="67" t="s">
        <v>226</v>
      </c>
      <c r="D232" s="67" t="s">
        <v>227</v>
      </c>
      <c r="E232" s="4" t="s">
        <v>8</v>
      </c>
      <c r="F232" s="6" t="s">
        <v>9</v>
      </c>
      <c r="G232" s="6" t="s">
        <v>10</v>
      </c>
      <c r="H232" s="6" t="s">
        <v>11</v>
      </c>
      <c r="I232" s="6" t="s">
        <v>9</v>
      </c>
      <c r="J232" s="6" t="s">
        <v>10</v>
      </c>
      <c r="K232" s="6" t="s">
        <v>11</v>
      </c>
    </row>
    <row r="233" spans="1:11" ht="9" x14ac:dyDescent="0.15">
      <c r="A233" s="53">
        <v>1</v>
      </c>
      <c r="B233" s="53">
        <v>1196491821</v>
      </c>
      <c r="C233" s="53">
        <v>42131600</v>
      </c>
      <c r="D233" s="69" t="s">
        <v>251</v>
      </c>
      <c r="E233" s="7" t="s">
        <v>17</v>
      </c>
      <c r="F233" s="11">
        <v>127354</v>
      </c>
      <c r="G233" s="11">
        <f>ROUND(F233*0.19,0)</f>
        <v>24197</v>
      </c>
      <c r="H233" s="11">
        <f>+F233+G233</f>
        <v>151551</v>
      </c>
      <c r="I233" s="11"/>
      <c r="J233" s="11"/>
      <c r="K233" s="11">
        <f>+I233+J233</f>
        <v>0</v>
      </c>
    </row>
    <row r="234" spans="1:11" s="19" customFormat="1" ht="14.25" customHeight="1" x14ac:dyDescent="0.15">
      <c r="A234" s="21"/>
      <c r="B234" s="21"/>
      <c r="C234" s="21"/>
      <c r="D234" s="16" t="s">
        <v>253</v>
      </c>
      <c r="E234" s="22"/>
      <c r="F234" s="17"/>
      <c r="G234" s="17"/>
      <c r="H234" s="18">
        <f>SUM(H233)</f>
        <v>151551</v>
      </c>
      <c r="I234" s="17"/>
      <c r="J234" s="17"/>
      <c r="K234" s="18">
        <f>SUM(K233)</f>
        <v>0</v>
      </c>
    </row>
    <row r="235" spans="1:11" ht="9" x14ac:dyDescent="0.15">
      <c r="A235" s="65" t="s">
        <v>254</v>
      </c>
      <c r="B235" s="152" t="s">
        <v>255</v>
      </c>
      <c r="C235" s="141"/>
      <c r="D235" s="141"/>
      <c r="E235" s="66" t="s">
        <v>256</v>
      </c>
      <c r="F235" s="142" t="s">
        <v>3</v>
      </c>
      <c r="G235" s="143"/>
      <c r="H235" s="144"/>
      <c r="I235" s="142" t="s">
        <v>624</v>
      </c>
      <c r="J235" s="143"/>
      <c r="K235" s="144"/>
    </row>
    <row r="236" spans="1:11" ht="27" x14ac:dyDescent="0.15">
      <c r="A236" s="67" t="s">
        <v>4</v>
      </c>
      <c r="B236" s="67" t="s">
        <v>5</v>
      </c>
      <c r="C236" s="67" t="s">
        <v>226</v>
      </c>
      <c r="D236" s="67" t="s">
        <v>227</v>
      </c>
      <c r="E236" s="4" t="s">
        <v>8</v>
      </c>
      <c r="F236" s="6" t="s">
        <v>9</v>
      </c>
      <c r="G236" s="6" t="s">
        <v>10</v>
      </c>
      <c r="H236" s="6" t="s">
        <v>11</v>
      </c>
      <c r="I236" s="6" t="s">
        <v>9</v>
      </c>
      <c r="J236" s="6" t="s">
        <v>10</v>
      </c>
      <c r="K236" s="6" t="s">
        <v>11</v>
      </c>
    </row>
    <row r="237" spans="1:11" ht="9" x14ac:dyDescent="0.15">
      <c r="A237" s="72">
        <v>1</v>
      </c>
      <c r="B237" s="70" t="s">
        <v>37</v>
      </c>
      <c r="C237" s="53">
        <v>42291702</v>
      </c>
      <c r="D237" s="73" t="s">
        <v>255</v>
      </c>
      <c r="E237" s="7" t="s">
        <v>17</v>
      </c>
      <c r="F237" s="31">
        <v>325940</v>
      </c>
      <c r="G237" s="31">
        <f>ROUND(F237*0.19,0)</f>
        <v>61929</v>
      </c>
      <c r="H237" s="31">
        <f>+F237+G237</f>
        <v>387869</v>
      </c>
      <c r="I237" s="31"/>
      <c r="J237" s="31"/>
      <c r="K237" s="31">
        <f>+I237+J237</f>
        <v>0</v>
      </c>
    </row>
    <row r="238" spans="1:11" s="19" customFormat="1" ht="14.25" customHeight="1" x14ac:dyDescent="0.15">
      <c r="A238" s="21"/>
      <c r="B238" s="21"/>
      <c r="C238" s="21"/>
      <c r="D238" s="16" t="s">
        <v>257</v>
      </c>
      <c r="E238" s="22"/>
      <c r="F238" s="17"/>
      <c r="G238" s="17"/>
      <c r="H238" s="18">
        <f>SUM(H237)</f>
        <v>387869</v>
      </c>
      <c r="I238" s="17"/>
      <c r="J238" s="17"/>
      <c r="K238" s="18">
        <f>SUM(K237)</f>
        <v>0</v>
      </c>
    </row>
    <row r="239" spans="1:11" ht="21.75" customHeight="1" x14ac:dyDescent="0.15">
      <c r="A239" s="65" t="s">
        <v>258</v>
      </c>
      <c r="B239" s="152" t="s">
        <v>259</v>
      </c>
      <c r="C239" s="141"/>
      <c r="D239" s="141"/>
      <c r="E239" s="66" t="s">
        <v>260</v>
      </c>
      <c r="F239" s="142" t="s">
        <v>3</v>
      </c>
      <c r="G239" s="143"/>
      <c r="H239" s="144"/>
      <c r="I239" s="142" t="s">
        <v>624</v>
      </c>
      <c r="J239" s="143"/>
      <c r="K239" s="144"/>
    </row>
    <row r="240" spans="1:11" ht="27" x14ac:dyDescent="0.15">
      <c r="A240" s="67" t="s">
        <v>4</v>
      </c>
      <c r="B240" s="67" t="s">
        <v>5</v>
      </c>
      <c r="C240" s="67" t="s">
        <v>226</v>
      </c>
      <c r="D240" s="67" t="s">
        <v>227</v>
      </c>
      <c r="E240" s="4" t="s">
        <v>8</v>
      </c>
      <c r="F240" s="6" t="s">
        <v>9</v>
      </c>
      <c r="G240" s="6" t="s">
        <v>10</v>
      </c>
      <c r="H240" s="6" t="s">
        <v>11</v>
      </c>
      <c r="I240" s="6" t="s">
        <v>9</v>
      </c>
      <c r="J240" s="6" t="s">
        <v>10</v>
      </c>
      <c r="K240" s="6" t="s">
        <v>11</v>
      </c>
    </row>
    <row r="241" spans="1:11" ht="22.5" x14ac:dyDescent="0.15">
      <c r="A241" s="72">
        <v>1</v>
      </c>
      <c r="B241" s="70" t="s">
        <v>37</v>
      </c>
      <c r="C241" s="53">
        <v>42291702</v>
      </c>
      <c r="D241" s="135" t="s">
        <v>645</v>
      </c>
      <c r="E241" s="7" t="s">
        <v>17</v>
      </c>
      <c r="F241" s="31">
        <v>11448</v>
      </c>
      <c r="G241" s="31">
        <f t="shared" ref="G241:G243" si="44">ROUND(F241*0.19,0)</f>
        <v>2175</v>
      </c>
      <c r="H241" s="31">
        <f t="shared" ref="H241:H243" si="45">+F241+G241</f>
        <v>13623</v>
      </c>
      <c r="I241" s="31"/>
      <c r="J241" s="31"/>
      <c r="K241" s="31">
        <f t="shared" ref="K241:K243" si="46">+I241+J241</f>
        <v>0</v>
      </c>
    </row>
    <row r="242" spans="1:11" ht="22.5" x14ac:dyDescent="0.15">
      <c r="A242" s="72">
        <v>2</v>
      </c>
      <c r="B242" s="70" t="s">
        <v>37</v>
      </c>
      <c r="C242" s="53">
        <v>42291702</v>
      </c>
      <c r="D242" s="135" t="s">
        <v>646</v>
      </c>
      <c r="E242" s="7" t="s">
        <v>17</v>
      </c>
      <c r="F242" s="31">
        <v>11448</v>
      </c>
      <c r="G242" s="31">
        <f t="shared" si="44"/>
        <v>2175</v>
      </c>
      <c r="H242" s="31">
        <f t="shared" si="45"/>
        <v>13623</v>
      </c>
      <c r="I242" s="31"/>
      <c r="J242" s="31"/>
      <c r="K242" s="31">
        <f t="shared" si="46"/>
        <v>0</v>
      </c>
    </row>
    <row r="243" spans="1:11" ht="22.5" x14ac:dyDescent="0.15">
      <c r="A243" s="72">
        <v>3</v>
      </c>
      <c r="B243" s="70" t="s">
        <v>37</v>
      </c>
      <c r="C243" s="53">
        <v>42291702</v>
      </c>
      <c r="D243" s="135" t="s">
        <v>647</v>
      </c>
      <c r="E243" s="7" t="s">
        <v>17</v>
      </c>
      <c r="F243" s="31">
        <v>12931</v>
      </c>
      <c r="G243" s="31">
        <f t="shared" si="44"/>
        <v>2457</v>
      </c>
      <c r="H243" s="31">
        <f t="shared" si="45"/>
        <v>15388</v>
      </c>
      <c r="I243" s="31"/>
      <c r="J243" s="31"/>
      <c r="K243" s="31">
        <f t="shared" si="46"/>
        <v>0</v>
      </c>
    </row>
    <row r="244" spans="1:11" s="19" customFormat="1" ht="14.25" customHeight="1" x14ac:dyDescent="0.15">
      <c r="A244" s="21"/>
      <c r="B244" s="21"/>
      <c r="C244" s="21"/>
      <c r="D244" s="16" t="s">
        <v>261</v>
      </c>
      <c r="E244" s="22"/>
      <c r="F244" s="17"/>
      <c r="G244" s="17"/>
      <c r="H244" s="18">
        <f>SUM(H241:H243)</f>
        <v>42634</v>
      </c>
      <c r="I244" s="17"/>
      <c r="J244" s="17"/>
      <c r="K244" s="18">
        <f>SUM(K241:K243)</f>
        <v>0</v>
      </c>
    </row>
    <row r="245" spans="1:11" ht="27" x14ac:dyDescent="0.15">
      <c r="A245" s="65" t="s">
        <v>262</v>
      </c>
      <c r="B245" s="152" t="s">
        <v>263</v>
      </c>
      <c r="C245" s="141"/>
      <c r="D245" s="141"/>
      <c r="E245" s="66" t="s">
        <v>264</v>
      </c>
      <c r="F245" s="142" t="s">
        <v>3</v>
      </c>
      <c r="G245" s="143"/>
      <c r="H245" s="144"/>
      <c r="I245" s="142" t="s">
        <v>624</v>
      </c>
      <c r="J245" s="143"/>
      <c r="K245" s="144"/>
    </row>
    <row r="246" spans="1:11" ht="27" x14ac:dyDescent="0.15">
      <c r="A246" s="67" t="s">
        <v>4</v>
      </c>
      <c r="B246" s="67" t="s">
        <v>5</v>
      </c>
      <c r="C246" s="67" t="s">
        <v>6</v>
      </c>
      <c r="D246" s="67" t="s">
        <v>7</v>
      </c>
      <c r="E246" s="4" t="s">
        <v>8</v>
      </c>
      <c r="F246" s="6" t="s">
        <v>9</v>
      </c>
      <c r="G246" s="6" t="s">
        <v>10</v>
      </c>
      <c r="H246" s="6" t="s">
        <v>11</v>
      </c>
      <c r="I246" s="6" t="s">
        <v>9</v>
      </c>
      <c r="J246" s="6" t="s">
        <v>10</v>
      </c>
      <c r="K246" s="6" t="s">
        <v>11</v>
      </c>
    </row>
    <row r="247" spans="1:11" ht="9" x14ac:dyDescent="0.15">
      <c r="A247" s="53">
        <v>1</v>
      </c>
      <c r="B247" s="53">
        <v>1196410008</v>
      </c>
      <c r="C247" s="53">
        <v>42294913</v>
      </c>
      <c r="D247" s="69" t="s">
        <v>263</v>
      </c>
      <c r="E247" s="7" t="s">
        <v>25</v>
      </c>
      <c r="F247" s="31">
        <v>1051739</v>
      </c>
      <c r="G247" s="11">
        <f>ROUND(F247*0.19,0)</f>
        <v>199830</v>
      </c>
      <c r="H247" s="11">
        <f>+F247+G247</f>
        <v>1251569</v>
      </c>
      <c r="I247" s="31"/>
      <c r="J247" s="11"/>
      <c r="K247" s="11">
        <f>+I247+J247</f>
        <v>0</v>
      </c>
    </row>
    <row r="248" spans="1:11" s="19" customFormat="1" ht="14.25" customHeight="1" x14ac:dyDescent="0.15">
      <c r="A248" s="21"/>
      <c r="B248" s="21"/>
      <c r="C248" s="21"/>
      <c r="D248" s="16" t="s">
        <v>265</v>
      </c>
      <c r="E248" s="22"/>
      <c r="F248" s="17"/>
      <c r="G248" s="17"/>
      <c r="H248" s="18">
        <f>SUM(H247)</f>
        <v>1251569</v>
      </c>
      <c r="I248" s="17"/>
      <c r="J248" s="17"/>
      <c r="K248" s="18">
        <f>SUM(K247)</f>
        <v>0</v>
      </c>
    </row>
    <row r="249" spans="1:11" ht="9" x14ac:dyDescent="0.15">
      <c r="A249" s="65" t="s">
        <v>266</v>
      </c>
      <c r="B249" s="152" t="s">
        <v>267</v>
      </c>
      <c r="C249" s="141"/>
      <c r="D249" s="141"/>
      <c r="E249" s="66" t="s">
        <v>268</v>
      </c>
      <c r="F249" s="142" t="s">
        <v>3</v>
      </c>
      <c r="G249" s="143"/>
      <c r="H249" s="144"/>
      <c r="I249" s="142" t="s">
        <v>624</v>
      </c>
      <c r="J249" s="143"/>
      <c r="K249" s="144"/>
    </row>
    <row r="250" spans="1:11" ht="27" x14ac:dyDescent="0.15">
      <c r="A250" s="67" t="s">
        <v>4</v>
      </c>
      <c r="B250" s="67" t="s">
        <v>5</v>
      </c>
      <c r="C250" s="67" t="s">
        <v>6</v>
      </c>
      <c r="D250" s="67" t="s">
        <v>7</v>
      </c>
      <c r="E250" s="4" t="s">
        <v>8</v>
      </c>
      <c r="F250" s="6" t="s">
        <v>9</v>
      </c>
      <c r="G250" s="6" t="s">
        <v>10</v>
      </c>
      <c r="H250" s="6" t="s">
        <v>11</v>
      </c>
      <c r="I250" s="6" t="s">
        <v>9</v>
      </c>
      <c r="J250" s="6" t="s">
        <v>10</v>
      </c>
      <c r="K250" s="6" t="s">
        <v>11</v>
      </c>
    </row>
    <row r="251" spans="1:11" ht="9" x14ac:dyDescent="0.15">
      <c r="A251" s="53">
        <v>1</v>
      </c>
      <c r="B251" s="53">
        <v>1186220134</v>
      </c>
      <c r="C251" s="53">
        <v>42294913</v>
      </c>
      <c r="D251" s="69" t="s">
        <v>267</v>
      </c>
      <c r="E251" s="7" t="s">
        <v>25</v>
      </c>
      <c r="F251" s="11">
        <v>43800000</v>
      </c>
      <c r="G251" s="11">
        <f>ROUND(F251*0.19,0)</f>
        <v>8322000</v>
      </c>
      <c r="H251" s="11">
        <f>+F251+G251</f>
        <v>52122000</v>
      </c>
      <c r="I251" s="11"/>
      <c r="J251" s="11"/>
      <c r="K251" s="11">
        <f>+I251+J251</f>
        <v>0</v>
      </c>
    </row>
    <row r="252" spans="1:11" s="19" customFormat="1" ht="14.25" customHeight="1" x14ac:dyDescent="0.15">
      <c r="A252" s="21"/>
      <c r="B252" s="21"/>
      <c r="C252" s="21"/>
      <c r="D252" s="16" t="s">
        <v>269</v>
      </c>
      <c r="E252" s="22"/>
      <c r="F252" s="17"/>
      <c r="G252" s="17"/>
      <c r="H252" s="18">
        <f>SUM(H251)</f>
        <v>52122000</v>
      </c>
      <c r="I252" s="17"/>
      <c r="J252" s="17"/>
      <c r="K252" s="18">
        <f>SUM(K251)</f>
        <v>0</v>
      </c>
    </row>
    <row r="253" spans="1:11" ht="9" x14ac:dyDescent="0.15">
      <c r="A253" s="65" t="s">
        <v>270</v>
      </c>
      <c r="B253" s="155" t="s">
        <v>271</v>
      </c>
      <c r="C253" s="146"/>
      <c r="D253" s="146"/>
      <c r="E253" s="21" t="s">
        <v>272</v>
      </c>
      <c r="F253" s="142" t="s">
        <v>3</v>
      </c>
      <c r="G253" s="143"/>
      <c r="H253" s="144"/>
      <c r="I253" s="142" t="s">
        <v>624</v>
      </c>
      <c r="J253" s="143"/>
      <c r="K253" s="144"/>
    </row>
    <row r="254" spans="1:11" ht="27" x14ac:dyDescent="0.15">
      <c r="A254" s="67" t="s">
        <v>4</v>
      </c>
      <c r="B254" s="67" t="s">
        <v>5</v>
      </c>
      <c r="C254" s="67" t="s">
        <v>6</v>
      </c>
      <c r="D254" s="67" t="s">
        <v>7</v>
      </c>
      <c r="E254" s="4" t="s">
        <v>8</v>
      </c>
      <c r="F254" s="6" t="s">
        <v>9</v>
      </c>
      <c r="G254" s="6" t="s">
        <v>10</v>
      </c>
      <c r="H254" s="6" t="s">
        <v>11</v>
      </c>
      <c r="I254" s="6" t="s">
        <v>9</v>
      </c>
      <c r="J254" s="6" t="s">
        <v>10</v>
      </c>
      <c r="K254" s="6" t="s">
        <v>11</v>
      </c>
    </row>
    <row r="255" spans="1:11" ht="9" x14ac:dyDescent="0.15">
      <c r="A255" s="53">
        <v>1</v>
      </c>
      <c r="B255" s="53">
        <v>1176090013</v>
      </c>
      <c r="C255" s="53">
        <v>42294201</v>
      </c>
      <c r="D255" s="69" t="s">
        <v>271</v>
      </c>
      <c r="E255" s="7" t="s">
        <v>25</v>
      </c>
      <c r="F255" s="11">
        <v>15631</v>
      </c>
      <c r="G255" s="11">
        <f>ROUND(F255*0.19,0)</f>
        <v>2970</v>
      </c>
      <c r="H255" s="11">
        <f>+F255+G255</f>
        <v>18601</v>
      </c>
      <c r="I255" s="11"/>
      <c r="J255" s="11"/>
      <c r="K255" s="11">
        <f>+I255+J255</f>
        <v>0</v>
      </c>
    </row>
    <row r="256" spans="1:11" s="19" customFormat="1" ht="14.25" customHeight="1" x14ac:dyDescent="0.15">
      <c r="A256" s="21"/>
      <c r="B256" s="21"/>
      <c r="C256" s="21"/>
      <c r="D256" s="16" t="s">
        <v>273</v>
      </c>
      <c r="E256" s="22"/>
      <c r="F256" s="17"/>
      <c r="G256" s="17"/>
      <c r="H256" s="18">
        <f>SUM(H255)</f>
        <v>18601</v>
      </c>
      <c r="I256" s="17"/>
      <c r="J256" s="17"/>
      <c r="K256" s="18">
        <f>SUM(K255)</f>
        <v>0</v>
      </c>
    </row>
    <row r="257" spans="1:11" ht="39.75" customHeight="1" x14ac:dyDescent="0.15">
      <c r="A257" s="74" t="s">
        <v>274</v>
      </c>
      <c r="B257" s="153" t="s">
        <v>275</v>
      </c>
      <c r="C257" s="141"/>
      <c r="D257" s="141"/>
      <c r="E257" s="75" t="s">
        <v>276</v>
      </c>
      <c r="F257" s="142" t="s">
        <v>3</v>
      </c>
      <c r="G257" s="143"/>
      <c r="H257" s="144"/>
      <c r="I257" s="142" t="s">
        <v>624</v>
      </c>
      <c r="J257" s="143"/>
      <c r="K257" s="144"/>
    </row>
    <row r="258" spans="1:11" ht="27" x14ac:dyDescent="0.15">
      <c r="A258" s="67" t="s">
        <v>4</v>
      </c>
      <c r="B258" s="67" t="s">
        <v>5</v>
      </c>
      <c r="C258" s="67" t="s">
        <v>6</v>
      </c>
      <c r="D258" s="67" t="s">
        <v>7</v>
      </c>
      <c r="E258" s="4" t="s">
        <v>8</v>
      </c>
      <c r="F258" s="6" t="s">
        <v>9</v>
      </c>
      <c r="G258" s="6" t="s">
        <v>10</v>
      </c>
      <c r="H258" s="6" t="s">
        <v>11</v>
      </c>
      <c r="I258" s="6" t="s">
        <v>9</v>
      </c>
      <c r="J258" s="6" t="s">
        <v>10</v>
      </c>
      <c r="K258" s="6" t="s">
        <v>11</v>
      </c>
    </row>
    <row r="259" spans="1:11" ht="9" x14ac:dyDescent="0.15">
      <c r="A259" s="7">
        <v>1</v>
      </c>
      <c r="B259" s="7">
        <v>1186220517</v>
      </c>
      <c r="C259" s="7">
        <v>42221700</v>
      </c>
      <c r="D259" s="29" t="s">
        <v>277</v>
      </c>
      <c r="E259" s="76" t="s">
        <v>25</v>
      </c>
      <c r="F259" s="11">
        <v>630600</v>
      </c>
      <c r="G259" s="11">
        <f>ROUND(F259*0.19,0)</f>
        <v>119814</v>
      </c>
      <c r="H259" s="11">
        <f t="shared" ref="H259:H267" si="47">+F259+G259</f>
        <v>750414</v>
      </c>
      <c r="I259" s="11"/>
      <c r="J259" s="11"/>
      <c r="K259" s="11">
        <f t="shared" ref="K259:K267" si="48">+I259+J259</f>
        <v>0</v>
      </c>
    </row>
    <row r="260" spans="1:11" ht="9" x14ac:dyDescent="0.15">
      <c r="A260" s="7">
        <v>2</v>
      </c>
      <c r="B260" s="7">
        <v>1186220863</v>
      </c>
      <c r="C260" s="7">
        <v>42221700</v>
      </c>
      <c r="D260" s="29" t="s">
        <v>278</v>
      </c>
      <c r="E260" s="76" t="s">
        <v>25</v>
      </c>
      <c r="F260" s="11">
        <v>1051000</v>
      </c>
      <c r="G260" s="11">
        <f>ROUND(F260*0.19,0)</f>
        <v>199690</v>
      </c>
      <c r="H260" s="11">
        <f t="shared" si="47"/>
        <v>1250690</v>
      </c>
      <c r="I260" s="11"/>
      <c r="J260" s="11"/>
      <c r="K260" s="11">
        <f t="shared" si="48"/>
        <v>0</v>
      </c>
    </row>
    <row r="261" spans="1:11" ht="9" x14ac:dyDescent="0.15">
      <c r="A261" s="7">
        <v>3</v>
      </c>
      <c r="B261" s="48">
        <v>1186220518</v>
      </c>
      <c r="C261" s="7">
        <v>42221700</v>
      </c>
      <c r="D261" s="29" t="s">
        <v>279</v>
      </c>
      <c r="E261" s="76" t="s">
        <v>25</v>
      </c>
      <c r="F261" s="11">
        <v>104050</v>
      </c>
      <c r="G261" s="11">
        <f>ROUND(F261*0.19,0)</f>
        <v>19770</v>
      </c>
      <c r="H261" s="11">
        <f t="shared" si="47"/>
        <v>123820</v>
      </c>
      <c r="I261" s="11"/>
      <c r="J261" s="11"/>
      <c r="K261" s="11">
        <f t="shared" si="48"/>
        <v>0</v>
      </c>
    </row>
    <row r="262" spans="1:11" ht="9" x14ac:dyDescent="0.15">
      <c r="A262" s="7">
        <v>4</v>
      </c>
      <c r="B262" s="7">
        <v>1186220506</v>
      </c>
      <c r="C262" s="7">
        <v>42221700</v>
      </c>
      <c r="D262" s="29" t="s">
        <v>280</v>
      </c>
      <c r="E262" s="76" t="s">
        <v>25</v>
      </c>
      <c r="F262" s="60">
        <v>2238267</v>
      </c>
      <c r="G262" s="11">
        <f t="shared" ref="G262:G267" si="49">ROUND(F262*0.19,0)</f>
        <v>425271</v>
      </c>
      <c r="H262" s="11">
        <f t="shared" si="47"/>
        <v>2663538</v>
      </c>
      <c r="I262" s="60"/>
      <c r="J262" s="11"/>
      <c r="K262" s="11">
        <f t="shared" si="48"/>
        <v>0</v>
      </c>
    </row>
    <row r="263" spans="1:11" ht="18" x14ac:dyDescent="0.15">
      <c r="A263" s="7">
        <v>5</v>
      </c>
      <c r="B263" s="7">
        <v>1186220216</v>
      </c>
      <c r="C263" s="7">
        <v>42221700</v>
      </c>
      <c r="D263" s="29" t="s">
        <v>281</v>
      </c>
      <c r="E263" s="76" t="s">
        <v>25</v>
      </c>
      <c r="F263" s="60">
        <v>2846974</v>
      </c>
      <c r="G263" s="11">
        <f t="shared" si="49"/>
        <v>540925</v>
      </c>
      <c r="H263" s="11">
        <f t="shared" si="47"/>
        <v>3387899</v>
      </c>
      <c r="I263" s="60"/>
      <c r="J263" s="11"/>
      <c r="K263" s="11">
        <f t="shared" si="48"/>
        <v>0</v>
      </c>
    </row>
    <row r="264" spans="1:11" ht="18" x14ac:dyDescent="0.15">
      <c r="A264" s="7">
        <v>6</v>
      </c>
      <c r="B264" s="7">
        <v>1186220190</v>
      </c>
      <c r="C264" s="7">
        <v>42221700</v>
      </c>
      <c r="D264" s="29" t="s">
        <v>282</v>
      </c>
      <c r="E264" s="76" t="s">
        <v>25</v>
      </c>
      <c r="F264" s="60">
        <v>2846974</v>
      </c>
      <c r="G264" s="11">
        <f t="shared" si="49"/>
        <v>540925</v>
      </c>
      <c r="H264" s="11">
        <f t="shared" si="47"/>
        <v>3387899</v>
      </c>
      <c r="I264" s="60"/>
      <c r="J264" s="11"/>
      <c r="K264" s="11">
        <f t="shared" si="48"/>
        <v>0</v>
      </c>
    </row>
    <row r="265" spans="1:11" ht="15" customHeight="1" x14ac:dyDescent="0.15">
      <c r="A265" s="7">
        <v>7</v>
      </c>
      <c r="B265" s="7">
        <v>1196491220</v>
      </c>
      <c r="C265" s="7">
        <v>42221700</v>
      </c>
      <c r="D265" s="29" t="s">
        <v>283</v>
      </c>
      <c r="E265" s="76" t="s">
        <v>25</v>
      </c>
      <c r="F265" s="60">
        <v>87686</v>
      </c>
      <c r="G265" s="11">
        <f t="shared" si="49"/>
        <v>16660</v>
      </c>
      <c r="H265" s="11">
        <f t="shared" si="47"/>
        <v>104346</v>
      </c>
      <c r="I265" s="60"/>
      <c r="J265" s="11"/>
      <c r="K265" s="11">
        <f t="shared" si="48"/>
        <v>0</v>
      </c>
    </row>
    <row r="266" spans="1:11" ht="18" x14ac:dyDescent="0.15">
      <c r="A266" s="7">
        <v>8</v>
      </c>
      <c r="B266" s="7">
        <v>1196490359</v>
      </c>
      <c r="C266" s="7">
        <v>42221700</v>
      </c>
      <c r="D266" s="29" t="s">
        <v>284</v>
      </c>
      <c r="E266" s="76" t="s">
        <v>25</v>
      </c>
      <c r="F266" s="60">
        <v>118770</v>
      </c>
      <c r="G266" s="11">
        <f t="shared" si="49"/>
        <v>22566</v>
      </c>
      <c r="H266" s="11">
        <f t="shared" si="47"/>
        <v>141336</v>
      </c>
      <c r="I266" s="60"/>
      <c r="J266" s="11"/>
      <c r="K266" s="11">
        <f t="shared" si="48"/>
        <v>0</v>
      </c>
    </row>
    <row r="267" spans="1:11" ht="18" x14ac:dyDescent="0.15">
      <c r="A267" s="7">
        <v>9</v>
      </c>
      <c r="B267" s="7">
        <v>1196490036</v>
      </c>
      <c r="C267" s="7">
        <v>42221700</v>
      </c>
      <c r="D267" s="29" t="s">
        <v>285</v>
      </c>
      <c r="E267" s="76" t="s">
        <v>25</v>
      </c>
      <c r="F267" s="60">
        <v>118770</v>
      </c>
      <c r="G267" s="11">
        <f t="shared" si="49"/>
        <v>22566</v>
      </c>
      <c r="H267" s="11">
        <f t="shared" si="47"/>
        <v>141336</v>
      </c>
      <c r="I267" s="60"/>
      <c r="J267" s="11"/>
      <c r="K267" s="11">
        <f t="shared" si="48"/>
        <v>0</v>
      </c>
    </row>
    <row r="268" spans="1:11" s="19" customFormat="1" ht="14.25" customHeight="1" x14ac:dyDescent="0.15">
      <c r="A268" s="21"/>
      <c r="B268" s="21"/>
      <c r="C268" s="21"/>
      <c r="D268" s="16" t="s">
        <v>286</v>
      </c>
      <c r="E268" s="22"/>
      <c r="F268" s="17"/>
      <c r="G268" s="17"/>
      <c r="H268" s="18">
        <f>SUM(H259:H267)</f>
        <v>11951278</v>
      </c>
      <c r="I268" s="17"/>
      <c r="J268" s="17"/>
      <c r="K268" s="18">
        <f>SUM(K259:K267)</f>
        <v>0</v>
      </c>
    </row>
    <row r="269" spans="1:11" ht="18" x14ac:dyDescent="0.15">
      <c r="A269" s="74" t="s">
        <v>287</v>
      </c>
      <c r="B269" s="153" t="s">
        <v>288</v>
      </c>
      <c r="C269" s="141"/>
      <c r="D269" s="141"/>
      <c r="E269" s="75" t="s">
        <v>276</v>
      </c>
      <c r="F269" s="142" t="s">
        <v>3</v>
      </c>
      <c r="G269" s="143"/>
      <c r="H269" s="144"/>
      <c r="I269" s="142" t="s">
        <v>624</v>
      </c>
      <c r="J269" s="143"/>
      <c r="K269" s="144"/>
    </row>
    <row r="270" spans="1:11" ht="27" x14ac:dyDescent="0.15">
      <c r="A270" s="67" t="s">
        <v>4</v>
      </c>
      <c r="B270" s="67" t="s">
        <v>5</v>
      </c>
      <c r="C270" s="67" t="s">
        <v>6</v>
      </c>
      <c r="D270" s="67" t="s">
        <v>7</v>
      </c>
      <c r="E270" s="4" t="s">
        <v>8</v>
      </c>
      <c r="F270" s="6" t="s">
        <v>9</v>
      </c>
      <c r="G270" s="6" t="s">
        <v>10</v>
      </c>
      <c r="H270" s="6" t="s">
        <v>11</v>
      </c>
      <c r="I270" s="6" t="s">
        <v>9</v>
      </c>
      <c r="J270" s="6" t="s">
        <v>10</v>
      </c>
      <c r="K270" s="6" t="s">
        <v>11</v>
      </c>
    </row>
    <row r="271" spans="1:11" ht="14.25" customHeight="1" x14ac:dyDescent="0.15">
      <c r="A271" s="7">
        <v>1</v>
      </c>
      <c r="B271" s="70" t="s">
        <v>37</v>
      </c>
      <c r="C271" s="7">
        <v>42221700</v>
      </c>
      <c r="D271" s="158" t="s">
        <v>648</v>
      </c>
      <c r="E271" s="76" t="s">
        <v>25</v>
      </c>
      <c r="F271" s="11">
        <v>3350000</v>
      </c>
      <c r="G271" s="11">
        <v>0</v>
      </c>
      <c r="H271" s="11">
        <f>+F271+G271</f>
        <v>3350000</v>
      </c>
      <c r="I271" s="11"/>
      <c r="J271" s="11"/>
      <c r="K271" s="11">
        <f>+I271+J271</f>
        <v>0</v>
      </c>
    </row>
    <row r="272" spans="1:11" ht="18" x14ac:dyDescent="0.15">
      <c r="A272" s="7">
        <v>2</v>
      </c>
      <c r="B272" s="70" t="s">
        <v>37</v>
      </c>
      <c r="C272" s="7">
        <v>42221700</v>
      </c>
      <c r="D272" s="132" t="s">
        <v>649</v>
      </c>
      <c r="E272" s="76" t="s">
        <v>25</v>
      </c>
      <c r="F272" s="11">
        <v>618800</v>
      </c>
      <c r="G272" s="11">
        <v>0</v>
      </c>
      <c r="H272" s="11">
        <f>+F272+G272</f>
        <v>618800</v>
      </c>
      <c r="I272" s="11"/>
      <c r="J272" s="11"/>
      <c r="K272" s="11">
        <f>+I272+J272</f>
        <v>0</v>
      </c>
    </row>
    <row r="273" spans="1:11" ht="14.25" customHeight="1" x14ac:dyDescent="0.15">
      <c r="A273" s="7">
        <v>3</v>
      </c>
      <c r="B273" s="70" t="s">
        <v>37</v>
      </c>
      <c r="C273" s="7">
        <v>42221700</v>
      </c>
      <c r="D273" s="158" t="s">
        <v>650</v>
      </c>
      <c r="E273" s="76" t="s">
        <v>25</v>
      </c>
      <c r="F273" s="11">
        <v>1161250</v>
      </c>
      <c r="G273" s="11">
        <f>ROUND(F273*0.19,0)</f>
        <v>220638</v>
      </c>
      <c r="H273" s="11">
        <f>+F273+G273</f>
        <v>1381888</v>
      </c>
      <c r="I273" s="11"/>
      <c r="J273" s="11"/>
      <c r="K273" s="11">
        <f>+I273+J273</f>
        <v>0</v>
      </c>
    </row>
    <row r="274" spans="1:11" ht="14.25" customHeight="1" x14ac:dyDescent="0.15">
      <c r="A274" s="140" t="s">
        <v>289</v>
      </c>
      <c r="B274" s="141"/>
      <c r="C274" s="141"/>
      <c r="D274" s="141"/>
      <c r="E274" s="154"/>
      <c r="F274" s="11"/>
      <c r="G274" s="11"/>
      <c r="H274" s="11"/>
      <c r="I274" s="11"/>
      <c r="J274" s="11"/>
      <c r="K274" s="11"/>
    </row>
    <row r="275" spans="1:11" ht="14.25" customHeight="1" x14ac:dyDescent="0.15">
      <c r="A275" s="7">
        <v>4</v>
      </c>
      <c r="B275" s="70" t="s">
        <v>37</v>
      </c>
      <c r="C275" s="7">
        <v>42221700</v>
      </c>
      <c r="D275" s="158" t="s">
        <v>651</v>
      </c>
      <c r="E275" s="76" t="s">
        <v>25</v>
      </c>
      <c r="F275" s="11">
        <v>37000000</v>
      </c>
      <c r="G275" s="11">
        <v>0</v>
      </c>
      <c r="H275" s="11">
        <f>+F275+G275</f>
        <v>37000000</v>
      </c>
      <c r="I275" s="11"/>
      <c r="J275" s="11"/>
      <c r="K275" s="11">
        <f>+I275+J275</f>
        <v>0</v>
      </c>
    </row>
    <row r="276" spans="1:11" ht="9" x14ac:dyDescent="0.15">
      <c r="A276" s="7">
        <v>5</v>
      </c>
      <c r="B276" s="70" t="s">
        <v>37</v>
      </c>
      <c r="C276" s="7">
        <v>42221700</v>
      </c>
      <c r="D276" s="158" t="s">
        <v>653</v>
      </c>
      <c r="E276" s="76" t="s">
        <v>25</v>
      </c>
      <c r="F276" s="11">
        <v>3700000</v>
      </c>
      <c r="G276" s="11">
        <v>0</v>
      </c>
      <c r="H276" s="11">
        <f t="shared" ref="H276:H280" si="50">+F276+G276</f>
        <v>3700000</v>
      </c>
      <c r="I276" s="11"/>
      <c r="J276" s="11"/>
      <c r="K276" s="11">
        <f t="shared" ref="K276:K280" si="51">+I276+J276</f>
        <v>0</v>
      </c>
    </row>
    <row r="277" spans="1:11" ht="18" x14ac:dyDescent="0.15">
      <c r="A277" s="7">
        <v>6</v>
      </c>
      <c r="B277" s="70" t="s">
        <v>37</v>
      </c>
      <c r="C277" s="7">
        <v>42221700</v>
      </c>
      <c r="D277" s="158" t="s">
        <v>652</v>
      </c>
      <c r="E277" s="76" t="s">
        <v>25</v>
      </c>
      <c r="F277" s="11">
        <v>5372500</v>
      </c>
      <c r="G277" s="11">
        <v>0</v>
      </c>
      <c r="H277" s="11">
        <f t="shared" si="50"/>
        <v>5372500</v>
      </c>
      <c r="I277" s="11"/>
      <c r="J277" s="11"/>
      <c r="K277" s="11">
        <f t="shared" si="51"/>
        <v>0</v>
      </c>
    </row>
    <row r="278" spans="1:11" ht="18" x14ac:dyDescent="0.15">
      <c r="A278" s="7">
        <v>7</v>
      </c>
      <c r="B278" s="70" t="s">
        <v>37</v>
      </c>
      <c r="C278" s="7">
        <v>42221700</v>
      </c>
      <c r="D278" s="158" t="s">
        <v>654</v>
      </c>
      <c r="E278" s="76" t="s">
        <v>25</v>
      </c>
      <c r="F278" s="11">
        <v>6212500</v>
      </c>
      <c r="G278" s="11">
        <f>ROUND(F278*0.19,0)</f>
        <v>1180375</v>
      </c>
      <c r="H278" s="11">
        <f t="shared" si="50"/>
        <v>7392875</v>
      </c>
      <c r="I278" s="11"/>
      <c r="J278" s="11"/>
      <c r="K278" s="11">
        <f t="shared" si="51"/>
        <v>0</v>
      </c>
    </row>
    <row r="279" spans="1:11" ht="9" x14ac:dyDescent="0.15">
      <c r="A279" s="7">
        <v>8</v>
      </c>
      <c r="B279" s="70" t="s">
        <v>37</v>
      </c>
      <c r="C279" s="7">
        <v>42221700</v>
      </c>
      <c r="D279" s="158" t="s">
        <v>650</v>
      </c>
      <c r="E279" s="76" t="s">
        <v>25</v>
      </c>
      <c r="F279" s="11">
        <v>1161250</v>
      </c>
      <c r="G279" s="11">
        <f>ROUND(F279*0.19,0)</f>
        <v>220638</v>
      </c>
      <c r="H279" s="11">
        <f t="shared" si="50"/>
        <v>1381888</v>
      </c>
      <c r="I279" s="11"/>
      <c r="J279" s="11"/>
      <c r="K279" s="11">
        <f t="shared" si="51"/>
        <v>0</v>
      </c>
    </row>
    <row r="280" spans="1:11" ht="9" x14ac:dyDescent="0.15">
      <c r="A280" s="23">
        <v>9</v>
      </c>
      <c r="B280" s="70" t="s">
        <v>37</v>
      </c>
      <c r="C280" s="7">
        <v>42221700</v>
      </c>
      <c r="D280" s="158" t="s">
        <v>655</v>
      </c>
      <c r="E280" s="76" t="s">
        <v>25</v>
      </c>
      <c r="F280" s="11">
        <v>420000</v>
      </c>
      <c r="G280" s="11">
        <f t="shared" ref="G280" si="52">ROUND(F280*0.19,0)</f>
        <v>79800</v>
      </c>
      <c r="H280" s="11">
        <f t="shared" si="50"/>
        <v>499800</v>
      </c>
      <c r="I280" s="31"/>
      <c r="J280" s="31"/>
      <c r="K280" s="11">
        <f t="shared" si="51"/>
        <v>0</v>
      </c>
    </row>
    <row r="281" spans="1:11" s="19" customFormat="1" ht="14.25" customHeight="1" x14ac:dyDescent="0.15">
      <c r="A281" s="21"/>
      <c r="B281" s="21"/>
      <c r="C281" s="21"/>
      <c r="D281" s="16" t="s">
        <v>290</v>
      </c>
      <c r="E281" s="22"/>
      <c r="F281" s="17"/>
      <c r="G281" s="17"/>
      <c r="H281" s="18">
        <f>SUM(H271:H280)</f>
        <v>60697751</v>
      </c>
      <c r="I281" s="17"/>
      <c r="J281" s="17"/>
      <c r="K281" s="18">
        <f>SUM(K271:K280)</f>
        <v>0</v>
      </c>
    </row>
    <row r="282" spans="1:11" ht="18" x14ac:dyDescent="0.15">
      <c r="A282" s="74" t="s">
        <v>291</v>
      </c>
      <c r="B282" s="153" t="s">
        <v>292</v>
      </c>
      <c r="C282" s="141"/>
      <c r="D282" s="141"/>
      <c r="E282" s="75" t="s">
        <v>276</v>
      </c>
      <c r="F282" s="142" t="s">
        <v>3</v>
      </c>
      <c r="G282" s="143"/>
      <c r="H282" s="144"/>
      <c r="I282" s="142" t="s">
        <v>624</v>
      </c>
      <c r="J282" s="143"/>
      <c r="K282" s="144"/>
    </row>
    <row r="283" spans="1:11" ht="27" x14ac:dyDescent="0.15">
      <c r="A283" s="67" t="s">
        <v>4</v>
      </c>
      <c r="B283" s="67" t="s">
        <v>5</v>
      </c>
      <c r="C283" s="67" t="s">
        <v>6</v>
      </c>
      <c r="D283" s="67" t="s">
        <v>7</v>
      </c>
      <c r="E283" s="4" t="s">
        <v>8</v>
      </c>
      <c r="F283" s="6" t="s">
        <v>9</v>
      </c>
      <c r="G283" s="6" t="s">
        <v>10</v>
      </c>
      <c r="H283" s="6" t="s">
        <v>11</v>
      </c>
      <c r="I283" s="6" t="s">
        <v>9</v>
      </c>
      <c r="J283" s="6" t="s">
        <v>10</v>
      </c>
      <c r="K283" s="6" t="s">
        <v>11</v>
      </c>
    </row>
    <row r="284" spans="1:11" ht="9" x14ac:dyDescent="0.15">
      <c r="A284" s="7">
        <v>1</v>
      </c>
      <c r="B284" s="78" t="s">
        <v>37</v>
      </c>
      <c r="C284" s="7">
        <v>42221700</v>
      </c>
      <c r="D284" s="77" t="s">
        <v>293</v>
      </c>
      <c r="E284" s="76" t="s">
        <v>25</v>
      </c>
      <c r="F284" s="11">
        <v>31500000</v>
      </c>
      <c r="G284" s="11">
        <v>0</v>
      </c>
      <c r="H284" s="11">
        <f>+F284+G284</f>
        <v>31500000</v>
      </c>
      <c r="I284" s="11"/>
      <c r="J284" s="11"/>
      <c r="K284" s="11">
        <f>+I284+J284</f>
        <v>0</v>
      </c>
    </row>
    <row r="285" spans="1:11" ht="18" x14ac:dyDescent="0.15">
      <c r="A285" s="7">
        <v>2</v>
      </c>
      <c r="B285" s="78" t="s">
        <v>37</v>
      </c>
      <c r="C285" s="7">
        <v>42221700</v>
      </c>
      <c r="D285" s="77" t="s">
        <v>294</v>
      </c>
      <c r="E285" s="76" t="s">
        <v>25</v>
      </c>
      <c r="F285" s="11">
        <v>2940000</v>
      </c>
      <c r="G285" s="11">
        <v>0</v>
      </c>
      <c r="H285" s="11">
        <f t="shared" ref="H285:H288" si="53">+F285+G285</f>
        <v>2940000</v>
      </c>
      <c r="I285" s="11"/>
      <c r="J285" s="11"/>
      <c r="K285" s="11">
        <f t="shared" ref="K285:K288" si="54">+I285+J285</f>
        <v>0</v>
      </c>
    </row>
    <row r="286" spans="1:11" ht="9" x14ac:dyDescent="0.15">
      <c r="A286" s="7">
        <v>3</v>
      </c>
      <c r="B286" s="78" t="s">
        <v>37</v>
      </c>
      <c r="C286" s="7">
        <v>42221700</v>
      </c>
      <c r="D286" s="77" t="s">
        <v>295</v>
      </c>
      <c r="E286" s="76" t="s">
        <v>25</v>
      </c>
      <c r="F286" s="11">
        <v>409500</v>
      </c>
      <c r="G286" s="11">
        <f>ROUND(F286*0.19,0)</f>
        <v>77805</v>
      </c>
      <c r="H286" s="11">
        <f t="shared" si="53"/>
        <v>487305</v>
      </c>
      <c r="I286" s="11"/>
      <c r="J286" s="11"/>
      <c r="K286" s="11">
        <f t="shared" si="54"/>
        <v>0</v>
      </c>
    </row>
    <row r="287" spans="1:11" ht="9" x14ac:dyDescent="0.15">
      <c r="A287" s="7">
        <v>4</v>
      </c>
      <c r="B287" s="78" t="s">
        <v>37</v>
      </c>
      <c r="C287" s="7">
        <v>42221700</v>
      </c>
      <c r="D287" s="77" t="s">
        <v>296</v>
      </c>
      <c r="E287" s="76" t="s">
        <v>25</v>
      </c>
      <c r="F287" s="11">
        <v>3200000</v>
      </c>
      <c r="G287" s="11">
        <v>0</v>
      </c>
      <c r="H287" s="11">
        <f t="shared" si="53"/>
        <v>3200000</v>
      </c>
      <c r="I287" s="11"/>
      <c r="J287" s="11"/>
      <c r="K287" s="11">
        <f t="shared" si="54"/>
        <v>0</v>
      </c>
    </row>
    <row r="288" spans="1:11" ht="9" x14ac:dyDescent="0.15">
      <c r="A288" s="7">
        <v>5</v>
      </c>
      <c r="B288" s="78" t="s">
        <v>37</v>
      </c>
      <c r="C288" s="7">
        <v>42221700</v>
      </c>
      <c r="D288" s="77" t="s">
        <v>297</v>
      </c>
      <c r="E288" s="76" t="s">
        <v>25</v>
      </c>
      <c r="F288" s="11">
        <v>262500</v>
      </c>
      <c r="G288" s="11">
        <f>ROUND(F288*0.19,0)</f>
        <v>49875</v>
      </c>
      <c r="H288" s="11">
        <f t="shared" si="53"/>
        <v>312375</v>
      </c>
      <c r="I288" s="11"/>
      <c r="J288" s="11"/>
      <c r="K288" s="11">
        <f t="shared" si="54"/>
        <v>0</v>
      </c>
    </row>
    <row r="289" spans="1:11" s="19" customFormat="1" ht="14.25" customHeight="1" x14ac:dyDescent="0.15">
      <c r="A289" s="21"/>
      <c r="B289" s="21"/>
      <c r="C289" s="21"/>
      <c r="D289" s="16" t="s">
        <v>298</v>
      </c>
      <c r="E289" s="22"/>
      <c r="F289" s="17"/>
      <c r="G289" s="17"/>
      <c r="H289" s="18">
        <f>SUM(H284:H288)</f>
        <v>38439680</v>
      </c>
      <c r="I289" s="17"/>
      <c r="J289" s="17"/>
      <c r="K289" s="18">
        <f>SUM(K284:K288)</f>
        <v>0</v>
      </c>
    </row>
    <row r="290" spans="1:11" ht="14.25" customHeight="1" x14ac:dyDescent="0.15">
      <c r="A290" s="65" t="s">
        <v>299</v>
      </c>
      <c r="B290" s="152" t="s">
        <v>300</v>
      </c>
      <c r="C290" s="141"/>
      <c r="D290" s="141"/>
      <c r="E290" s="75" t="s">
        <v>256</v>
      </c>
      <c r="F290" s="142" t="s">
        <v>3</v>
      </c>
      <c r="G290" s="143"/>
      <c r="H290" s="144"/>
      <c r="I290" s="142" t="s">
        <v>624</v>
      </c>
      <c r="J290" s="143"/>
      <c r="K290" s="144"/>
    </row>
    <row r="291" spans="1:11" ht="32.25" customHeight="1" x14ac:dyDescent="0.15">
      <c r="A291" s="67" t="s">
        <v>4</v>
      </c>
      <c r="B291" s="67" t="s">
        <v>5</v>
      </c>
      <c r="C291" s="67" t="s">
        <v>240</v>
      </c>
      <c r="D291" s="67" t="s">
        <v>7</v>
      </c>
      <c r="E291" s="4" t="s">
        <v>8</v>
      </c>
      <c r="F291" s="6" t="s">
        <v>9</v>
      </c>
      <c r="G291" s="6" t="s">
        <v>10</v>
      </c>
      <c r="H291" s="6" t="s">
        <v>11</v>
      </c>
      <c r="I291" s="6" t="s">
        <v>9</v>
      </c>
      <c r="J291" s="6" t="s">
        <v>10</v>
      </c>
      <c r="K291" s="6" t="s">
        <v>11</v>
      </c>
    </row>
    <row r="292" spans="1:11" ht="9" x14ac:dyDescent="0.15">
      <c r="A292" s="53">
        <v>1</v>
      </c>
      <c r="B292" s="53">
        <v>1186220547</v>
      </c>
      <c r="C292" s="53">
        <v>42294913</v>
      </c>
      <c r="D292" s="69" t="s">
        <v>300</v>
      </c>
      <c r="E292" s="76" t="s">
        <v>25</v>
      </c>
      <c r="F292" s="11">
        <v>46344564</v>
      </c>
      <c r="G292" s="11">
        <f>ROUND(F292*0.19,0)</f>
        <v>8805467</v>
      </c>
      <c r="H292" s="11">
        <f>+F292+G292</f>
        <v>55150031</v>
      </c>
      <c r="I292" s="11"/>
      <c r="J292" s="11"/>
      <c r="K292" s="11">
        <f>+I292+J292</f>
        <v>0</v>
      </c>
    </row>
    <row r="293" spans="1:11" s="19" customFormat="1" ht="14.25" customHeight="1" x14ac:dyDescent="0.15">
      <c r="A293" s="21"/>
      <c r="B293" s="21"/>
      <c r="C293" s="21"/>
      <c r="D293" s="16" t="s">
        <v>301</v>
      </c>
      <c r="E293" s="22"/>
      <c r="F293" s="17"/>
      <c r="G293" s="17"/>
      <c r="H293" s="18">
        <f>SUM(H292)</f>
        <v>55150031</v>
      </c>
      <c r="I293" s="17"/>
      <c r="J293" s="17"/>
      <c r="K293" s="18">
        <f>SUM(K292)</f>
        <v>0</v>
      </c>
    </row>
    <row r="294" spans="1:11" ht="14.25" customHeight="1" x14ac:dyDescent="0.15">
      <c r="A294" s="74" t="s">
        <v>302</v>
      </c>
      <c r="B294" s="140" t="s">
        <v>303</v>
      </c>
      <c r="C294" s="141"/>
      <c r="D294" s="141"/>
      <c r="E294" s="75" t="s">
        <v>256</v>
      </c>
      <c r="F294" s="142" t="s">
        <v>3</v>
      </c>
      <c r="G294" s="143"/>
      <c r="H294" s="144"/>
      <c r="I294" s="142" t="s">
        <v>624</v>
      </c>
      <c r="J294" s="143"/>
      <c r="K294" s="144"/>
    </row>
    <row r="295" spans="1:11" ht="27" x14ac:dyDescent="0.15">
      <c r="A295" s="67" t="s">
        <v>4</v>
      </c>
      <c r="B295" s="67" t="s">
        <v>5</v>
      </c>
      <c r="C295" s="67" t="s">
        <v>240</v>
      </c>
      <c r="D295" s="67" t="s">
        <v>7</v>
      </c>
      <c r="E295" s="4" t="s">
        <v>8</v>
      </c>
      <c r="F295" s="6" t="s">
        <v>9</v>
      </c>
      <c r="G295" s="6" t="s">
        <v>10</v>
      </c>
      <c r="H295" s="6" t="s">
        <v>11</v>
      </c>
      <c r="I295" s="6" t="s">
        <v>9</v>
      </c>
      <c r="J295" s="6" t="s">
        <v>10</v>
      </c>
      <c r="K295" s="6" t="s">
        <v>11</v>
      </c>
    </row>
    <row r="296" spans="1:11" ht="9" x14ac:dyDescent="0.15">
      <c r="A296" s="79">
        <v>1</v>
      </c>
      <c r="B296" s="80">
        <v>1199020183</v>
      </c>
      <c r="C296" s="80">
        <v>42293902</v>
      </c>
      <c r="D296" s="81" t="s">
        <v>304</v>
      </c>
      <c r="E296" s="76" t="s">
        <v>25</v>
      </c>
      <c r="F296" s="11">
        <v>540812</v>
      </c>
      <c r="G296" s="11">
        <f t="shared" ref="G296:G298" si="55">ROUND(F296*0.19,0)</f>
        <v>102754</v>
      </c>
      <c r="H296" s="11">
        <f t="shared" ref="H296:H298" si="56">+F296+G296</f>
        <v>643566</v>
      </c>
      <c r="I296" s="11"/>
      <c r="J296" s="11"/>
      <c r="K296" s="11">
        <f t="shared" ref="K296:K298" si="57">+I296+J296</f>
        <v>0</v>
      </c>
    </row>
    <row r="297" spans="1:11" ht="14.25" customHeight="1" x14ac:dyDescent="0.15">
      <c r="A297" s="82">
        <v>2</v>
      </c>
      <c r="B297" s="83">
        <v>1199020190</v>
      </c>
      <c r="C297" s="83">
        <v>42143106</v>
      </c>
      <c r="D297" s="84" t="s">
        <v>305</v>
      </c>
      <c r="E297" s="76" t="s">
        <v>25</v>
      </c>
      <c r="F297" s="31">
        <v>206234</v>
      </c>
      <c r="G297" s="11">
        <f t="shared" si="55"/>
        <v>39184</v>
      </c>
      <c r="H297" s="11">
        <f t="shared" si="56"/>
        <v>245418</v>
      </c>
      <c r="I297" s="31"/>
      <c r="J297" s="11"/>
      <c r="K297" s="11">
        <f t="shared" si="57"/>
        <v>0</v>
      </c>
    </row>
    <row r="298" spans="1:11" ht="14.25" customHeight="1" x14ac:dyDescent="0.15">
      <c r="A298" s="85">
        <v>3</v>
      </c>
      <c r="B298" s="83">
        <v>1199020031</v>
      </c>
      <c r="C298" s="86">
        <v>42143106</v>
      </c>
      <c r="D298" s="84" t="s">
        <v>306</v>
      </c>
      <c r="E298" s="76" t="s">
        <v>25</v>
      </c>
      <c r="F298" s="31">
        <v>206234</v>
      </c>
      <c r="G298" s="11">
        <f t="shared" si="55"/>
        <v>39184</v>
      </c>
      <c r="H298" s="11">
        <f t="shared" si="56"/>
        <v>245418</v>
      </c>
      <c r="I298" s="31"/>
      <c r="J298" s="11"/>
      <c r="K298" s="11">
        <f t="shared" si="57"/>
        <v>0</v>
      </c>
    </row>
    <row r="299" spans="1:11" s="19" customFormat="1" ht="14.25" customHeight="1" x14ac:dyDescent="0.15">
      <c r="A299" s="21"/>
      <c r="B299" s="21"/>
      <c r="C299" s="21"/>
      <c r="D299" s="16" t="s">
        <v>307</v>
      </c>
      <c r="E299" s="22"/>
      <c r="F299" s="17"/>
      <c r="G299" s="17"/>
      <c r="H299" s="18">
        <f>SUM(H296:H298)</f>
        <v>1134402</v>
      </c>
      <c r="I299" s="17"/>
      <c r="J299" s="17"/>
      <c r="K299" s="18">
        <f>SUM(K296:K298)</f>
        <v>0</v>
      </c>
    </row>
    <row r="300" spans="1:11" ht="21" customHeight="1" x14ac:dyDescent="0.15">
      <c r="A300" s="74" t="s">
        <v>308</v>
      </c>
      <c r="B300" s="140" t="s">
        <v>309</v>
      </c>
      <c r="C300" s="141"/>
      <c r="D300" s="141"/>
      <c r="E300" s="87" t="s">
        <v>310</v>
      </c>
      <c r="F300" s="142" t="s">
        <v>3</v>
      </c>
      <c r="G300" s="143"/>
      <c r="H300" s="144"/>
      <c r="I300" s="142" t="s">
        <v>624</v>
      </c>
      <c r="J300" s="143"/>
      <c r="K300" s="144"/>
    </row>
    <row r="301" spans="1:11" ht="27" x14ac:dyDescent="0.15">
      <c r="A301" s="67" t="s">
        <v>4</v>
      </c>
      <c r="B301" s="67" t="s">
        <v>5</v>
      </c>
      <c r="C301" s="67" t="s">
        <v>240</v>
      </c>
      <c r="D301" s="67" t="s">
        <v>7</v>
      </c>
      <c r="E301" s="4" t="s">
        <v>8</v>
      </c>
      <c r="F301" s="6" t="s">
        <v>9</v>
      </c>
      <c r="G301" s="6" t="s">
        <v>10</v>
      </c>
      <c r="H301" s="6" t="s">
        <v>11</v>
      </c>
      <c r="I301" s="6" t="s">
        <v>9</v>
      </c>
      <c r="J301" s="6" t="s">
        <v>10</v>
      </c>
      <c r="K301" s="6" t="s">
        <v>11</v>
      </c>
    </row>
    <row r="302" spans="1:11" ht="9" x14ac:dyDescent="0.15">
      <c r="A302" s="85">
        <v>1</v>
      </c>
      <c r="B302" s="86">
        <v>1186220007</v>
      </c>
      <c r="C302" s="86">
        <v>42142721</v>
      </c>
      <c r="D302" s="84" t="s">
        <v>311</v>
      </c>
      <c r="E302" s="76" t="s">
        <v>25</v>
      </c>
      <c r="F302" s="31">
        <v>2880418</v>
      </c>
      <c r="G302" s="11">
        <f t="shared" ref="G302:G304" si="58">ROUND(F302*0.19,0)</f>
        <v>547279</v>
      </c>
      <c r="H302" s="11">
        <f t="shared" ref="H302:H304" si="59">+F302+G302</f>
        <v>3427697</v>
      </c>
      <c r="I302" s="31"/>
      <c r="J302" s="11"/>
      <c r="K302" s="11">
        <f t="shared" ref="K302:K304" si="60">+I302+J302</f>
        <v>0</v>
      </c>
    </row>
    <row r="303" spans="1:11" ht="9" x14ac:dyDescent="0.15">
      <c r="A303" s="85">
        <v>2</v>
      </c>
      <c r="B303" s="86">
        <v>1186220317</v>
      </c>
      <c r="C303" s="86">
        <v>42142721</v>
      </c>
      <c r="D303" s="84" t="s">
        <v>312</v>
      </c>
      <c r="E303" s="76" t="s">
        <v>25</v>
      </c>
      <c r="F303" s="31">
        <v>2880418</v>
      </c>
      <c r="G303" s="11">
        <f t="shared" si="58"/>
        <v>547279</v>
      </c>
      <c r="H303" s="11">
        <f t="shared" si="59"/>
        <v>3427697</v>
      </c>
      <c r="I303" s="31"/>
      <c r="J303" s="11"/>
      <c r="K303" s="11">
        <f t="shared" si="60"/>
        <v>0</v>
      </c>
    </row>
    <row r="304" spans="1:11" ht="9" x14ac:dyDescent="0.15">
      <c r="A304" s="85">
        <v>3</v>
      </c>
      <c r="B304" s="86">
        <v>1186220318</v>
      </c>
      <c r="C304" s="86">
        <v>42142721</v>
      </c>
      <c r="D304" s="84" t="s">
        <v>313</v>
      </c>
      <c r="E304" s="76" t="s">
        <v>25</v>
      </c>
      <c r="F304" s="31">
        <v>2880418</v>
      </c>
      <c r="G304" s="11">
        <f t="shared" si="58"/>
        <v>547279</v>
      </c>
      <c r="H304" s="11">
        <f t="shared" si="59"/>
        <v>3427697</v>
      </c>
      <c r="I304" s="31"/>
      <c r="J304" s="11"/>
      <c r="K304" s="11">
        <f t="shared" si="60"/>
        <v>0</v>
      </c>
    </row>
    <row r="305" spans="1:11" s="19" customFormat="1" ht="14.25" customHeight="1" x14ac:dyDescent="0.15">
      <c r="A305" s="21"/>
      <c r="B305" s="21"/>
      <c r="C305" s="21"/>
      <c r="D305" s="16" t="s">
        <v>316</v>
      </c>
      <c r="E305" s="22"/>
      <c r="F305" s="17"/>
      <c r="G305" s="17"/>
      <c r="H305" s="18">
        <f>SUM(H302:H304)</f>
        <v>10283091</v>
      </c>
      <c r="I305" s="17"/>
      <c r="J305" s="17"/>
      <c r="K305" s="18">
        <f>SUM(K302:K304)</f>
        <v>0</v>
      </c>
    </row>
    <row r="306" spans="1:11" ht="9" x14ac:dyDescent="0.15">
      <c r="A306" s="74" t="s">
        <v>317</v>
      </c>
      <c r="B306" s="140" t="s">
        <v>318</v>
      </c>
      <c r="C306" s="141"/>
      <c r="D306" s="141"/>
      <c r="E306" s="87" t="s">
        <v>310</v>
      </c>
      <c r="F306" s="142" t="s">
        <v>3</v>
      </c>
      <c r="G306" s="143"/>
      <c r="H306" s="144"/>
      <c r="I306" s="142" t="s">
        <v>624</v>
      </c>
      <c r="J306" s="143"/>
      <c r="K306" s="144"/>
    </row>
    <row r="307" spans="1:11" ht="27" x14ac:dyDescent="0.15">
      <c r="A307" s="67" t="s">
        <v>4</v>
      </c>
      <c r="B307" s="67" t="s">
        <v>5</v>
      </c>
      <c r="C307" s="67" t="s">
        <v>240</v>
      </c>
      <c r="D307" s="67" t="s">
        <v>7</v>
      </c>
      <c r="E307" s="88" t="s">
        <v>8</v>
      </c>
      <c r="F307" s="6" t="s">
        <v>9</v>
      </c>
      <c r="G307" s="6" t="s">
        <v>10</v>
      </c>
      <c r="H307" s="6" t="s">
        <v>11</v>
      </c>
      <c r="I307" s="6" t="s">
        <v>9</v>
      </c>
      <c r="J307" s="6" t="s">
        <v>10</v>
      </c>
      <c r="K307" s="6" t="s">
        <v>11</v>
      </c>
    </row>
    <row r="308" spans="1:11" ht="14.25" customHeight="1" x14ac:dyDescent="0.15">
      <c r="A308" s="85">
        <v>1</v>
      </c>
      <c r="B308" s="86">
        <v>1196491207</v>
      </c>
      <c r="C308" s="86">
        <v>42295516</v>
      </c>
      <c r="D308" s="89" t="s">
        <v>319</v>
      </c>
      <c r="E308" s="86" t="s">
        <v>320</v>
      </c>
      <c r="F308" s="11">
        <f>1243000*1.052</f>
        <v>1307636</v>
      </c>
      <c r="G308" s="11">
        <v>0</v>
      </c>
      <c r="H308" s="11">
        <f>+F308+G308</f>
        <v>1307636</v>
      </c>
      <c r="I308" s="11"/>
      <c r="J308" s="11"/>
      <c r="K308" s="11">
        <f>+I308+J308</f>
        <v>0</v>
      </c>
    </row>
    <row r="309" spans="1:11" ht="14.25" customHeight="1" x14ac:dyDescent="0.15">
      <c r="A309" s="85">
        <v>2</v>
      </c>
      <c r="B309" s="86">
        <v>1196491336</v>
      </c>
      <c r="C309" s="86">
        <v>42295516</v>
      </c>
      <c r="D309" s="89" t="s">
        <v>321</v>
      </c>
      <c r="E309" s="86" t="s">
        <v>320</v>
      </c>
      <c r="F309" s="11">
        <f t="shared" ref="F309:F310" si="61">1243000*1.052</f>
        <v>1307636</v>
      </c>
      <c r="G309" s="11">
        <v>0</v>
      </c>
      <c r="H309" s="11">
        <f t="shared" ref="H309:H310" si="62">+F309+G309</f>
        <v>1307636</v>
      </c>
      <c r="I309" s="11"/>
      <c r="J309" s="11"/>
      <c r="K309" s="11">
        <f t="shared" ref="K309:K310" si="63">+I309+J309</f>
        <v>0</v>
      </c>
    </row>
    <row r="310" spans="1:11" ht="9" x14ac:dyDescent="0.15">
      <c r="A310" s="85">
        <v>3</v>
      </c>
      <c r="B310" s="86">
        <v>1196491337</v>
      </c>
      <c r="C310" s="86">
        <v>42295516</v>
      </c>
      <c r="D310" s="89" t="s">
        <v>322</v>
      </c>
      <c r="E310" s="86" t="s">
        <v>320</v>
      </c>
      <c r="F310" s="11">
        <f t="shared" si="61"/>
        <v>1307636</v>
      </c>
      <c r="G310" s="11">
        <v>0</v>
      </c>
      <c r="H310" s="11">
        <f t="shared" si="62"/>
        <v>1307636</v>
      </c>
      <c r="I310" s="11"/>
      <c r="J310" s="11"/>
      <c r="K310" s="11">
        <f t="shared" si="63"/>
        <v>0</v>
      </c>
    </row>
    <row r="311" spans="1:11" s="19" customFormat="1" ht="14.25" customHeight="1" x14ac:dyDescent="0.15">
      <c r="A311" s="21"/>
      <c r="B311" s="21"/>
      <c r="C311" s="21"/>
      <c r="D311" s="16" t="s">
        <v>323</v>
      </c>
      <c r="E311" s="22"/>
      <c r="F311" s="17"/>
      <c r="G311" s="17"/>
      <c r="H311" s="18">
        <f>SUM(H308:H310)</f>
        <v>3922908</v>
      </c>
      <c r="I311" s="17"/>
      <c r="J311" s="17"/>
      <c r="K311" s="18">
        <f>SUM(K308:K310)</f>
        <v>0</v>
      </c>
    </row>
    <row r="312" spans="1:11" ht="21.75" customHeight="1" x14ac:dyDescent="0.15">
      <c r="A312" s="74" t="s">
        <v>324</v>
      </c>
      <c r="B312" s="140" t="s">
        <v>325</v>
      </c>
      <c r="C312" s="141"/>
      <c r="D312" s="141"/>
      <c r="E312" s="87" t="s">
        <v>326</v>
      </c>
      <c r="F312" s="142" t="s">
        <v>3</v>
      </c>
      <c r="G312" s="143"/>
      <c r="H312" s="144"/>
      <c r="I312" s="142" t="s">
        <v>624</v>
      </c>
      <c r="J312" s="143"/>
      <c r="K312" s="144"/>
    </row>
    <row r="313" spans="1:11" ht="27" x14ac:dyDescent="0.15">
      <c r="A313" s="67" t="s">
        <v>4</v>
      </c>
      <c r="B313" s="67" t="s">
        <v>5</v>
      </c>
      <c r="C313" s="67" t="s">
        <v>240</v>
      </c>
      <c r="D313" s="67" t="s">
        <v>7</v>
      </c>
      <c r="E313" s="88" t="s">
        <v>8</v>
      </c>
      <c r="F313" s="6" t="s">
        <v>9</v>
      </c>
      <c r="G313" s="6" t="s">
        <v>10</v>
      </c>
      <c r="H313" s="6" t="s">
        <v>11</v>
      </c>
      <c r="I313" s="6" t="s">
        <v>9</v>
      </c>
      <c r="J313" s="6" t="s">
        <v>10</v>
      </c>
      <c r="K313" s="6" t="s">
        <v>11</v>
      </c>
    </row>
    <row r="314" spans="1:11" ht="18" x14ac:dyDescent="0.15">
      <c r="A314" s="85">
        <v>1</v>
      </c>
      <c r="B314" s="83">
        <v>1196490223</v>
      </c>
      <c r="C314" s="90" t="s">
        <v>327</v>
      </c>
      <c r="D314" s="71" t="s">
        <v>328</v>
      </c>
      <c r="E314" s="83" t="s">
        <v>25</v>
      </c>
      <c r="F314" s="11">
        <v>378720</v>
      </c>
      <c r="G314" s="11">
        <v>0</v>
      </c>
      <c r="H314" s="11">
        <f t="shared" ref="H314:H315" si="64">+F314+G314</f>
        <v>378720</v>
      </c>
      <c r="I314" s="11"/>
      <c r="J314" s="11"/>
      <c r="K314" s="11">
        <f t="shared" ref="K314:K315" si="65">+I314+J314</f>
        <v>0</v>
      </c>
    </row>
    <row r="315" spans="1:11" ht="18" x14ac:dyDescent="0.15">
      <c r="A315" s="85">
        <v>2</v>
      </c>
      <c r="B315" s="83">
        <v>1196490139</v>
      </c>
      <c r="C315" s="90" t="s">
        <v>329</v>
      </c>
      <c r="D315" s="71" t="s">
        <v>330</v>
      </c>
      <c r="E315" s="83" t="s">
        <v>25</v>
      </c>
      <c r="F315" s="11">
        <v>378720</v>
      </c>
      <c r="G315" s="11">
        <v>0</v>
      </c>
      <c r="H315" s="11">
        <f t="shared" si="64"/>
        <v>378720</v>
      </c>
      <c r="I315" s="11"/>
      <c r="J315" s="11"/>
      <c r="K315" s="11">
        <f t="shared" si="65"/>
        <v>0</v>
      </c>
    </row>
    <row r="316" spans="1:11" s="19" customFormat="1" ht="14.25" customHeight="1" x14ac:dyDescent="0.15">
      <c r="A316" s="21"/>
      <c r="B316" s="21"/>
      <c r="C316" s="21"/>
      <c r="D316" s="16" t="s">
        <v>331</v>
      </c>
      <c r="E316" s="22"/>
      <c r="F316" s="17"/>
      <c r="G316" s="17"/>
      <c r="H316" s="18">
        <f>SUM(H314:H315)</f>
        <v>757440</v>
      </c>
      <c r="I316" s="17"/>
      <c r="J316" s="17"/>
      <c r="K316" s="18">
        <f>SUM(K314:K315)</f>
        <v>0</v>
      </c>
    </row>
    <row r="317" spans="1:11" ht="14.25" customHeight="1" x14ac:dyDescent="0.15">
      <c r="A317" s="74" t="s">
        <v>332</v>
      </c>
      <c r="B317" s="140" t="s">
        <v>333</v>
      </c>
      <c r="C317" s="141"/>
      <c r="D317" s="141"/>
      <c r="E317" s="91" t="s">
        <v>334</v>
      </c>
      <c r="F317" s="142" t="s">
        <v>3</v>
      </c>
      <c r="G317" s="143"/>
      <c r="H317" s="144"/>
      <c r="I317" s="142" t="s">
        <v>624</v>
      </c>
      <c r="J317" s="143"/>
      <c r="K317" s="144"/>
    </row>
    <row r="318" spans="1:11" ht="27" x14ac:dyDescent="0.15">
      <c r="A318" s="67" t="s">
        <v>4</v>
      </c>
      <c r="B318" s="67" t="s">
        <v>5</v>
      </c>
      <c r="C318" s="67" t="s">
        <v>240</v>
      </c>
      <c r="D318" s="67" t="s">
        <v>7</v>
      </c>
      <c r="E318" s="88" t="s">
        <v>8</v>
      </c>
      <c r="F318" s="6" t="s">
        <v>9</v>
      </c>
      <c r="G318" s="6" t="s">
        <v>10</v>
      </c>
      <c r="H318" s="6" t="s">
        <v>11</v>
      </c>
      <c r="I318" s="6" t="s">
        <v>9</v>
      </c>
      <c r="J318" s="6" t="s">
        <v>10</v>
      </c>
      <c r="K318" s="6" t="s">
        <v>11</v>
      </c>
    </row>
    <row r="319" spans="1:11" ht="18" x14ac:dyDescent="0.15">
      <c r="A319" s="85">
        <v>1</v>
      </c>
      <c r="B319" s="86">
        <v>1196420011</v>
      </c>
      <c r="C319" s="92" t="s">
        <v>335</v>
      </c>
      <c r="D319" s="89" t="s">
        <v>336</v>
      </c>
      <c r="E319" s="86" t="s">
        <v>25</v>
      </c>
      <c r="F319" s="11">
        <f>11700000*1.052</f>
        <v>12308400</v>
      </c>
      <c r="G319" s="11">
        <v>0</v>
      </c>
      <c r="H319" s="11">
        <f>+F319+G319</f>
        <v>12308400</v>
      </c>
      <c r="I319" s="11"/>
      <c r="J319" s="11"/>
      <c r="K319" s="11">
        <f>+I319+J319</f>
        <v>0</v>
      </c>
    </row>
    <row r="320" spans="1:11" ht="18" x14ac:dyDescent="0.15">
      <c r="A320" s="85">
        <v>2</v>
      </c>
      <c r="B320" s="86">
        <v>1196420171</v>
      </c>
      <c r="C320" s="92" t="s">
        <v>337</v>
      </c>
      <c r="D320" s="89" t="s">
        <v>338</v>
      </c>
      <c r="E320" s="86" t="s">
        <v>25</v>
      </c>
      <c r="F320" s="11">
        <f t="shared" ref="F320:F323" si="66">11700000*1.052</f>
        <v>12308400</v>
      </c>
      <c r="G320" s="11">
        <v>0</v>
      </c>
      <c r="H320" s="11">
        <f t="shared" ref="H320:H323" si="67">+F320+G320</f>
        <v>12308400</v>
      </c>
      <c r="I320" s="11"/>
      <c r="J320" s="11"/>
      <c r="K320" s="11">
        <f t="shared" ref="K320:K323" si="68">+I320+J320</f>
        <v>0</v>
      </c>
    </row>
    <row r="321" spans="1:11" ht="14.25" customHeight="1" x14ac:dyDescent="0.15">
      <c r="A321" s="85">
        <v>3</v>
      </c>
      <c r="B321" s="86">
        <v>1196420172</v>
      </c>
      <c r="C321" s="92" t="s">
        <v>339</v>
      </c>
      <c r="D321" s="89" t="s">
        <v>340</v>
      </c>
      <c r="E321" s="86" t="s">
        <v>25</v>
      </c>
      <c r="F321" s="11">
        <f t="shared" si="66"/>
        <v>12308400</v>
      </c>
      <c r="G321" s="11">
        <v>0</v>
      </c>
      <c r="H321" s="11">
        <f t="shared" si="67"/>
        <v>12308400</v>
      </c>
      <c r="I321" s="11"/>
      <c r="J321" s="11"/>
      <c r="K321" s="11">
        <f t="shared" si="68"/>
        <v>0</v>
      </c>
    </row>
    <row r="322" spans="1:11" ht="14.25" customHeight="1" x14ac:dyDescent="0.15">
      <c r="A322" s="85">
        <v>4</v>
      </c>
      <c r="B322" s="86">
        <v>1196420173</v>
      </c>
      <c r="C322" s="92" t="s">
        <v>341</v>
      </c>
      <c r="D322" s="89" t="s">
        <v>342</v>
      </c>
      <c r="E322" s="86" t="s">
        <v>25</v>
      </c>
      <c r="F322" s="11">
        <f t="shared" si="66"/>
        <v>12308400</v>
      </c>
      <c r="G322" s="11">
        <v>0</v>
      </c>
      <c r="H322" s="11">
        <f t="shared" si="67"/>
        <v>12308400</v>
      </c>
      <c r="I322" s="11"/>
      <c r="J322" s="11"/>
      <c r="K322" s="11">
        <f t="shared" si="68"/>
        <v>0</v>
      </c>
    </row>
    <row r="323" spans="1:11" ht="14.25" customHeight="1" x14ac:dyDescent="0.15">
      <c r="A323" s="85">
        <v>5</v>
      </c>
      <c r="B323" s="86">
        <v>1196420174</v>
      </c>
      <c r="C323" s="92" t="s">
        <v>343</v>
      </c>
      <c r="D323" s="89" t="s">
        <v>344</v>
      </c>
      <c r="E323" s="86" t="s">
        <v>25</v>
      </c>
      <c r="F323" s="11">
        <f t="shared" si="66"/>
        <v>12308400</v>
      </c>
      <c r="G323" s="11">
        <v>0</v>
      </c>
      <c r="H323" s="11">
        <f t="shared" si="67"/>
        <v>12308400</v>
      </c>
      <c r="I323" s="11"/>
      <c r="J323" s="11"/>
      <c r="K323" s="11">
        <f t="shared" si="68"/>
        <v>0</v>
      </c>
    </row>
    <row r="324" spans="1:11" s="19" customFormat="1" ht="14.25" customHeight="1" x14ac:dyDescent="0.15">
      <c r="A324" s="21"/>
      <c r="B324" s="21"/>
      <c r="C324" s="21"/>
      <c r="D324" s="16" t="s">
        <v>345</v>
      </c>
      <c r="E324" s="22"/>
      <c r="F324" s="17"/>
      <c r="G324" s="17"/>
      <c r="H324" s="18">
        <f>SUM(H319:H323)</f>
        <v>61542000</v>
      </c>
      <c r="I324" s="17"/>
      <c r="J324" s="17"/>
      <c r="K324" s="18">
        <f>SUM(K319:K323)</f>
        <v>0</v>
      </c>
    </row>
    <row r="325" spans="1:11" ht="24.75" customHeight="1" x14ac:dyDescent="0.15">
      <c r="A325" s="74" t="s">
        <v>346</v>
      </c>
      <c r="B325" s="140" t="s">
        <v>347</v>
      </c>
      <c r="C325" s="141"/>
      <c r="D325" s="141"/>
      <c r="E325" s="91" t="s">
        <v>348</v>
      </c>
      <c r="F325" s="142" t="s">
        <v>3</v>
      </c>
      <c r="G325" s="143"/>
      <c r="H325" s="144"/>
      <c r="I325" s="142" t="s">
        <v>624</v>
      </c>
      <c r="J325" s="143"/>
      <c r="K325" s="144"/>
    </row>
    <row r="326" spans="1:11" ht="27" x14ac:dyDescent="0.15">
      <c r="A326" s="67" t="s">
        <v>4</v>
      </c>
      <c r="B326" s="67" t="s">
        <v>5</v>
      </c>
      <c r="C326" s="67" t="s">
        <v>240</v>
      </c>
      <c r="D326" s="67" t="s">
        <v>7</v>
      </c>
      <c r="E326" s="88" t="s">
        <v>8</v>
      </c>
      <c r="F326" s="6" t="s">
        <v>9</v>
      </c>
      <c r="G326" s="6" t="s">
        <v>10</v>
      </c>
      <c r="H326" s="6" t="s">
        <v>11</v>
      </c>
      <c r="I326" s="6" t="s">
        <v>9</v>
      </c>
      <c r="J326" s="6" t="s">
        <v>10</v>
      </c>
      <c r="K326" s="6" t="s">
        <v>11</v>
      </c>
    </row>
    <row r="327" spans="1:11" ht="18" x14ac:dyDescent="0.15">
      <c r="A327" s="85">
        <v>1</v>
      </c>
      <c r="B327" s="83">
        <v>1196460022</v>
      </c>
      <c r="C327" s="90">
        <v>42295300</v>
      </c>
      <c r="D327" s="71" t="s">
        <v>349</v>
      </c>
      <c r="E327" s="83" t="s">
        <v>320</v>
      </c>
      <c r="F327" s="11">
        <v>4325000</v>
      </c>
      <c r="G327" s="11">
        <v>0</v>
      </c>
      <c r="H327" s="11">
        <f>+F327+G327</f>
        <v>4325000</v>
      </c>
      <c r="I327" s="11"/>
      <c r="J327" s="11"/>
      <c r="K327" s="11">
        <f>+I327+J327</f>
        <v>0</v>
      </c>
    </row>
    <row r="328" spans="1:11" ht="18" x14ac:dyDescent="0.15">
      <c r="A328" s="85">
        <v>2</v>
      </c>
      <c r="B328" s="83">
        <v>1196460046</v>
      </c>
      <c r="C328" s="90">
        <v>42295300</v>
      </c>
      <c r="D328" s="71" t="s">
        <v>350</v>
      </c>
      <c r="E328" s="83" t="s">
        <v>320</v>
      </c>
      <c r="F328" s="11">
        <v>3457000</v>
      </c>
      <c r="G328" s="11">
        <v>0</v>
      </c>
      <c r="H328" s="11">
        <f t="shared" ref="H328:H330" si="69">+F328+G328</f>
        <v>3457000</v>
      </c>
      <c r="I328" s="11"/>
      <c r="J328" s="11"/>
      <c r="K328" s="11">
        <f t="shared" ref="K328:K330" si="70">+I328+J328</f>
        <v>0</v>
      </c>
    </row>
    <row r="329" spans="1:11" ht="18" x14ac:dyDescent="0.15">
      <c r="A329" s="85">
        <v>3</v>
      </c>
      <c r="B329" s="83">
        <v>1196460047</v>
      </c>
      <c r="C329" s="90">
        <v>42295300</v>
      </c>
      <c r="D329" s="71" t="s">
        <v>351</v>
      </c>
      <c r="E329" s="83" t="s">
        <v>320</v>
      </c>
      <c r="F329" s="11">
        <v>19956000</v>
      </c>
      <c r="G329" s="11">
        <v>0</v>
      </c>
      <c r="H329" s="11">
        <f t="shared" si="69"/>
        <v>19956000</v>
      </c>
      <c r="I329" s="11"/>
      <c r="J329" s="11"/>
      <c r="K329" s="11">
        <f t="shared" si="70"/>
        <v>0</v>
      </c>
    </row>
    <row r="330" spans="1:11" ht="18" x14ac:dyDescent="0.15">
      <c r="A330" s="85">
        <v>4</v>
      </c>
      <c r="B330" s="83">
        <v>1196460702</v>
      </c>
      <c r="C330" s="90">
        <v>42295300</v>
      </c>
      <c r="D330" s="71" t="s">
        <v>352</v>
      </c>
      <c r="E330" s="83" t="s">
        <v>320</v>
      </c>
      <c r="F330" s="11">
        <v>2445133</v>
      </c>
      <c r="G330" s="11">
        <f>ROUND(F330*0.19,0)</f>
        <v>464575</v>
      </c>
      <c r="H330" s="11">
        <f t="shared" si="69"/>
        <v>2909708</v>
      </c>
      <c r="I330" s="11"/>
      <c r="J330" s="11"/>
      <c r="K330" s="11">
        <f t="shared" si="70"/>
        <v>0</v>
      </c>
    </row>
    <row r="331" spans="1:11" s="19" customFormat="1" ht="14.25" customHeight="1" x14ac:dyDescent="0.15">
      <c r="A331" s="21"/>
      <c r="B331" s="21"/>
      <c r="C331" s="21"/>
      <c r="D331" s="16" t="s">
        <v>353</v>
      </c>
      <c r="E331" s="22"/>
      <c r="F331" s="17"/>
      <c r="G331" s="17"/>
      <c r="H331" s="18">
        <f>SUM(H327:H330)</f>
        <v>30647708</v>
      </c>
      <c r="I331" s="17"/>
      <c r="J331" s="17"/>
      <c r="K331" s="18">
        <f>SUM(K327:K330)</f>
        <v>0</v>
      </c>
    </row>
    <row r="332" spans="1:11" ht="9" x14ac:dyDescent="0.15">
      <c r="A332" s="74" t="s">
        <v>354</v>
      </c>
      <c r="B332" s="140" t="s">
        <v>355</v>
      </c>
      <c r="C332" s="141"/>
      <c r="D332" s="141"/>
      <c r="E332" s="91" t="s">
        <v>348</v>
      </c>
      <c r="F332" s="142" t="s">
        <v>3</v>
      </c>
      <c r="G332" s="143"/>
      <c r="H332" s="144"/>
      <c r="I332" s="142" t="s">
        <v>624</v>
      </c>
      <c r="J332" s="143"/>
      <c r="K332" s="144"/>
    </row>
    <row r="333" spans="1:11" ht="27" x14ac:dyDescent="0.15">
      <c r="A333" s="67" t="s">
        <v>4</v>
      </c>
      <c r="B333" s="67" t="s">
        <v>5</v>
      </c>
      <c r="C333" s="67" t="s">
        <v>240</v>
      </c>
      <c r="D333" s="67" t="s">
        <v>7</v>
      </c>
      <c r="E333" s="88" t="s">
        <v>8</v>
      </c>
      <c r="F333" s="6" t="s">
        <v>9</v>
      </c>
      <c r="G333" s="6" t="s">
        <v>10</v>
      </c>
      <c r="H333" s="6" t="s">
        <v>11</v>
      </c>
      <c r="I333" s="6" t="s">
        <v>9</v>
      </c>
      <c r="J333" s="6" t="s">
        <v>10</v>
      </c>
      <c r="K333" s="6" t="s">
        <v>11</v>
      </c>
    </row>
    <row r="334" spans="1:11" ht="18" x14ac:dyDescent="0.15">
      <c r="A334" s="85">
        <v>1</v>
      </c>
      <c r="B334" s="83">
        <v>1198020039</v>
      </c>
      <c r="C334" s="90">
        <v>42295905</v>
      </c>
      <c r="D334" s="71" t="s">
        <v>356</v>
      </c>
      <c r="E334" s="83" t="s">
        <v>25</v>
      </c>
      <c r="F334" s="11">
        <v>1474310</v>
      </c>
      <c r="G334" s="11">
        <v>0</v>
      </c>
      <c r="H334" s="11">
        <f t="shared" ref="H334:H335" si="71">+F334+G334</f>
        <v>1474310</v>
      </c>
      <c r="I334" s="11"/>
      <c r="J334" s="11"/>
      <c r="K334" s="11">
        <f t="shared" ref="K334:K335" si="72">+I334+J334</f>
        <v>0</v>
      </c>
    </row>
    <row r="335" spans="1:11" ht="18" x14ac:dyDescent="0.15">
      <c r="A335" s="85">
        <v>2</v>
      </c>
      <c r="B335" s="83">
        <v>1198020040</v>
      </c>
      <c r="C335" s="90">
        <v>42295905</v>
      </c>
      <c r="D335" s="71" t="s">
        <v>357</v>
      </c>
      <c r="E335" s="83" t="s">
        <v>25</v>
      </c>
      <c r="F335" s="11">
        <v>1267110</v>
      </c>
      <c r="G335" s="11">
        <v>0</v>
      </c>
      <c r="H335" s="11">
        <f t="shared" si="71"/>
        <v>1267110</v>
      </c>
      <c r="I335" s="11"/>
      <c r="J335" s="11"/>
      <c r="K335" s="11">
        <f t="shared" si="72"/>
        <v>0</v>
      </c>
    </row>
    <row r="336" spans="1:11" s="19" customFormat="1" ht="14.25" customHeight="1" x14ac:dyDescent="0.15">
      <c r="A336" s="21"/>
      <c r="B336" s="21"/>
      <c r="C336" s="21"/>
      <c r="D336" s="16" t="s">
        <v>358</v>
      </c>
      <c r="E336" s="22"/>
      <c r="F336" s="17"/>
      <c r="G336" s="17"/>
      <c r="H336" s="18">
        <f>SUM(H334:H335)</f>
        <v>2741420</v>
      </c>
      <c r="I336" s="17"/>
      <c r="J336" s="17"/>
      <c r="K336" s="18">
        <f>SUM(K334:K335)</f>
        <v>0</v>
      </c>
    </row>
    <row r="337" spans="1:11" ht="9" x14ac:dyDescent="0.15">
      <c r="A337" s="74" t="s">
        <v>359</v>
      </c>
      <c r="B337" s="140" t="s">
        <v>360</v>
      </c>
      <c r="C337" s="141"/>
      <c r="D337" s="141"/>
      <c r="E337" s="91" t="s">
        <v>348</v>
      </c>
      <c r="F337" s="142" t="s">
        <v>3</v>
      </c>
      <c r="G337" s="143"/>
      <c r="H337" s="144"/>
      <c r="I337" s="142" t="s">
        <v>624</v>
      </c>
      <c r="J337" s="143"/>
      <c r="K337" s="144"/>
    </row>
    <row r="338" spans="1:11" ht="27" x14ac:dyDescent="0.15">
      <c r="A338" s="67" t="s">
        <v>4</v>
      </c>
      <c r="B338" s="67" t="s">
        <v>5</v>
      </c>
      <c r="C338" s="67" t="s">
        <v>240</v>
      </c>
      <c r="D338" s="67" t="s">
        <v>7</v>
      </c>
      <c r="E338" s="88" t="s">
        <v>8</v>
      </c>
      <c r="F338" s="6" t="s">
        <v>9</v>
      </c>
      <c r="G338" s="6" t="s">
        <v>10</v>
      </c>
      <c r="H338" s="6" t="s">
        <v>11</v>
      </c>
      <c r="I338" s="6" t="s">
        <v>9</v>
      </c>
      <c r="J338" s="6" t="s">
        <v>10</v>
      </c>
      <c r="K338" s="6" t="s">
        <v>11</v>
      </c>
    </row>
    <row r="339" spans="1:11" ht="14.25" customHeight="1" x14ac:dyDescent="0.15">
      <c r="A339" s="93">
        <v>1</v>
      </c>
      <c r="B339" s="94">
        <v>1128599232</v>
      </c>
      <c r="C339" s="94">
        <v>42294713</v>
      </c>
      <c r="D339" s="89" t="s">
        <v>360</v>
      </c>
      <c r="E339" s="86" t="s">
        <v>361</v>
      </c>
      <c r="F339" s="11">
        <v>3864141</v>
      </c>
      <c r="G339" s="11">
        <v>0</v>
      </c>
      <c r="H339" s="11">
        <f t="shared" ref="H339" si="73">+F339+G339</f>
        <v>3864141</v>
      </c>
      <c r="I339" s="11"/>
      <c r="J339" s="11"/>
      <c r="K339" s="11">
        <f t="shared" ref="K339" si="74">+I339+J339</f>
        <v>0</v>
      </c>
    </row>
    <row r="340" spans="1:11" s="19" customFormat="1" ht="14.25" customHeight="1" x14ac:dyDescent="0.15">
      <c r="A340" s="21"/>
      <c r="B340" s="21"/>
      <c r="C340" s="21"/>
      <c r="D340" s="16" t="s">
        <v>362</v>
      </c>
      <c r="E340" s="22"/>
      <c r="F340" s="17"/>
      <c r="G340" s="17"/>
      <c r="H340" s="18">
        <f>SUM(H339)</f>
        <v>3864141</v>
      </c>
      <c r="I340" s="17"/>
      <c r="J340" s="17"/>
      <c r="K340" s="18">
        <f>SUM(K339)</f>
        <v>0</v>
      </c>
    </row>
    <row r="341" spans="1:11" ht="18.75" customHeight="1" x14ac:dyDescent="0.15">
      <c r="A341" s="95" t="s">
        <v>363</v>
      </c>
      <c r="B341" s="151" t="s">
        <v>364</v>
      </c>
      <c r="C341" s="146"/>
      <c r="D341" s="146"/>
      <c r="E341" s="87" t="s">
        <v>365</v>
      </c>
      <c r="F341" s="142" t="s">
        <v>3</v>
      </c>
      <c r="G341" s="143"/>
      <c r="H341" s="144"/>
      <c r="I341" s="142" t="s">
        <v>624</v>
      </c>
      <c r="J341" s="143"/>
      <c r="K341" s="144"/>
    </row>
    <row r="342" spans="1:11" ht="27" x14ac:dyDescent="0.15">
      <c r="A342" s="67" t="s">
        <v>4</v>
      </c>
      <c r="B342" s="67" t="s">
        <v>5</v>
      </c>
      <c r="C342" s="67" t="s">
        <v>240</v>
      </c>
      <c r="D342" s="67" t="s">
        <v>7</v>
      </c>
      <c r="E342" s="88" t="s">
        <v>8</v>
      </c>
      <c r="F342" s="6" t="s">
        <v>9</v>
      </c>
      <c r="G342" s="6" t="s">
        <v>10</v>
      </c>
      <c r="H342" s="6" t="s">
        <v>11</v>
      </c>
      <c r="I342" s="6" t="s">
        <v>9</v>
      </c>
      <c r="J342" s="6" t="s">
        <v>10</v>
      </c>
      <c r="K342" s="6" t="s">
        <v>11</v>
      </c>
    </row>
    <row r="343" spans="1:11" ht="18" x14ac:dyDescent="0.15">
      <c r="A343" s="85">
        <v>1</v>
      </c>
      <c r="B343" s="83">
        <v>1196491245</v>
      </c>
      <c r="C343" s="90" t="s">
        <v>366</v>
      </c>
      <c r="D343" s="71" t="s">
        <v>367</v>
      </c>
      <c r="E343" s="83" t="s">
        <v>25</v>
      </c>
      <c r="F343" s="11">
        <v>10300763</v>
      </c>
      <c r="G343" s="11">
        <v>0</v>
      </c>
      <c r="H343" s="11">
        <f t="shared" ref="H343:H365" si="75">+F343+G343</f>
        <v>10300763</v>
      </c>
      <c r="I343" s="11"/>
      <c r="J343" s="11"/>
      <c r="K343" s="11">
        <f t="shared" ref="K343:K365" si="76">+I343+J343</f>
        <v>0</v>
      </c>
    </row>
    <row r="344" spans="1:11" ht="18" x14ac:dyDescent="0.15">
      <c r="A344" s="85">
        <v>2</v>
      </c>
      <c r="B344" s="83">
        <v>1196491246</v>
      </c>
      <c r="C344" s="90" t="s">
        <v>366</v>
      </c>
      <c r="D344" s="71" t="s">
        <v>368</v>
      </c>
      <c r="E344" s="83" t="s">
        <v>25</v>
      </c>
      <c r="F344" s="11">
        <v>10300763</v>
      </c>
      <c r="G344" s="11">
        <v>0</v>
      </c>
      <c r="H344" s="11">
        <f t="shared" si="75"/>
        <v>10300763</v>
      </c>
      <c r="I344" s="11"/>
      <c r="J344" s="11"/>
      <c r="K344" s="11">
        <f t="shared" si="76"/>
        <v>0</v>
      </c>
    </row>
    <row r="345" spans="1:11" ht="18" x14ac:dyDescent="0.15">
      <c r="A345" s="85">
        <v>3</v>
      </c>
      <c r="B345" s="83">
        <v>1196491247</v>
      </c>
      <c r="C345" s="90" t="s">
        <v>366</v>
      </c>
      <c r="D345" s="71" t="s">
        <v>369</v>
      </c>
      <c r="E345" s="83" t="s">
        <v>25</v>
      </c>
      <c r="F345" s="11">
        <v>957320</v>
      </c>
      <c r="G345" s="11">
        <v>0</v>
      </c>
      <c r="H345" s="11">
        <f t="shared" si="75"/>
        <v>957320</v>
      </c>
      <c r="I345" s="11"/>
      <c r="J345" s="11"/>
      <c r="K345" s="11">
        <f t="shared" si="76"/>
        <v>0</v>
      </c>
    </row>
    <row r="346" spans="1:11" ht="18" x14ac:dyDescent="0.15">
      <c r="A346" s="85">
        <v>4</v>
      </c>
      <c r="B346" s="83">
        <v>1196491248</v>
      </c>
      <c r="C346" s="90" t="s">
        <v>366</v>
      </c>
      <c r="D346" s="71" t="s">
        <v>370</v>
      </c>
      <c r="E346" s="83" t="s">
        <v>25</v>
      </c>
      <c r="F346" s="11">
        <v>957320</v>
      </c>
      <c r="G346" s="11">
        <v>0</v>
      </c>
      <c r="H346" s="11">
        <f t="shared" si="75"/>
        <v>957320</v>
      </c>
      <c r="I346" s="11"/>
      <c r="J346" s="11"/>
      <c r="K346" s="11">
        <f t="shared" si="76"/>
        <v>0</v>
      </c>
    </row>
    <row r="347" spans="1:11" ht="18" x14ac:dyDescent="0.15">
      <c r="A347" s="85">
        <v>5</v>
      </c>
      <c r="B347" s="83">
        <v>1196491249</v>
      </c>
      <c r="C347" s="90" t="s">
        <v>366</v>
      </c>
      <c r="D347" s="71" t="s">
        <v>371</v>
      </c>
      <c r="E347" s="83" t="s">
        <v>25</v>
      </c>
      <c r="F347" s="11">
        <v>880734</v>
      </c>
      <c r="G347" s="11">
        <v>0</v>
      </c>
      <c r="H347" s="11">
        <f t="shared" si="75"/>
        <v>880734</v>
      </c>
      <c r="I347" s="11"/>
      <c r="J347" s="11"/>
      <c r="K347" s="11">
        <f t="shared" si="76"/>
        <v>0</v>
      </c>
    </row>
    <row r="348" spans="1:11" ht="18" x14ac:dyDescent="0.15">
      <c r="A348" s="85">
        <v>6</v>
      </c>
      <c r="B348" s="83">
        <v>1196491250</v>
      </c>
      <c r="C348" s="90" t="s">
        <v>366</v>
      </c>
      <c r="D348" s="71" t="s">
        <v>372</v>
      </c>
      <c r="E348" s="83" t="s">
        <v>25</v>
      </c>
      <c r="F348" s="11">
        <v>880734</v>
      </c>
      <c r="G348" s="11">
        <v>0</v>
      </c>
      <c r="H348" s="11">
        <f t="shared" si="75"/>
        <v>880734</v>
      </c>
      <c r="I348" s="11"/>
      <c r="J348" s="11"/>
      <c r="K348" s="11">
        <f t="shared" si="76"/>
        <v>0</v>
      </c>
    </row>
    <row r="349" spans="1:11" ht="18" x14ac:dyDescent="0.15">
      <c r="A349" s="85">
        <v>7</v>
      </c>
      <c r="B349" s="83">
        <v>1196491251</v>
      </c>
      <c r="C349" s="90" t="s">
        <v>366</v>
      </c>
      <c r="D349" s="71" t="s">
        <v>373</v>
      </c>
      <c r="E349" s="83" t="s">
        <v>25</v>
      </c>
      <c r="F349" s="11">
        <v>880734</v>
      </c>
      <c r="G349" s="11">
        <v>0</v>
      </c>
      <c r="H349" s="11">
        <f t="shared" si="75"/>
        <v>880734</v>
      </c>
      <c r="I349" s="11"/>
      <c r="J349" s="11"/>
      <c r="K349" s="11">
        <f t="shared" si="76"/>
        <v>0</v>
      </c>
    </row>
    <row r="350" spans="1:11" ht="18" x14ac:dyDescent="0.15">
      <c r="A350" s="85">
        <v>8</v>
      </c>
      <c r="B350" s="83">
        <v>1196491252</v>
      </c>
      <c r="C350" s="90" t="s">
        <v>366</v>
      </c>
      <c r="D350" s="71" t="s">
        <v>374</v>
      </c>
      <c r="E350" s="83" t="s">
        <v>25</v>
      </c>
      <c r="F350" s="11">
        <v>880734</v>
      </c>
      <c r="G350" s="11">
        <v>0</v>
      </c>
      <c r="H350" s="11">
        <f t="shared" si="75"/>
        <v>880734</v>
      </c>
      <c r="I350" s="11"/>
      <c r="J350" s="11"/>
      <c r="K350" s="11">
        <f t="shared" si="76"/>
        <v>0</v>
      </c>
    </row>
    <row r="351" spans="1:11" ht="18" x14ac:dyDescent="0.15">
      <c r="A351" s="85">
        <v>9</v>
      </c>
      <c r="B351" s="83">
        <v>1196491254</v>
      </c>
      <c r="C351" s="90" t="s">
        <v>366</v>
      </c>
      <c r="D351" s="71" t="s">
        <v>375</v>
      </c>
      <c r="E351" s="83" t="s">
        <v>25</v>
      </c>
      <c r="F351" s="11">
        <v>1889076</v>
      </c>
      <c r="G351" s="11">
        <v>0</v>
      </c>
      <c r="H351" s="11">
        <f t="shared" si="75"/>
        <v>1889076</v>
      </c>
      <c r="I351" s="11"/>
      <c r="J351" s="11"/>
      <c r="K351" s="11">
        <f t="shared" si="76"/>
        <v>0</v>
      </c>
    </row>
    <row r="352" spans="1:11" ht="18" x14ac:dyDescent="0.15">
      <c r="A352" s="85">
        <v>10</v>
      </c>
      <c r="B352" s="83">
        <v>1196491255</v>
      </c>
      <c r="C352" s="90" t="s">
        <v>366</v>
      </c>
      <c r="D352" s="71" t="s">
        <v>376</v>
      </c>
      <c r="E352" s="83" t="s">
        <v>25</v>
      </c>
      <c r="F352" s="11">
        <v>1761469</v>
      </c>
      <c r="G352" s="11">
        <v>0</v>
      </c>
      <c r="H352" s="11">
        <f t="shared" si="75"/>
        <v>1761469</v>
      </c>
      <c r="I352" s="11"/>
      <c r="J352" s="11"/>
      <c r="K352" s="11">
        <f t="shared" si="76"/>
        <v>0</v>
      </c>
    </row>
    <row r="353" spans="1:11" ht="18" x14ac:dyDescent="0.15">
      <c r="A353" s="85">
        <v>11</v>
      </c>
      <c r="B353" s="83">
        <v>1196491256</v>
      </c>
      <c r="C353" s="90" t="s">
        <v>366</v>
      </c>
      <c r="D353" s="71" t="s">
        <v>377</v>
      </c>
      <c r="E353" s="83" t="s">
        <v>25</v>
      </c>
      <c r="F353" s="11">
        <v>1276392</v>
      </c>
      <c r="G353" s="11">
        <v>0</v>
      </c>
      <c r="H353" s="11">
        <f t="shared" si="75"/>
        <v>1276392</v>
      </c>
      <c r="I353" s="11"/>
      <c r="J353" s="11"/>
      <c r="K353" s="11">
        <f t="shared" si="76"/>
        <v>0</v>
      </c>
    </row>
    <row r="354" spans="1:11" ht="18" x14ac:dyDescent="0.15">
      <c r="A354" s="85">
        <v>12</v>
      </c>
      <c r="B354" s="83">
        <v>1196491257</v>
      </c>
      <c r="C354" s="90" t="s">
        <v>366</v>
      </c>
      <c r="D354" s="71" t="s">
        <v>378</v>
      </c>
      <c r="E354" s="83" t="s">
        <v>25</v>
      </c>
      <c r="F354" s="11">
        <v>1276392</v>
      </c>
      <c r="G354" s="11">
        <v>0</v>
      </c>
      <c r="H354" s="11">
        <f t="shared" si="75"/>
        <v>1276392</v>
      </c>
      <c r="I354" s="11"/>
      <c r="J354" s="11"/>
      <c r="K354" s="11">
        <f t="shared" si="76"/>
        <v>0</v>
      </c>
    </row>
    <row r="355" spans="1:11" ht="18" x14ac:dyDescent="0.15">
      <c r="A355" s="85">
        <v>13</v>
      </c>
      <c r="B355" s="83">
        <v>1196491258</v>
      </c>
      <c r="C355" s="90" t="s">
        <v>366</v>
      </c>
      <c r="D355" s="71" t="s">
        <v>379</v>
      </c>
      <c r="E355" s="83" t="s">
        <v>25</v>
      </c>
      <c r="F355" s="11">
        <v>1582734</v>
      </c>
      <c r="G355" s="11">
        <v>0</v>
      </c>
      <c r="H355" s="11">
        <f t="shared" si="75"/>
        <v>1582734</v>
      </c>
      <c r="I355" s="11"/>
      <c r="J355" s="11"/>
      <c r="K355" s="11">
        <f t="shared" si="76"/>
        <v>0</v>
      </c>
    </row>
    <row r="356" spans="1:11" ht="18" x14ac:dyDescent="0.15">
      <c r="A356" s="85">
        <v>14</v>
      </c>
      <c r="B356" s="83">
        <v>1196491259</v>
      </c>
      <c r="C356" s="90" t="s">
        <v>366</v>
      </c>
      <c r="D356" s="71" t="s">
        <v>380</v>
      </c>
      <c r="E356" s="83" t="s">
        <v>25</v>
      </c>
      <c r="F356" s="11">
        <v>1889076</v>
      </c>
      <c r="G356" s="11">
        <v>0</v>
      </c>
      <c r="H356" s="11">
        <f t="shared" si="75"/>
        <v>1889076</v>
      </c>
      <c r="I356" s="11"/>
      <c r="J356" s="11"/>
      <c r="K356" s="11">
        <f t="shared" si="76"/>
        <v>0</v>
      </c>
    </row>
    <row r="357" spans="1:11" ht="18" x14ac:dyDescent="0.15">
      <c r="A357" s="85">
        <v>15</v>
      </c>
      <c r="B357" s="83">
        <v>1196491260</v>
      </c>
      <c r="C357" s="90" t="s">
        <v>366</v>
      </c>
      <c r="D357" s="71" t="s">
        <v>381</v>
      </c>
      <c r="E357" s="83" t="s">
        <v>25</v>
      </c>
      <c r="F357" s="11">
        <v>1889076</v>
      </c>
      <c r="G357" s="11">
        <v>0</v>
      </c>
      <c r="H357" s="11">
        <f t="shared" si="75"/>
        <v>1889076</v>
      </c>
      <c r="I357" s="11"/>
      <c r="J357" s="11"/>
      <c r="K357" s="11">
        <f t="shared" si="76"/>
        <v>0</v>
      </c>
    </row>
    <row r="358" spans="1:11" ht="18" x14ac:dyDescent="0.15">
      <c r="A358" s="85">
        <v>16</v>
      </c>
      <c r="B358" s="83">
        <v>1196491261</v>
      </c>
      <c r="C358" s="90" t="s">
        <v>366</v>
      </c>
      <c r="D358" s="71" t="s">
        <v>382</v>
      </c>
      <c r="E358" s="83" t="s">
        <v>25</v>
      </c>
      <c r="F358" s="11">
        <v>1889076</v>
      </c>
      <c r="G358" s="11">
        <v>0</v>
      </c>
      <c r="H358" s="11">
        <f t="shared" si="75"/>
        <v>1889076</v>
      </c>
      <c r="I358" s="11"/>
      <c r="J358" s="11"/>
      <c r="K358" s="11">
        <f t="shared" si="76"/>
        <v>0</v>
      </c>
    </row>
    <row r="359" spans="1:11" ht="18" x14ac:dyDescent="0.15">
      <c r="A359" s="85">
        <v>17</v>
      </c>
      <c r="B359" s="83">
        <v>1196491262</v>
      </c>
      <c r="C359" s="90" t="s">
        <v>366</v>
      </c>
      <c r="D359" s="71" t="s">
        <v>383</v>
      </c>
      <c r="E359" s="83" t="s">
        <v>25</v>
      </c>
      <c r="F359" s="11">
        <v>1889076</v>
      </c>
      <c r="G359" s="11">
        <v>0</v>
      </c>
      <c r="H359" s="11">
        <f t="shared" si="75"/>
        <v>1889076</v>
      </c>
      <c r="I359" s="11"/>
      <c r="J359" s="11"/>
      <c r="K359" s="11">
        <f t="shared" si="76"/>
        <v>0</v>
      </c>
    </row>
    <row r="360" spans="1:11" ht="18" x14ac:dyDescent="0.15">
      <c r="A360" s="85">
        <v>18</v>
      </c>
      <c r="B360" s="83">
        <v>1196491263</v>
      </c>
      <c r="C360" s="90" t="s">
        <v>366</v>
      </c>
      <c r="D360" s="71" t="s">
        <v>384</v>
      </c>
      <c r="E360" s="83" t="s">
        <v>25</v>
      </c>
      <c r="F360" s="11">
        <v>1889076</v>
      </c>
      <c r="G360" s="11">
        <v>0</v>
      </c>
      <c r="H360" s="11">
        <f t="shared" si="75"/>
        <v>1889076</v>
      </c>
      <c r="I360" s="11"/>
      <c r="J360" s="11"/>
      <c r="K360" s="11">
        <f t="shared" si="76"/>
        <v>0</v>
      </c>
    </row>
    <row r="361" spans="1:11" ht="18" x14ac:dyDescent="0.15">
      <c r="A361" s="85">
        <v>19</v>
      </c>
      <c r="B361" s="83">
        <v>1196491264</v>
      </c>
      <c r="C361" s="90" t="s">
        <v>366</v>
      </c>
      <c r="D361" s="71" t="s">
        <v>385</v>
      </c>
      <c r="E361" s="83" t="s">
        <v>25</v>
      </c>
      <c r="F361" s="11">
        <v>1889076</v>
      </c>
      <c r="G361" s="11">
        <v>0</v>
      </c>
      <c r="H361" s="11">
        <f t="shared" si="75"/>
        <v>1889076</v>
      </c>
      <c r="I361" s="11"/>
      <c r="J361" s="11"/>
      <c r="K361" s="11">
        <f t="shared" si="76"/>
        <v>0</v>
      </c>
    </row>
    <row r="362" spans="1:11" ht="18" x14ac:dyDescent="0.15">
      <c r="A362" s="85">
        <v>20</v>
      </c>
      <c r="B362" s="83">
        <v>1196491265</v>
      </c>
      <c r="C362" s="90" t="s">
        <v>366</v>
      </c>
      <c r="D362" s="71" t="s">
        <v>386</v>
      </c>
      <c r="E362" s="83" t="s">
        <v>25</v>
      </c>
      <c r="F362" s="11">
        <v>1889076</v>
      </c>
      <c r="G362" s="11">
        <v>0</v>
      </c>
      <c r="H362" s="11">
        <f t="shared" si="75"/>
        <v>1889076</v>
      </c>
      <c r="I362" s="11"/>
      <c r="J362" s="11"/>
      <c r="K362" s="11">
        <f t="shared" si="76"/>
        <v>0</v>
      </c>
    </row>
    <row r="363" spans="1:11" ht="18" x14ac:dyDescent="0.15">
      <c r="A363" s="85">
        <v>21</v>
      </c>
      <c r="B363" s="83">
        <v>1196491266</v>
      </c>
      <c r="C363" s="90" t="s">
        <v>366</v>
      </c>
      <c r="D363" s="71" t="s">
        <v>387</v>
      </c>
      <c r="E363" s="83" t="s">
        <v>25</v>
      </c>
      <c r="F363" s="11">
        <v>1889076</v>
      </c>
      <c r="G363" s="11">
        <v>0</v>
      </c>
      <c r="H363" s="11">
        <f t="shared" si="75"/>
        <v>1889076</v>
      </c>
      <c r="I363" s="11"/>
      <c r="J363" s="11"/>
      <c r="K363" s="11">
        <f t="shared" si="76"/>
        <v>0</v>
      </c>
    </row>
    <row r="364" spans="1:11" ht="27" x14ac:dyDescent="0.15">
      <c r="A364" s="85">
        <v>22</v>
      </c>
      <c r="B364" s="83">
        <v>1196491267</v>
      </c>
      <c r="C364" s="90" t="s">
        <v>366</v>
      </c>
      <c r="D364" s="71" t="s">
        <v>388</v>
      </c>
      <c r="E364" s="83" t="s">
        <v>25</v>
      </c>
      <c r="F364" s="11">
        <v>1889076</v>
      </c>
      <c r="G364" s="11">
        <v>0</v>
      </c>
      <c r="H364" s="11">
        <f t="shared" si="75"/>
        <v>1889076</v>
      </c>
      <c r="I364" s="11"/>
      <c r="J364" s="11"/>
      <c r="K364" s="11">
        <f t="shared" si="76"/>
        <v>0</v>
      </c>
    </row>
    <row r="365" spans="1:11" ht="27" x14ac:dyDescent="0.15">
      <c r="A365" s="85">
        <v>23</v>
      </c>
      <c r="B365" s="83">
        <v>1196491268</v>
      </c>
      <c r="C365" s="90" t="s">
        <v>366</v>
      </c>
      <c r="D365" s="71" t="s">
        <v>389</v>
      </c>
      <c r="E365" s="83" t="s">
        <v>25</v>
      </c>
      <c r="F365" s="11">
        <v>1889076</v>
      </c>
      <c r="G365" s="11">
        <v>0</v>
      </c>
      <c r="H365" s="11">
        <f t="shared" si="75"/>
        <v>1889076</v>
      </c>
      <c r="I365" s="11"/>
      <c r="J365" s="11"/>
      <c r="K365" s="11">
        <f t="shared" si="76"/>
        <v>0</v>
      </c>
    </row>
    <row r="366" spans="1:11" s="19" customFormat="1" ht="14.25" customHeight="1" x14ac:dyDescent="0.15">
      <c r="A366" s="21"/>
      <c r="B366" s="21"/>
      <c r="C366" s="21"/>
      <c r="D366" s="16" t="s">
        <v>390</v>
      </c>
      <c r="E366" s="22"/>
      <c r="F366" s="17"/>
      <c r="G366" s="17"/>
      <c r="H366" s="18">
        <f>SUM(H343:H365)</f>
        <v>52715925</v>
      </c>
      <c r="I366" s="17"/>
      <c r="J366" s="17"/>
      <c r="K366" s="18">
        <f>SUM(K343:K365)</f>
        <v>0</v>
      </c>
    </row>
    <row r="367" spans="1:11" ht="9" x14ac:dyDescent="0.15">
      <c r="A367" s="74" t="s">
        <v>391</v>
      </c>
      <c r="B367" s="140" t="s">
        <v>392</v>
      </c>
      <c r="C367" s="141"/>
      <c r="D367" s="141"/>
      <c r="E367" s="91" t="s">
        <v>393</v>
      </c>
      <c r="F367" s="142" t="s">
        <v>3</v>
      </c>
      <c r="G367" s="143"/>
      <c r="H367" s="144"/>
      <c r="I367" s="142" t="s">
        <v>624</v>
      </c>
      <c r="J367" s="143"/>
      <c r="K367" s="144"/>
    </row>
    <row r="368" spans="1:11" ht="27" x14ac:dyDescent="0.15">
      <c r="A368" s="67" t="s">
        <v>4</v>
      </c>
      <c r="B368" s="67" t="s">
        <v>5</v>
      </c>
      <c r="C368" s="67" t="s">
        <v>240</v>
      </c>
      <c r="D368" s="67" t="s">
        <v>7</v>
      </c>
      <c r="E368" s="88" t="s">
        <v>8</v>
      </c>
      <c r="F368" s="6" t="s">
        <v>9</v>
      </c>
      <c r="G368" s="6" t="s">
        <v>10</v>
      </c>
      <c r="H368" s="6" t="s">
        <v>11</v>
      </c>
      <c r="I368" s="6" t="s">
        <v>9</v>
      </c>
      <c r="J368" s="6" t="s">
        <v>10</v>
      </c>
      <c r="K368" s="6" t="s">
        <v>11</v>
      </c>
    </row>
    <row r="369" spans="1:11" ht="18" x14ac:dyDescent="0.15">
      <c r="A369" s="85">
        <v>1</v>
      </c>
      <c r="B369" s="83">
        <v>1186220911</v>
      </c>
      <c r="C369" s="90">
        <v>42293406</v>
      </c>
      <c r="D369" s="71" t="s">
        <v>394</v>
      </c>
      <c r="E369" s="83" t="s">
        <v>25</v>
      </c>
      <c r="F369" s="11">
        <v>2174862</v>
      </c>
      <c r="G369" s="11">
        <v>0</v>
      </c>
      <c r="H369" s="11">
        <f>+F369+G369</f>
        <v>2174862</v>
      </c>
      <c r="I369" s="11"/>
      <c r="J369" s="11"/>
      <c r="K369" s="11">
        <f>+I369+J369</f>
        <v>0</v>
      </c>
    </row>
    <row r="370" spans="1:11" ht="18" x14ac:dyDescent="0.15">
      <c r="A370" s="85">
        <v>2</v>
      </c>
      <c r="B370" s="83">
        <v>1186290013</v>
      </c>
      <c r="C370" s="90">
        <v>42203403</v>
      </c>
      <c r="D370" s="71" t="s">
        <v>395</v>
      </c>
      <c r="E370" s="83" t="s">
        <v>25</v>
      </c>
      <c r="F370" s="11">
        <v>1379551</v>
      </c>
      <c r="G370" s="11">
        <v>0</v>
      </c>
      <c r="H370" s="11">
        <f t="shared" ref="H370:H374" si="77">+F370+G370</f>
        <v>1379551</v>
      </c>
      <c r="I370" s="11"/>
      <c r="J370" s="11"/>
      <c r="K370" s="11">
        <f t="shared" ref="K370:K374" si="78">+I370+J370</f>
        <v>0</v>
      </c>
    </row>
    <row r="371" spans="1:11" ht="18" x14ac:dyDescent="0.15">
      <c r="A371" s="85">
        <v>3</v>
      </c>
      <c r="B371" s="83">
        <v>1186290012</v>
      </c>
      <c r="C371" s="90">
        <v>42203403</v>
      </c>
      <c r="D371" s="71" t="s">
        <v>396</v>
      </c>
      <c r="E371" s="83" t="s">
        <v>25</v>
      </c>
      <c r="F371" s="11">
        <v>1379551</v>
      </c>
      <c r="G371" s="11">
        <v>0</v>
      </c>
      <c r="H371" s="11">
        <f t="shared" si="77"/>
        <v>1379551</v>
      </c>
      <c r="I371" s="11"/>
      <c r="J371" s="11"/>
      <c r="K371" s="11">
        <f t="shared" si="78"/>
        <v>0</v>
      </c>
    </row>
    <row r="372" spans="1:11" ht="14.25" customHeight="1" x14ac:dyDescent="0.15">
      <c r="A372" s="85">
        <v>4</v>
      </c>
      <c r="B372" s="83">
        <v>1186220110</v>
      </c>
      <c r="C372" s="90">
        <v>42203406</v>
      </c>
      <c r="D372" s="71" t="s">
        <v>397</v>
      </c>
      <c r="E372" s="83" t="s">
        <v>25</v>
      </c>
      <c r="F372" s="11">
        <v>1718690</v>
      </c>
      <c r="G372" s="11">
        <f>ROUND(F372*0.19,0)</f>
        <v>326551</v>
      </c>
      <c r="H372" s="11">
        <f t="shared" si="77"/>
        <v>2045241</v>
      </c>
      <c r="I372" s="11"/>
      <c r="J372" s="11"/>
      <c r="K372" s="11">
        <f t="shared" si="78"/>
        <v>0</v>
      </c>
    </row>
    <row r="373" spans="1:11" ht="36" x14ac:dyDescent="0.15">
      <c r="A373" s="85">
        <v>5</v>
      </c>
      <c r="B373" s="83">
        <v>1186220913</v>
      </c>
      <c r="C373" s="90">
        <v>42203403</v>
      </c>
      <c r="D373" s="71" t="s">
        <v>398</v>
      </c>
      <c r="E373" s="83" t="s">
        <v>25</v>
      </c>
      <c r="F373" s="11">
        <v>4368577</v>
      </c>
      <c r="G373" s="11">
        <v>0</v>
      </c>
      <c r="H373" s="11">
        <f t="shared" si="77"/>
        <v>4368577</v>
      </c>
      <c r="I373" s="11"/>
      <c r="J373" s="11"/>
      <c r="K373" s="11">
        <f t="shared" si="78"/>
        <v>0</v>
      </c>
    </row>
    <row r="374" spans="1:11" ht="18" x14ac:dyDescent="0.15">
      <c r="A374" s="85">
        <v>6</v>
      </c>
      <c r="B374" s="83">
        <v>1186290057</v>
      </c>
      <c r="C374" s="90">
        <v>42203406</v>
      </c>
      <c r="D374" s="71" t="s">
        <v>399</v>
      </c>
      <c r="E374" s="83" t="s">
        <v>25</v>
      </c>
      <c r="F374" s="11">
        <v>1954364</v>
      </c>
      <c r="G374" s="11">
        <f>ROUND(F374*0.19,0)</f>
        <v>371329</v>
      </c>
      <c r="H374" s="11">
        <f t="shared" si="77"/>
        <v>2325693</v>
      </c>
      <c r="I374" s="11"/>
      <c r="J374" s="11"/>
      <c r="K374" s="11">
        <f t="shared" si="78"/>
        <v>0</v>
      </c>
    </row>
    <row r="375" spans="1:11" s="19" customFormat="1" ht="14.25" customHeight="1" x14ac:dyDescent="0.15">
      <c r="A375" s="21"/>
      <c r="B375" s="21"/>
      <c r="C375" s="21"/>
      <c r="D375" s="16" t="s">
        <v>400</v>
      </c>
      <c r="E375" s="22"/>
      <c r="F375" s="17"/>
      <c r="G375" s="17"/>
      <c r="H375" s="18">
        <f>SUM(H369:H374)</f>
        <v>13673475</v>
      </c>
      <c r="I375" s="17"/>
      <c r="J375" s="17"/>
      <c r="K375" s="18">
        <f>SUM(K369:K374)</f>
        <v>0</v>
      </c>
    </row>
    <row r="376" spans="1:11" ht="14.25" customHeight="1" x14ac:dyDescent="0.15">
      <c r="A376" s="74" t="s">
        <v>401</v>
      </c>
      <c r="B376" s="140" t="s">
        <v>402</v>
      </c>
      <c r="C376" s="141"/>
      <c r="D376" s="141"/>
      <c r="E376" s="91" t="s">
        <v>393</v>
      </c>
      <c r="F376" s="142" t="s">
        <v>3</v>
      </c>
      <c r="G376" s="143"/>
      <c r="H376" s="144"/>
      <c r="I376" s="142" t="s">
        <v>624</v>
      </c>
      <c r="J376" s="143"/>
      <c r="K376" s="144"/>
    </row>
    <row r="377" spans="1:11" ht="27" x14ac:dyDescent="0.15">
      <c r="A377" s="67" t="s">
        <v>4</v>
      </c>
      <c r="B377" s="67" t="s">
        <v>5</v>
      </c>
      <c r="C377" s="67" t="s">
        <v>240</v>
      </c>
      <c r="D377" s="67" t="s">
        <v>7</v>
      </c>
      <c r="E377" s="96" t="s">
        <v>8</v>
      </c>
      <c r="F377" s="6" t="s">
        <v>9</v>
      </c>
      <c r="G377" s="6" t="s">
        <v>10</v>
      </c>
      <c r="H377" s="6" t="s">
        <v>11</v>
      </c>
      <c r="I377" s="6" t="s">
        <v>9</v>
      </c>
      <c r="J377" s="6" t="s">
        <v>10</v>
      </c>
      <c r="K377" s="6" t="s">
        <v>11</v>
      </c>
    </row>
    <row r="378" spans="1:11" ht="14.25" customHeight="1" x14ac:dyDescent="0.15">
      <c r="A378" s="85">
        <v>1</v>
      </c>
      <c r="B378" s="83">
        <v>1186220498</v>
      </c>
      <c r="C378" s="90">
        <v>42296100</v>
      </c>
      <c r="D378" s="71" t="s">
        <v>403</v>
      </c>
      <c r="E378" s="83" t="s">
        <v>25</v>
      </c>
      <c r="F378" s="11">
        <v>721852</v>
      </c>
      <c r="G378" s="11">
        <v>0</v>
      </c>
      <c r="H378" s="11">
        <f t="shared" ref="H378:H379" si="79">+F378+G378</f>
        <v>721852</v>
      </c>
      <c r="I378" s="11"/>
      <c r="J378" s="11"/>
      <c r="K378" s="11">
        <f t="shared" ref="K378:K379" si="80">+I378+J378</f>
        <v>0</v>
      </c>
    </row>
    <row r="379" spans="1:11" ht="14.25" customHeight="1" x14ac:dyDescent="0.15">
      <c r="A379" s="85">
        <v>2</v>
      </c>
      <c r="B379" s="83">
        <v>1186220498</v>
      </c>
      <c r="C379" s="90">
        <v>42296100</v>
      </c>
      <c r="D379" s="71" t="s">
        <v>404</v>
      </c>
      <c r="E379" s="83" t="s">
        <v>25</v>
      </c>
      <c r="F379" s="11">
        <v>721852</v>
      </c>
      <c r="G379" s="11">
        <v>0</v>
      </c>
      <c r="H379" s="11">
        <f t="shared" si="79"/>
        <v>721852</v>
      </c>
      <c r="I379" s="11"/>
      <c r="J379" s="11"/>
      <c r="K379" s="11">
        <f t="shared" si="80"/>
        <v>0</v>
      </c>
    </row>
    <row r="380" spans="1:11" s="19" customFormat="1" ht="14.25" customHeight="1" x14ac:dyDescent="0.15">
      <c r="A380" s="21"/>
      <c r="B380" s="21"/>
      <c r="C380" s="21"/>
      <c r="D380" s="16" t="s">
        <v>405</v>
      </c>
      <c r="E380" s="22"/>
      <c r="F380" s="17"/>
      <c r="G380" s="17"/>
      <c r="H380" s="18">
        <f>SUM(H378:H379)</f>
        <v>1443704</v>
      </c>
      <c r="I380" s="17"/>
      <c r="J380" s="17"/>
      <c r="K380" s="18">
        <f>SUM(K378:K379)</f>
        <v>0</v>
      </c>
    </row>
    <row r="381" spans="1:11" ht="14.25" customHeight="1" x14ac:dyDescent="0.15">
      <c r="A381" s="74" t="s">
        <v>406</v>
      </c>
      <c r="B381" s="140" t="s">
        <v>407</v>
      </c>
      <c r="C381" s="141"/>
      <c r="D381" s="141"/>
      <c r="E381" s="91" t="s">
        <v>78</v>
      </c>
      <c r="F381" s="142" t="s">
        <v>3</v>
      </c>
      <c r="G381" s="143"/>
      <c r="H381" s="144"/>
      <c r="I381" s="142" t="s">
        <v>624</v>
      </c>
      <c r="J381" s="143"/>
      <c r="K381" s="144"/>
    </row>
    <row r="382" spans="1:11" ht="27" x14ac:dyDescent="0.15">
      <c r="A382" s="67" t="s">
        <v>4</v>
      </c>
      <c r="B382" s="67" t="s">
        <v>5</v>
      </c>
      <c r="C382" s="67" t="s">
        <v>240</v>
      </c>
      <c r="D382" s="67" t="s">
        <v>7</v>
      </c>
      <c r="E382" s="88" t="s">
        <v>8</v>
      </c>
      <c r="F382" s="6" t="s">
        <v>9</v>
      </c>
      <c r="G382" s="6" t="s">
        <v>10</v>
      </c>
      <c r="H382" s="6" t="s">
        <v>11</v>
      </c>
      <c r="I382" s="6" t="s">
        <v>9</v>
      </c>
      <c r="J382" s="6" t="s">
        <v>10</v>
      </c>
      <c r="K382" s="6" t="s">
        <v>11</v>
      </c>
    </row>
    <row r="383" spans="1:11" ht="18" x14ac:dyDescent="0.15">
      <c r="A383" s="85">
        <v>1</v>
      </c>
      <c r="B383" s="83">
        <v>1196430149</v>
      </c>
      <c r="C383" s="90">
        <v>42203400</v>
      </c>
      <c r="D383" s="71" t="s">
        <v>408</v>
      </c>
      <c r="E383" s="97" t="s">
        <v>25</v>
      </c>
      <c r="F383" s="11">
        <f>1706760*1.052</f>
        <v>1795511.52</v>
      </c>
      <c r="G383" s="11">
        <v>0</v>
      </c>
      <c r="H383" s="11">
        <f>+F383+G383</f>
        <v>1795511.52</v>
      </c>
      <c r="I383" s="11"/>
      <c r="J383" s="11"/>
      <c r="K383" s="11">
        <f>+I383+J383</f>
        <v>0</v>
      </c>
    </row>
    <row r="384" spans="1:11" ht="14.25" customHeight="1" x14ac:dyDescent="0.15">
      <c r="A384" s="85">
        <v>2</v>
      </c>
      <c r="B384" s="83">
        <v>1196430092</v>
      </c>
      <c r="C384" s="90">
        <v>42203400</v>
      </c>
      <c r="D384" s="71" t="s">
        <v>409</v>
      </c>
      <c r="E384" s="97" t="s">
        <v>25</v>
      </c>
      <c r="F384" s="11">
        <f>2635880*1.052</f>
        <v>2772945.7600000002</v>
      </c>
      <c r="G384" s="11">
        <v>0</v>
      </c>
      <c r="H384" s="11">
        <f t="shared" ref="H384:H388" si="81">+F384+G384</f>
        <v>2772945.7600000002</v>
      </c>
      <c r="I384" s="11"/>
      <c r="J384" s="11"/>
      <c r="K384" s="11">
        <f t="shared" ref="K384:K388" si="82">+I384+J384</f>
        <v>0</v>
      </c>
    </row>
    <row r="385" spans="1:11" ht="18" x14ac:dyDescent="0.15">
      <c r="A385" s="85">
        <v>3</v>
      </c>
      <c r="B385" s="83">
        <v>1196430093</v>
      </c>
      <c r="C385" s="90">
        <v>42203400</v>
      </c>
      <c r="D385" s="71" t="s">
        <v>410</v>
      </c>
      <c r="E385" s="97" t="s">
        <v>25</v>
      </c>
      <c r="F385" s="11">
        <f>4808540*1.052</f>
        <v>5058584.08</v>
      </c>
      <c r="G385" s="11">
        <v>0</v>
      </c>
      <c r="H385" s="11">
        <f t="shared" si="81"/>
        <v>5058584.08</v>
      </c>
      <c r="I385" s="11"/>
      <c r="J385" s="11"/>
      <c r="K385" s="11">
        <f t="shared" si="82"/>
        <v>0</v>
      </c>
    </row>
    <row r="386" spans="1:11" ht="18" x14ac:dyDescent="0.15">
      <c r="A386" s="85">
        <v>4</v>
      </c>
      <c r="B386" s="86">
        <v>1196430861</v>
      </c>
      <c r="C386" s="92" t="s">
        <v>411</v>
      </c>
      <c r="D386" s="69" t="s">
        <v>412</v>
      </c>
      <c r="E386" s="97" t="s">
        <v>25</v>
      </c>
      <c r="F386" s="11">
        <f>1232660*1.052</f>
        <v>1296758.32</v>
      </c>
      <c r="G386" s="11">
        <v>0</v>
      </c>
      <c r="H386" s="11">
        <f t="shared" si="81"/>
        <v>1296758.32</v>
      </c>
      <c r="I386" s="11"/>
      <c r="J386" s="11"/>
      <c r="K386" s="11">
        <f t="shared" si="82"/>
        <v>0</v>
      </c>
    </row>
    <row r="387" spans="1:11" ht="18" x14ac:dyDescent="0.15">
      <c r="A387" s="85">
        <v>5</v>
      </c>
      <c r="B387" s="86">
        <v>1196430850</v>
      </c>
      <c r="C387" s="92" t="s">
        <v>411</v>
      </c>
      <c r="D387" s="69" t="s">
        <v>413</v>
      </c>
      <c r="E387" s="97" t="s">
        <v>25</v>
      </c>
      <c r="F387" s="11">
        <f>1232660*1.052</f>
        <v>1296758.32</v>
      </c>
      <c r="G387" s="11">
        <v>0</v>
      </c>
      <c r="H387" s="11">
        <f t="shared" si="81"/>
        <v>1296758.32</v>
      </c>
      <c r="I387" s="11"/>
      <c r="J387" s="11"/>
      <c r="K387" s="11">
        <f t="shared" si="82"/>
        <v>0</v>
      </c>
    </row>
    <row r="388" spans="1:11" ht="18" x14ac:dyDescent="0.15">
      <c r="A388" s="85">
        <v>6</v>
      </c>
      <c r="B388" s="86">
        <v>1196430032</v>
      </c>
      <c r="C388" s="92" t="s">
        <v>411</v>
      </c>
      <c r="D388" s="69" t="s">
        <v>414</v>
      </c>
      <c r="E388" s="97" t="s">
        <v>25</v>
      </c>
      <c r="F388" s="11">
        <f>1232660*1.052</f>
        <v>1296758.32</v>
      </c>
      <c r="G388" s="11">
        <v>0</v>
      </c>
      <c r="H388" s="11">
        <f t="shared" si="81"/>
        <v>1296758.32</v>
      </c>
      <c r="I388" s="11"/>
      <c r="J388" s="11"/>
      <c r="K388" s="11">
        <f t="shared" si="82"/>
        <v>0</v>
      </c>
    </row>
    <row r="389" spans="1:11" s="19" customFormat="1" ht="14.25" customHeight="1" x14ac:dyDescent="0.15">
      <c r="A389" s="21"/>
      <c r="B389" s="21"/>
      <c r="C389" s="21"/>
      <c r="D389" s="16" t="s">
        <v>415</v>
      </c>
      <c r="E389" s="22"/>
      <c r="F389" s="17"/>
      <c r="G389" s="17"/>
      <c r="H389" s="18">
        <f>SUM(H383:H388)</f>
        <v>13517316.32</v>
      </c>
      <c r="I389" s="17"/>
      <c r="J389" s="17"/>
      <c r="K389" s="18">
        <f>SUM(K383:K388)</f>
        <v>0</v>
      </c>
    </row>
    <row r="390" spans="1:11" ht="14.25" customHeight="1" x14ac:dyDescent="0.15">
      <c r="A390" s="74" t="s">
        <v>416</v>
      </c>
      <c r="B390" s="140" t="s">
        <v>417</v>
      </c>
      <c r="C390" s="141"/>
      <c r="D390" s="141"/>
      <c r="E390" s="87" t="s">
        <v>418</v>
      </c>
      <c r="F390" s="142" t="s">
        <v>3</v>
      </c>
      <c r="G390" s="143"/>
      <c r="H390" s="144"/>
      <c r="I390" s="142" t="s">
        <v>624</v>
      </c>
      <c r="J390" s="143"/>
      <c r="K390" s="144"/>
    </row>
    <row r="391" spans="1:11" ht="27" x14ac:dyDescent="0.15">
      <c r="A391" s="67" t="s">
        <v>4</v>
      </c>
      <c r="B391" s="67" t="s">
        <v>5</v>
      </c>
      <c r="C391" s="67" t="s">
        <v>240</v>
      </c>
      <c r="D391" s="67" t="s">
        <v>7</v>
      </c>
      <c r="E391" s="88" t="s">
        <v>8</v>
      </c>
      <c r="F391" s="6" t="s">
        <v>9</v>
      </c>
      <c r="G391" s="6" t="s">
        <v>10</v>
      </c>
      <c r="H391" s="6" t="s">
        <v>11</v>
      </c>
      <c r="I391" s="6" t="s">
        <v>9</v>
      </c>
      <c r="J391" s="6" t="s">
        <v>10</v>
      </c>
      <c r="K391" s="6" t="s">
        <v>11</v>
      </c>
    </row>
    <row r="392" spans="1:11" ht="14.25" customHeight="1" x14ac:dyDescent="0.15">
      <c r="A392" s="85">
        <v>1</v>
      </c>
      <c r="B392" s="83">
        <v>1196491100</v>
      </c>
      <c r="C392" s="90">
        <v>42293906</v>
      </c>
      <c r="D392" s="71" t="s">
        <v>417</v>
      </c>
      <c r="E392" s="83" t="s">
        <v>25</v>
      </c>
      <c r="F392" s="11">
        <v>216916</v>
      </c>
      <c r="G392" s="11">
        <v>0</v>
      </c>
      <c r="H392" s="11">
        <f>+F392+G392</f>
        <v>216916</v>
      </c>
      <c r="I392" s="11"/>
      <c r="J392" s="11"/>
      <c r="K392" s="11">
        <f>+I392+J392</f>
        <v>0</v>
      </c>
    </row>
    <row r="393" spans="1:11" s="19" customFormat="1" ht="14.25" customHeight="1" x14ac:dyDescent="0.15">
      <c r="A393" s="21"/>
      <c r="B393" s="21"/>
      <c r="C393" s="21"/>
      <c r="D393" s="16" t="s">
        <v>419</v>
      </c>
      <c r="E393" s="22"/>
      <c r="F393" s="17"/>
      <c r="G393" s="17"/>
      <c r="H393" s="18">
        <f>SUM(H392)</f>
        <v>216916</v>
      </c>
      <c r="I393" s="17"/>
      <c r="J393" s="17"/>
      <c r="K393" s="18">
        <f>SUM(K392)</f>
        <v>0</v>
      </c>
    </row>
    <row r="394" spans="1:11" ht="14.25" customHeight="1" x14ac:dyDescent="0.15">
      <c r="A394" s="74" t="s">
        <v>420</v>
      </c>
      <c r="B394" s="140" t="s">
        <v>421</v>
      </c>
      <c r="C394" s="141"/>
      <c r="D394" s="141"/>
      <c r="E394" s="91" t="s">
        <v>418</v>
      </c>
      <c r="F394" s="142" t="s">
        <v>3</v>
      </c>
      <c r="G394" s="143"/>
      <c r="H394" s="144"/>
      <c r="I394" s="142" t="s">
        <v>624</v>
      </c>
      <c r="J394" s="143"/>
      <c r="K394" s="144"/>
    </row>
    <row r="395" spans="1:11" ht="27" x14ac:dyDescent="0.15">
      <c r="A395" s="67" t="s">
        <v>4</v>
      </c>
      <c r="B395" s="67" t="s">
        <v>5</v>
      </c>
      <c r="C395" s="67" t="s">
        <v>240</v>
      </c>
      <c r="D395" s="67" t="s">
        <v>7</v>
      </c>
      <c r="E395" s="88" t="s">
        <v>8</v>
      </c>
      <c r="F395" s="6" t="s">
        <v>9</v>
      </c>
      <c r="G395" s="6" t="s">
        <v>10</v>
      </c>
      <c r="H395" s="6" t="s">
        <v>11</v>
      </c>
      <c r="I395" s="6" t="s">
        <v>9</v>
      </c>
      <c r="J395" s="6" t="s">
        <v>10</v>
      </c>
      <c r="K395" s="6" t="s">
        <v>11</v>
      </c>
    </row>
    <row r="396" spans="1:11" ht="18" x14ac:dyDescent="0.15">
      <c r="A396" s="85">
        <v>1</v>
      </c>
      <c r="B396" s="86">
        <v>1199040009</v>
      </c>
      <c r="C396" s="92" t="s">
        <v>422</v>
      </c>
      <c r="D396" s="69" t="s">
        <v>423</v>
      </c>
      <c r="E396" s="86" t="s">
        <v>25</v>
      </c>
      <c r="F396" s="11">
        <f>2972*1.052</f>
        <v>3126.5440000000003</v>
      </c>
      <c r="G396" s="11">
        <f>ROUND(F396*0.19,0)</f>
        <v>594</v>
      </c>
      <c r="H396" s="11">
        <f>+F396+G396</f>
        <v>3720.5440000000003</v>
      </c>
      <c r="I396" s="11"/>
      <c r="J396" s="11"/>
      <c r="K396" s="11">
        <f>+I396+J396</f>
        <v>0</v>
      </c>
    </row>
    <row r="397" spans="1:11" ht="18" x14ac:dyDescent="0.15">
      <c r="A397" s="85">
        <v>2</v>
      </c>
      <c r="B397" s="86">
        <v>1176090486</v>
      </c>
      <c r="C397" s="92" t="s">
        <v>422</v>
      </c>
      <c r="D397" s="69" t="s">
        <v>424</v>
      </c>
      <c r="E397" s="86" t="s">
        <v>25</v>
      </c>
      <c r="F397" s="11">
        <f>2649*1.052</f>
        <v>2786.748</v>
      </c>
      <c r="G397" s="11">
        <f t="shared" ref="G397:G399" si="83">ROUND(F397*0.19,0)</f>
        <v>529</v>
      </c>
      <c r="H397" s="11">
        <f t="shared" ref="H397:H399" si="84">+F397+G397</f>
        <v>3315.748</v>
      </c>
      <c r="I397" s="11"/>
      <c r="J397" s="11"/>
      <c r="K397" s="11">
        <f t="shared" ref="K397:K399" si="85">+I397+J397</f>
        <v>0</v>
      </c>
    </row>
    <row r="398" spans="1:11" ht="18" x14ac:dyDescent="0.15">
      <c r="A398" s="85">
        <v>3</v>
      </c>
      <c r="B398" s="86">
        <v>1176090487</v>
      </c>
      <c r="C398" s="92" t="s">
        <v>422</v>
      </c>
      <c r="D398" s="69" t="s">
        <v>425</v>
      </c>
      <c r="E398" s="86" t="s">
        <v>25</v>
      </c>
      <c r="F398" s="11">
        <f>2345*1.052</f>
        <v>2466.94</v>
      </c>
      <c r="G398" s="11">
        <f t="shared" si="83"/>
        <v>469</v>
      </c>
      <c r="H398" s="11">
        <f t="shared" si="84"/>
        <v>2935.94</v>
      </c>
      <c r="I398" s="11"/>
      <c r="J398" s="11"/>
      <c r="K398" s="11">
        <f t="shared" si="85"/>
        <v>0</v>
      </c>
    </row>
    <row r="399" spans="1:11" ht="18" x14ac:dyDescent="0.15">
      <c r="A399" s="85">
        <v>4</v>
      </c>
      <c r="B399" s="86">
        <v>1196430599</v>
      </c>
      <c r="C399" s="92" t="s">
        <v>422</v>
      </c>
      <c r="D399" s="69" t="s">
        <v>426</v>
      </c>
      <c r="E399" s="86" t="s">
        <v>25</v>
      </c>
      <c r="F399" s="11">
        <f>6945*1.052</f>
        <v>7306.14</v>
      </c>
      <c r="G399" s="11">
        <f t="shared" si="83"/>
        <v>1388</v>
      </c>
      <c r="H399" s="11">
        <f t="shared" si="84"/>
        <v>8694.14</v>
      </c>
      <c r="I399" s="11"/>
      <c r="J399" s="11"/>
      <c r="K399" s="11">
        <f t="shared" si="85"/>
        <v>0</v>
      </c>
    </row>
    <row r="400" spans="1:11" s="19" customFormat="1" ht="14.25" customHeight="1" x14ac:dyDescent="0.15">
      <c r="A400" s="21"/>
      <c r="B400" s="21"/>
      <c r="C400" s="21"/>
      <c r="D400" s="16" t="s">
        <v>427</v>
      </c>
      <c r="E400" s="22"/>
      <c r="F400" s="17"/>
      <c r="G400" s="17"/>
      <c r="H400" s="18">
        <f>SUM(H396:H399)</f>
        <v>18666.371999999999</v>
      </c>
      <c r="I400" s="17"/>
      <c r="J400" s="17"/>
      <c r="K400" s="18">
        <f>SUM(K396:K399)</f>
        <v>0</v>
      </c>
    </row>
    <row r="401" spans="1:11" ht="20.25" customHeight="1" x14ac:dyDescent="0.15">
      <c r="A401" s="74" t="s">
        <v>428</v>
      </c>
      <c r="B401" s="140" t="s">
        <v>429</v>
      </c>
      <c r="C401" s="141"/>
      <c r="D401" s="141"/>
      <c r="E401" s="91" t="s">
        <v>418</v>
      </c>
      <c r="F401" s="142" t="s">
        <v>3</v>
      </c>
      <c r="G401" s="143"/>
      <c r="H401" s="144"/>
      <c r="I401" s="142" t="s">
        <v>624</v>
      </c>
      <c r="J401" s="143"/>
      <c r="K401" s="144"/>
    </row>
    <row r="402" spans="1:11" ht="27" x14ac:dyDescent="0.15">
      <c r="A402" s="67" t="s">
        <v>4</v>
      </c>
      <c r="B402" s="67" t="s">
        <v>5</v>
      </c>
      <c r="C402" s="67" t="s">
        <v>240</v>
      </c>
      <c r="D402" s="67" t="s">
        <v>7</v>
      </c>
      <c r="E402" s="88" t="s">
        <v>8</v>
      </c>
      <c r="F402" s="6" t="s">
        <v>9</v>
      </c>
      <c r="G402" s="6" t="s">
        <v>10</v>
      </c>
      <c r="H402" s="6" t="s">
        <v>11</v>
      </c>
      <c r="I402" s="6" t="s">
        <v>9</v>
      </c>
      <c r="J402" s="6" t="s">
        <v>10</v>
      </c>
      <c r="K402" s="6" t="s">
        <v>11</v>
      </c>
    </row>
    <row r="403" spans="1:11" ht="36" x14ac:dyDescent="0.15">
      <c r="A403" s="85">
        <v>1</v>
      </c>
      <c r="B403" s="83">
        <v>1186220363</v>
      </c>
      <c r="C403" s="83">
        <v>42295513</v>
      </c>
      <c r="D403" s="71" t="s">
        <v>430</v>
      </c>
      <c r="E403" s="97" t="s">
        <v>25</v>
      </c>
      <c r="F403" s="11">
        <v>12308400</v>
      </c>
      <c r="G403" s="11">
        <v>0</v>
      </c>
      <c r="H403" s="11">
        <f>+F403+G403</f>
        <v>12308400</v>
      </c>
      <c r="I403" s="11"/>
      <c r="J403" s="11"/>
      <c r="K403" s="11">
        <f>+I403+J403</f>
        <v>0</v>
      </c>
    </row>
    <row r="404" spans="1:11" s="19" customFormat="1" ht="14.25" customHeight="1" x14ac:dyDescent="0.15">
      <c r="A404" s="21"/>
      <c r="B404" s="21"/>
      <c r="C404" s="21"/>
      <c r="D404" s="16" t="s">
        <v>435</v>
      </c>
      <c r="E404" s="22"/>
      <c r="F404" s="17"/>
      <c r="G404" s="17"/>
      <c r="H404" s="18">
        <f>SUM(H403)</f>
        <v>12308400</v>
      </c>
      <c r="I404" s="17"/>
      <c r="J404" s="17"/>
      <c r="K404" s="18">
        <f>SUM(K403:K403)</f>
        <v>0</v>
      </c>
    </row>
    <row r="405" spans="1:11" ht="9" x14ac:dyDescent="0.15">
      <c r="A405" s="74" t="s">
        <v>436</v>
      </c>
      <c r="B405" s="140" t="s">
        <v>437</v>
      </c>
      <c r="C405" s="141"/>
      <c r="D405" s="141"/>
      <c r="E405" s="91" t="s">
        <v>418</v>
      </c>
      <c r="F405" s="142" t="s">
        <v>3</v>
      </c>
      <c r="G405" s="143"/>
      <c r="H405" s="144"/>
      <c r="I405" s="142" t="s">
        <v>624</v>
      </c>
      <c r="J405" s="143"/>
      <c r="K405" s="144"/>
    </row>
    <row r="406" spans="1:11" ht="27" x14ac:dyDescent="0.15">
      <c r="A406" s="67" t="s">
        <v>4</v>
      </c>
      <c r="B406" s="67" t="s">
        <v>5</v>
      </c>
      <c r="C406" s="67" t="s">
        <v>240</v>
      </c>
      <c r="D406" s="67" t="s">
        <v>7</v>
      </c>
      <c r="E406" s="88" t="s">
        <v>8</v>
      </c>
      <c r="F406" s="6" t="s">
        <v>9</v>
      </c>
      <c r="G406" s="6" t="s">
        <v>10</v>
      </c>
      <c r="H406" s="6" t="s">
        <v>11</v>
      </c>
      <c r="I406" s="6" t="s">
        <v>9</v>
      </c>
      <c r="J406" s="6" t="s">
        <v>10</v>
      </c>
      <c r="K406" s="6" t="s">
        <v>11</v>
      </c>
    </row>
    <row r="407" spans="1:11" ht="14.25" customHeight="1" x14ac:dyDescent="0.15">
      <c r="A407" s="85">
        <v>1</v>
      </c>
      <c r="B407" s="83">
        <v>1199020024</v>
      </c>
      <c r="C407" s="83">
        <v>42311707</v>
      </c>
      <c r="D407" s="89" t="s">
        <v>438</v>
      </c>
      <c r="E407" s="83" t="s">
        <v>25</v>
      </c>
      <c r="F407" s="11">
        <v>4890</v>
      </c>
      <c r="G407" s="11">
        <f>ROUND(F407*0.19,0)</f>
        <v>929</v>
      </c>
      <c r="H407" s="11">
        <f>+F407+G407</f>
        <v>5819</v>
      </c>
      <c r="I407" s="11"/>
      <c r="J407" s="11"/>
      <c r="K407" s="11">
        <f>+I407+J407</f>
        <v>0</v>
      </c>
    </row>
    <row r="408" spans="1:11" s="19" customFormat="1" ht="14.25" customHeight="1" x14ac:dyDescent="0.15">
      <c r="A408" s="21"/>
      <c r="B408" s="21"/>
      <c r="C408" s="21"/>
      <c r="D408" s="16" t="s">
        <v>439</v>
      </c>
      <c r="E408" s="22"/>
      <c r="F408" s="17"/>
      <c r="G408" s="17"/>
      <c r="H408" s="18">
        <f>SUM(H407)</f>
        <v>5819</v>
      </c>
      <c r="I408" s="17"/>
      <c r="J408" s="17"/>
      <c r="K408" s="18">
        <f>SUM(K407)</f>
        <v>0</v>
      </c>
    </row>
    <row r="409" spans="1:11" ht="18" customHeight="1" x14ac:dyDescent="0.15">
      <c r="A409" s="74" t="s">
        <v>440</v>
      </c>
      <c r="B409" s="140" t="s">
        <v>441</v>
      </c>
      <c r="C409" s="141"/>
      <c r="D409" s="141"/>
      <c r="E409" s="91" t="s">
        <v>418</v>
      </c>
      <c r="F409" s="142" t="s">
        <v>3</v>
      </c>
      <c r="G409" s="143"/>
      <c r="H409" s="144"/>
      <c r="I409" s="142" t="s">
        <v>624</v>
      </c>
      <c r="J409" s="143"/>
      <c r="K409" s="144"/>
    </row>
    <row r="410" spans="1:11" ht="27" x14ac:dyDescent="0.15">
      <c r="A410" s="67" t="s">
        <v>4</v>
      </c>
      <c r="B410" s="67" t="s">
        <v>5</v>
      </c>
      <c r="C410" s="67" t="s">
        <v>240</v>
      </c>
      <c r="D410" s="67" t="s">
        <v>7</v>
      </c>
      <c r="E410" s="88" t="s">
        <v>8</v>
      </c>
      <c r="F410" s="6" t="s">
        <v>9</v>
      </c>
      <c r="G410" s="6" t="s">
        <v>10</v>
      </c>
      <c r="H410" s="6" t="s">
        <v>11</v>
      </c>
      <c r="I410" s="6" t="s">
        <v>9</v>
      </c>
      <c r="J410" s="6" t="s">
        <v>10</v>
      </c>
      <c r="K410" s="6" t="s">
        <v>11</v>
      </c>
    </row>
    <row r="411" spans="1:11" ht="18" x14ac:dyDescent="0.15">
      <c r="A411" s="85">
        <v>1</v>
      </c>
      <c r="B411" s="86">
        <v>1186220575</v>
      </c>
      <c r="C411" s="83">
        <v>42203403</v>
      </c>
      <c r="D411" s="71" t="s">
        <v>442</v>
      </c>
      <c r="E411" s="83" t="s">
        <v>25</v>
      </c>
      <c r="F411" s="11">
        <v>6292964</v>
      </c>
      <c r="G411" s="11">
        <v>0</v>
      </c>
      <c r="H411" s="11">
        <f t="shared" ref="H411:H412" si="86">+F411+G411</f>
        <v>6292964</v>
      </c>
      <c r="I411" s="11"/>
      <c r="J411" s="11"/>
      <c r="K411" s="11">
        <f t="shared" ref="K411:K412" si="87">+I411+J411</f>
        <v>0</v>
      </c>
    </row>
    <row r="412" spans="1:11" ht="18" x14ac:dyDescent="0.15">
      <c r="A412" s="85">
        <v>2</v>
      </c>
      <c r="B412" s="86">
        <v>1186220503</v>
      </c>
      <c r="C412" s="83">
        <v>42203403</v>
      </c>
      <c r="D412" s="71" t="s">
        <v>443</v>
      </c>
      <c r="E412" s="83" t="s">
        <v>25</v>
      </c>
      <c r="F412" s="11">
        <v>8086921</v>
      </c>
      <c r="G412" s="11">
        <v>0</v>
      </c>
      <c r="H412" s="11">
        <f t="shared" si="86"/>
        <v>8086921</v>
      </c>
      <c r="I412" s="11"/>
      <c r="J412" s="11"/>
      <c r="K412" s="11">
        <f t="shared" si="87"/>
        <v>0</v>
      </c>
    </row>
    <row r="413" spans="1:11" s="19" customFormat="1" ht="14.25" customHeight="1" x14ac:dyDescent="0.15">
      <c r="A413" s="21"/>
      <c r="B413" s="21"/>
      <c r="C413" s="21"/>
      <c r="D413" s="16" t="s">
        <v>444</v>
      </c>
      <c r="E413" s="22"/>
      <c r="F413" s="17"/>
      <c r="G413" s="17"/>
      <c r="H413" s="18">
        <f>SUM(H411:H412)</f>
        <v>14379885</v>
      </c>
      <c r="I413" s="17"/>
      <c r="J413" s="17"/>
      <c r="K413" s="18">
        <f>SUM(K411:K412)</f>
        <v>0</v>
      </c>
    </row>
    <row r="414" spans="1:11" ht="13.5" customHeight="1" x14ac:dyDescent="0.15">
      <c r="A414" s="74" t="s">
        <v>445</v>
      </c>
      <c r="B414" s="140" t="s">
        <v>446</v>
      </c>
      <c r="C414" s="141"/>
      <c r="D414" s="141"/>
      <c r="E414" s="87" t="s">
        <v>447</v>
      </c>
      <c r="F414" s="142" t="s">
        <v>3</v>
      </c>
      <c r="G414" s="143"/>
      <c r="H414" s="144"/>
      <c r="I414" s="142" t="s">
        <v>624</v>
      </c>
      <c r="J414" s="143"/>
      <c r="K414" s="144"/>
    </row>
    <row r="415" spans="1:11" ht="27" x14ac:dyDescent="0.15">
      <c r="A415" s="67" t="s">
        <v>4</v>
      </c>
      <c r="B415" s="67" t="s">
        <v>5</v>
      </c>
      <c r="C415" s="67" t="s">
        <v>240</v>
      </c>
      <c r="D415" s="67" t="s">
        <v>7</v>
      </c>
      <c r="E415" s="88" t="s">
        <v>8</v>
      </c>
      <c r="F415" s="6" t="s">
        <v>9</v>
      </c>
      <c r="G415" s="6" t="s">
        <v>10</v>
      </c>
      <c r="H415" s="6" t="s">
        <v>11</v>
      </c>
      <c r="I415" s="6" t="s">
        <v>9</v>
      </c>
      <c r="J415" s="6" t="s">
        <v>10</v>
      </c>
      <c r="K415" s="6" t="s">
        <v>11</v>
      </c>
    </row>
    <row r="416" spans="1:11" ht="54" x14ac:dyDescent="0.15">
      <c r="A416" s="82">
        <v>1</v>
      </c>
      <c r="B416" s="83">
        <v>1196491104</v>
      </c>
      <c r="C416" s="83">
        <v>42295509</v>
      </c>
      <c r="D416" s="71" t="s">
        <v>448</v>
      </c>
      <c r="E416" s="83" t="s">
        <v>25</v>
      </c>
      <c r="F416" s="11">
        <v>1367600</v>
      </c>
      <c r="G416" s="11">
        <v>0</v>
      </c>
      <c r="H416" s="11">
        <f t="shared" ref="H416:H418" si="88">+F416+G416</f>
        <v>1367600</v>
      </c>
      <c r="I416" s="11"/>
      <c r="J416" s="11"/>
      <c r="K416" s="11">
        <f t="shared" ref="K416:K418" si="89">+I416+J416</f>
        <v>0</v>
      </c>
    </row>
    <row r="417" spans="1:11" ht="27" x14ac:dyDescent="0.15">
      <c r="A417" s="82">
        <v>2</v>
      </c>
      <c r="B417" s="83">
        <v>1197491140</v>
      </c>
      <c r="C417" s="83">
        <v>42295509</v>
      </c>
      <c r="D417" s="71" t="s">
        <v>449</v>
      </c>
      <c r="E417" s="83" t="s">
        <v>25</v>
      </c>
      <c r="F417" s="11">
        <v>2840400</v>
      </c>
      <c r="G417" s="11">
        <v>0</v>
      </c>
      <c r="H417" s="11">
        <f t="shared" si="88"/>
        <v>2840400</v>
      </c>
      <c r="I417" s="11"/>
      <c r="J417" s="11"/>
      <c r="K417" s="11">
        <f t="shared" si="89"/>
        <v>0</v>
      </c>
    </row>
    <row r="418" spans="1:11" ht="27.75" customHeight="1" x14ac:dyDescent="0.15">
      <c r="A418" s="82">
        <v>3</v>
      </c>
      <c r="B418" s="83">
        <v>1196490568</v>
      </c>
      <c r="C418" s="83">
        <v>42293906</v>
      </c>
      <c r="D418" s="71" t="s">
        <v>450</v>
      </c>
      <c r="E418" s="83" t="s">
        <v>25</v>
      </c>
      <c r="F418" s="11">
        <v>2735200</v>
      </c>
      <c r="G418" s="11">
        <v>0</v>
      </c>
      <c r="H418" s="11">
        <f t="shared" si="88"/>
        <v>2735200</v>
      </c>
      <c r="I418" s="11"/>
      <c r="J418" s="11"/>
      <c r="K418" s="11">
        <f t="shared" si="89"/>
        <v>0</v>
      </c>
    </row>
    <row r="419" spans="1:11" s="19" customFormat="1" ht="14.25" customHeight="1" x14ac:dyDescent="0.15">
      <c r="A419" s="21"/>
      <c r="B419" s="21"/>
      <c r="C419" s="21"/>
      <c r="D419" s="16" t="s">
        <v>451</v>
      </c>
      <c r="E419" s="22"/>
      <c r="F419" s="17"/>
      <c r="G419" s="17"/>
      <c r="H419" s="18">
        <f>SUM(H416:H418)</f>
        <v>6943200</v>
      </c>
      <c r="I419" s="17"/>
      <c r="J419" s="17"/>
      <c r="K419" s="18">
        <f>SUM(K416:K418)</f>
        <v>0</v>
      </c>
    </row>
    <row r="420" spans="1:11" ht="9" x14ac:dyDescent="0.15">
      <c r="A420" s="98" t="s">
        <v>452</v>
      </c>
      <c r="B420" s="149" t="s">
        <v>453</v>
      </c>
      <c r="C420" s="150"/>
      <c r="D420" s="150"/>
      <c r="E420" s="99" t="s">
        <v>447</v>
      </c>
      <c r="F420" s="142" t="s">
        <v>3</v>
      </c>
      <c r="G420" s="143"/>
      <c r="H420" s="144"/>
      <c r="I420" s="142" t="s">
        <v>624</v>
      </c>
      <c r="J420" s="143"/>
      <c r="K420" s="144"/>
    </row>
    <row r="421" spans="1:11" ht="27" x14ac:dyDescent="0.15">
      <c r="A421" s="100" t="s">
        <v>4</v>
      </c>
      <c r="B421" s="100" t="s">
        <v>5</v>
      </c>
      <c r="C421" s="100" t="s">
        <v>240</v>
      </c>
      <c r="D421" s="100" t="s">
        <v>7</v>
      </c>
      <c r="E421" s="101" t="s">
        <v>8</v>
      </c>
      <c r="F421" s="6" t="s">
        <v>9</v>
      </c>
      <c r="G421" s="6" t="s">
        <v>10</v>
      </c>
      <c r="H421" s="6" t="s">
        <v>11</v>
      </c>
      <c r="I421" s="6" t="s">
        <v>9</v>
      </c>
      <c r="J421" s="6" t="s">
        <v>10</v>
      </c>
      <c r="K421" s="6" t="s">
        <v>11</v>
      </c>
    </row>
    <row r="422" spans="1:11" ht="9" x14ac:dyDescent="0.15">
      <c r="A422" s="102">
        <v>1</v>
      </c>
      <c r="B422" s="103">
        <v>1186220016</v>
      </c>
      <c r="C422" s="103">
        <v>42203400</v>
      </c>
      <c r="D422" s="104" t="s">
        <v>454</v>
      </c>
      <c r="E422" s="103" t="s">
        <v>25</v>
      </c>
      <c r="F422" s="11">
        <v>1373282</v>
      </c>
      <c r="G422" s="11">
        <v>0</v>
      </c>
      <c r="H422" s="11">
        <f t="shared" ref="H422:H424" si="90">+F422+G422</f>
        <v>1373282</v>
      </c>
      <c r="I422" s="11"/>
      <c r="J422" s="11"/>
      <c r="K422" s="11">
        <f t="shared" ref="K422:K424" si="91">+I422+J422</f>
        <v>0</v>
      </c>
    </row>
    <row r="423" spans="1:11" ht="14.25" customHeight="1" x14ac:dyDescent="0.15">
      <c r="A423" s="102">
        <v>2</v>
      </c>
      <c r="B423" s="103">
        <v>1186220013</v>
      </c>
      <c r="C423" s="103">
        <v>42203400</v>
      </c>
      <c r="D423" s="104" t="s">
        <v>455</v>
      </c>
      <c r="E423" s="103" t="s">
        <v>25</v>
      </c>
      <c r="F423" s="11">
        <v>1373282</v>
      </c>
      <c r="G423" s="11">
        <v>0</v>
      </c>
      <c r="H423" s="11">
        <f t="shared" si="90"/>
        <v>1373282</v>
      </c>
      <c r="I423" s="11"/>
      <c r="J423" s="11"/>
      <c r="K423" s="11">
        <f t="shared" si="91"/>
        <v>0</v>
      </c>
    </row>
    <row r="424" spans="1:11" ht="9" x14ac:dyDescent="0.15">
      <c r="A424" s="102">
        <v>3</v>
      </c>
      <c r="B424" s="103">
        <v>1186220471</v>
      </c>
      <c r="C424" s="103">
        <v>42203400</v>
      </c>
      <c r="D424" s="104" t="s">
        <v>456</v>
      </c>
      <c r="E424" s="103" t="s">
        <v>25</v>
      </c>
      <c r="F424" s="11">
        <v>1739491</v>
      </c>
      <c r="G424" s="11">
        <v>0</v>
      </c>
      <c r="H424" s="11">
        <f t="shared" si="90"/>
        <v>1739491</v>
      </c>
      <c r="I424" s="11"/>
      <c r="J424" s="11"/>
      <c r="K424" s="11">
        <f t="shared" si="91"/>
        <v>0</v>
      </c>
    </row>
    <row r="425" spans="1:11" s="19" customFormat="1" ht="14.25" customHeight="1" x14ac:dyDescent="0.15">
      <c r="A425" s="21"/>
      <c r="B425" s="21"/>
      <c r="C425" s="21"/>
      <c r="D425" s="16" t="s">
        <v>457</v>
      </c>
      <c r="E425" s="22"/>
      <c r="F425" s="17"/>
      <c r="G425" s="17"/>
      <c r="H425" s="18">
        <f>SUM(H422:H424)</f>
        <v>4486055</v>
      </c>
      <c r="I425" s="17"/>
      <c r="J425" s="17"/>
      <c r="K425" s="18">
        <f>SUM(K422:K424)</f>
        <v>0</v>
      </c>
    </row>
    <row r="426" spans="1:11" ht="36.75" customHeight="1" x14ac:dyDescent="0.15">
      <c r="A426" s="98" t="s">
        <v>458</v>
      </c>
      <c r="B426" s="149" t="s">
        <v>459</v>
      </c>
      <c r="C426" s="150"/>
      <c r="D426" s="150"/>
      <c r="E426" s="99" t="s">
        <v>460</v>
      </c>
      <c r="F426" s="142" t="s">
        <v>3</v>
      </c>
      <c r="G426" s="143"/>
      <c r="H426" s="144"/>
      <c r="I426" s="142" t="s">
        <v>624</v>
      </c>
      <c r="J426" s="143"/>
      <c r="K426" s="144"/>
    </row>
    <row r="427" spans="1:11" ht="27" x14ac:dyDescent="0.15">
      <c r="A427" s="100" t="s">
        <v>4</v>
      </c>
      <c r="B427" s="100" t="s">
        <v>5</v>
      </c>
      <c r="C427" s="100" t="s">
        <v>240</v>
      </c>
      <c r="D427" s="100" t="s">
        <v>7</v>
      </c>
      <c r="E427" s="88" t="s">
        <v>8</v>
      </c>
      <c r="F427" s="6" t="s">
        <v>9</v>
      </c>
      <c r="G427" s="6" t="s">
        <v>10</v>
      </c>
      <c r="H427" s="6" t="s">
        <v>11</v>
      </c>
      <c r="I427" s="6" t="s">
        <v>9</v>
      </c>
      <c r="J427" s="6" t="s">
        <v>10</v>
      </c>
      <c r="K427" s="6" t="s">
        <v>11</v>
      </c>
    </row>
    <row r="428" spans="1:11" ht="27" x14ac:dyDescent="0.15">
      <c r="A428" s="85">
        <v>1</v>
      </c>
      <c r="B428" s="86">
        <v>1196491825</v>
      </c>
      <c r="C428" s="86">
        <v>42295143</v>
      </c>
      <c r="D428" s="69" t="s">
        <v>461</v>
      </c>
      <c r="E428" s="86" t="s">
        <v>25</v>
      </c>
      <c r="F428" s="11">
        <v>758492</v>
      </c>
      <c r="G428" s="11">
        <f>ROUND(F428*0.19,0)</f>
        <v>144113</v>
      </c>
      <c r="H428" s="11">
        <f>+F428+G428</f>
        <v>902605</v>
      </c>
      <c r="I428" s="11"/>
      <c r="J428" s="11"/>
      <c r="K428" s="11">
        <f>+I428+J428</f>
        <v>0</v>
      </c>
    </row>
    <row r="429" spans="1:11" s="19" customFormat="1" ht="14.25" customHeight="1" x14ac:dyDescent="0.15">
      <c r="A429" s="21"/>
      <c r="B429" s="21"/>
      <c r="C429" s="21"/>
      <c r="D429" s="16" t="s">
        <v>462</v>
      </c>
      <c r="E429" s="22"/>
      <c r="F429" s="17"/>
      <c r="G429" s="17"/>
      <c r="H429" s="18">
        <f>SUM(H428)</f>
        <v>902605</v>
      </c>
      <c r="I429" s="17"/>
      <c r="J429" s="17"/>
      <c r="K429" s="18">
        <f>SUM(K428)</f>
        <v>0</v>
      </c>
    </row>
    <row r="430" spans="1:11" ht="14.25" customHeight="1" x14ac:dyDescent="0.15">
      <c r="A430" s="74" t="s">
        <v>463</v>
      </c>
      <c r="B430" s="140" t="s">
        <v>464</v>
      </c>
      <c r="C430" s="141"/>
      <c r="D430" s="141"/>
      <c r="E430" s="87" t="s">
        <v>393</v>
      </c>
      <c r="F430" s="142" t="s">
        <v>3</v>
      </c>
      <c r="G430" s="143"/>
      <c r="H430" s="144"/>
      <c r="I430" s="142" t="s">
        <v>624</v>
      </c>
      <c r="J430" s="143"/>
      <c r="K430" s="144"/>
    </row>
    <row r="431" spans="1:11" ht="27" x14ac:dyDescent="0.15">
      <c r="A431" s="100" t="s">
        <v>4</v>
      </c>
      <c r="B431" s="100" t="s">
        <v>5</v>
      </c>
      <c r="C431" s="100" t="s">
        <v>240</v>
      </c>
      <c r="D431" s="100" t="s">
        <v>7</v>
      </c>
      <c r="E431" s="88" t="s">
        <v>8</v>
      </c>
      <c r="F431" s="6" t="s">
        <v>9</v>
      </c>
      <c r="G431" s="6" t="s">
        <v>10</v>
      </c>
      <c r="H431" s="6" t="s">
        <v>11</v>
      </c>
      <c r="I431" s="6" t="s">
        <v>9</v>
      </c>
      <c r="J431" s="6" t="s">
        <v>10</v>
      </c>
      <c r="K431" s="6" t="s">
        <v>11</v>
      </c>
    </row>
    <row r="432" spans="1:11" ht="14.25" customHeight="1" x14ac:dyDescent="0.15">
      <c r="A432" s="82">
        <v>1</v>
      </c>
      <c r="B432" s="83">
        <v>1186290049</v>
      </c>
      <c r="C432" s="83">
        <v>42296100</v>
      </c>
      <c r="D432" s="84" t="s">
        <v>465</v>
      </c>
      <c r="E432" s="83" t="s">
        <v>25</v>
      </c>
      <c r="F432" s="11">
        <v>3276433</v>
      </c>
      <c r="G432" s="11">
        <v>0</v>
      </c>
      <c r="H432" s="11">
        <f t="shared" ref="H432" si="92">+F432+G432</f>
        <v>3276433</v>
      </c>
      <c r="I432" s="11"/>
      <c r="J432" s="11"/>
      <c r="K432" s="11">
        <f t="shared" ref="K432" si="93">+I432+J432</f>
        <v>0</v>
      </c>
    </row>
    <row r="433" spans="1:11" s="19" customFormat="1" ht="14.25" customHeight="1" x14ac:dyDescent="0.15">
      <c r="A433" s="21"/>
      <c r="B433" s="21"/>
      <c r="C433" s="21"/>
      <c r="D433" s="16" t="s">
        <v>466</v>
      </c>
      <c r="E433" s="22"/>
      <c r="F433" s="17"/>
      <c r="G433" s="17"/>
      <c r="H433" s="18">
        <f>SUM(H432)</f>
        <v>3276433</v>
      </c>
      <c r="I433" s="17"/>
      <c r="J433" s="17"/>
      <c r="K433" s="18">
        <f>SUM(K432)</f>
        <v>0</v>
      </c>
    </row>
    <row r="434" spans="1:11" ht="14.25" customHeight="1" x14ac:dyDescent="0.15">
      <c r="A434" s="74" t="s">
        <v>467</v>
      </c>
      <c r="B434" s="140" t="s">
        <v>468</v>
      </c>
      <c r="C434" s="141"/>
      <c r="D434" s="141"/>
      <c r="E434" s="99" t="s">
        <v>393</v>
      </c>
      <c r="F434" s="142" t="s">
        <v>3</v>
      </c>
      <c r="G434" s="143"/>
      <c r="H434" s="144"/>
      <c r="I434" s="142" t="s">
        <v>624</v>
      </c>
      <c r="J434" s="143"/>
      <c r="K434" s="144"/>
    </row>
    <row r="435" spans="1:11" ht="27" x14ac:dyDescent="0.15">
      <c r="A435" s="100" t="s">
        <v>4</v>
      </c>
      <c r="B435" s="100" t="s">
        <v>5</v>
      </c>
      <c r="C435" s="100" t="s">
        <v>240</v>
      </c>
      <c r="D435" s="100" t="s">
        <v>7</v>
      </c>
      <c r="E435" s="101" t="s">
        <v>8</v>
      </c>
      <c r="F435" s="6" t="s">
        <v>9</v>
      </c>
      <c r="G435" s="6" t="s">
        <v>10</v>
      </c>
      <c r="H435" s="6" t="s">
        <v>11</v>
      </c>
      <c r="I435" s="6" t="s">
        <v>9</v>
      </c>
      <c r="J435" s="6" t="s">
        <v>10</v>
      </c>
      <c r="K435" s="6" t="s">
        <v>11</v>
      </c>
    </row>
    <row r="436" spans="1:11" ht="18" x14ac:dyDescent="0.15">
      <c r="A436" s="82">
        <v>1</v>
      </c>
      <c r="B436" s="83">
        <v>1237690333</v>
      </c>
      <c r="C436" s="83">
        <v>42241506</v>
      </c>
      <c r="D436" s="71" t="s">
        <v>469</v>
      </c>
      <c r="E436" s="103" t="s">
        <v>25</v>
      </c>
      <c r="F436" s="11">
        <v>30356</v>
      </c>
      <c r="G436" s="11">
        <v>0</v>
      </c>
      <c r="H436" s="11">
        <f t="shared" ref="H436:H443" si="94">+F436+G436</f>
        <v>30356</v>
      </c>
      <c r="I436" s="11"/>
      <c r="J436" s="11"/>
      <c r="K436" s="11">
        <f t="shared" ref="K436:K443" si="95">+I436+J436</f>
        <v>0</v>
      </c>
    </row>
    <row r="437" spans="1:11" ht="18" x14ac:dyDescent="0.15">
      <c r="A437" s="82">
        <v>2</v>
      </c>
      <c r="B437" s="83">
        <v>1237690334</v>
      </c>
      <c r="C437" s="83">
        <v>42241506</v>
      </c>
      <c r="D437" s="71" t="s">
        <v>470</v>
      </c>
      <c r="E437" s="103" t="s">
        <v>25</v>
      </c>
      <c r="F437" s="11">
        <v>55092</v>
      </c>
      <c r="G437" s="11">
        <v>0</v>
      </c>
      <c r="H437" s="11">
        <f t="shared" si="94"/>
        <v>55092</v>
      </c>
      <c r="I437" s="11"/>
      <c r="J437" s="11"/>
      <c r="K437" s="11">
        <f t="shared" si="95"/>
        <v>0</v>
      </c>
    </row>
    <row r="438" spans="1:11" ht="18" x14ac:dyDescent="0.15">
      <c r="A438" s="82">
        <v>3</v>
      </c>
      <c r="B438" s="83">
        <v>1237690335</v>
      </c>
      <c r="C438" s="83">
        <v>42241506</v>
      </c>
      <c r="D438" s="71" t="s">
        <v>471</v>
      </c>
      <c r="E438" s="103" t="s">
        <v>25</v>
      </c>
      <c r="F438" s="11">
        <v>48569</v>
      </c>
      <c r="G438" s="11">
        <v>0</v>
      </c>
      <c r="H438" s="11">
        <f t="shared" si="94"/>
        <v>48569</v>
      </c>
      <c r="I438" s="11"/>
      <c r="J438" s="11"/>
      <c r="K438" s="11">
        <f t="shared" si="95"/>
        <v>0</v>
      </c>
    </row>
    <row r="439" spans="1:11" ht="18" x14ac:dyDescent="0.15">
      <c r="A439" s="82">
        <v>4</v>
      </c>
      <c r="B439" s="83">
        <v>1176020059</v>
      </c>
      <c r="C439" s="83">
        <v>42241506</v>
      </c>
      <c r="D439" s="71" t="s">
        <v>472</v>
      </c>
      <c r="E439" s="103" t="s">
        <v>25</v>
      </c>
      <c r="F439" s="11">
        <v>14571</v>
      </c>
      <c r="G439" s="11">
        <v>0</v>
      </c>
      <c r="H439" s="11">
        <f t="shared" si="94"/>
        <v>14571</v>
      </c>
      <c r="I439" s="11"/>
      <c r="J439" s="11"/>
      <c r="K439" s="11">
        <f t="shared" si="95"/>
        <v>0</v>
      </c>
    </row>
    <row r="440" spans="1:11" ht="18" x14ac:dyDescent="0.15">
      <c r="A440" s="82">
        <v>5</v>
      </c>
      <c r="B440" s="83">
        <v>1176020060</v>
      </c>
      <c r="C440" s="83">
        <v>42241506</v>
      </c>
      <c r="D440" s="71" t="s">
        <v>473</v>
      </c>
      <c r="E440" s="103" t="s">
        <v>25</v>
      </c>
      <c r="F440" s="11">
        <v>14571</v>
      </c>
      <c r="G440" s="11">
        <v>0</v>
      </c>
      <c r="H440" s="11">
        <f t="shared" si="94"/>
        <v>14571</v>
      </c>
      <c r="I440" s="11"/>
      <c r="J440" s="11"/>
      <c r="K440" s="11">
        <f t="shared" si="95"/>
        <v>0</v>
      </c>
    </row>
    <row r="441" spans="1:11" ht="18" x14ac:dyDescent="0.15">
      <c r="A441" s="82">
        <v>6</v>
      </c>
      <c r="B441" s="83">
        <v>1176020395</v>
      </c>
      <c r="C441" s="83">
        <v>42241506</v>
      </c>
      <c r="D441" s="71" t="s">
        <v>474</v>
      </c>
      <c r="E441" s="103" t="s">
        <v>25</v>
      </c>
      <c r="F441" s="11">
        <v>14571</v>
      </c>
      <c r="G441" s="11">
        <v>0</v>
      </c>
      <c r="H441" s="11">
        <f t="shared" si="94"/>
        <v>14571</v>
      </c>
      <c r="I441" s="11"/>
      <c r="J441" s="11"/>
      <c r="K441" s="11">
        <f t="shared" si="95"/>
        <v>0</v>
      </c>
    </row>
    <row r="442" spans="1:11" ht="18" x14ac:dyDescent="0.15">
      <c r="A442" s="82">
        <v>7</v>
      </c>
      <c r="B442" s="83">
        <v>1176020075</v>
      </c>
      <c r="C442" s="83">
        <v>42241506</v>
      </c>
      <c r="D442" s="71" t="s">
        <v>475</v>
      </c>
      <c r="E442" s="103" t="s">
        <v>25</v>
      </c>
      <c r="F442" s="11">
        <v>14571</v>
      </c>
      <c r="G442" s="11">
        <v>0</v>
      </c>
      <c r="H442" s="11">
        <f t="shared" si="94"/>
        <v>14571</v>
      </c>
      <c r="I442" s="11"/>
      <c r="J442" s="11"/>
      <c r="K442" s="11">
        <f t="shared" si="95"/>
        <v>0</v>
      </c>
    </row>
    <row r="443" spans="1:11" ht="18" x14ac:dyDescent="0.15">
      <c r="A443" s="82">
        <v>8</v>
      </c>
      <c r="B443" s="83">
        <v>1176020076</v>
      </c>
      <c r="C443" s="83">
        <v>42241506</v>
      </c>
      <c r="D443" s="71" t="s">
        <v>476</v>
      </c>
      <c r="E443" s="103" t="s">
        <v>25</v>
      </c>
      <c r="F443" s="11">
        <v>9017</v>
      </c>
      <c r="G443" s="11">
        <v>0</v>
      </c>
      <c r="H443" s="11">
        <f t="shared" si="94"/>
        <v>9017</v>
      </c>
      <c r="I443" s="11"/>
      <c r="J443" s="11"/>
      <c r="K443" s="11">
        <f t="shared" si="95"/>
        <v>0</v>
      </c>
    </row>
    <row r="444" spans="1:11" s="19" customFormat="1" ht="14.25" customHeight="1" x14ac:dyDescent="0.15">
      <c r="A444" s="21"/>
      <c r="B444" s="21"/>
      <c r="C444" s="21"/>
      <c r="D444" s="16" t="s">
        <v>477</v>
      </c>
      <c r="E444" s="22"/>
      <c r="F444" s="17"/>
      <c r="G444" s="17"/>
      <c r="H444" s="18">
        <f>SUM(H436:H443)</f>
        <v>201318</v>
      </c>
      <c r="I444" s="17"/>
      <c r="J444" s="17"/>
      <c r="K444" s="18">
        <f>SUM(K436:K443)</f>
        <v>0</v>
      </c>
    </row>
    <row r="445" spans="1:11" ht="15.75" customHeight="1" x14ac:dyDescent="0.15">
      <c r="A445" s="74" t="s">
        <v>478</v>
      </c>
      <c r="B445" s="140" t="s">
        <v>479</v>
      </c>
      <c r="C445" s="141"/>
      <c r="D445" s="141"/>
      <c r="E445" s="99" t="s">
        <v>460</v>
      </c>
      <c r="F445" s="142" t="s">
        <v>3</v>
      </c>
      <c r="G445" s="143"/>
      <c r="H445" s="144"/>
      <c r="I445" s="142" t="s">
        <v>624</v>
      </c>
      <c r="J445" s="143"/>
      <c r="K445" s="144"/>
    </row>
    <row r="446" spans="1:11" ht="27" x14ac:dyDescent="0.15">
      <c r="A446" s="100" t="s">
        <v>4</v>
      </c>
      <c r="B446" s="100" t="s">
        <v>5</v>
      </c>
      <c r="C446" s="100" t="s">
        <v>240</v>
      </c>
      <c r="D446" s="100" t="s">
        <v>7</v>
      </c>
      <c r="E446" s="101" t="s">
        <v>8</v>
      </c>
      <c r="F446" s="6" t="s">
        <v>9</v>
      </c>
      <c r="G446" s="6" t="s">
        <v>10</v>
      </c>
      <c r="H446" s="6" t="s">
        <v>11</v>
      </c>
      <c r="I446" s="6" t="s">
        <v>9</v>
      </c>
      <c r="J446" s="6" t="s">
        <v>10</v>
      </c>
      <c r="K446" s="6" t="s">
        <v>11</v>
      </c>
    </row>
    <row r="447" spans="1:11" ht="18" x14ac:dyDescent="0.15">
      <c r="A447" s="82">
        <v>1</v>
      </c>
      <c r="B447" s="83">
        <v>1186220400</v>
      </c>
      <c r="C447" s="90" t="s">
        <v>480</v>
      </c>
      <c r="D447" s="71" t="s">
        <v>481</v>
      </c>
      <c r="E447" s="103" t="s">
        <v>25</v>
      </c>
      <c r="F447" s="11">
        <v>212491</v>
      </c>
      <c r="G447" s="11">
        <v>0</v>
      </c>
      <c r="H447" s="11">
        <f t="shared" ref="H447" si="96">+F447+G447</f>
        <v>212491</v>
      </c>
      <c r="I447" s="11"/>
      <c r="J447" s="11"/>
      <c r="K447" s="11">
        <f t="shared" ref="K447" si="97">+I447+J447</f>
        <v>0</v>
      </c>
    </row>
    <row r="448" spans="1:11" s="19" customFormat="1" ht="14.25" customHeight="1" x14ac:dyDescent="0.15">
      <c r="A448" s="21"/>
      <c r="B448" s="21"/>
      <c r="C448" s="21"/>
      <c r="D448" s="16" t="s">
        <v>482</v>
      </c>
      <c r="E448" s="22"/>
      <c r="F448" s="17"/>
      <c r="G448" s="17"/>
      <c r="H448" s="18">
        <f>SUM(H447)</f>
        <v>212491</v>
      </c>
      <c r="I448" s="17"/>
      <c r="J448" s="17"/>
      <c r="K448" s="18">
        <f>SUM(K447)</f>
        <v>0</v>
      </c>
    </row>
    <row r="449" spans="1:11" ht="30" customHeight="1" x14ac:dyDescent="0.15">
      <c r="A449" s="74" t="s">
        <v>483</v>
      </c>
      <c r="B449" s="140" t="s">
        <v>484</v>
      </c>
      <c r="C449" s="141"/>
      <c r="D449" s="141"/>
      <c r="E449" s="99" t="s">
        <v>485</v>
      </c>
      <c r="F449" s="142" t="s">
        <v>3</v>
      </c>
      <c r="G449" s="143"/>
      <c r="H449" s="144"/>
      <c r="I449" s="142" t="s">
        <v>624</v>
      </c>
      <c r="J449" s="143"/>
      <c r="K449" s="144"/>
    </row>
    <row r="450" spans="1:11" ht="27" x14ac:dyDescent="0.15">
      <c r="A450" s="100" t="s">
        <v>4</v>
      </c>
      <c r="B450" s="100" t="s">
        <v>5</v>
      </c>
      <c r="C450" s="100" t="s">
        <v>240</v>
      </c>
      <c r="D450" s="100" t="s">
        <v>7</v>
      </c>
      <c r="E450" s="101" t="s">
        <v>8</v>
      </c>
      <c r="F450" s="6" t="s">
        <v>9</v>
      </c>
      <c r="G450" s="6" t="s">
        <v>10</v>
      </c>
      <c r="H450" s="6" t="s">
        <v>11</v>
      </c>
      <c r="I450" s="6" t="s">
        <v>9</v>
      </c>
      <c r="J450" s="6" t="s">
        <v>10</v>
      </c>
      <c r="K450" s="6" t="s">
        <v>11</v>
      </c>
    </row>
    <row r="451" spans="1:11" ht="15.75" customHeight="1" x14ac:dyDescent="0.15">
      <c r="A451" s="82">
        <v>1</v>
      </c>
      <c r="B451" s="83">
        <v>1196490190</v>
      </c>
      <c r="C451" s="83">
        <v>42183060</v>
      </c>
      <c r="D451" s="84" t="s">
        <v>484</v>
      </c>
      <c r="E451" s="103" t="s">
        <v>25</v>
      </c>
      <c r="F451" s="11">
        <v>894</v>
      </c>
      <c r="G451" s="11">
        <v>0</v>
      </c>
      <c r="H451" s="11">
        <f t="shared" ref="H451" si="98">+F451+G451</f>
        <v>894</v>
      </c>
      <c r="I451" s="11"/>
      <c r="J451" s="11"/>
      <c r="K451" s="11">
        <f t="shared" ref="K451" si="99">+I451+J451</f>
        <v>0</v>
      </c>
    </row>
    <row r="452" spans="1:11" s="19" customFormat="1" ht="14.25" customHeight="1" x14ac:dyDescent="0.15">
      <c r="A452" s="21"/>
      <c r="B452" s="21"/>
      <c r="C452" s="21"/>
      <c r="D452" s="16" t="s">
        <v>486</v>
      </c>
      <c r="E452" s="22"/>
      <c r="F452" s="17"/>
      <c r="G452" s="17"/>
      <c r="H452" s="18">
        <f>SUM(H451)</f>
        <v>894</v>
      </c>
      <c r="I452" s="17"/>
      <c r="J452" s="17"/>
      <c r="K452" s="18">
        <f>SUM(K451)</f>
        <v>0</v>
      </c>
    </row>
    <row r="453" spans="1:11" ht="30" customHeight="1" x14ac:dyDescent="0.15">
      <c r="A453" s="74" t="s">
        <v>487</v>
      </c>
      <c r="B453" s="140" t="s">
        <v>488</v>
      </c>
      <c r="C453" s="141"/>
      <c r="D453" s="141"/>
      <c r="E453" s="38"/>
      <c r="F453" s="142" t="s">
        <v>3</v>
      </c>
      <c r="G453" s="143"/>
      <c r="H453" s="144"/>
      <c r="I453" s="142" t="s">
        <v>624</v>
      </c>
      <c r="J453" s="143"/>
      <c r="K453" s="144"/>
    </row>
    <row r="454" spans="1:11" ht="27" x14ac:dyDescent="0.15">
      <c r="A454" s="100" t="s">
        <v>4</v>
      </c>
      <c r="B454" s="100" t="s">
        <v>5</v>
      </c>
      <c r="C454" s="100" t="s">
        <v>240</v>
      </c>
      <c r="D454" s="100" t="s">
        <v>7</v>
      </c>
      <c r="E454" s="101" t="s">
        <v>8</v>
      </c>
      <c r="F454" s="6" t="s">
        <v>9</v>
      </c>
      <c r="G454" s="6" t="s">
        <v>10</v>
      </c>
      <c r="H454" s="6" t="s">
        <v>11</v>
      </c>
      <c r="I454" s="6" t="s">
        <v>9</v>
      </c>
      <c r="J454" s="6" t="s">
        <v>10</v>
      </c>
      <c r="K454" s="6" t="s">
        <v>11</v>
      </c>
    </row>
    <row r="455" spans="1:11" ht="15.75" customHeight="1" x14ac:dyDescent="0.15">
      <c r="A455" s="23">
        <v>1</v>
      </c>
      <c r="B455" s="83">
        <v>1196490524</v>
      </c>
      <c r="C455" s="83">
        <v>42294501</v>
      </c>
      <c r="D455" s="71" t="s">
        <v>489</v>
      </c>
      <c r="E455" s="38" t="s">
        <v>25</v>
      </c>
      <c r="F455" s="11">
        <v>36874</v>
      </c>
      <c r="G455" s="11">
        <v>0</v>
      </c>
      <c r="H455" s="11">
        <f>+F455+G455</f>
        <v>36874</v>
      </c>
      <c r="I455" s="11"/>
      <c r="J455" s="11"/>
      <c r="K455" s="11">
        <f>+I455+J455</f>
        <v>0</v>
      </c>
    </row>
    <row r="456" spans="1:11" ht="15.75" customHeight="1" x14ac:dyDescent="0.15">
      <c r="A456" s="23">
        <v>2</v>
      </c>
      <c r="B456" s="83">
        <v>1198010069</v>
      </c>
      <c r="C456" s="83">
        <v>42294501</v>
      </c>
      <c r="D456" s="71" t="s">
        <v>490</v>
      </c>
      <c r="E456" s="38" t="s">
        <v>25</v>
      </c>
      <c r="F456" s="11">
        <v>214500</v>
      </c>
      <c r="G456" s="11">
        <v>0</v>
      </c>
      <c r="H456" s="11">
        <f>+F456+G456</f>
        <v>214500</v>
      </c>
      <c r="I456" s="11"/>
      <c r="J456" s="11"/>
      <c r="K456" s="11">
        <f>+I456+J456</f>
        <v>0</v>
      </c>
    </row>
    <row r="457" spans="1:11" ht="15.75" customHeight="1" x14ac:dyDescent="0.15">
      <c r="A457" s="23">
        <v>3</v>
      </c>
      <c r="B457" s="83">
        <v>1196490239</v>
      </c>
      <c r="C457" s="83">
        <v>42295505</v>
      </c>
      <c r="D457" s="71" t="s">
        <v>491</v>
      </c>
      <c r="E457" s="38" t="s">
        <v>25</v>
      </c>
      <c r="F457" s="11">
        <v>214500</v>
      </c>
      <c r="G457" s="11">
        <v>0</v>
      </c>
      <c r="H457" s="11">
        <f>+F457+G457</f>
        <v>214500</v>
      </c>
      <c r="I457" s="11"/>
      <c r="J457" s="11"/>
      <c r="K457" s="11">
        <f>+I457+J457</f>
        <v>0</v>
      </c>
    </row>
    <row r="458" spans="1:11" s="19" customFormat="1" ht="14.25" customHeight="1" x14ac:dyDescent="0.15">
      <c r="A458" s="21"/>
      <c r="B458" s="21"/>
      <c r="C458" s="21"/>
      <c r="D458" s="16" t="s">
        <v>492</v>
      </c>
      <c r="E458" s="22"/>
      <c r="F458" s="17"/>
      <c r="G458" s="17"/>
      <c r="H458" s="18">
        <f>SUM(H455:H457)</f>
        <v>465874</v>
      </c>
      <c r="I458" s="17"/>
      <c r="J458" s="17"/>
      <c r="K458" s="18">
        <f>SUM(K455:K457)</f>
        <v>0</v>
      </c>
    </row>
    <row r="459" spans="1:11" ht="15.75" customHeight="1" x14ac:dyDescent="0.15">
      <c r="A459" s="95" t="s">
        <v>493</v>
      </c>
      <c r="B459" s="151" t="s">
        <v>494</v>
      </c>
      <c r="C459" s="146"/>
      <c r="D459" s="146"/>
      <c r="E459" s="38"/>
      <c r="F459" s="142" t="s">
        <v>3</v>
      </c>
      <c r="G459" s="143"/>
      <c r="H459" s="144"/>
      <c r="I459" s="142" t="s">
        <v>624</v>
      </c>
      <c r="J459" s="143"/>
      <c r="K459" s="144"/>
    </row>
    <row r="460" spans="1:11" ht="27" x14ac:dyDescent="0.15">
      <c r="A460" s="100" t="s">
        <v>4</v>
      </c>
      <c r="B460" s="100" t="s">
        <v>5</v>
      </c>
      <c r="C460" s="100" t="s">
        <v>240</v>
      </c>
      <c r="D460" s="100" t="s">
        <v>7</v>
      </c>
      <c r="E460" s="101" t="s">
        <v>8</v>
      </c>
      <c r="F460" s="6" t="s">
        <v>9</v>
      </c>
      <c r="G460" s="6" t="s">
        <v>10</v>
      </c>
      <c r="H460" s="6" t="s">
        <v>11</v>
      </c>
      <c r="I460" s="6" t="s">
        <v>9</v>
      </c>
      <c r="J460" s="6" t="s">
        <v>10</v>
      </c>
      <c r="K460" s="6" t="s">
        <v>11</v>
      </c>
    </row>
    <row r="461" spans="1:11" ht="15.75" customHeight="1" x14ac:dyDescent="0.15">
      <c r="A461" s="82">
        <v>1</v>
      </c>
      <c r="B461" s="83">
        <v>1196420018</v>
      </c>
      <c r="C461" s="83">
        <v>42294500</v>
      </c>
      <c r="D461" s="71" t="s">
        <v>495</v>
      </c>
      <c r="E461" s="38" t="s">
        <v>25</v>
      </c>
      <c r="F461" s="11">
        <v>231642</v>
      </c>
      <c r="G461" s="11">
        <v>0</v>
      </c>
      <c r="H461" s="11">
        <f>+F461+G461</f>
        <v>231642</v>
      </c>
      <c r="I461" s="11"/>
      <c r="J461" s="11"/>
      <c r="K461" s="11">
        <f>+I461+J461</f>
        <v>0</v>
      </c>
    </row>
    <row r="462" spans="1:11" s="19" customFormat="1" ht="14.25" customHeight="1" x14ac:dyDescent="0.15">
      <c r="A462" s="21"/>
      <c r="B462" s="21"/>
      <c r="C462" s="21"/>
      <c r="D462" s="16" t="s">
        <v>496</v>
      </c>
      <c r="E462" s="22"/>
      <c r="F462" s="17"/>
      <c r="G462" s="17"/>
      <c r="H462" s="18">
        <f>SUM(H461)</f>
        <v>231642</v>
      </c>
      <c r="I462" s="17"/>
      <c r="J462" s="17"/>
      <c r="K462" s="18">
        <f>SUM(K461)</f>
        <v>0</v>
      </c>
    </row>
    <row r="463" spans="1:11" ht="15.75" customHeight="1" x14ac:dyDescent="0.15">
      <c r="A463" s="74" t="s">
        <v>497</v>
      </c>
      <c r="B463" s="140" t="s">
        <v>498</v>
      </c>
      <c r="C463" s="141"/>
      <c r="D463" s="141"/>
      <c r="E463" s="38"/>
      <c r="F463" s="142" t="s">
        <v>3</v>
      </c>
      <c r="G463" s="143"/>
      <c r="H463" s="144"/>
      <c r="I463" s="142" t="s">
        <v>624</v>
      </c>
      <c r="J463" s="143"/>
      <c r="K463" s="144"/>
    </row>
    <row r="464" spans="1:11" ht="27" x14ac:dyDescent="0.15">
      <c r="A464" s="100" t="s">
        <v>4</v>
      </c>
      <c r="B464" s="100" t="s">
        <v>5</v>
      </c>
      <c r="C464" s="100" t="s">
        <v>240</v>
      </c>
      <c r="D464" s="100" t="s">
        <v>7</v>
      </c>
      <c r="E464" s="101" t="s">
        <v>8</v>
      </c>
      <c r="F464" s="6" t="s">
        <v>9</v>
      </c>
      <c r="G464" s="6" t="s">
        <v>10</v>
      </c>
      <c r="H464" s="6" t="s">
        <v>11</v>
      </c>
      <c r="I464" s="6" t="s">
        <v>9</v>
      </c>
      <c r="J464" s="6" t="s">
        <v>10</v>
      </c>
      <c r="K464" s="6" t="s">
        <v>11</v>
      </c>
    </row>
    <row r="465" spans="1:11" ht="15.75" customHeight="1" x14ac:dyDescent="0.15">
      <c r="A465" s="82">
        <v>1</v>
      </c>
      <c r="B465" s="83">
        <v>1128599550</v>
      </c>
      <c r="C465" s="83">
        <v>42183018</v>
      </c>
      <c r="D465" s="71" t="s">
        <v>498</v>
      </c>
      <c r="E465" s="38" t="s">
        <v>25</v>
      </c>
      <c r="F465" s="11">
        <v>540000</v>
      </c>
      <c r="G465" s="11">
        <v>0</v>
      </c>
      <c r="H465" s="11">
        <f>+F465+G465</f>
        <v>540000</v>
      </c>
      <c r="I465" s="11"/>
      <c r="J465" s="11"/>
      <c r="K465" s="11">
        <f>+I465+J465</f>
        <v>0</v>
      </c>
    </row>
    <row r="466" spans="1:11" s="19" customFormat="1" ht="14.25" customHeight="1" x14ac:dyDescent="0.15">
      <c r="A466" s="21"/>
      <c r="B466" s="21"/>
      <c r="C466" s="21"/>
      <c r="D466" s="16" t="s">
        <v>499</v>
      </c>
      <c r="E466" s="22"/>
      <c r="F466" s="17"/>
      <c r="G466" s="17"/>
      <c r="H466" s="18">
        <f>SUM(H465)</f>
        <v>540000</v>
      </c>
      <c r="I466" s="17"/>
      <c r="J466" s="17"/>
      <c r="K466" s="18">
        <f>SUM(K465)</f>
        <v>0</v>
      </c>
    </row>
    <row r="467" spans="1:11" ht="15.75" customHeight="1" x14ac:dyDescent="0.15">
      <c r="A467" s="74" t="s">
        <v>500</v>
      </c>
      <c r="B467" s="140" t="s">
        <v>501</v>
      </c>
      <c r="C467" s="141"/>
      <c r="D467" s="141"/>
      <c r="E467" s="38"/>
      <c r="F467" s="142" t="s">
        <v>3</v>
      </c>
      <c r="G467" s="143"/>
      <c r="H467" s="144"/>
      <c r="I467" s="142" t="s">
        <v>624</v>
      </c>
      <c r="J467" s="143"/>
      <c r="K467" s="144"/>
    </row>
    <row r="468" spans="1:11" ht="27" x14ac:dyDescent="0.15">
      <c r="A468" s="100" t="s">
        <v>4</v>
      </c>
      <c r="B468" s="100" t="s">
        <v>5</v>
      </c>
      <c r="C468" s="100" t="s">
        <v>240</v>
      </c>
      <c r="D468" s="100" t="s">
        <v>7</v>
      </c>
      <c r="E468" s="101" t="s">
        <v>8</v>
      </c>
      <c r="F468" s="6" t="s">
        <v>9</v>
      </c>
      <c r="G468" s="6" t="s">
        <v>10</v>
      </c>
      <c r="H468" s="6" t="s">
        <v>11</v>
      </c>
      <c r="I468" s="6" t="s">
        <v>9</v>
      </c>
      <c r="J468" s="6" t="s">
        <v>10</v>
      </c>
      <c r="K468" s="6" t="s">
        <v>11</v>
      </c>
    </row>
    <row r="469" spans="1:11" ht="15.75" customHeight="1" x14ac:dyDescent="0.15">
      <c r="A469" s="82">
        <v>1</v>
      </c>
      <c r="B469" s="105">
        <v>1196490546</v>
      </c>
      <c r="C469" s="105">
        <v>42294517</v>
      </c>
      <c r="D469" s="71" t="s">
        <v>502</v>
      </c>
      <c r="E469" s="106" t="s">
        <v>25</v>
      </c>
      <c r="F469" s="11">
        <v>667000</v>
      </c>
      <c r="G469" s="11">
        <v>0</v>
      </c>
      <c r="H469" s="11">
        <f t="shared" ref="H469:H471" si="100">+F469+G469</f>
        <v>667000</v>
      </c>
      <c r="I469" s="11"/>
      <c r="J469" s="11"/>
      <c r="K469" s="11">
        <f t="shared" ref="K469:K471" si="101">+I469+J469</f>
        <v>0</v>
      </c>
    </row>
    <row r="470" spans="1:11" ht="15.75" customHeight="1" x14ac:dyDescent="0.15">
      <c r="A470" s="82">
        <v>2</v>
      </c>
      <c r="B470" s="105">
        <v>1196490198</v>
      </c>
      <c r="C470" s="105">
        <v>4229451</v>
      </c>
      <c r="D470" s="71" t="s">
        <v>503</v>
      </c>
      <c r="E470" s="106" t="s">
        <v>25</v>
      </c>
      <c r="F470" s="11">
        <v>40000</v>
      </c>
      <c r="G470" s="11">
        <v>0</v>
      </c>
      <c r="H470" s="11">
        <f t="shared" si="100"/>
        <v>40000</v>
      </c>
      <c r="I470" s="11"/>
      <c r="J470" s="11"/>
      <c r="K470" s="11">
        <f t="shared" si="101"/>
        <v>0</v>
      </c>
    </row>
    <row r="471" spans="1:11" ht="15.75" customHeight="1" x14ac:dyDescent="0.15">
      <c r="A471" s="82">
        <v>3</v>
      </c>
      <c r="B471" s="105">
        <v>1196490800</v>
      </c>
      <c r="C471" s="105">
        <v>42295505</v>
      </c>
      <c r="D471" s="71" t="s">
        <v>504</v>
      </c>
      <c r="E471" s="106" t="s">
        <v>25</v>
      </c>
      <c r="F471" s="11">
        <v>1840000</v>
      </c>
      <c r="G471" s="11">
        <v>0</v>
      </c>
      <c r="H471" s="11">
        <f t="shared" si="100"/>
        <v>1840000</v>
      </c>
      <c r="I471" s="11"/>
      <c r="J471" s="11"/>
      <c r="K471" s="11">
        <f t="shared" si="101"/>
        <v>0</v>
      </c>
    </row>
    <row r="472" spans="1:11" s="19" customFormat="1" ht="14.25" customHeight="1" x14ac:dyDescent="0.15">
      <c r="A472" s="21"/>
      <c r="B472" s="21"/>
      <c r="C472" s="21"/>
      <c r="D472" s="16" t="s">
        <v>505</v>
      </c>
      <c r="E472" s="22"/>
      <c r="F472" s="17"/>
      <c r="G472" s="17"/>
      <c r="H472" s="18">
        <f>SUM(H469:H471)</f>
        <v>2547000</v>
      </c>
      <c r="I472" s="17"/>
      <c r="J472" s="17"/>
      <c r="K472" s="18">
        <f>SUM(K469:K471)</f>
        <v>0</v>
      </c>
    </row>
    <row r="473" spans="1:11" ht="15.75" customHeight="1" x14ac:dyDescent="0.15">
      <c r="A473" s="74" t="s">
        <v>506</v>
      </c>
      <c r="B473" s="140" t="s">
        <v>498</v>
      </c>
      <c r="C473" s="141"/>
      <c r="D473" s="141"/>
      <c r="E473" s="38"/>
      <c r="F473" s="142" t="s">
        <v>3</v>
      </c>
      <c r="G473" s="143"/>
      <c r="H473" s="144"/>
      <c r="I473" s="142" t="s">
        <v>624</v>
      </c>
      <c r="J473" s="143"/>
      <c r="K473" s="144"/>
    </row>
    <row r="474" spans="1:11" ht="27" x14ac:dyDescent="0.15">
      <c r="A474" s="100" t="s">
        <v>4</v>
      </c>
      <c r="B474" s="100" t="s">
        <v>5</v>
      </c>
      <c r="C474" s="100" t="s">
        <v>240</v>
      </c>
      <c r="D474" s="100" t="s">
        <v>7</v>
      </c>
      <c r="E474" s="101" t="s">
        <v>8</v>
      </c>
      <c r="F474" s="6" t="s">
        <v>9</v>
      </c>
      <c r="G474" s="6" t="s">
        <v>10</v>
      </c>
      <c r="H474" s="6" t="s">
        <v>11</v>
      </c>
      <c r="I474" s="6" t="s">
        <v>9</v>
      </c>
      <c r="J474" s="6" t="s">
        <v>10</v>
      </c>
      <c r="K474" s="6" t="s">
        <v>11</v>
      </c>
    </row>
    <row r="475" spans="1:11" ht="18" x14ac:dyDescent="0.15">
      <c r="A475" s="82">
        <v>1</v>
      </c>
      <c r="B475" s="105">
        <v>1196490465</v>
      </c>
      <c r="C475" s="105">
        <v>42294217</v>
      </c>
      <c r="D475" s="71" t="s">
        <v>507</v>
      </c>
      <c r="E475" s="106" t="s">
        <v>25</v>
      </c>
      <c r="F475" s="11">
        <v>2950000</v>
      </c>
      <c r="G475" s="11">
        <v>0</v>
      </c>
      <c r="H475" s="11">
        <f t="shared" ref="H475:H476" si="102">+F475+G475</f>
        <v>2950000</v>
      </c>
      <c r="I475" s="11"/>
      <c r="J475" s="11"/>
      <c r="K475" s="11">
        <f t="shared" ref="K475:K476" si="103">+I475+J475</f>
        <v>0</v>
      </c>
    </row>
    <row r="476" spans="1:11" ht="18" x14ac:dyDescent="0.15">
      <c r="A476" s="82">
        <v>2</v>
      </c>
      <c r="B476" s="105">
        <v>1196491427</v>
      </c>
      <c r="C476" s="105">
        <v>42294217</v>
      </c>
      <c r="D476" s="71" t="s">
        <v>508</v>
      </c>
      <c r="E476" s="106" t="s">
        <v>25</v>
      </c>
      <c r="F476" s="11">
        <v>2400000</v>
      </c>
      <c r="G476" s="11">
        <v>0</v>
      </c>
      <c r="H476" s="11">
        <f t="shared" si="102"/>
        <v>2400000</v>
      </c>
      <c r="I476" s="11"/>
      <c r="J476" s="11"/>
      <c r="K476" s="11">
        <f t="shared" si="103"/>
        <v>0</v>
      </c>
    </row>
    <row r="477" spans="1:11" s="19" customFormat="1" ht="14.25" customHeight="1" x14ac:dyDescent="0.15">
      <c r="A477" s="21"/>
      <c r="B477" s="21"/>
      <c r="C477" s="21"/>
      <c r="D477" s="16" t="s">
        <v>509</v>
      </c>
      <c r="E477" s="22"/>
      <c r="F477" s="17"/>
      <c r="G477" s="17"/>
      <c r="H477" s="18">
        <f>SUM(H475:H476)</f>
        <v>5350000</v>
      </c>
      <c r="I477" s="17"/>
      <c r="J477" s="17"/>
      <c r="K477" s="18">
        <f>SUM(K475:K476)</f>
        <v>0</v>
      </c>
    </row>
    <row r="478" spans="1:11" ht="15.75" customHeight="1" x14ac:dyDescent="0.15">
      <c r="A478" s="74" t="s">
        <v>510</v>
      </c>
      <c r="B478" s="140" t="s">
        <v>511</v>
      </c>
      <c r="C478" s="141"/>
      <c r="D478" s="141"/>
      <c r="E478" s="38"/>
      <c r="F478" s="142" t="s">
        <v>3</v>
      </c>
      <c r="G478" s="143"/>
      <c r="H478" s="144"/>
      <c r="I478" s="142" t="s">
        <v>624</v>
      </c>
      <c r="J478" s="143"/>
      <c r="K478" s="144"/>
    </row>
    <row r="479" spans="1:11" ht="27" x14ac:dyDescent="0.15">
      <c r="A479" s="100" t="s">
        <v>4</v>
      </c>
      <c r="B479" s="100" t="s">
        <v>5</v>
      </c>
      <c r="C479" s="100" t="s">
        <v>240</v>
      </c>
      <c r="D479" s="100" t="s">
        <v>7</v>
      </c>
      <c r="E479" s="101" t="s">
        <v>8</v>
      </c>
      <c r="F479" s="6" t="s">
        <v>9</v>
      </c>
      <c r="G479" s="6" t="s">
        <v>10</v>
      </c>
      <c r="H479" s="6" t="s">
        <v>11</v>
      </c>
      <c r="I479" s="6" t="s">
        <v>9</v>
      </c>
      <c r="J479" s="6" t="s">
        <v>10</v>
      </c>
      <c r="K479" s="6" t="s">
        <v>11</v>
      </c>
    </row>
    <row r="480" spans="1:11" ht="18" x14ac:dyDescent="0.15">
      <c r="A480" s="79">
        <v>1</v>
      </c>
      <c r="B480" s="102" t="s">
        <v>5</v>
      </c>
      <c r="C480" s="80">
        <v>42294713</v>
      </c>
      <c r="D480" s="69" t="s">
        <v>512</v>
      </c>
      <c r="E480" s="38" t="s">
        <v>25</v>
      </c>
      <c r="F480" s="11">
        <v>5913399</v>
      </c>
      <c r="G480" s="11">
        <v>0</v>
      </c>
      <c r="H480" s="11">
        <f t="shared" ref="H480:H482" si="104">+F480+G480</f>
        <v>5913399</v>
      </c>
      <c r="I480" s="31"/>
      <c r="J480" s="31"/>
      <c r="K480" s="31"/>
    </row>
    <row r="481" spans="1:11" ht="9" x14ac:dyDescent="0.15">
      <c r="A481" s="79">
        <v>2</v>
      </c>
      <c r="B481" s="102" t="s">
        <v>5</v>
      </c>
      <c r="C481" s="79">
        <v>42294715</v>
      </c>
      <c r="D481" s="69" t="s">
        <v>513</v>
      </c>
      <c r="E481" s="38" t="s">
        <v>25</v>
      </c>
      <c r="F481" s="11">
        <v>1296768</v>
      </c>
      <c r="G481" s="11">
        <v>0</v>
      </c>
      <c r="H481" s="11">
        <f t="shared" si="104"/>
        <v>1296768</v>
      </c>
      <c r="I481" s="31"/>
      <c r="J481" s="31"/>
      <c r="K481" s="31"/>
    </row>
    <row r="482" spans="1:11" ht="18" x14ac:dyDescent="0.15">
      <c r="A482" s="79">
        <v>3</v>
      </c>
      <c r="B482" s="102" t="s">
        <v>5</v>
      </c>
      <c r="C482" s="79">
        <v>42294715</v>
      </c>
      <c r="D482" s="69" t="s">
        <v>625</v>
      </c>
      <c r="E482" s="38" t="s">
        <v>25</v>
      </c>
      <c r="F482" s="11">
        <v>7209167</v>
      </c>
      <c r="G482" s="11">
        <v>0</v>
      </c>
      <c r="H482" s="11">
        <f t="shared" si="104"/>
        <v>7209167</v>
      </c>
      <c r="I482" s="31"/>
      <c r="J482" s="31"/>
      <c r="K482" s="31"/>
    </row>
    <row r="483" spans="1:11" s="19" customFormat="1" ht="14.25" customHeight="1" x14ac:dyDescent="0.15">
      <c r="A483" s="21"/>
      <c r="B483" s="21"/>
      <c r="C483" s="21"/>
      <c r="D483" s="125" t="s">
        <v>514</v>
      </c>
      <c r="E483" s="22"/>
      <c r="F483" s="17"/>
      <c r="G483" s="17"/>
      <c r="H483" s="18">
        <f>SUM(H480:H482)</f>
        <v>14419334</v>
      </c>
      <c r="I483" s="17"/>
      <c r="J483" s="17"/>
      <c r="K483" s="18">
        <f>SUM(K480:K482)</f>
        <v>0</v>
      </c>
    </row>
    <row r="484" spans="1:11" ht="15.75" customHeight="1" x14ac:dyDescent="0.15">
      <c r="A484" s="74" t="s">
        <v>515</v>
      </c>
      <c r="B484" s="140" t="s">
        <v>516</v>
      </c>
      <c r="C484" s="141"/>
      <c r="D484" s="141"/>
      <c r="E484" s="107"/>
      <c r="F484" s="142" t="s">
        <v>3</v>
      </c>
      <c r="G484" s="143"/>
      <c r="H484" s="144"/>
      <c r="I484" s="142" t="s">
        <v>624</v>
      </c>
      <c r="J484" s="143"/>
      <c r="K484" s="144"/>
    </row>
    <row r="485" spans="1:11" ht="27" x14ac:dyDescent="0.15">
      <c r="A485" s="100" t="s">
        <v>4</v>
      </c>
      <c r="B485" s="100" t="s">
        <v>5</v>
      </c>
      <c r="C485" s="100" t="s">
        <v>240</v>
      </c>
      <c r="D485" s="100" t="s">
        <v>7</v>
      </c>
      <c r="E485" s="101" t="s">
        <v>8</v>
      </c>
      <c r="F485" s="6" t="s">
        <v>9</v>
      </c>
      <c r="G485" s="6" t="s">
        <v>10</v>
      </c>
      <c r="H485" s="6" t="s">
        <v>11</v>
      </c>
      <c r="I485" s="6" t="s">
        <v>9</v>
      </c>
      <c r="J485" s="6" t="s">
        <v>10</v>
      </c>
      <c r="K485" s="6" t="s">
        <v>11</v>
      </c>
    </row>
    <row r="486" spans="1:11" ht="15.75" customHeight="1" x14ac:dyDescent="0.15">
      <c r="A486" s="93">
        <v>1</v>
      </c>
      <c r="B486" s="102" t="s">
        <v>5</v>
      </c>
      <c r="C486" s="79">
        <v>42294709</v>
      </c>
      <c r="D486" s="69" t="s">
        <v>517</v>
      </c>
      <c r="E486" s="38" t="s">
        <v>25</v>
      </c>
      <c r="F486" s="11">
        <v>24300000</v>
      </c>
      <c r="G486" s="11">
        <f t="shared" ref="G486:G487" si="105">ROUND(F486*0.19,0)</f>
        <v>4617000</v>
      </c>
      <c r="H486" s="11">
        <f t="shared" ref="H486:H487" si="106">+F486+G486</f>
        <v>28917000</v>
      </c>
      <c r="I486" s="31"/>
      <c r="J486" s="31"/>
      <c r="K486" s="31"/>
    </row>
    <row r="487" spans="1:11" ht="15.75" customHeight="1" x14ac:dyDescent="0.15">
      <c r="A487" s="126">
        <v>2</v>
      </c>
      <c r="B487" s="102" t="s">
        <v>5</v>
      </c>
      <c r="C487" s="127">
        <v>42294715</v>
      </c>
      <c r="D487" s="128" t="s">
        <v>518</v>
      </c>
      <c r="E487" s="38" t="s">
        <v>25</v>
      </c>
      <c r="F487" s="11">
        <v>1730000</v>
      </c>
      <c r="G487" s="11">
        <f t="shared" si="105"/>
        <v>328700</v>
      </c>
      <c r="H487" s="11">
        <f t="shared" si="106"/>
        <v>2058700</v>
      </c>
      <c r="I487" s="31"/>
      <c r="J487" s="31"/>
      <c r="K487" s="31"/>
    </row>
    <row r="488" spans="1:11" s="19" customFormat="1" ht="14.25" customHeight="1" x14ac:dyDescent="0.15">
      <c r="A488" s="21"/>
      <c r="B488" s="21"/>
      <c r="C488" s="21"/>
      <c r="D488" s="16" t="s">
        <v>519</v>
      </c>
      <c r="E488" s="22"/>
      <c r="F488" s="17"/>
      <c r="G488" s="17"/>
      <c r="H488" s="18">
        <f>SUM(H486:H487)</f>
        <v>30975700</v>
      </c>
      <c r="I488" s="17"/>
      <c r="J488" s="17"/>
      <c r="K488" s="18">
        <f>SUM(K486:K487)</f>
        <v>0</v>
      </c>
    </row>
    <row r="489" spans="1:11" ht="15.75" customHeight="1" x14ac:dyDescent="0.15">
      <c r="A489" s="108" t="s">
        <v>520</v>
      </c>
      <c r="B489" s="147" t="s">
        <v>521</v>
      </c>
      <c r="C489" s="148"/>
      <c r="D489" s="148"/>
      <c r="E489" s="38"/>
      <c r="F489" s="142" t="s">
        <v>3</v>
      </c>
      <c r="G489" s="143"/>
      <c r="H489" s="144"/>
      <c r="I489" s="142" t="s">
        <v>624</v>
      </c>
      <c r="J489" s="143"/>
      <c r="K489" s="144"/>
    </row>
    <row r="490" spans="1:11" ht="27" x14ac:dyDescent="0.15">
      <c r="A490" s="100" t="s">
        <v>4</v>
      </c>
      <c r="B490" s="100" t="s">
        <v>5</v>
      </c>
      <c r="C490" s="100" t="s">
        <v>240</v>
      </c>
      <c r="D490" s="100" t="s">
        <v>7</v>
      </c>
      <c r="E490" s="101" t="s">
        <v>8</v>
      </c>
      <c r="F490" s="6" t="s">
        <v>9</v>
      </c>
      <c r="G490" s="6" t="s">
        <v>10</v>
      </c>
      <c r="H490" s="6" t="s">
        <v>11</v>
      </c>
      <c r="I490" s="6" t="s">
        <v>9</v>
      </c>
      <c r="J490" s="6" t="s">
        <v>10</v>
      </c>
      <c r="K490" s="6" t="s">
        <v>11</v>
      </c>
    </row>
    <row r="491" spans="1:11" ht="15.75" customHeight="1" x14ac:dyDescent="0.15">
      <c r="A491" s="85">
        <v>1</v>
      </c>
      <c r="B491" s="102" t="s">
        <v>5</v>
      </c>
      <c r="C491" s="79">
        <v>42181803</v>
      </c>
      <c r="D491" s="129" t="s">
        <v>522</v>
      </c>
      <c r="E491" s="38" t="s">
        <v>523</v>
      </c>
      <c r="F491" s="11">
        <v>5160000</v>
      </c>
      <c r="G491" s="11">
        <v>0</v>
      </c>
      <c r="H491" s="11">
        <f t="shared" ref="H491:H492" si="107">+F491+G491</f>
        <v>5160000</v>
      </c>
      <c r="I491" s="31"/>
      <c r="J491" s="31"/>
      <c r="K491" s="31"/>
    </row>
    <row r="492" spans="1:11" ht="27" x14ac:dyDescent="0.15">
      <c r="A492" s="85">
        <v>2</v>
      </c>
      <c r="B492" s="102" t="s">
        <v>5</v>
      </c>
      <c r="C492" s="127">
        <v>42311700</v>
      </c>
      <c r="D492" s="128" t="s">
        <v>524</v>
      </c>
      <c r="E492" s="38" t="s">
        <v>523</v>
      </c>
      <c r="F492" s="11">
        <v>240000</v>
      </c>
      <c r="G492" s="11">
        <v>0</v>
      </c>
      <c r="H492" s="11">
        <f t="shared" si="107"/>
        <v>240000</v>
      </c>
      <c r="I492" s="31"/>
      <c r="J492" s="31"/>
      <c r="K492" s="31"/>
    </row>
    <row r="493" spans="1:11" s="19" customFormat="1" ht="14.25" customHeight="1" x14ac:dyDescent="0.15">
      <c r="A493" s="21"/>
      <c r="B493" s="21"/>
      <c r="C493" s="21"/>
      <c r="D493" s="16" t="s">
        <v>525</v>
      </c>
      <c r="E493" s="22"/>
      <c r="F493" s="17"/>
      <c r="G493" s="17"/>
      <c r="H493" s="18">
        <f>SUM(H491:H492)</f>
        <v>5400000</v>
      </c>
      <c r="I493" s="17"/>
      <c r="J493" s="17"/>
      <c r="K493" s="18">
        <f>SUM(K491:K492)</f>
        <v>0</v>
      </c>
    </row>
    <row r="494" spans="1:11" ht="15.75" customHeight="1" x14ac:dyDescent="0.15">
      <c r="A494" s="74" t="s">
        <v>526</v>
      </c>
      <c r="B494" s="147" t="s">
        <v>527</v>
      </c>
      <c r="C494" s="148"/>
      <c r="D494" s="148"/>
      <c r="E494" s="41" t="s">
        <v>528</v>
      </c>
      <c r="F494" s="142" t="s">
        <v>3</v>
      </c>
      <c r="G494" s="143"/>
      <c r="H494" s="144"/>
      <c r="I494" s="142" t="s">
        <v>624</v>
      </c>
      <c r="J494" s="143"/>
      <c r="K494" s="144"/>
    </row>
    <row r="495" spans="1:11" ht="27" x14ac:dyDescent="0.15">
      <c r="A495" s="100" t="s">
        <v>4</v>
      </c>
      <c r="B495" s="100" t="s">
        <v>5</v>
      </c>
      <c r="C495" s="100" t="s">
        <v>240</v>
      </c>
      <c r="D495" s="100" t="s">
        <v>7</v>
      </c>
      <c r="E495" s="101" t="s">
        <v>8</v>
      </c>
      <c r="F495" s="6" t="s">
        <v>9</v>
      </c>
      <c r="G495" s="6" t="s">
        <v>10</v>
      </c>
      <c r="H495" s="6" t="s">
        <v>11</v>
      </c>
      <c r="I495" s="6" t="s">
        <v>9</v>
      </c>
      <c r="J495" s="6" t="s">
        <v>10</v>
      </c>
      <c r="K495" s="6" t="s">
        <v>11</v>
      </c>
    </row>
    <row r="496" spans="1:11" ht="15.75" customHeight="1" x14ac:dyDescent="0.15">
      <c r="A496" s="82">
        <v>1</v>
      </c>
      <c r="B496" s="80">
        <v>1128599070</v>
      </c>
      <c r="C496" s="79">
        <v>4260200</v>
      </c>
      <c r="D496" s="69" t="s">
        <v>529</v>
      </c>
      <c r="E496" s="106" t="s">
        <v>25</v>
      </c>
      <c r="F496" s="11">
        <v>1193819</v>
      </c>
      <c r="G496" s="11">
        <f t="shared" ref="G496:G510" si="108">ROUND(F496*0.19,0)</f>
        <v>226826</v>
      </c>
      <c r="H496" s="11">
        <f t="shared" ref="H496:H510" si="109">+F496+G496</f>
        <v>1420645</v>
      </c>
      <c r="I496" s="11"/>
      <c r="J496" s="11"/>
      <c r="K496" s="11">
        <f t="shared" ref="K496:K510" si="110">+I496+J496</f>
        <v>0</v>
      </c>
    </row>
    <row r="497" spans="1:11" ht="18" x14ac:dyDescent="0.15">
      <c r="A497" s="82">
        <v>2</v>
      </c>
      <c r="B497" s="85">
        <v>1128599385</v>
      </c>
      <c r="C497" s="85">
        <v>4260200</v>
      </c>
      <c r="D497" s="69" t="s">
        <v>530</v>
      </c>
      <c r="E497" s="106" t="s">
        <v>25</v>
      </c>
      <c r="F497" s="11">
        <v>1420645</v>
      </c>
      <c r="G497" s="11">
        <f t="shared" si="108"/>
        <v>269923</v>
      </c>
      <c r="H497" s="11">
        <f t="shared" si="109"/>
        <v>1690568</v>
      </c>
      <c r="I497" s="11"/>
      <c r="J497" s="11"/>
      <c r="K497" s="11">
        <f t="shared" si="110"/>
        <v>0</v>
      </c>
    </row>
    <row r="498" spans="1:11" ht="18" x14ac:dyDescent="0.15">
      <c r="A498" s="82">
        <v>3</v>
      </c>
      <c r="B498" s="85">
        <v>1128599296</v>
      </c>
      <c r="C498" s="85">
        <v>4260200</v>
      </c>
      <c r="D498" s="69" t="s">
        <v>531</v>
      </c>
      <c r="E498" s="106" t="s">
        <v>25</v>
      </c>
      <c r="F498" s="11">
        <v>1776580</v>
      </c>
      <c r="G498" s="11">
        <f t="shared" si="108"/>
        <v>337550</v>
      </c>
      <c r="H498" s="11">
        <f t="shared" si="109"/>
        <v>2114130</v>
      </c>
      <c r="I498" s="11"/>
      <c r="J498" s="11"/>
      <c r="K498" s="11">
        <f t="shared" si="110"/>
        <v>0</v>
      </c>
    </row>
    <row r="499" spans="1:11" ht="18" x14ac:dyDescent="0.15">
      <c r="A499" s="82">
        <v>4</v>
      </c>
      <c r="B499" s="109">
        <v>1128599387</v>
      </c>
      <c r="C499" s="109">
        <v>4260200</v>
      </c>
      <c r="D499" s="69" t="s">
        <v>532</v>
      </c>
      <c r="E499" s="106" t="s">
        <v>25</v>
      </c>
      <c r="F499" s="11">
        <v>1420645</v>
      </c>
      <c r="G499" s="11">
        <f t="shared" si="108"/>
        <v>269923</v>
      </c>
      <c r="H499" s="11">
        <f t="shared" si="109"/>
        <v>1690568</v>
      </c>
      <c r="I499" s="11"/>
      <c r="J499" s="11"/>
      <c r="K499" s="11">
        <f t="shared" si="110"/>
        <v>0</v>
      </c>
    </row>
    <row r="500" spans="1:11" ht="27" x14ac:dyDescent="0.15">
      <c r="A500" s="82">
        <v>5</v>
      </c>
      <c r="B500" s="109">
        <v>1121090212</v>
      </c>
      <c r="C500" s="109">
        <v>4260200</v>
      </c>
      <c r="D500" s="69" t="s">
        <v>533</v>
      </c>
      <c r="E500" s="106" t="s">
        <v>25</v>
      </c>
      <c r="F500" s="11">
        <v>7135722</v>
      </c>
      <c r="G500" s="11">
        <f t="shared" si="108"/>
        <v>1355787</v>
      </c>
      <c r="H500" s="11">
        <f t="shared" si="109"/>
        <v>8491509</v>
      </c>
      <c r="I500" s="11"/>
      <c r="J500" s="11"/>
      <c r="K500" s="11">
        <f t="shared" si="110"/>
        <v>0</v>
      </c>
    </row>
    <row r="501" spans="1:11" ht="27" x14ac:dyDescent="0.15">
      <c r="A501" s="82">
        <v>6</v>
      </c>
      <c r="B501" s="85">
        <v>1121090213</v>
      </c>
      <c r="C501" s="85">
        <v>4260200</v>
      </c>
      <c r="D501" s="69" t="s">
        <v>534</v>
      </c>
      <c r="E501" s="106" t="s">
        <v>25</v>
      </c>
      <c r="F501" s="11">
        <v>5996405</v>
      </c>
      <c r="G501" s="11">
        <f t="shared" si="108"/>
        <v>1139317</v>
      </c>
      <c r="H501" s="11">
        <f t="shared" si="109"/>
        <v>7135722</v>
      </c>
      <c r="I501" s="11"/>
      <c r="J501" s="11"/>
      <c r="K501" s="11">
        <f t="shared" si="110"/>
        <v>0</v>
      </c>
    </row>
    <row r="502" spans="1:11" ht="15.75" customHeight="1" x14ac:dyDescent="0.15">
      <c r="A502" s="82">
        <v>7</v>
      </c>
      <c r="B502" s="85">
        <v>1121090312</v>
      </c>
      <c r="C502" s="85">
        <v>4260200</v>
      </c>
      <c r="D502" s="69" t="s">
        <v>535</v>
      </c>
      <c r="E502" s="106" t="s">
        <v>25</v>
      </c>
      <c r="F502" s="11">
        <v>7890032</v>
      </c>
      <c r="G502" s="11">
        <f t="shared" si="108"/>
        <v>1499106</v>
      </c>
      <c r="H502" s="11">
        <f t="shared" si="109"/>
        <v>9389138</v>
      </c>
      <c r="I502" s="11"/>
      <c r="J502" s="11"/>
      <c r="K502" s="11">
        <f t="shared" si="110"/>
        <v>0</v>
      </c>
    </row>
    <row r="503" spans="1:11" ht="15.75" customHeight="1" x14ac:dyDescent="0.15">
      <c r="A503" s="82">
        <v>8</v>
      </c>
      <c r="B503" s="85">
        <v>1121090150</v>
      </c>
      <c r="C503" s="85">
        <v>4260200</v>
      </c>
      <c r="D503" s="69" t="s">
        <v>536</v>
      </c>
      <c r="E503" s="106" t="s">
        <v>25</v>
      </c>
      <c r="F503" s="11">
        <v>1970517</v>
      </c>
      <c r="G503" s="11">
        <f t="shared" si="108"/>
        <v>374398</v>
      </c>
      <c r="H503" s="11">
        <f t="shared" si="109"/>
        <v>2344915</v>
      </c>
      <c r="I503" s="11"/>
      <c r="J503" s="11"/>
      <c r="K503" s="11">
        <f t="shared" si="110"/>
        <v>0</v>
      </c>
    </row>
    <row r="504" spans="1:11" ht="15.75" customHeight="1" x14ac:dyDescent="0.15">
      <c r="A504" s="82">
        <v>9</v>
      </c>
      <c r="B504" s="85">
        <v>1121090150</v>
      </c>
      <c r="C504" s="85">
        <v>4260200</v>
      </c>
      <c r="D504" s="69" t="s">
        <v>537</v>
      </c>
      <c r="E504" s="106" t="s">
        <v>25</v>
      </c>
      <c r="F504" s="11">
        <v>1970517</v>
      </c>
      <c r="G504" s="11">
        <f t="shared" si="108"/>
        <v>374398</v>
      </c>
      <c r="H504" s="11">
        <f t="shared" si="109"/>
        <v>2344915</v>
      </c>
      <c r="I504" s="11"/>
      <c r="J504" s="11"/>
      <c r="K504" s="11">
        <f t="shared" si="110"/>
        <v>0</v>
      </c>
    </row>
    <row r="505" spans="1:11" ht="15.75" customHeight="1" x14ac:dyDescent="0.15">
      <c r="A505" s="82">
        <v>10</v>
      </c>
      <c r="B505" s="85">
        <v>1121090150</v>
      </c>
      <c r="C505" s="85">
        <v>4260200</v>
      </c>
      <c r="D505" s="69" t="s">
        <v>538</v>
      </c>
      <c r="E505" s="106" t="s">
        <v>25</v>
      </c>
      <c r="F505" s="11">
        <v>1970517</v>
      </c>
      <c r="G505" s="11">
        <f t="shared" si="108"/>
        <v>374398</v>
      </c>
      <c r="H505" s="11">
        <f t="shared" si="109"/>
        <v>2344915</v>
      </c>
      <c r="I505" s="11"/>
      <c r="J505" s="11"/>
      <c r="K505" s="11">
        <f t="shared" si="110"/>
        <v>0</v>
      </c>
    </row>
    <row r="506" spans="1:11" ht="15.75" customHeight="1" x14ac:dyDescent="0.15">
      <c r="A506" s="82">
        <v>11</v>
      </c>
      <c r="B506" s="85">
        <v>1121090150</v>
      </c>
      <c r="C506" s="85">
        <v>4260200</v>
      </c>
      <c r="D506" s="69" t="s">
        <v>539</v>
      </c>
      <c r="E506" s="106" t="s">
        <v>25</v>
      </c>
      <c r="F506" s="11">
        <v>1970517</v>
      </c>
      <c r="G506" s="11">
        <f t="shared" si="108"/>
        <v>374398</v>
      </c>
      <c r="H506" s="11">
        <f t="shared" si="109"/>
        <v>2344915</v>
      </c>
      <c r="I506" s="11"/>
      <c r="J506" s="11"/>
      <c r="K506" s="11">
        <f t="shared" si="110"/>
        <v>0</v>
      </c>
    </row>
    <row r="507" spans="1:11" ht="15.75" customHeight="1" x14ac:dyDescent="0.15">
      <c r="A507" s="82">
        <v>12</v>
      </c>
      <c r="B507" s="85">
        <v>1121020039</v>
      </c>
      <c r="C507" s="85">
        <v>4260200</v>
      </c>
      <c r="D507" s="69" t="s">
        <v>540</v>
      </c>
      <c r="E507" s="106" t="s">
        <v>25</v>
      </c>
      <c r="F507" s="11">
        <v>128095</v>
      </c>
      <c r="G507" s="11">
        <f t="shared" si="108"/>
        <v>24338</v>
      </c>
      <c r="H507" s="11">
        <f t="shared" si="109"/>
        <v>152433</v>
      </c>
      <c r="I507" s="11"/>
      <c r="J507" s="11"/>
      <c r="K507" s="11">
        <f t="shared" si="110"/>
        <v>0</v>
      </c>
    </row>
    <row r="508" spans="1:11" ht="15.75" customHeight="1" x14ac:dyDescent="0.15">
      <c r="A508" s="82">
        <v>13</v>
      </c>
      <c r="B508" s="85">
        <v>1121020067</v>
      </c>
      <c r="C508" s="85">
        <v>4260200</v>
      </c>
      <c r="D508" s="69" t="s">
        <v>541</v>
      </c>
      <c r="E508" s="106" t="s">
        <v>25</v>
      </c>
      <c r="F508" s="11">
        <v>224394</v>
      </c>
      <c r="G508" s="11">
        <f t="shared" si="108"/>
        <v>42635</v>
      </c>
      <c r="H508" s="11">
        <f t="shared" si="109"/>
        <v>267029</v>
      </c>
      <c r="I508" s="11"/>
      <c r="J508" s="11"/>
      <c r="K508" s="11">
        <f t="shared" si="110"/>
        <v>0</v>
      </c>
    </row>
    <row r="509" spans="1:11" ht="18" x14ac:dyDescent="0.15">
      <c r="A509" s="82">
        <v>14</v>
      </c>
      <c r="B509" s="85">
        <v>1121020039</v>
      </c>
      <c r="C509" s="85">
        <v>4260200</v>
      </c>
      <c r="D509" s="69" t="s">
        <v>542</v>
      </c>
      <c r="E509" s="106" t="s">
        <v>25</v>
      </c>
      <c r="F509" s="11">
        <v>1160657</v>
      </c>
      <c r="G509" s="11">
        <f t="shared" si="108"/>
        <v>220525</v>
      </c>
      <c r="H509" s="11">
        <f t="shared" si="109"/>
        <v>1381182</v>
      </c>
      <c r="I509" s="11"/>
      <c r="J509" s="11"/>
      <c r="K509" s="11">
        <f t="shared" si="110"/>
        <v>0</v>
      </c>
    </row>
    <row r="510" spans="1:11" ht="15.75" customHeight="1" x14ac:dyDescent="0.15">
      <c r="A510" s="82">
        <v>15</v>
      </c>
      <c r="B510" s="85">
        <v>1121090234</v>
      </c>
      <c r="C510" s="85">
        <v>4260200</v>
      </c>
      <c r="D510" s="69" t="s">
        <v>543</v>
      </c>
      <c r="E510" s="106" t="s">
        <v>25</v>
      </c>
      <c r="F510" s="11">
        <v>84529</v>
      </c>
      <c r="G510" s="11">
        <f t="shared" si="108"/>
        <v>16061</v>
      </c>
      <c r="H510" s="11">
        <f t="shared" si="109"/>
        <v>100590</v>
      </c>
      <c r="I510" s="11"/>
      <c r="J510" s="11"/>
      <c r="K510" s="11">
        <f t="shared" si="110"/>
        <v>0</v>
      </c>
    </row>
    <row r="511" spans="1:11" ht="18" x14ac:dyDescent="0.15">
      <c r="A511" s="82">
        <v>16</v>
      </c>
      <c r="B511" s="85">
        <v>1121020069</v>
      </c>
      <c r="C511" s="85">
        <v>4260200</v>
      </c>
      <c r="D511" s="69" t="s">
        <v>544</v>
      </c>
      <c r="E511" s="106" t="s">
        <v>25</v>
      </c>
      <c r="F511" s="11">
        <v>91682</v>
      </c>
      <c r="G511" s="11">
        <f>ROUND(F511*0.19,0)</f>
        <v>17420</v>
      </c>
      <c r="H511" s="11">
        <f>+F511+G511</f>
        <v>109102</v>
      </c>
      <c r="I511" s="11"/>
      <c r="J511" s="11"/>
      <c r="K511" s="11">
        <f>+I511+J511</f>
        <v>0</v>
      </c>
    </row>
    <row r="512" spans="1:11" ht="15.75" customHeight="1" x14ac:dyDescent="0.15">
      <c r="A512" s="82">
        <v>17</v>
      </c>
      <c r="B512" s="85">
        <v>1121020070</v>
      </c>
      <c r="C512" s="85">
        <v>4260200</v>
      </c>
      <c r="D512" s="69" t="s">
        <v>545</v>
      </c>
      <c r="E512" s="106" t="s">
        <v>25</v>
      </c>
      <c r="F512" s="11">
        <v>944002</v>
      </c>
      <c r="G512" s="11">
        <f t="shared" ref="G512:G513" si="111">ROUND(F512*0.19,0)</f>
        <v>179360</v>
      </c>
      <c r="H512" s="11">
        <f t="shared" ref="H512:H515" si="112">+F512+G512</f>
        <v>1123362</v>
      </c>
      <c r="I512" s="11"/>
      <c r="J512" s="11"/>
      <c r="K512" s="11">
        <f t="shared" ref="K512:K515" si="113">+I512+J512</f>
        <v>0</v>
      </c>
    </row>
    <row r="513" spans="1:11" ht="15.75" customHeight="1" x14ac:dyDescent="0.15">
      <c r="A513" s="82">
        <v>18</v>
      </c>
      <c r="B513" s="85">
        <v>1121020071</v>
      </c>
      <c r="C513" s="85">
        <v>4260200</v>
      </c>
      <c r="D513" s="69" t="s">
        <v>546</v>
      </c>
      <c r="E513" s="106" t="s">
        <v>25</v>
      </c>
      <c r="F513" s="11">
        <v>944002</v>
      </c>
      <c r="G513" s="11">
        <f t="shared" si="111"/>
        <v>179360</v>
      </c>
      <c r="H513" s="11">
        <f t="shared" si="112"/>
        <v>1123362</v>
      </c>
      <c r="I513" s="11"/>
      <c r="J513" s="11"/>
      <c r="K513" s="11">
        <f t="shared" si="113"/>
        <v>0</v>
      </c>
    </row>
    <row r="514" spans="1:11" ht="9" x14ac:dyDescent="0.15">
      <c r="A514" s="82">
        <v>19</v>
      </c>
      <c r="B514" s="85">
        <v>1121020071</v>
      </c>
      <c r="C514" s="85">
        <v>4260200</v>
      </c>
      <c r="D514" s="69" t="s">
        <v>547</v>
      </c>
      <c r="E514" s="106" t="s">
        <v>25</v>
      </c>
      <c r="F514" s="11">
        <v>50178</v>
      </c>
      <c r="G514" s="11">
        <v>0</v>
      </c>
      <c r="H514" s="11">
        <f t="shared" si="112"/>
        <v>50178</v>
      </c>
      <c r="I514" s="11"/>
      <c r="J514" s="11"/>
      <c r="K514" s="11">
        <f t="shared" si="113"/>
        <v>0</v>
      </c>
    </row>
    <row r="515" spans="1:11" ht="15.75" customHeight="1" x14ac:dyDescent="0.15">
      <c r="A515" s="82">
        <v>20</v>
      </c>
      <c r="B515" s="85">
        <v>1121020071</v>
      </c>
      <c r="C515" s="85">
        <v>4260200</v>
      </c>
      <c r="D515" s="69" t="s">
        <v>548</v>
      </c>
      <c r="E515" s="106" t="s">
        <v>25</v>
      </c>
      <c r="F515" s="11">
        <v>76727</v>
      </c>
      <c r="G515" s="11">
        <v>0</v>
      </c>
      <c r="H515" s="11">
        <f t="shared" si="112"/>
        <v>76727</v>
      </c>
      <c r="I515" s="11"/>
      <c r="J515" s="11"/>
      <c r="K515" s="11">
        <f t="shared" si="113"/>
        <v>0</v>
      </c>
    </row>
    <row r="516" spans="1:11" s="19" customFormat="1" ht="14.25" customHeight="1" x14ac:dyDescent="0.15">
      <c r="A516" s="21"/>
      <c r="B516" s="21"/>
      <c r="C516" s="21"/>
      <c r="D516" s="16" t="s">
        <v>549</v>
      </c>
      <c r="E516" s="22"/>
      <c r="F516" s="17"/>
      <c r="G516" s="17"/>
      <c r="H516" s="18">
        <f>SUM(H496:H515)</f>
        <v>45695905</v>
      </c>
      <c r="I516" s="17"/>
      <c r="J516" s="17"/>
      <c r="K516" s="18">
        <f>SUM(K496:K515)</f>
        <v>0</v>
      </c>
    </row>
    <row r="517" spans="1:11" ht="15.75" customHeight="1" x14ac:dyDescent="0.15">
      <c r="A517" s="98" t="s">
        <v>550</v>
      </c>
      <c r="B517" s="149" t="s">
        <v>551</v>
      </c>
      <c r="C517" s="150"/>
      <c r="D517" s="150"/>
      <c r="E517" s="41" t="s">
        <v>552</v>
      </c>
      <c r="F517" s="142" t="s">
        <v>3</v>
      </c>
      <c r="G517" s="143"/>
      <c r="H517" s="144"/>
      <c r="I517" s="142" t="s">
        <v>624</v>
      </c>
      <c r="J517" s="143"/>
      <c r="K517" s="144"/>
    </row>
    <row r="518" spans="1:11" ht="27" x14ac:dyDescent="0.15">
      <c r="A518" s="100" t="s">
        <v>4</v>
      </c>
      <c r="B518" s="100" t="s">
        <v>5</v>
      </c>
      <c r="C518" s="100" t="s">
        <v>240</v>
      </c>
      <c r="D518" s="100" t="s">
        <v>7</v>
      </c>
      <c r="E518" s="101" t="s">
        <v>8</v>
      </c>
      <c r="F518" s="6" t="s">
        <v>9</v>
      </c>
      <c r="G518" s="6" t="s">
        <v>10</v>
      </c>
      <c r="H518" s="6" t="s">
        <v>11</v>
      </c>
      <c r="I518" s="6" t="s">
        <v>9</v>
      </c>
      <c r="J518" s="6" t="s">
        <v>10</v>
      </c>
      <c r="K518" s="6" t="s">
        <v>11</v>
      </c>
    </row>
    <row r="519" spans="1:11" ht="18" x14ac:dyDescent="0.15">
      <c r="A519" s="38">
        <v>1</v>
      </c>
      <c r="B519" s="38">
        <v>1186220809</v>
      </c>
      <c r="C519" s="38">
        <v>42295900</v>
      </c>
      <c r="D519" s="69" t="s">
        <v>553</v>
      </c>
      <c r="E519" s="38" t="s">
        <v>523</v>
      </c>
      <c r="F519" s="31">
        <v>455420</v>
      </c>
      <c r="G519" s="11">
        <v>0</v>
      </c>
      <c r="H519" s="11">
        <f>+F519+G519</f>
        <v>455420</v>
      </c>
      <c r="I519" s="31"/>
      <c r="J519" s="11"/>
      <c r="K519" s="11">
        <f>+I519+J519</f>
        <v>0</v>
      </c>
    </row>
    <row r="520" spans="1:11" s="19" customFormat="1" ht="14.25" customHeight="1" x14ac:dyDescent="0.15">
      <c r="A520" s="21"/>
      <c r="B520" s="21"/>
      <c r="C520" s="21"/>
      <c r="D520" s="16" t="s">
        <v>554</v>
      </c>
      <c r="E520" s="22"/>
      <c r="F520" s="17"/>
      <c r="G520" s="17"/>
      <c r="H520" s="18">
        <f>SUM(H519)</f>
        <v>455420</v>
      </c>
      <c r="I520" s="17"/>
      <c r="J520" s="17"/>
      <c r="K520" s="18">
        <f>SUM(K519)</f>
        <v>0</v>
      </c>
    </row>
    <row r="521" spans="1:11" ht="9" customHeight="1" x14ac:dyDescent="0.15">
      <c r="A521" s="1" t="s">
        <v>630</v>
      </c>
      <c r="B521" s="145" t="s">
        <v>85</v>
      </c>
      <c r="C521" s="146"/>
      <c r="D521" s="146"/>
      <c r="E521" s="2"/>
      <c r="F521" s="142" t="s">
        <v>3</v>
      </c>
      <c r="G521" s="143"/>
      <c r="H521" s="144"/>
      <c r="I521" s="142" t="s">
        <v>624</v>
      </c>
      <c r="J521" s="143"/>
      <c r="K521" s="144"/>
    </row>
    <row r="522" spans="1:11" ht="27" x14ac:dyDescent="0.15">
      <c r="A522" s="50" t="s">
        <v>4</v>
      </c>
      <c r="B522" s="50" t="s">
        <v>5</v>
      </c>
      <c r="C522" s="50" t="s">
        <v>6</v>
      </c>
      <c r="D522" s="50" t="s">
        <v>7</v>
      </c>
      <c r="E522" s="51" t="s">
        <v>8</v>
      </c>
      <c r="F522" s="6" t="s">
        <v>9</v>
      </c>
      <c r="G522" s="6" t="s">
        <v>10</v>
      </c>
      <c r="H522" s="6" t="s">
        <v>11</v>
      </c>
      <c r="I522" s="6" t="s">
        <v>9</v>
      </c>
      <c r="J522" s="6" t="s">
        <v>10</v>
      </c>
      <c r="K522" s="6" t="s">
        <v>11</v>
      </c>
    </row>
    <row r="523" spans="1:11" ht="9" x14ac:dyDescent="0.15">
      <c r="A523" s="34">
        <v>1</v>
      </c>
      <c r="B523" s="48">
        <v>1198010005</v>
      </c>
      <c r="C523" s="34">
        <v>42161504</v>
      </c>
      <c r="D523" s="9" t="s">
        <v>86</v>
      </c>
      <c r="E523" s="10" t="s">
        <v>25</v>
      </c>
      <c r="F523" s="31">
        <v>500000</v>
      </c>
      <c r="G523" s="31">
        <v>0</v>
      </c>
      <c r="H523" s="31">
        <f>+F523+G523</f>
        <v>500000</v>
      </c>
      <c r="I523" s="31"/>
      <c r="J523" s="31"/>
      <c r="K523" s="31">
        <f>+I523+J523</f>
        <v>0</v>
      </c>
    </row>
    <row r="524" spans="1:11" s="19" customFormat="1" ht="14.25" customHeight="1" x14ac:dyDescent="0.15">
      <c r="A524" s="21"/>
      <c r="B524" s="21"/>
      <c r="C524" s="21"/>
      <c r="D524" s="16" t="s">
        <v>629</v>
      </c>
      <c r="E524" s="22"/>
      <c r="F524" s="17"/>
      <c r="G524" s="17"/>
      <c r="H524" s="18">
        <f>SUM(H523)</f>
        <v>500000</v>
      </c>
      <c r="I524" s="17"/>
      <c r="J524" s="17"/>
      <c r="K524" s="18">
        <f>SUM(K523:K523)</f>
        <v>0</v>
      </c>
    </row>
    <row r="525" spans="1:11" ht="20.25" customHeight="1" x14ac:dyDescent="0.15">
      <c r="A525" s="74" t="s">
        <v>631</v>
      </c>
      <c r="B525" s="140" t="s">
        <v>632</v>
      </c>
      <c r="C525" s="141"/>
      <c r="D525" s="141"/>
      <c r="E525" s="91" t="s">
        <v>418</v>
      </c>
      <c r="F525" s="142" t="s">
        <v>3</v>
      </c>
      <c r="G525" s="143"/>
      <c r="H525" s="144"/>
      <c r="I525" s="142" t="s">
        <v>624</v>
      </c>
      <c r="J525" s="143"/>
      <c r="K525" s="144"/>
    </row>
    <row r="526" spans="1:11" ht="27" x14ac:dyDescent="0.15">
      <c r="A526" s="67" t="s">
        <v>4</v>
      </c>
      <c r="B526" s="67" t="s">
        <v>5</v>
      </c>
      <c r="C526" s="67" t="s">
        <v>240</v>
      </c>
      <c r="D526" s="67" t="s">
        <v>7</v>
      </c>
      <c r="E526" s="88" t="s">
        <v>8</v>
      </c>
      <c r="F526" s="6" t="s">
        <v>9</v>
      </c>
      <c r="G526" s="6" t="s">
        <v>10</v>
      </c>
      <c r="H526" s="6" t="s">
        <v>11</v>
      </c>
      <c r="I526" s="6" t="s">
        <v>9</v>
      </c>
      <c r="J526" s="6" t="s">
        <v>10</v>
      </c>
      <c r="K526" s="6" t="s">
        <v>11</v>
      </c>
    </row>
    <row r="527" spans="1:11" ht="18" x14ac:dyDescent="0.15">
      <c r="A527" s="85">
        <v>1</v>
      </c>
      <c r="B527" s="86">
        <v>1199010188</v>
      </c>
      <c r="C527" s="83">
        <v>42295513</v>
      </c>
      <c r="D527" s="71" t="s">
        <v>431</v>
      </c>
      <c r="E527" s="97" t="s">
        <v>25</v>
      </c>
      <c r="F527" s="11">
        <v>1789400</v>
      </c>
      <c r="G527" s="11">
        <f>ROUND(F527*0.19,0)</f>
        <v>339986</v>
      </c>
      <c r="H527" s="11">
        <f>+F527+G527</f>
        <v>2129386</v>
      </c>
      <c r="I527" s="11"/>
      <c r="J527" s="11"/>
      <c r="K527" s="11">
        <f>+I527+J527</f>
        <v>0</v>
      </c>
    </row>
    <row r="528" spans="1:11" ht="18" x14ac:dyDescent="0.15">
      <c r="A528" s="85">
        <v>2</v>
      </c>
      <c r="B528" s="86">
        <v>1176010319</v>
      </c>
      <c r="C528" s="83">
        <v>42295513</v>
      </c>
      <c r="D528" s="71" t="s">
        <v>432</v>
      </c>
      <c r="E528" s="97" t="s">
        <v>25</v>
      </c>
      <c r="F528" s="11">
        <v>1153450</v>
      </c>
      <c r="G528" s="11">
        <f>ROUND(F528*0.19,0)</f>
        <v>219156</v>
      </c>
      <c r="H528" s="11">
        <f>+F528+G528</f>
        <v>1372606</v>
      </c>
      <c r="I528" s="11"/>
      <c r="J528" s="11"/>
      <c r="K528" s="11">
        <f>+I528+J528</f>
        <v>0</v>
      </c>
    </row>
    <row r="529" spans="1:11" ht="14.25" customHeight="1" x14ac:dyDescent="0.15">
      <c r="A529" s="85">
        <v>3</v>
      </c>
      <c r="B529" s="86">
        <v>1196491822</v>
      </c>
      <c r="C529" s="86">
        <v>42295513</v>
      </c>
      <c r="D529" s="69" t="s">
        <v>433</v>
      </c>
      <c r="E529" s="97" t="s">
        <v>434</v>
      </c>
      <c r="F529" s="11">
        <v>1274386</v>
      </c>
      <c r="G529" s="11">
        <v>0</v>
      </c>
      <c r="H529" s="11">
        <f>+F529+G529</f>
        <v>1274386</v>
      </c>
      <c r="I529" s="11"/>
      <c r="J529" s="11"/>
      <c r="K529" s="11">
        <f>+I529+J529</f>
        <v>0</v>
      </c>
    </row>
    <row r="530" spans="1:11" s="19" customFormat="1" ht="14.25" customHeight="1" x14ac:dyDescent="0.15">
      <c r="A530" s="21"/>
      <c r="B530" s="21"/>
      <c r="C530" s="21"/>
      <c r="D530" s="16" t="s">
        <v>633</v>
      </c>
      <c r="E530" s="22"/>
      <c r="F530" s="17"/>
      <c r="G530" s="17"/>
      <c r="H530" s="18">
        <f>SUM(H527:H529)</f>
        <v>4776378</v>
      </c>
      <c r="I530" s="17"/>
      <c r="J530" s="17"/>
      <c r="K530" s="18">
        <f>SUM(K527:K529)</f>
        <v>0</v>
      </c>
    </row>
    <row r="531" spans="1:11" ht="14.25" customHeight="1" x14ac:dyDescent="0.15">
      <c r="A531" s="74" t="s">
        <v>638</v>
      </c>
      <c r="B531" s="140" t="s">
        <v>637</v>
      </c>
      <c r="C531" s="141"/>
      <c r="D531" s="141"/>
      <c r="E531" s="87" t="s">
        <v>310</v>
      </c>
      <c r="F531" s="142" t="s">
        <v>3</v>
      </c>
      <c r="G531" s="143"/>
      <c r="H531" s="144"/>
      <c r="I531" s="142" t="s">
        <v>624</v>
      </c>
      <c r="J531" s="143"/>
      <c r="K531" s="144"/>
    </row>
    <row r="532" spans="1:11" ht="27" x14ac:dyDescent="0.15">
      <c r="A532" s="67" t="s">
        <v>4</v>
      </c>
      <c r="B532" s="67" t="s">
        <v>5</v>
      </c>
      <c r="C532" s="67" t="s">
        <v>240</v>
      </c>
      <c r="D532" s="67" t="s">
        <v>7</v>
      </c>
      <c r="E532" s="4" t="s">
        <v>8</v>
      </c>
      <c r="F532" s="6" t="s">
        <v>9</v>
      </c>
      <c r="G532" s="6" t="s">
        <v>10</v>
      </c>
      <c r="H532" s="6" t="s">
        <v>11</v>
      </c>
      <c r="I532" s="6" t="s">
        <v>9</v>
      </c>
      <c r="J532" s="6" t="s">
        <v>10</v>
      </c>
      <c r="K532" s="6" t="s">
        <v>11</v>
      </c>
    </row>
    <row r="533" spans="1:11" ht="9" x14ac:dyDescent="0.15">
      <c r="A533" s="82">
        <v>1</v>
      </c>
      <c r="B533" s="83">
        <v>1186220319</v>
      </c>
      <c r="C533" s="83">
        <v>42142721</v>
      </c>
      <c r="D533" s="84" t="s">
        <v>314</v>
      </c>
      <c r="E533" s="76" t="s">
        <v>25</v>
      </c>
      <c r="F533" s="31">
        <v>5165646</v>
      </c>
      <c r="G533" s="11">
        <f t="shared" ref="G533:G534" si="114">ROUND(F533*0.19,0)</f>
        <v>981473</v>
      </c>
      <c r="H533" s="11">
        <f t="shared" ref="H533:H534" si="115">+F533+G533</f>
        <v>6147119</v>
      </c>
      <c r="I533" s="31"/>
      <c r="J533" s="11"/>
      <c r="K533" s="11">
        <f t="shared" ref="K533:K534" si="116">+I533+J533</f>
        <v>0</v>
      </c>
    </row>
    <row r="534" spans="1:11" ht="9" x14ac:dyDescent="0.15">
      <c r="A534" s="82">
        <v>2</v>
      </c>
      <c r="B534" s="83">
        <v>1196490106</v>
      </c>
      <c r="C534" s="83">
        <v>42142721</v>
      </c>
      <c r="D534" s="84" t="s">
        <v>315</v>
      </c>
      <c r="E534" s="76" t="s">
        <v>25</v>
      </c>
      <c r="F534" s="31">
        <v>4202579</v>
      </c>
      <c r="G534" s="11">
        <f t="shared" si="114"/>
        <v>798490</v>
      </c>
      <c r="H534" s="11">
        <f t="shared" si="115"/>
        <v>5001069</v>
      </c>
      <c r="I534" s="31"/>
      <c r="J534" s="11"/>
      <c r="K534" s="11">
        <f t="shared" si="116"/>
        <v>0</v>
      </c>
    </row>
    <row r="535" spans="1:11" s="19" customFormat="1" ht="14.25" customHeight="1" x14ac:dyDescent="0.15">
      <c r="A535" s="21"/>
      <c r="B535" s="21"/>
      <c r="C535" s="21"/>
      <c r="D535" s="16" t="s">
        <v>639</v>
      </c>
      <c r="E535" s="22"/>
      <c r="F535" s="17"/>
      <c r="G535" s="17"/>
      <c r="H535" s="18">
        <f>SUM(H533:H534)</f>
        <v>11148188</v>
      </c>
      <c r="I535" s="17"/>
      <c r="J535" s="17"/>
      <c r="K535" s="18">
        <f>SUM(K533:K534)</f>
        <v>0</v>
      </c>
    </row>
    <row r="536" spans="1:11" ht="15.75" customHeight="1" x14ac:dyDescent="0.15"/>
    <row r="537" spans="1:11" ht="15.75" customHeight="1" x14ac:dyDescent="0.15"/>
    <row r="538" spans="1:11" ht="15.75" customHeight="1" x14ac:dyDescent="0.15"/>
    <row r="539" spans="1:11" ht="15.75" customHeight="1" x14ac:dyDescent="0.15"/>
    <row r="540" spans="1:11" ht="15.75" customHeight="1" x14ac:dyDescent="0.15"/>
    <row r="541" spans="1:11" ht="15.75" customHeight="1" x14ac:dyDescent="0.15"/>
    <row r="542" spans="1:11" ht="15.75" customHeight="1" x14ac:dyDescent="0.15"/>
    <row r="543" spans="1:11" ht="15.75" customHeight="1" x14ac:dyDescent="0.15"/>
    <row r="544" spans="1:11" ht="15.75" customHeight="1" x14ac:dyDescent="0.15"/>
    <row r="545" ht="15.75" customHeight="1" x14ac:dyDescent="0.15"/>
    <row r="546" ht="15.75" customHeight="1" x14ac:dyDescent="0.15"/>
    <row r="547" ht="15.75" customHeight="1" x14ac:dyDescent="0.15"/>
    <row r="548" ht="15.75" customHeight="1" x14ac:dyDescent="0.15"/>
    <row r="549" ht="15.75" customHeight="1" x14ac:dyDescent="0.15"/>
    <row r="550" ht="15.75" customHeight="1" x14ac:dyDescent="0.15"/>
    <row r="551" ht="15.75" customHeight="1" x14ac:dyDescent="0.15"/>
    <row r="552" ht="15.75" customHeight="1" x14ac:dyDescent="0.15"/>
    <row r="553" ht="15.75" customHeight="1" x14ac:dyDescent="0.15"/>
    <row r="554" ht="15.75" customHeight="1" x14ac:dyDescent="0.15"/>
    <row r="555" ht="15.75" customHeight="1" x14ac:dyDescent="0.15"/>
    <row r="556" ht="15.75" customHeight="1" x14ac:dyDescent="0.15"/>
    <row r="557" ht="15.75" customHeight="1" x14ac:dyDescent="0.15"/>
    <row r="558" ht="15.75" customHeight="1" x14ac:dyDescent="0.15"/>
    <row r="559" ht="15.75" customHeight="1" x14ac:dyDescent="0.15"/>
    <row r="560" ht="15.75" customHeight="1" x14ac:dyDescent="0.15"/>
    <row r="561" ht="15.75" customHeight="1" x14ac:dyDescent="0.15"/>
    <row r="562" ht="15.75" customHeight="1" x14ac:dyDescent="0.15"/>
    <row r="563" ht="15.75" customHeight="1" x14ac:dyDescent="0.15"/>
    <row r="564" ht="15.75" customHeight="1" x14ac:dyDescent="0.15"/>
    <row r="565" ht="15.75" customHeight="1" x14ac:dyDescent="0.15"/>
    <row r="566" ht="15.75" customHeight="1" x14ac:dyDescent="0.15"/>
    <row r="567" ht="15.75" customHeight="1" x14ac:dyDescent="0.15"/>
    <row r="568" ht="15.75" customHeight="1" x14ac:dyDescent="0.15"/>
    <row r="569" ht="15.75" customHeight="1" x14ac:dyDescent="0.15"/>
    <row r="570" ht="15.75" customHeight="1" x14ac:dyDescent="0.15"/>
    <row r="571" ht="15.75" customHeight="1" x14ac:dyDescent="0.15"/>
    <row r="572" ht="15.75" customHeight="1" x14ac:dyDescent="0.15"/>
    <row r="573" ht="15.75" customHeight="1" x14ac:dyDescent="0.15"/>
    <row r="574" ht="15.75" customHeight="1" x14ac:dyDescent="0.15"/>
    <row r="575" ht="15.75" customHeight="1" x14ac:dyDescent="0.15"/>
    <row r="576" ht="15.75" customHeight="1" x14ac:dyDescent="0.15"/>
    <row r="577" ht="15.75" customHeight="1" x14ac:dyDescent="0.15"/>
    <row r="578" ht="15.75" customHeight="1" x14ac:dyDescent="0.15"/>
    <row r="579" ht="15.75" customHeight="1" x14ac:dyDescent="0.15"/>
    <row r="580" ht="15.75" customHeight="1" x14ac:dyDescent="0.15"/>
    <row r="581" ht="15.75" customHeight="1" x14ac:dyDescent="0.15"/>
    <row r="582" ht="15.75" customHeight="1" x14ac:dyDescent="0.15"/>
    <row r="583" ht="15.75" customHeight="1" x14ac:dyDescent="0.15"/>
    <row r="584" ht="15.75" customHeight="1" x14ac:dyDescent="0.15"/>
    <row r="585" ht="15.75" customHeight="1" x14ac:dyDescent="0.15"/>
    <row r="586" ht="15.75" customHeight="1" x14ac:dyDescent="0.15"/>
    <row r="587" ht="15.75" customHeight="1" x14ac:dyDescent="0.15"/>
    <row r="588" ht="15.75" customHeight="1" x14ac:dyDescent="0.15"/>
    <row r="589" ht="15.75" customHeight="1" x14ac:dyDescent="0.15"/>
    <row r="590" ht="15.75" customHeight="1" x14ac:dyDescent="0.15"/>
    <row r="591" ht="15.75" customHeight="1" x14ac:dyDescent="0.15"/>
    <row r="592" ht="15.75" customHeight="1" x14ac:dyDescent="0.15"/>
    <row r="593" ht="15.75" customHeight="1" x14ac:dyDescent="0.15"/>
    <row r="594" ht="15.75" customHeight="1" x14ac:dyDescent="0.15"/>
    <row r="595" ht="15.75" customHeight="1" x14ac:dyDescent="0.15"/>
    <row r="596" ht="15.75" customHeight="1" x14ac:dyDescent="0.15"/>
    <row r="597" ht="15.75" customHeight="1" x14ac:dyDescent="0.15"/>
    <row r="598" ht="15.75" customHeight="1" x14ac:dyDescent="0.15"/>
    <row r="599" ht="15.75" customHeight="1" x14ac:dyDescent="0.15"/>
    <row r="600" ht="15.75" customHeight="1" x14ac:dyDescent="0.15"/>
    <row r="601" ht="15.75" customHeight="1" x14ac:dyDescent="0.15"/>
    <row r="602" ht="15.75" customHeight="1" x14ac:dyDescent="0.15"/>
    <row r="603" ht="15.75" customHeight="1" x14ac:dyDescent="0.15"/>
    <row r="604" ht="15.75" customHeight="1" x14ac:dyDescent="0.15"/>
    <row r="605" ht="15.75" customHeight="1" x14ac:dyDescent="0.15"/>
    <row r="606" ht="15.75" customHeight="1" x14ac:dyDescent="0.15"/>
    <row r="607" ht="15.75" customHeight="1" x14ac:dyDescent="0.15"/>
    <row r="608" ht="15.75" customHeight="1" x14ac:dyDescent="0.15"/>
    <row r="609" ht="15.75" customHeight="1" x14ac:dyDescent="0.15"/>
    <row r="610" ht="15.75" customHeight="1" x14ac:dyDescent="0.15"/>
    <row r="611" ht="15.75" customHeight="1" x14ac:dyDescent="0.15"/>
    <row r="612" ht="15.75" customHeight="1" x14ac:dyDescent="0.15"/>
    <row r="613" ht="15.75" customHeight="1" x14ac:dyDescent="0.15"/>
    <row r="614" ht="15.75" customHeight="1" x14ac:dyDescent="0.15"/>
    <row r="615" ht="15.75" customHeight="1" x14ac:dyDescent="0.15"/>
    <row r="616" ht="15.75" customHeight="1" x14ac:dyDescent="0.15"/>
    <row r="617" ht="15.75" customHeight="1" x14ac:dyDescent="0.15"/>
    <row r="618" ht="15.75" customHeight="1" x14ac:dyDescent="0.15"/>
    <row r="619" ht="15.75" customHeight="1" x14ac:dyDescent="0.15"/>
    <row r="620" ht="15.75" customHeight="1" x14ac:dyDescent="0.15"/>
    <row r="621" ht="15.75" customHeight="1" x14ac:dyDescent="0.15"/>
    <row r="622" ht="15.75" customHeight="1" x14ac:dyDescent="0.15"/>
    <row r="623" ht="15.75" customHeight="1" x14ac:dyDescent="0.15"/>
    <row r="624" ht="15.75" customHeight="1" x14ac:dyDescent="0.15"/>
    <row r="625" ht="15.75" customHeight="1" x14ac:dyDescent="0.15"/>
    <row r="626" ht="15.75" customHeight="1" x14ac:dyDescent="0.15"/>
    <row r="627" ht="15.75" customHeight="1" x14ac:dyDescent="0.15"/>
    <row r="628" ht="15.75" customHeight="1" x14ac:dyDescent="0.15"/>
    <row r="629" ht="15.75" customHeight="1" x14ac:dyDescent="0.15"/>
    <row r="630" ht="15.75" customHeight="1" x14ac:dyDescent="0.15"/>
    <row r="631" ht="15.75" customHeight="1" x14ac:dyDescent="0.15"/>
    <row r="632" ht="15.75" customHeight="1" x14ac:dyDescent="0.15"/>
    <row r="633" ht="15.75" customHeight="1" x14ac:dyDescent="0.15"/>
    <row r="634" ht="15.75" customHeight="1" x14ac:dyDescent="0.15"/>
    <row r="635" ht="15.75" customHeight="1" x14ac:dyDescent="0.15"/>
    <row r="636" ht="15.75" customHeight="1" x14ac:dyDescent="0.15"/>
    <row r="637" ht="15.75" customHeight="1" x14ac:dyDescent="0.15"/>
    <row r="638" ht="15.75" customHeight="1" x14ac:dyDescent="0.15"/>
    <row r="639" ht="15.75" customHeight="1" x14ac:dyDescent="0.15"/>
    <row r="640" ht="15.75" customHeight="1" x14ac:dyDescent="0.15"/>
    <row r="641" ht="15.75" customHeight="1" x14ac:dyDescent="0.15"/>
    <row r="642" ht="15.75" customHeight="1" x14ac:dyDescent="0.15"/>
    <row r="643" ht="15.75" customHeight="1" x14ac:dyDescent="0.15"/>
    <row r="644" ht="15.75" customHeight="1" x14ac:dyDescent="0.15"/>
    <row r="645" ht="15.75" customHeight="1" x14ac:dyDescent="0.15"/>
    <row r="646" ht="15.75" customHeight="1" x14ac:dyDescent="0.15"/>
    <row r="647" ht="15.75" customHeight="1" x14ac:dyDescent="0.15"/>
    <row r="648" ht="15.75" customHeight="1" x14ac:dyDescent="0.15"/>
    <row r="649" ht="15.75" customHeight="1" x14ac:dyDescent="0.15"/>
    <row r="650" ht="15.75" customHeight="1" x14ac:dyDescent="0.15"/>
    <row r="651" ht="15.75" customHeight="1" x14ac:dyDescent="0.15"/>
    <row r="652" ht="15.75" customHeight="1" x14ac:dyDescent="0.15"/>
    <row r="653" ht="15.75" customHeight="1" x14ac:dyDescent="0.15"/>
    <row r="654" ht="15.75" customHeight="1" x14ac:dyDescent="0.15"/>
    <row r="655" ht="15.75" customHeight="1" x14ac:dyDescent="0.15"/>
    <row r="656" ht="15.75" customHeight="1" x14ac:dyDescent="0.15"/>
    <row r="657" ht="15.75" customHeight="1" x14ac:dyDescent="0.15"/>
    <row r="658" ht="15.75" customHeight="1" x14ac:dyDescent="0.15"/>
    <row r="659" ht="15.75" customHeight="1" x14ac:dyDescent="0.15"/>
    <row r="660" ht="15.75" customHeight="1" x14ac:dyDescent="0.15"/>
    <row r="661" ht="15.75" customHeight="1" x14ac:dyDescent="0.15"/>
    <row r="662" ht="15.75" customHeight="1" x14ac:dyDescent="0.15"/>
    <row r="663" ht="15.75" customHeight="1" x14ac:dyDescent="0.15"/>
    <row r="664" ht="15.75" customHeight="1" x14ac:dyDescent="0.15"/>
    <row r="665" ht="15.75" customHeight="1" x14ac:dyDescent="0.15"/>
    <row r="666" ht="15.75" customHeight="1" x14ac:dyDescent="0.15"/>
    <row r="667" ht="15.75" customHeight="1" x14ac:dyDescent="0.15"/>
    <row r="668" ht="15.75" customHeight="1" x14ac:dyDescent="0.15"/>
    <row r="669" ht="15.75" customHeight="1" x14ac:dyDescent="0.15"/>
    <row r="670" ht="15.75" customHeight="1" x14ac:dyDescent="0.15"/>
    <row r="671" ht="15.75" customHeight="1" x14ac:dyDescent="0.15"/>
    <row r="672" ht="15.75" customHeight="1" x14ac:dyDescent="0.15"/>
    <row r="673" ht="15.75" customHeight="1" x14ac:dyDescent="0.15"/>
    <row r="674" ht="15.75" customHeight="1" x14ac:dyDescent="0.15"/>
    <row r="675" ht="15.75" customHeight="1" x14ac:dyDescent="0.15"/>
    <row r="676" ht="15.75" customHeight="1" x14ac:dyDescent="0.15"/>
    <row r="677" ht="15.75" customHeight="1" x14ac:dyDescent="0.15"/>
    <row r="678" ht="15.75" customHeight="1" x14ac:dyDescent="0.15"/>
    <row r="679" ht="15.75" customHeight="1" x14ac:dyDescent="0.15"/>
    <row r="680" ht="15.75" customHeight="1" x14ac:dyDescent="0.15"/>
    <row r="681" ht="15.75" customHeight="1" x14ac:dyDescent="0.15"/>
    <row r="682" ht="15.75" customHeight="1" x14ac:dyDescent="0.15"/>
    <row r="683" ht="15.75" customHeight="1" x14ac:dyDescent="0.15"/>
    <row r="684" ht="15.75" customHeight="1" x14ac:dyDescent="0.15"/>
    <row r="685" ht="15.75" customHeight="1" x14ac:dyDescent="0.15"/>
    <row r="686" ht="15.75" customHeight="1" x14ac:dyDescent="0.15"/>
  </sheetData>
  <mergeCells count="286">
    <mergeCell ref="B1:D1"/>
    <mergeCell ref="F1:H1"/>
    <mergeCell ref="B9:D9"/>
    <mergeCell ref="F9:H9"/>
    <mergeCell ref="B13:D13"/>
    <mergeCell ref="F13:H13"/>
    <mergeCell ref="B34:D34"/>
    <mergeCell ref="F34:H34"/>
    <mergeCell ref="B43:D43"/>
    <mergeCell ref="F43:H43"/>
    <mergeCell ref="B56:D56"/>
    <mergeCell ref="F56:H56"/>
    <mergeCell ref="B17:D17"/>
    <mergeCell ref="F17:H17"/>
    <mergeCell ref="B21:D21"/>
    <mergeCell ref="F21:H21"/>
    <mergeCell ref="B28:D28"/>
    <mergeCell ref="F28:H28"/>
    <mergeCell ref="B76:D76"/>
    <mergeCell ref="F76:H76"/>
    <mergeCell ref="B80:D80"/>
    <mergeCell ref="F80:H80"/>
    <mergeCell ref="B84:D84"/>
    <mergeCell ref="F84:H84"/>
    <mergeCell ref="B64:D64"/>
    <mergeCell ref="F64:H64"/>
    <mergeCell ref="B68:D68"/>
    <mergeCell ref="F68:H68"/>
    <mergeCell ref="B72:D72"/>
    <mergeCell ref="F72:H72"/>
    <mergeCell ref="B100:D100"/>
    <mergeCell ref="F100:H100"/>
    <mergeCell ref="B104:D104"/>
    <mergeCell ref="F104:H104"/>
    <mergeCell ref="B108:D108"/>
    <mergeCell ref="F108:H108"/>
    <mergeCell ref="B88:D88"/>
    <mergeCell ref="F88:H88"/>
    <mergeCell ref="B92:D92"/>
    <mergeCell ref="F92:H92"/>
    <mergeCell ref="B96:D96"/>
    <mergeCell ref="F96:H96"/>
    <mergeCell ref="B124:D124"/>
    <mergeCell ref="F124:H124"/>
    <mergeCell ref="B128:D128"/>
    <mergeCell ref="F128:H128"/>
    <mergeCell ref="B132:D132"/>
    <mergeCell ref="F132:H132"/>
    <mergeCell ref="B112:D112"/>
    <mergeCell ref="F112:H112"/>
    <mergeCell ref="B116:D116"/>
    <mergeCell ref="F116:H116"/>
    <mergeCell ref="B120:D120"/>
    <mergeCell ref="F120:H120"/>
    <mergeCell ref="B148:D148"/>
    <mergeCell ref="F148:H148"/>
    <mergeCell ref="B152:D152"/>
    <mergeCell ref="F152:H152"/>
    <mergeCell ref="B156:D156"/>
    <mergeCell ref="F156:H156"/>
    <mergeCell ref="B136:D136"/>
    <mergeCell ref="F136:H136"/>
    <mergeCell ref="B140:D140"/>
    <mergeCell ref="F140:H140"/>
    <mergeCell ref="B144:D144"/>
    <mergeCell ref="F144:H144"/>
    <mergeCell ref="B172:D172"/>
    <mergeCell ref="F172:H172"/>
    <mergeCell ref="B176:D176"/>
    <mergeCell ref="F176:H176"/>
    <mergeCell ref="B180:D180"/>
    <mergeCell ref="F180:H180"/>
    <mergeCell ref="B160:D160"/>
    <mergeCell ref="F160:H160"/>
    <mergeCell ref="B164:D164"/>
    <mergeCell ref="F164:H164"/>
    <mergeCell ref="B168:D168"/>
    <mergeCell ref="F168:H168"/>
    <mergeCell ref="B196:D196"/>
    <mergeCell ref="F196:H196"/>
    <mergeCell ref="B200:D200"/>
    <mergeCell ref="F200:H200"/>
    <mergeCell ref="B204:D204"/>
    <mergeCell ref="F204:H204"/>
    <mergeCell ref="B184:D184"/>
    <mergeCell ref="F184:H184"/>
    <mergeCell ref="B188:D188"/>
    <mergeCell ref="F188:H188"/>
    <mergeCell ref="B192:D192"/>
    <mergeCell ref="F192:H192"/>
    <mergeCell ref="B231:D231"/>
    <mergeCell ref="F231:H231"/>
    <mergeCell ref="B235:D235"/>
    <mergeCell ref="F235:H235"/>
    <mergeCell ref="B239:D239"/>
    <mergeCell ref="F239:H239"/>
    <mergeCell ref="B208:D208"/>
    <mergeCell ref="F208:H208"/>
    <mergeCell ref="B220:D220"/>
    <mergeCell ref="F220:H220"/>
    <mergeCell ref="B227:D227"/>
    <mergeCell ref="F227:H227"/>
    <mergeCell ref="B257:D257"/>
    <mergeCell ref="F257:H257"/>
    <mergeCell ref="B269:D269"/>
    <mergeCell ref="F269:H269"/>
    <mergeCell ref="A274:E274"/>
    <mergeCell ref="B282:D282"/>
    <mergeCell ref="F282:H282"/>
    <mergeCell ref="B245:D245"/>
    <mergeCell ref="F245:H245"/>
    <mergeCell ref="B249:D249"/>
    <mergeCell ref="F249:H249"/>
    <mergeCell ref="B253:D253"/>
    <mergeCell ref="F253:H253"/>
    <mergeCell ref="B337:D337"/>
    <mergeCell ref="F337:H337"/>
    <mergeCell ref="B306:D306"/>
    <mergeCell ref="F306:H306"/>
    <mergeCell ref="B312:D312"/>
    <mergeCell ref="F312:H312"/>
    <mergeCell ref="B317:D317"/>
    <mergeCell ref="F317:H317"/>
    <mergeCell ref="B290:D290"/>
    <mergeCell ref="F290:H290"/>
    <mergeCell ref="B294:D294"/>
    <mergeCell ref="F294:H294"/>
    <mergeCell ref="B300:D300"/>
    <mergeCell ref="F300:H300"/>
    <mergeCell ref="B459:D459"/>
    <mergeCell ref="F459:H459"/>
    <mergeCell ref="B430:D430"/>
    <mergeCell ref="F430:H430"/>
    <mergeCell ref="B405:D405"/>
    <mergeCell ref="F405:H405"/>
    <mergeCell ref="B409:D409"/>
    <mergeCell ref="F409:H409"/>
    <mergeCell ref="B381:D381"/>
    <mergeCell ref="F381:H381"/>
    <mergeCell ref="B390:D390"/>
    <mergeCell ref="F390:H390"/>
    <mergeCell ref="B394:D394"/>
    <mergeCell ref="F394:H394"/>
    <mergeCell ref="B414:D414"/>
    <mergeCell ref="F414:H414"/>
    <mergeCell ref="B420:D420"/>
    <mergeCell ref="F420:H420"/>
    <mergeCell ref="B426:D426"/>
    <mergeCell ref="F426:H426"/>
    <mergeCell ref="B401:D401"/>
    <mergeCell ref="F401:H401"/>
    <mergeCell ref="I1:K1"/>
    <mergeCell ref="I9:K9"/>
    <mergeCell ref="I13:K13"/>
    <mergeCell ref="I17:K17"/>
    <mergeCell ref="I21:K21"/>
    <mergeCell ref="I28:K28"/>
    <mergeCell ref="B341:D341"/>
    <mergeCell ref="F341:H341"/>
    <mergeCell ref="B367:D367"/>
    <mergeCell ref="F367:H367"/>
    <mergeCell ref="I34:K34"/>
    <mergeCell ref="I43:K43"/>
    <mergeCell ref="I56:K56"/>
    <mergeCell ref="I64:K64"/>
    <mergeCell ref="I68:K68"/>
    <mergeCell ref="I72:K72"/>
    <mergeCell ref="I172:K172"/>
    <mergeCell ref="I176:K176"/>
    <mergeCell ref="I180:K180"/>
    <mergeCell ref="I184:K184"/>
    <mergeCell ref="I188:K188"/>
    <mergeCell ref="I192:K192"/>
    <mergeCell ref="I148:K148"/>
    <mergeCell ref="I152:K152"/>
    <mergeCell ref="B376:D376"/>
    <mergeCell ref="F376:H376"/>
    <mergeCell ref="B325:D325"/>
    <mergeCell ref="F325:H325"/>
    <mergeCell ref="B332:D332"/>
    <mergeCell ref="F332:H332"/>
    <mergeCell ref="B494:D494"/>
    <mergeCell ref="F494:H494"/>
    <mergeCell ref="B517:D517"/>
    <mergeCell ref="F517:H517"/>
    <mergeCell ref="B489:D489"/>
    <mergeCell ref="F489:H489"/>
    <mergeCell ref="B434:D434"/>
    <mergeCell ref="F434:H434"/>
    <mergeCell ref="B445:D445"/>
    <mergeCell ref="F445:H445"/>
    <mergeCell ref="B478:D478"/>
    <mergeCell ref="F478:H478"/>
    <mergeCell ref="B484:D484"/>
    <mergeCell ref="F484:H484"/>
    <mergeCell ref="B463:D463"/>
    <mergeCell ref="F463:H463"/>
    <mergeCell ref="B467:D467"/>
    <mergeCell ref="F467:H467"/>
    <mergeCell ref="B473:D473"/>
    <mergeCell ref="F473:H473"/>
    <mergeCell ref="B449:D449"/>
    <mergeCell ref="F449:H449"/>
    <mergeCell ref="B453:D453"/>
    <mergeCell ref="F453:H453"/>
    <mergeCell ref="I76:K76"/>
    <mergeCell ref="I80:K80"/>
    <mergeCell ref="I84:K84"/>
    <mergeCell ref="I88:K88"/>
    <mergeCell ref="I92:K92"/>
    <mergeCell ref="I96:K96"/>
    <mergeCell ref="I124:K124"/>
    <mergeCell ref="I128:K128"/>
    <mergeCell ref="I132:K132"/>
    <mergeCell ref="I136:K136"/>
    <mergeCell ref="I140:K140"/>
    <mergeCell ref="I144:K144"/>
    <mergeCell ref="I100:K100"/>
    <mergeCell ref="I104:K104"/>
    <mergeCell ref="I108:K108"/>
    <mergeCell ref="I112:K112"/>
    <mergeCell ref="I116:K116"/>
    <mergeCell ref="I120:K120"/>
    <mergeCell ref="I156:K156"/>
    <mergeCell ref="I160:K160"/>
    <mergeCell ref="I164:K164"/>
    <mergeCell ref="I168:K168"/>
    <mergeCell ref="I231:K231"/>
    <mergeCell ref="I235:K235"/>
    <mergeCell ref="I239:K239"/>
    <mergeCell ref="I245:K245"/>
    <mergeCell ref="I249:K249"/>
    <mergeCell ref="I253:K253"/>
    <mergeCell ref="I196:K196"/>
    <mergeCell ref="I200:K200"/>
    <mergeCell ref="I204:K204"/>
    <mergeCell ref="I208:K208"/>
    <mergeCell ref="I220:K220"/>
    <mergeCell ref="I227:K227"/>
    <mergeCell ref="I306:K306"/>
    <mergeCell ref="I312:K312"/>
    <mergeCell ref="I317:K317"/>
    <mergeCell ref="I325:K325"/>
    <mergeCell ref="I332:K332"/>
    <mergeCell ref="I337:K337"/>
    <mergeCell ref="I257:K257"/>
    <mergeCell ref="I269:K269"/>
    <mergeCell ref="I282:K282"/>
    <mergeCell ref="I290:K290"/>
    <mergeCell ref="I294:K294"/>
    <mergeCell ref="I300:K300"/>
    <mergeCell ref="I401:K401"/>
    <mergeCell ref="I405:K405"/>
    <mergeCell ref="I409:K409"/>
    <mergeCell ref="I414:K414"/>
    <mergeCell ref="I420:K420"/>
    <mergeCell ref="I426:K426"/>
    <mergeCell ref="I341:K341"/>
    <mergeCell ref="I367:K367"/>
    <mergeCell ref="I376:K376"/>
    <mergeCell ref="I381:K381"/>
    <mergeCell ref="I390:K390"/>
    <mergeCell ref="I394:K394"/>
    <mergeCell ref="I494:K494"/>
    <mergeCell ref="I517:K517"/>
    <mergeCell ref="I463:K463"/>
    <mergeCell ref="I467:K467"/>
    <mergeCell ref="I473:K473"/>
    <mergeCell ref="I478:K478"/>
    <mergeCell ref="I484:K484"/>
    <mergeCell ref="I489:K489"/>
    <mergeCell ref="I430:K430"/>
    <mergeCell ref="I434:K434"/>
    <mergeCell ref="I445:K445"/>
    <mergeCell ref="I449:K449"/>
    <mergeCell ref="I453:K453"/>
    <mergeCell ref="I459:K459"/>
    <mergeCell ref="B531:D531"/>
    <mergeCell ref="F531:H531"/>
    <mergeCell ref="I531:K531"/>
    <mergeCell ref="B521:D521"/>
    <mergeCell ref="F521:H521"/>
    <mergeCell ref="I521:K521"/>
    <mergeCell ref="B525:D525"/>
    <mergeCell ref="F525:H525"/>
    <mergeCell ref="I525:K525"/>
  </mergeCells>
  <dataValidations count="2">
    <dataValidation type="decimal" allowBlank="1" showInputMessage="1" showErrorMessage="1" prompt="Código Interno - Ingrese Código Interno del Bien y/o Servicio a Adquirir (validado previamente con la Unidad de Compras (Almacenes N°1, N°6 según sea el caso)." sqref="B3:B8 B11 B15 B19 B259:B267 B255 B247 B249:B251 B523 B74" xr:uid="{00000000-0002-0000-0100-000000000000}">
      <formula1>1</formula1>
      <formula2>1000000000000000</formula2>
    </dataValidation>
    <dataValidation type="decimal" allowBlank="1" showInputMessage="1" showErrorMessage="1" prompt="Código UNSPSC - Ingrese Código del  Bien y/o Servicio a Adquirir, previamente validado en el catálogo de Bienes del SECOP II. (Si es una adquisición recurrente validar información del último proceso adelantado)" sqref="C3:C8 C11 C15 C19 C23:C26 C30 C70 C284:C288 C247 C255 C259:C267 C271:C273 C275:C280 C250:C251" xr:uid="{00000000-0002-0000-0100-000001000000}">
      <formula1>1</formula1>
      <formula2>100000000000</formula2>
    </dataValidation>
  </dataValidations>
  <pageMargins left="0.7" right="0.7" top="0.75" bottom="0.7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</vt:lpstr>
      <vt:lpstr>valor ofertado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Bueno</dc:creator>
  <cp:lastModifiedBy>alejandro acuña</cp:lastModifiedBy>
  <cp:lastPrinted>2025-03-03T14:48:41Z</cp:lastPrinted>
  <dcterms:created xsi:type="dcterms:W3CDTF">2025-02-18T16:46:54Z</dcterms:created>
  <dcterms:modified xsi:type="dcterms:W3CDTF">2025-05-06T23:22:10Z</dcterms:modified>
</cp:coreProperties>
</file>