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filterPrivacy="1" defaultThemeVersion="124226"/>
  <xr:revisionPtr revIDLastSave="519" documentId="13_ncr:1_{7F0EE7C5-2F72-45A5-848B-6A3C3CBB4A81}" xr6:coauthVersionLast="47" xr6:coauthVersionMax="47" xr10:uidLastSave="{7E9AC484-DAB4-4408-8291-C73A12E82252}"/>
  <bookViews>
    <workbookView xWindow="-120" yWindow="-120" windowWidth="29040" windowHeight="15720" xr2:uid="{00000000-000D-0000-FFFF-FFFF00000000}"/>
  </bookViews>
  <sheets>
    <sheet name="Control RDP" sheetId="1" r:id="rId1"/>
    <sheet name="Hoja1" sheetId="3" r:id="rId2"/>
    <sheet name="Obra-interv" sheetId="2" state="hidden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G3" i="1" s="1"/>
  <c r="H3" i="1" s="1"/>
  <c r="E4" i="1"/>
  <c r="G4" i="1" s="1"/>
  <c r="I4" i="1" s="1"/>
  <c r="K4" i="1" s="1"/>
  <c r="E5" i="1"/>
  <c r="G5" i="1" s="1"/>
  <c r="I5" i="1" s="1"/>
  <c r="K5" i="1" s="1"/>
  <c r="E6" i="1"/>
  <c r="G6" i="1" s="1"/>
  <c r="I6" i="1" s="1"/>
  <c r="K6" i="1" s="1"/>
  <c r="E7" i="1"/>
  <c r="G7" i="1" s="1"/>
  <c r="I7" i="1" s="1"/>
  <c r="K7" i="1" s="1"/>
  <c r="C8" i="1"/>
  <c r="D8" i="1"/>
  <c r="F8" i="1"/>
  <c r="J8" i="1"/>
  <c r="N8" i="1"/>
  <c r="P8" i="1"/>
  <c r="R8" i="1"/>
  <c r="E12" i="1"/>
  <c r="G12" i="1" s="1"/>
  <c r="I12" i="1" s="1"/>
  <c r="K12" i="1" s="1"/>
  <c r="E13" i="1"/>
  <c r="G13" i="1" s="1"/>
  <c r="I13" i="1" s="1"/>
  <c r="E14" i="1"/>
  <c r="G14" i="1" s="1"/>
  <c r="I14" i="1" s="1"/>
  <c r="K14" i="1" s="1"/>
  <c r="E15" i="1"/>
  <c r="G15" i="1" s="1"/>
  <c r="I15" i="1" s="1"/>
  <c r="K15" i="1" s="1"/>
  <c r="C17" i="1"/>
  <c r="F17" i="1"/>
  <c r="H17" i="1"/>
  <c r="J17" i="1"/>
  <c r="L17" i="1"/>
  <c r="L22" i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E45" i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L6" i="1" l="1"/>
  <c r="I3" i="1"/>
  <c r="H8" i="1"/>
  <c r="G8" i="1"/>
  <c r="E8" i="1"/>
  <c r="K13" i="1"/>
  <c r="I8" i="1"/>
  <c r="K3" i="1"/>
  <c r="N16" i="3"/>
  <c r="M18" i="3"/>
  <c r="N17" i="3"/>
  <c r="M9" i="3"/>
  <c r="H52" i="3"/>
  <c r="H45" i="3"/>
  <c r="H38" i="3"/>
  <c r="H31" i="3"/>
  <c r="H24" i="3"/>
  <c r="H8" i="3"/>
  <c r="I15" i="3"/>
  <c r="I22" i="3" s="1"/>
  <c r="I29" i="3" s="1"/>
  <c r="I36" i="3" s="1"/>
  <c r="I43" i="3" s="1"/>
  <c r="I50" i="3" s="1"/>
  <c r="M6" i="3" s="1"/>
  <c r="N15" i="3" s="1"/>
  <c r="I14" i="3"/>
  <c r="I21" i="3" s="1"/>
  <c r="I28" i="3" s="1"/>
  <c r="I35" i="3" s="1"/>
  <c r="I42" i="3" s="1"/>
  <c r="I49" i="3" s="1"/>
  <c r="M5" i="3" s="1"/>
  <c r="N14" i="3" s="1"/>
  <c r="I13" i="3"/>
  <c r="I20" i="3" s="1"/>
  <c r="I27" i="3" s="1"/>
  <c r="I34" i="3" s="1"/>
  <c r="I41" i="3" s="1"/>
  <c r="I48" i="3" s="1"/>
  <c r="M4" i="3" s="1"/>
  <c r="N13" i="3" s="1"/>
  <c r="I12" i="3"/>
  <c r="I19" i="3" s="1"/>
  <c r="I26" i="3" s="1"/>
  <c r="C94" i="3"/>
  <c r="C87" i="3"/>
  <c r="C80" i="3"/>
  <c r="C73" i="3"/>
  <c r="C66" i="3"/>
  <c r="C59" i="3"/>
  <c r="C52" i="3"/>
  <c r="C38" i="3"/>
  <c r="C24" i="3"/>
  <c r="C101" i="3" s="1"/>
  <c r="C104" i="3" s="1"/>
  <c r="C17" i="3"/>
  <c r="C8" i="3"/>
  <c r="D16" i="3"/>
  <c r="D23" i="3" s="1"/>
  <c r="D30" i="3" s="1"/>
  <c r="D37" i="3" s="1"/>
  <c r="D15" i="3"/>
  <c r="D22" i="3" s="1"/>
  <c r="D29" i="3" s="1"/>
  <c r="D36" i="3" s="1"/>
  <c r="D14" i="3"/>
  <c r="D21" i="3" s="1"/>
  <c r="D28" i="3" s="1"/>
  <c r="D35" i="3" s="1"/>
  <c r="D42" i="3" s="1"/>
  <c r="D49" i="3" s="1"/>
  <c r="D13" i="3"/>
  <c r="D20" i="3" s="1"/>
  <c r="D27" i="3" s="1"/>
  <c r="D34" i="3" s="1"/>
  <c r="D41" i="3" s="1"/>
  <c r="D48" i="3" s="1"/>
  <c r="D12" i="3"/>
  <c r="D19" i="3" s="1"/>
  <c r="P3" i="3"/>
  <c r="C16" i="2"/>
  <c r="E38" i="1"/>
  <c r="B15" i="2"/>
  <c r="D15" i="2" s="1"/>
  <c r="B14" i="2"/>
  <c r="C14" i="2" s="1"/>
  <c r="B13" i="2"/>
  <c r="D13" i="2" s="1"/>
  <c r="B12" i="2"/>
  <c r="C12" i="2" s="1"/>
  <c r="C10" i="2"/>
  <c r="C9" i="2"/>
  <c r="D11" i="2"/>
  <c r="D8" i="2"/>
  <c r="B7" i="2"/>
  <c r="C7" i="2" s="1"/>
  <c r="B6" i="2"/>
  <c r="C6" i="2" s="1"/>
  <c r="B5" i="2"/>
  <c r="C5" i="2" s="1"/>
  <c r="B4" i="2"/>
  <c r="C4" i="2" s="1"/>
  <c r="D39" i="1"/>
  <c r="D37" i="1"/>
  <c r="D38" i="1"/>
  <c r="C23" i="1"/>
  <c r="K8" i="1" l="1"/>
  <c r="C29" i="1"/>
  <c r="C32" i="1" s="1"/>
  <c r="L7" i="1" s="1"/>
  <c r="C25" i="1"/>
  <c r="F38" i="1"/>
  <c r="D17" i="2"/>
  <c r="C22" i="2" s="1"/>
  <c r="D24" i="3"/>
  <c r="C26" i="3"/>
  <c r="C31" i="3" s="1"/>
  <c r="C102" i="3" s="1"/>
  <c r="D17" i="3"/>
  <c r="C43" i="3"/>
  <c r="I33" i="3"/>
  <c r="L8" i="1" l="1"/>
  <c r="E37" i="1"/>
  <c r="F37" i="1" s="1"/>
  <c r="C30" i="1"/>
  <c r="D26" i="3"/>
  <c r="I40" i="3"/>
  <c r="C44" i="3"/>
  <c r="D44" i="3" s="1"/>
  <c r="D51" i="3" s="1"/>
  <c r="D58" i="3" s="1"/>
  <c r="D43" i="3"/>
  <c r="D50" i="3" s="1"/>
  <c r="B3" i="2" l="1"/>
  <c r="C3" i="2" s="1"/>
  <c r="C17" i="2" s="1"/>
  <c r="C21" i="2" s="1"/>
  <c r="C23" i="2" s="1"/>
  <c r="E39" i="1" s="1"/>
  <c r="F39" i="1" s="1"/>
  <c r="D31" i="3"/>
  <c r="D33" i="3"/>
  <c r="I47" i="3"/>
  <c r="D65" i="3"/>
  <c r="D59" i="3"/>
  <c r="C45" i="3"/>
  <c r="M7" i="1" l="1"/>
  <c r="C24" i="2"/>
  <c r="D38" i="3"/>
  <c r="D40" i="3"/>
  <c r="D66" i="3"/>
  <c r="D72" i="3"/>
  <c r="M3" i="3"/>
  <c r="N12" i="3" s="1"/>
  <c r="N18" i="3" s="1"/>
  <c r="O7" i="1" l="1"/>
  <c r="M8" i="1"/>
  <c r="D45" i="3"/>
  <c r="D47" i="3"/>
  <c r="D52" i="3" s="1"/>
  <c r="D79" i="3"/>
  <c r="D73" i="3"/>
  <c r="Q7" i="1" l="1"/>
  <c r="O8" i="1"/>
  <c r="D86" i="3"/>
  <c r="D80" i="3"/>
  <c r="S7" i="1" l="1"/>
  <c r="Q8" i="1"/>
  <c r="D93" i="3"/>
  <c r="D87" i="3"/>
  <c r="S8" i="1" l="1"/>
  <c r="C16" i="1"/>
  <c r="D94" i="3"/>
  <c r="H7" i="3"/>
  <c r="D16" i="1" l="1"/>
  <c r="D17" i="1" s="1"/>
  <c r="H16" i="3"/>
  <c r="H17" i="3" s="1"/>
  <c r="E16" i="1" l="1"/>
  <c r="G16" i="1" s="1"/>
  <c r="I16" i="3"/>
  <c r="E17" i="1" l="1"/>
  <c r="I16" i="1"/>
  <c r="G17" i="1"/>
  <c r="I17" i="3"/>
  <c r="I23" i="3"/>
  <c r="K16" i="1" l="1"/>
  <c r="I17" i="1"/>
  <c r="I30" i="3"/>
  <c r="I24" i="3"/>
  <c r="K17" i="1" l="1"/>
  <c r="I37" i="3"/>
  <c r="I31" i="3"/>
  <c r="I44" i="3" l="1"/>
  <c r="I38" i="3"/>
  <c r="I51" i="3" l="1"/>
  <c r="I52" i="3" s="1"/>
  <c r="I45" i="3"/>
</calcChain>
</file>

<file path=xl/sharedStrings.xml><?xml version="1.0" encoding="utf-8"?>
<sst xmlns="http://schemas.openxmlformats.org/spreadsheetml/2006/main" count="479" uniqueCount="190">
  <si>
    <t>SEC</t>
  </si>
  <si>
    <t>VALOR</t>
  </si>
  <si>
    <t>ACTA 1</t>
  </si>
  <si>
    <t>SALDO</t>
  </si>
  <si>
    <t>ACTA 2</t>
  </si>
  <si>
    <t>ACTA 3</t>
  </si>
  <si>
    <t>ACTA 4</t>
  </si>
  <si>
    <t>TIPO</t>
  </si>
  <si>
    <t>PROPIOS</t>
  </si>
  <si>
    <t>CRÉDITO</t>
  </si>
  <si>
    <t>AMVA</t>
  </si>
  <si>
    <t>TOTAL</t>
  </si>
  <si>
    <t>Anticipo contratista</t>
  </si>
  <si>
    <t>Diferencia</t>
  </si>
  <si>
    <t>Honorarios</t>
  </si>
  <si>
    <t>Recurso Administrar</t>
  </si>
  <si>
    <t>ACTA 5</t>
  </si>
  <si>
    <t>TOTAL PAGADO</t>
  </si>
  <si>
    <t>N°</t>
  </si>
  <si>
    <t>TIPO RECURSO</t>
  </si>
  <si>
    <t>PAGADO</t>
  </si>
  <si>
    <t>ACTA 6</t>
  </si>
  <si>
    <t>ACTA 7</t>
  </si>
  <si>
    <t>-</t>
  </si>
  <si>
    <t>ACTA 8</t>
  </si>
  <si>
    <t>ACTA 9</t>
  </si>
  <si>
    <t>RECURSOS AMVA</t>
  </si>
  <si>
    <t>OBRA</t>
  </si>
  <si>
    <t>INTERVENTORÍA</t>
  </si>
  <si>
    <t>ACTA 10</t>
  </si>
  <si>
    <t>ACTA 11</t>
  </si>
  <si>
    <t>ACTA 12</t>
  </si>
  <si>
    <t>AMVA (saldo 2021)</t>
  </si>
  <si>
    <t>ACTA 13</t>
  </si>
  <si>
    <t>APORTE AMVA</t>
  </si>
  <si>
    <t>PAGADO OBRA</t>
  </si>
  <si>
    <t>PAGADO INT</t>
  </si>
  <si>
    <t>PAGADO TOTAL</t>
  </si>
  <si>
    <t>ACTA 14</t>
  </si>
  <si>
    <t>ACTA 15</t>
  </si>
  <si>
    <t>ACTA 16</t>
  </si>
  <si>
    <t>ACTA 17</t>
  </si>
  <si>
    <t>AMVA (junio 2022)</t>
  </si>
  <si>
    <t>AMVA (noviembre 2022)</t>
  </si>
  <si>
    <t>ACTA 18</t>
  </si>
  <si>
    <t>AMVA 2023</t>
  </si>
  <si>
    <t>PROPIOS 2023</t>
  </si>
  <si>
    <t>ACTA 19</t>
  </si>
  <si>
    <t>RECURSOS 2023</t>
  </si>
  <si>
    <t>RECURSOS 2021</t>
  </si>
  <si>
    <t>RECURSOS 2022</t>
  </si>
  <si>
    <t>RESUMEN</t>
  </si>
  <si>
    <t>RAZÓN</t>
  </si>
  <si>
    <t>APORTES 2021</t>
  </si>
  <si>
    <t>APORTES 2022</t>
  </si>
  <si>
    <t>RENDIMIENTOS FINANCIEROS</t>
  </si>
  <si>
    <t>MES</t>
  </si>
  <si>
    <t>FECHA</t>
  </si>
  <si>
    <t xml:space="preserve">VALOR </t>
  </si>
  <si>
    <t>SUMATORIA</t>
  </si>
  <si>
    <t>APORTES 2023</t>
  </si>
  <si>
    <t>ADICIÓN No. 1</t>
  </si>
  <si>
    <t>PAGO No. 1</t>
  </si>
  <si>
    <t>PAGO No. 2</t>
  </si>
  <si>
    <t>PAGO No. 3</t>
  </si>
  <si>
    <t>PAGO No. 4</t>
  </si>
  <si>
    <t>PAGO No. 5 Anticipo marzo 10 2022</t>
  </si>
  <si>
    <t>PAGO No. 10 pago 1 interv. Agosto 25</t>
  </si>
  <si>
    <t>PAGO No. 13 pago 2 interv. Septiembre 20</t>
  </si>
  <si>
    <t>PAGO No. 15 pago 3 interv. Octubre 24</t>
  </si>
  <si>
    <t>PAGO No. 17 pago 4 interv. Noviembre 18</t>
  </si>
  <si>
    <t>PAGO No. 20 pago 5 interv. Febrero 15</t>
  </si>
  <si>
    <t>PAGO No. 23  pago 6 interv. marzo 02</t>
  </si>
  <si>
    <t>PAGO No. 24  pago 7 interv. marzo 28</t>
  </si>
  <si>
    <t>PAGO No. 25  pago  8 interv. mayo 11</t>
  </si>
  <si>
    <t>PAGO No. 28  pago 9 interv. junio 14</t>
  </si>
  <si>
    <t>PAGO No. 29  pago 10 interv. junio 26</t>
  </si>
  <si>
    <t>PAGO No. 33 pago11 Interv. septiembre 07</t>
  </si>
  <si>
    <t>PAGO No. 34  pago 12 Interv. septiembre 19</t>
  </si>
  <si>
    <t>PAGO No. 35  pago 13 Interv. septiembre 28</t>
  </si>
  <si>
    <t>PAGO No. 37  pago 14 Interv. octubre 18</t>
  </si>
  <si>
    <t>PAGO No. 38  pago 15 Interv. Octubre 31</t>
  </si>
  <si>
    <t>PAGO No. 44 pago 16 Interv. Diciembre 20</t>
  </si>
  <si>
    <t xml:space="preserve">PAGO No. 6 pago 1 obra abril 19 </t>
  </si>
  <si>
    <t>PAGO No. 7 pago 2 obra mayo 23</t>
  </si>
  <si>
    <t>PAGO No. 8 pago 3 obra junio 17</t>
  </si>
  <si>
    <t>PAGO No. 9 pago 4 obra agosto 1</t>
  </si>
  <si>
    <t>PAGO No. 11 pago 5 obra septiembre 6</t>
  </si>
  <si>
    <t>PAGO No. 12  pago 6 obra septiembre 20</t>
  </si>
  <si>
    <t>PAGO No. 14 pago 7 obra octubre 23</t>
  </si>
  <si>
    <t>PAGO No. 16  pago 8 obra noviembre 16</t>
  </si>
  <si>
    <t>PAGO No. 18  pago 9 obra diciembre 6</t>
  </si>
  <si>
    <t>PAGO No. 19  pago 10 obra febrero 13 2023</t>
  </si>
  <si>
    <t>PAGO No. 21  pago 11 obra febrero 15</t>
  </si>
  <si>
    <t>PAGO No. 22  pago 12 obra marzo 23</t>
  </si>
  <si>
    <t>PAGO No. 26  pago 13 obra mayo 11</t>
  </si>
  <si>
    <t>PAGO No. 27  pago 14 obra mayo 24</t>
  </si>
  <si>
    <t>PAGO No. 30  pago 15 obra julio 05</t>
  </si>
  <si>
    <t>PAGO No. 31  pago 16 obra agosto 03</t>
  </si>
  <si>
    <t>PAGO No. 32  pago 17 obra agosto 23</t>
  </si>
  <si>
    <t>PAGO No. 36  pago 18 obra octubre 05</t>
  </si>
  <si>
    <t>PAGO No. 39  pago 19 obra octubre 31</t>
  </si>
  <si>
    <t>PAGO No. 40  pago 20 obra noviembre 28</t>
  </si>
  <si>
    <t>PAGO No. 43  pago 23 obra diciembre 15</t>
  </si>
  <si>
    <t>PAGO No. 42 pago 22 obra diciembre 12</t>
  </si>
  <si>
    <t>PAGO No. 41 pago 21 obra noviembre 28</t>
  </si>
  <si>
    <t>ANTICIPO</t>
  </si>
  <si>
    <t>FACTURADO</t>
  </si>
  <si>
    <t>CONSORCIO NUEVO PALACIO NIT 901572947-1</t>
  </si>
  <si>
    <t>FACTURAS</t>
  </si>
  <si>
    <t>CAUSACION</t>
  </si>
  <si>
    <t>CE-</t>
  </si>
  <si>
    <t>ACTA</t>
  </si>
  <si>
    <t>OK</t>
  </si>
  <si>
    <t>FE-NP55</t>
  </si>
  <si>
    <t>           1.070.866.064,00</t>
  </si>
  <si>
    <t>                214.173.212,80</t>
  </si>
  <si>
    <t>                856.692.851,20</t>
  </si>
  <si>
    <t>CE-7087</t>
  </si>
  <si>
    <t>FE-NP57</t>
  </si>
  <si>
    <t>                682.062.154,00</t>
  </si>
  <si>
    <t>                136.412.430,80</t>
  </si>
  <si>
    <t>                545.649.723,20</t>
  </si>
  <si>
    <t>CE-7110</t>
  </si>
  <si>
    <t>FE-NP59</t>
  </si>
  <si>
    <t>                500.539.917,00</t>
  </si>
  <si>
    <t>                100.107.983,40</t>
  </si>
  <si>
    <t>                400.431.933,60</t>
  </si>
  <si>
    <t>CE-7224</t>
  </si>
  <si>
    <t>FE-NP61</t>
  </si>
  <si>
    <t>           3.380.305.599,00</t>
  </si>
  <si>
    <t>                676.061.119,80</t>
  </si>
  <si>
    <t>           2.704.244.479,20</t>
  </si>
  <si>
    <t>CE-7361</t>
  </si>
  <si>
    <t>FE-NP63</t>
  </si>
  <si>
    <t>           1.294.248.046,00</t>
  </si>
  <si>
    <t>                258.849.609,20</t>
  </si>
  <si>
    <t>           1.035.398.436,80</t>
  </si>
  <si>
    <t>CE-7531</t>
  </si>
  <si>
    <t>FE-NP65</t>
  </si>
  <si>
    <t>           6.851.261.944,00</t>
  </si>
  <si>
    <t>           1.370.252.388,80</t>
  </si>
  <si>
    <t>           5.481.009.555,20</t>
  </si>
  <si>
    <t>CE-7544</t>
  </si>
  <si>
    <t>FE-NP68</t>
  </si>
  <si>
    <t>                447.466.640,00</t>
  </si>
  <si>
    <t>                    89.493.328,00</t>
  </si>
  <si>
    <t>                357.973.312,00</t>
  </si>
  <si>
    <t>CE-7705</t>
  </si>
  <si>
    <t>FE-NP70</t>
  </si>
  <si>
    <t>           6.634.044.596,00</t>
  </si>
  <si>
    <t>           1.326.808.919,20</t>
  </si>
  <si>
    <t>           5.307.235.676,80</t>
  </si>
  <si>
    <t>CE-7859</t>
  </si>
  <si>
    <t>FE-NP72</t>
  </si>
  <si>
    <t>           1.414.529.243,00</t>
  </si>
  <si>
    <t>                282.905.848,60</t>
  </si>
  <si>
    <t>           1.131.623.394,40</t>
  </si>
  <si>
    <t>CE-8084</t>
  </si>
  <si>
    <t>FE-NP76</t>
  </si>
  <si>
    <t>           2.379.645.023,00</t>
  </si>
  <si>
    <t>                475.929.004,60</t>
  </si>
  <si>
    <t>           1.903.716.018,40</t>
  </si>
  <si>
    <t>CE-8164</t>
  </si>
  <si>
    <t>FE-NP77</t>
  </si>
  <si>
    <t>                994.679.178,00</t>
  </si>
  <si>
    <t>                198.935.835,60</t>
  </si>
  <si>
    <t>                795.743.342,40</t>
  </si>
  <si>
    <t>CE-8372</t>
  </si>
  <si>
    <t>FE-NP79</t>
  </si>
  <si>
    <t>   14.471.563.505,00</t>
  </si>
  <si>
    <t>           2.894.312.701,00</t>
  </si>
  <si>
    <t>   11.577.250.804,00</t>
  </si>
  <si>
    <t>CE-8428</t>
  </si>
  <si>
    <t>        40.121.211.909,00</t>
  </si>
  <si>
    <t>           8.024.242.381,80</t>
  </si>
  <si>
    <t>        32.096.969.527,20</t>
  </si>
  <si>
    <t>CONVENIO 954-2021</t>
  </si>
  <si>
    <t>PAGO No. 45  pago 24 obra abril 09 2024</t>
  </si>
  <si>
    <t>PAGO No. 46  pago 25 obra abril 12</t>
  </si>
  <si>
    <t>PAGO No. 47  pago 26 obra mayo 06</t>
  </si>
  <si>
    <t>PAGO No. 48  pago 27 obra mayo 24</t>
  </si>
  <si>
    <t>PAGO No. 49  pago 28 obra junio 24</t>
  </si>
  <si>
    <t>PAGO No. 50  pago 29 obra junio 27</t>
  </si>
  <si>
    <t>PAGO No. 51  pago 30 obra julio 25</t>
  </si>
  <si>
    <t>PAGO No. 52  pago 31 obra agosto 28</t>
  </si>
  <si>
    <t>PAGO No. 53  pago 32 obra octubre 04</t>
  </si>
  <si>
    <t>PAGO No. 54  pago 33 obra octubre 24</t>
  </si>
  <si>
    <t>PAGO No. 55  pago 34 obra diciembre 04</t>
  </si>
  <si>
    <t>PAGO No. 56  pago 35 obra diciembre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</si>
</sst>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2" formatCode="_-&quot;$&quot;\ * #,##0_-;\-&quot;$&quot;\ * #,##0_-;_-&quot;$&quot;\ * &quot;-&quot;_-;_-@_-"/>
    <numFmt numFmtId="164" formatCode="_-[$$-240A]\ * #,##0.00_-;\-[$$-240A]\ * #,##0.00_-;_-[$$-240A]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rgb="FF00B05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  <font>
      <sz val="8"/>
      <name val="Calibri"/>
      <family val="2"/>
      <scheme val="minor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1"/>
      <color theme="1"/>
      <name val="Calibri"/>
      <family val="2"/>
    </font>
    <font>
      <b/>
      <sz val="9"/>
      <color rgb="FF000000"/>
      <name val="Aptos Narrow"/>
      <family val="2"/>
    </font>
    <font>
      <sz val="9"/>
      <color rgb="FF000000"/>
      <name val="Aptos Narrow"/>
      <family val="2"/>
    </font>
  </fonts>
  <fills count="2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/>
    <xf numFmtId="42" fontId="3" fillId="0" borderId="1" xfId="0" applyNumberFormat="1" applyFont="1" applyBorder="1"/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42" fontId="2" fillId="0" borderId="1" xfId="1" applyFont="1" applyBorder="1" applyAlignment="1">
      <alignment vertical="center"/>
    </xf>
    <xf numFmtId="4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42" fontId="2" fillId="0" borderId="0" xfId="0" applyNumberFormat="1" applyFont="1"/>
    <xf numFmtId="42" fontId="2" fillId="0" borderId="2" xfId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6" borderId="1" xfId="0" applyFont="1" applyFill="1" applyBorder="1" applyAlignment="1">
      <alignment horizontal="center"/>
    </xf>
    <xf numFmtId="42" fontId="5" fillId="0" borderId="1" xfId="0" applyNumberFormat="1" applyFont="1" applyBorder="1"/>
    <xf numFmtId="6" fontId="2" fillId="0" borderId="1" xfId="1" applyNumberFormat="1" applyFont="1" applyBorder="1" applyAlignment="1">
      <alignment vertical="center"/>
    </xf>
    <xf numFmtId="6" fontId="3" fillId="0" borderId="1" xfId="0" applyNumberFormat="1" applyFont="1" applyBorder="1"/>
    <xf numFmtId="42" fontId="3" fillId="0" borderId="0" xfId="1" applyFont="1"/>
    <xf numFmtId="0" fontId="3" fillId="7" borderId="1" xfId="0" applyFont="1" applyFill="1" applyBorder="1" applyAlignment="1">
      <alignment horizontal="center"/>
    </xf>
    <xf numFmtId="0" fontId="4" fillId="6" borderId="1" xfId="0" applyFont="1" applyFill="1" applyBorder="1"/>
    <xf numFmtId="42" fontId="2" fillId="0" borderId="1" xfId="1" applyFont="1" applyBorder="1" applyAlignment="1">
      <alignment horizontal="left" vertical="center"/>
    </xf>
    <xf numFmtId="42" fontId="2" fillId="0" borderId="1" xfId="1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42" fontId="2" fillId="0" borderId="1" xfId="1" applyFont="1" applyBorder="1" applyAlignment="1">
      <alignment horizontal="center"/>
    </xf>
    <xf numFmtId="0" fontId="3" fillId="13" borderId="1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42" fontId="3" fillId="0" borderId="6" xfId="0" applyNumberFormat="1" applyFont="1" applyBorder="1"/>
    <xf numFmtId="0" fontId="3" fillId="0" borderId="1" xfId="0" applyFont="1" applyBorder="1" applyAlignment="1">
      <alignment horizontal="left"/>
    </xf>
    <xf numFmtId="0" fontId="3" fillId="11" borderId="1" xfId="0" applyFont="1" applyFill="1" applyBorder="1" applyAlignment="1">
      <alignment horizontal="left"/>
    </xf>
    <xf numFmtId="42" fontId="2" fillId="0" borderId="1" xfId="0" applyNumberFormat="1" applyFont="1" applyBorder="1" applyAlignment="1">
      <alignment horizontal="center"/>
    </xf>
    <xf numFmtId="0" fontId="3" fillId="13" borderId="1" xfId="0" applyFont="1" applyFill="1" applyBorder="1" applyAlignment="1">
      <alignment horizontal="left"/>
    </xf>
    <xf numFmtId="42" fontId="2" fillId="11" borderId="1" xfId="0" applyNumberFormat="1" applyFont="1" applyFill="1" applyBorder="1" applyAlignment="1">
      <alignment horizontal="left"/>
    </xf>
    <xf numFmtId="42" fontId="2" fillId="12" borderId="1" xfId="1" applyFont="1" applyFill="1" applyBorder="1" applyAlignment="1">
      <alignment horizontal="left"/>
    </xf>
    <xf numFmtId="42" fontId="3" fillId="0" borderId="0" xfId="0" applyNumberFormat="1" applyFont="1" applyAlignment="1">
      <alignment horizontal="center"/>
    </xf>
    <xf numFmtId="0" fontId="3" fillId="11" borderId="1" xfId="0" applyFont="1" applyFill="1" applyBorder="1" applyAlignment="1">
      <alignment horizontal="center"/>
    </xf>
    <xf numFmtId="6" fontId="2" fillId="0" borderId="0" xfId="0" applyNumberFormat="1" applyFont="1"/>
    <xf numFmtId="10" fontId="2" fillId="0" borderId="0" xfId="2" applyNumberFormat="1" applyFont="1" applyAlignment="1">
      <alignment horizontal="center"/>
    </xf>
    <xf numFmtId="42" fontId="2" fillId="0" borderId="1" xfId="1" applyFont="1" applyBorder="1"/>
    <xf numFmtId="0" fontId="3" fillId="0" borderId="0" xfId="0" applyFont="1" applyAlignment="1">
      <alignment horizontal="right"/>
    </xf>
    <xf numFmtId="0" fontId="3" fillId="16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2" fontId="7" fillId="0" borderId="1" xfId="0" applyNumberFormat="1" applyFont="1" applyBorder="1" applyAlignment="1">
      <alignment vertical="center"/>
    </xf>
    <xf numFmtId="42" fontId="2" fillId="0" borderId="1" xfId="0" applyNumberFormat="1" applyFont="1" applyBorder="1"/>
    <xf numFmtId="17" fontId="3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 wrapText="1"/>
    </xf>
    <xf numFmtId="17" fontId="3" fillId="0" borderId="1" xfId="0" quotePrefix="1" applyNumberFormat="1" applyFont="1" applyBorder="1" applyAlignment="1">
      <alignment horizontal="center" vertical="center"/>
    </xf>
    <xf numFmtId="42" fontId="2" fillId="17" borderId="1" xfId="0" applyNumberFormat="1" applyFont="1" applyFill="1" applyBorder="1"/>
    <xf numFmtId="0" fontId="12" fillId="0" borderId="1" xfId="0" applyFont="1" applyBorder="1" applyAlignment="1">
      <alignment horizontal="center"/>
    </xf>
    <xf numFmtId="42" fontId="2" fillId="0" borderId="0" xfId="1" applyFont="1" applyBorder="1" applyAlignment="1">
      <alignment horizontal="left" vertical="center"/>
    </xf>
    <xf numFmtId="6" fontId="2" fillId="0" borderId="0" xfId="1" applyNumberFormat="1" applyFont="1" applyBorder="1" applyAlignment="1">
      <alignment vertical="center"/>
    </xf>
    <xf numFmtId="6" fontId="3" fillId="0" borderId="0" xfId="1" applyNumberFormat="1" applyFont="1" applyBorder="1" applyAlignment="1">
      <alignment vertical="center"/>
    </xf>
    <xf numFmtId="6" fontId="3" fillId="0" borderId="0" xfId="0" applyNumberFormat="1" applyFont="1"/>
    <xf numFmtId="0" fontId="13" fillId="18" borderId="10" xfId="0" applyFont="1" applyFill="1" applyBorder="1" applyAlignment="1">
      <alignment vertical="center" wrapText="1"/>
    </xf>
    <xf numFmtId="0" fontId="14" fillId="18" borderId="11" xfId="0" applyFont="1" applyFill="1" applyBorder="1" applyAlignment="1">
      <alignment vertical="center" wrapText="1"/>
    </xf>
    <xf numFmtId="0" fontId="13" fillId="18" borderId="0" xfId="0" applyFont="1" applyFill="1" applyAlignment="1">
      <alignment vertical="center" wrapText="1"/>
    </xf>
    <xf numFmtId="0" fontId="13" fillId="18" borderId="12" xfId="0" applyFont="1" applyFill="1" applyBorder="1" applyAlignment="1">
      <alignment vertical="center" wrapText="1"/>
    </xf>
    <xf numFmtId="0" fontId="13" fillId="18" borderId="13" xfId="0" applyFont="1" applyFill="1" applyBorder="1" applyAlignment="1">
      <alignment vertical="center" wrapText="1"/>
    </xf>
    <xf numFmtId="9" fontId="13" fillId="18" borderId="13" xfId="0" applyNumberFormat="1" applyFont="1" applyFill="1" applyBorder="1" applyAlignment="1">
      <alignment horizontal="right" vertical="center" wrapText="1"/>
    </xf>
    <xf numFmtId="0" fontId="14" fillId="18" borderId="13" xfId="0" applyFont="1" applyFill="1" applyBorder="1" applyAlignment="1">
      <alignment vertical="center" wrapText="1"/>
    </xf>
    <xf numFmtId="0" fontId="13" fillId="18" borderId="13" xfId="0" applyFont="1" applyFill="1" applyBorder="1" applyAlignment="1">
      <alignment horizontal="right" vertical="center" wrapText="1"/>
    </xf>
    <xf numFmtId="14" fontId="14" fillId="18" borderId="13" xfId="0" applyNumberFormat="1" applyFont="1" applyFill="1" applyBorder="1" applyAlignment="1">
      <alignment horizontal="right" vertical="center" wrapText="1"/>
    </xf>
    <xf numFmtId="0" fontId="13" fillId="17" borderId="13" xfId="0" applyFont="1" applyFill="1" applyBorder="1" applyAlignment="1">
      <alignment vertical="center" wrapText="1"/>
    </xf>
    <xf numFmtId="0" fontId="14" fillId="18" borderId="13" xfId="0" applyFont="1" applyFill="1" applyBorder="1" applyAlignment="1">
      <alignment horizontal="center" vertical="center" wrapText="1"/>
    </xf>
    <xf numFmtId="0" fontId="13" fillId="18" borderId="13" xfId="0" applyFont="1" applyFill="1" applyBorder="1" applyAlignment="1">
      <alignment horizontal="center" vertical="center" wrapText="1"/>
    </xf>
    <xf numFmtId="0" fontId="14" fillId="19" borderId="13" xfId="0" applyFont="1" applyFill="1" applyBorder="1" applyAlignment="1">
      <alignment horizontal="right" vertical="center" wrapText="1"/>
    </xf>
    <xf numFmtId="14" fontId="14" fillId="19" borderId="13" xfId="0" applyNumberFormat="1" applyFont="1" applyFill="1" applyBorder="1" applyAlignment="1">
      <alignment horizontal="right" vertical="center" wrapText="1"/>
    </xf>
    <xf numFmtId="0" fontId="14" fillId="19" borderId="13" xfId="0" applyFont="1" applyFill="1" applyBorder="1" applyAlignment="1">
      <alignment vertical="center" wrapText="1"/>
    </xf>
    <xf numFmtId="0" fontId="13" fillId="19" borderId="13" xfId="0" applyFont="1" applyFill="1" applyBorder="1" applyAlignment="1">
      <alignment vertical="center" wrapText="1"/>
    </xf>
    <xf numFmtId="0" fontId="13" fillId="19" borderId="13" xfId="0" applyFont="1" applyFill="1" applyBorder="1" applyAlignment="1">
      <alignment horizontal="center" vertical="center" wrapText="1"/>
    </xf>
    <xf numFmtId="42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4" fillId="6" borderId="3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11" fillId="0" borderId="3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42" fontId="11" fillId="0" borderId="3" xfId="0" applyNumberFormat="1" applyFont="1" applyBorder="1" applyAlignment="1">
      <alignment horizontal="center"/>
    </xf>
    <xf numFmtId="42" fontId="11" fillId="0" borderId="5" xfId="0" applyNumberFormat="1" applyFont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1" fillId="17" borderId="3" xfId="0" applyFont="1" applyFill="1" applyBorder="1" applyAlignment="1">
      <alignment horizontal="center"/>
    </xf>
    <xf numFmtId="0" fontId="11" fillId="17" borderId="5" xfId="0" applyFont="1" applyFill="1" applyBorder="1" applyAlignment="1">
      <alignment horizontal="center"/>
    </xf>
    <xf numFmtId="42" fontId="11" fillId="17" borderId="3" xfId="0" applyNumberFormat="1" applyFont="1" applyFill="1" applyBorder="1" applyAlignment="1">
      <alignment horizontal="center"/>
    </xf>
    <xf numFmtId="42" fontId="11" fillId="17" borderId="5" xfId="0" applyNumberFormat="1" applyFont="1" applyFill="1" applyBorder="1" applyAlignment="1">
      <alignment horizontal="center"/>
    </xf>
    <xf numFmtId="42" fontId="9" fillId="0" borderId="3" xfId="0" applyNumberFormat="1" applyFont="1" applyBorder="1" applyAlignment="1">
      <alignment horizontal="center"/>
    </xf>
    <xf numFmtId="42" fontId="9" fillId="0" borderId="5" xfId="0" applyNumberFormat="1" applyFont="1" applyBorder="1" applyAlignment="1">
      <alignment horizontal="center"/>
    </xf>
    <xf numFmtId="0" fontId="7" fillId="0" borderId="3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42" fontId="7" fillId="0" borderId="3" xfId="0" applyNumberFormat="1" applyFont="1" applyBorder="1" applyAlignment="1">
      <alignment horizontal="center"/>
    </xf>
    <xf numFmtId="42" fontId="7" fillId="0" borderId="5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42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11" fillId="17" borderId="1" xfId="0" applyFont="1" applyFill="1" applyBorder="1" applyAlignment="1">
      <alignment horizontal="center"/>
    </xf>
    <xf numFmtId="42" fontId="11" fillId="17" borderId="1" xfId="0" applyNumberFormat="1" applyFont="1" applyFill="1" applyBorder="1" applyAlignment="1">
      <alignment horizontal="center"/>
    </xf>
    <xf numFmtId="42" fontId="7" fillId="0" borderId="3" xfId="0" applyNumberFormat="1" applyFont="1" applyBorder="1" applyAlignment="1">
      <alignment horizontal="left"/>
    </xf>
    <xf numFmtId="42" fontId="7" fillId="0" borderId="5" xfId="0" applyNumberFormat="1" applyFont="1" applyBorder="1" applyAlignment="1">
      <alignment horizontal="left"/>
    </xf>
    <xf numFmtId="0" fontId="4" fillId="6" borderId="9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1"/>
  <sheetViews>
    <sheetView tabSelected="1" topLeftCell="A18" zoomScale="89" zoomScaleNormal="89" workbookViewId="0">
      <selection activeCell="O92" sqref="O92"/>
    </sheetView>
  </sheetViews>
  <sheetFormatPr baseColWidth="10" defaultColWidth="9.140625" defaultRowHeight="15" x14ac:dyDescent="0.2"/>
  <cols>
    <col min="1" max="1" width="6.140625" style="1" bestFit="1" customWidth="1"/>
    <col min="2" max="2" width="26.28515625" style="1" bestFit="1" customWidth="1"/>
    <col min="3" max="4" width="20.5703125" style="1" bestFit="1" customWidth="1"/>
    <col min="5" max="5" width="23.42578125" style="1" bestFit="1" customWidth="1"/>
    <col min="6" max="7" width="20.5703125" style="1" bestFit="1" customWidth="1"/>
    <col min="8" max="8" width="21.5703125" style="1" customWidth="1"/>
    <col min="9" max="9" width="26" style="1" customWidth="1"/>
    <col min="10" max="10" width="19.28515625" style="1" bestFit="1" customWidth="1"/>
    <col min="11" max="11" width="20.5703125" style="1" bestFit="1" customWidth="1"/>
    <col min="12" max="12" width="20.85546875" style="1" bestFit="1" customWidth="1"/>
    <col min="13" max="13" width="19.28515625" style="1" bestFit="1" customWidth="1"/>
    <col min="14" max="14" width="17.42578125" style="1" bestFit="1" customWidth="1"/>
    <col min="15" max="15" width="19.28515625" style="1" bestFit="1" customWidth="1"/>
    <col min="16" max="19" width="17.42578125" style="1" bestFit="1" customWidth="1"/>
    <col min="20" max="16384" width="9.140625" style="1"/>
  </cols>
  <sheetData>
    <row r="1" spans="1:19" ht="15.75" hidden="1" x14ac:dyDescent="0.25">
      <c r="A1" s="81">
        <v>2021</v>
      </c>
      <c r="B1" s="82"/>
      <c r="C1" s="83"/>
      <c r="D1" s="4"/>
      <c r="E1" s="4"/>
      <c r="F1" s="4"/>
      <c r="G1" s="4"/>
    </row>
    <row r="2" spans="1:19" ht="15.75" hidden="1" x14ac:dyDescent="0.25">
      <c r="A2" s="16" t="s">
        <v>0</v>
      </c>
      <c r="B2" s="16" t="s">
        <v>7</v>
      </c>
      <c r="C2" s="16" t="s">
        <v>1</v>
      </c>
      <c r="D2" s="2" t="s">
        <v>2</v>
      </c>
      <c r="E2" s="2" t="s">
        <v>3</v>
      </c>
      <c r="F2" s="7" t="s">
        <v>4</v>
      </c>
      <c r="G2" s="7" t="s">
        <v>3</v>
      </c>
      <c r="H2" s="3" t="s">
        <v>5</v>
      </c>
      <c r="I2" s="3" t="s">
        <v>3</v>
      </c>
      <c r="J2" s="6" t="s">
        <v>6</v>
      </c>
      <c r="K2" s="6" t="s">
        <v>3</v>
      </c>
      <c r="L2" s="21" t="s">
        <v>16</v>
      </c>
      <c r="M2" s="27" t="s">
        <v>3</v>
      </c>
      <c r="N2" s="30" t="s">
        <v>29</v>
      </c>
      <c r="O2" s="30" t="s">
        <v>3</v>
      </c>
      <c r="P2" s="31" t="s">
        <v>30</v>
      </c>
      <c r="Q2" s="31" t="s">
        <v>3</v>
      </c>
      <c r="R2" s="32" t="s">
        <v>31</v>
      </c>
      <c r="S2" s="32" t="s">
        <v>3</v>
      </c>
    </row>
    <row r="3" spans="1:19" ht="15.75" hidden="1" x14ac:dyDescent="0.2">
      <c r="A3" s="15">
        <v>1</v>
      </c>
      <c r="B3" s="10" t="s">
        <v>8</v>
      </c>
      <c r="C3" s="8">
        <v>778582720</v>
      </c>
      <c r="D3" s="9">
        <v>0</v>
      </c>
      <c r="E3" s="9">
        <f>C3-D3</f>
        <v>778582720</v>
      </c>
      <c r="F3" s="9">
        <v>0</v>
      </c>
      <c r="G3" s="9">
        <f>E3-F3</f>
        <v>778582720</v>
      </c>
      <c r="H3" s="9">
        <f>G3</f>
        <v>778582720</v>
      </c>
      <c r="I3" s="9">
        <f>G3-H3</f>
        <v>0</v>
      </c>
      <c r="J3" s="9">
        <v>0</v>
      </c>
      <c r="K3" s="9">
        <f>I3-J3</f>
        <v>0</v>
      </c>
      <c r="L3" s="9">
        <v>0</v>
      </c>
      <c r="M3" s="9">
        <v>0</v>
      </c>
      <c r="N3" s="9" t="s">
        <v>23</v>
      </c>
      <c r="O3" s="9">
        <v>0</v>
      </c>
      <c r="P3" s="9" t="s">
        <v>23</v>
      </c>
      <c r="Q3" s="9">
        <v>0</v>
      </c>
      <c r="R3" s="9" t="s">
        <v>23</v>
      </c>
      <c r="S3" s="9">
        <v>0</v>
      </c>
    </row>
    <row r="4" spans="1:19" ht="15.75" hidden="1" x14ac:dyDescent="0.2">
      <c r="A4" s="15">
        <v>2</v>
      </c>
      <c r="B4" s="11" t="s">
        <v>9</v>
      </c>
      <c r="C4" s="8">
        <v>7000000000</v>
      </c>
      <c r="D4" s="9">
        <v>3118025897</v>
      </c>
      <c r="E4" s="9">
        <f>C4-D4</f>
        <v>3881974103</v>
      </c>
      <c r="F4" s="9">
        <v>0</v>
      </c>
      <c r="G4" s="9">
        <f t="shared" ref="G4:K5" si="0">E4-F4</f>
        <v>3881974103</v>
      </c>
      <c r="H4" s="9">
        <v>0</v>
      </c>
      <c r="I4" s="9">
        <f>G4-H4</f>
        <v>3881974103</v>
      </c>
      <c r="J4" s="9">
        <v>3881974103</v>
      </c>
      <c r="K4" s="9">
        <f t="shared" si="0"/>
        <v>0</v>
      </c>
      <c r="L4" s="9">
        <v>0</v>
      </c>
      <c r="M4" s="9">
        <v>0</v>
      </c>
      <c r="N4" s="9" t="s">
        <v>23</v>
      </c>
      <c r="O4" s="9">
        <v>0</v>
      </c>
      <c r="P4" s="9" t="s">
        <v>23</v>
      </c>
      <c r="Q4" s="9">
        <v>0</v>
      </c>
      <c r="R4" s="9" t="s">
        <v>23</v>
      </c>
      <c r="S4" s="9">
        <v>0</v>
      </c>
    </row>
    <row r="5" spans="1:19" ht="15.75" hidden="1" x14ac:dyDescent="0.2">
      <c r="A5" s="15">
        <v>3</v>
      </c>
      <c r="B5" s="10" t="s">
        <v>9</v>
      </c>
      <c r="C5" s="8">
        <v>7000000000</v>
      </c>
      <c r="D5" s="9">
        <v>0</v>
      </c>
      <c r="E5" s="9">
        <f>C5-D5</f>
        <v>7000000000</v>
      </c>
      <c r="F5" s="9">
        <v>6127596801</v>
      </c>
      <c r="G5" s="9">
        <f t="shared" si="0"/>
        <v>872403199</v>
      </c>
      <c r="H5" s="9">
        <v>0</v>
      </c>
      <c r="I5" s="9">
        <f>G5-H5</f>
        <v>872403199</v>
      </c>
      <c r="J5" s="9">
        <v>872403199</v>
      </c>
      <c r="K5" s="9">
        <f t="shared" si="0"/>
        <v>0</v>
      </c>
      <c r="L5" s="9">
        <v>0</v>
      </c>
      <c r="M5" s="9">
        <v>0</v>
      </c>
      <c r="N5" s="9" t="s">
        <v>23</v>
      </c>
      <c r="O5" s="9">
        <v>0</v>
      </c>
      <c r="P5" s="9" t="s">
        <v>23</v>
      </c>
      <c r="Q5" s="9">
        <v>0</v>
      </c>
      <c r="R5" s="9" t="s">
        <v>23</v>
      </c>
      <c r="S5" s="9">
        <v>0</v>
      </c>
    </row>
    <row r="6" spans="1:19" ht="15.75" hidden="1" x14ac:dyDescent="0.2">
      <c r="A6" s="15">
        <v>4</v>
      </c>
      <c r="B6" s="10" t="s">
        <v>10</v>
      </c>
      <c r="C6" s="8">
        <v>6000000000</v>
      </c>
      <c r="D6" s="9">
        <v>0</v>
      </c>
      <c r="E6" s="9">
        <f>C6-D6</f>
        <v>6000000000</v>
      </c>
      <c r="F6" s="9">
        <v>0</v>
      </c>
      <c r="G6" s="9">
        <f>E6-F6</f>
        <v>6000000000</v>
      </c>
      <c r="H6" s="9">
        <v>0</v>
      </c>
      <c r="I6" s="9">
        <f>G6-H6</f>
        <v>6000000000</v>
      </c>
      <c r="J6" s="9">
        <v>0</v>
      </c>
      <c r="K6" s="9">
        <f>I6-J6</f>
        <v>6000000000</v>
      </c>
      <c r="L6" s="9">
        <f>+K6</f>
        <v>6000000000</v>
      </c>
      <c r="M6" s="9">
        <v>0</v>
      </c>
      <c r="N6" s="9" t="s">
        <v>23</v>
      </c>
      <c r="O6" s="9">
        <v>0</v>
      </c>
      <c r="P6" s="9" t="s">
        <v>23</v>
      </c>
      <c r="Q6" s="9">
        <v>0</v>
      </c>
      <c r="R6" s="9" t="s">
        <v>23</v>
      </c>
      <c r="S6" s="9">
        <v>0</v>
      </c>
    </row>
    <row r="7" spans="1:19" ht="15.75" hidden="1" x14ac:dyDescent="0.2">
      <c r="A7" s="15">
        <v>5</v>
      </c>
      <c r="B7" s="10" t="s">
        <v>10</v>
      </c>
      <c r="C7" s="14">
        <v>6000000000</v>
      </c>
      <c r="D7" s="9">
        <v>0</v>
      </c>
      <c r="E7" s="9">
        <f>C7-D7</f>
        <v>6000000000</v>
      </c>
      <c r="F7" s="9">
        <v>0</v>
      </c>
      <c r="G7" s="9">
        <f>E7-F7</f>
        <v>6000000000</v>
      </c>
      <c r="H7" s="9">
        <v>0</v>
      </c>
      <c r="I7" s="9">
        <f>G7-H7</f>
        <v>6000000000</v>
      </c>
      <c r="J7" s="9">
        <v>0</v>
      </c>
      <c r="K7" s="9">
        <f>I7-J7</f>
        <v>6000000000</v>
      </c>
      <c r="L7" s="9">
        <f>+C32-L6</f>
        <v>2079706914</v>
      </c>
      <c r="M7" s="9" t="e">
        <f>+#REF!-#REF!</f>
        <v>#REF!</v>
      </c>
      <c r="N7" s="8">
        <v>180814763</v>
      </c>
      <c r="O7" s="9" t="e">
        <f t="shared" ref="O7" si="1">+M7-N7</f>
        <v>#REF!</v>
      </c>
      <c r="P7" s="8">
        <v>412057437</v>
      </c>
      <c r="Q7" s="9" t="e">
        <f t="shared" ref="Q7" si="2">+O7-P7</f>
        <v>#REF!</v>
      </c>
      <c r="R7" s="8">
        <v>601406882</v>
      </c>
      <c r="S7" s="9" t="e">
        <f t="shared" ref="S7" si="3">+Q7-R7</f>
        <v>#REF!</v>
      </c>
    </row>
    <row r="8" spans="1:19" s="4" customFormat="1" ht="15.75" hidden="1" x14ac:dyDescent="0.25">
      <c r="C8" s="5">
        <f>SUM(C3:C7)</f>
        <v>26778582720</v>
      </c>
      <c r="D8" s="17">
        <f>SUM(D3:D7)</f>
        <v>3118025897</v>
      </c>
      <c r="E8" s="5">
        <f>SUM(E3:E7)</f>
        <v>23660556823</v>
      </c>
      <c r="F8" s="17">
        <f>SUM(F3:F7)</f>
        <v>6127596801</v>
      </c>
      <c r="G8" s="5">
        <f t="shared" ref="G8:K8" si="4">SUM(G3:G7)</f>
        <v>17532960022</v>
      </c>
      <c r="H8" s="17">
        <f t="shared" si="4"/>
        <v>778582720</v>
      </c>
      <c r="I8" s="5">
        <f t="shared" si="4"/>
        <v>16754377302</v>
      </c>
      <c r="J8" s="17">
        <f t="shared" si="4"/>
        <v>4754377302</v>
      </c>
      <c r="K8" s="5">
        <f t="shared" si="4"/>
        <v>12000000000</v>
      </c>
      <c r="L8" s="17">
        <f t="shared" ref="L8" si="5">SUM(L3:L7)</f>
        <v>8079706914</v>
      </c>
      <c r="M8" s="5" t="e">
        <f t="shared" ref="M8:N8" si="6">SUM(M3:M7)</f>
        <v>#REF!</v>
      </c>
      <c r="N8" s="17">
        <f t="shared" si="6"/>
        <v>180814763</v>
      </c>
      <c r="O8" s="5" t="e">
        <f t="shared" ref="O8:P8" si="7">SUM(O3:O7)</f>
        <v>#REF!</v>
      </c>
      <c r="P8" s="17">
        <f t="shared" si="7"/>
        <v>412057437</v>
      </c>
      <c r="Q8" s="5" t="e">
        <f t="shared" ref="Q8:R8" si="8">SUM(Q3:Q7)</f>
        <v>#REF!</v>
      </c>
      <c r="R8" s="17">
        <f t="shared" si="8"/>
        <v>601406882</v>
      </c>
      <c r="S8" s="5" t="e">
        <f t="shared" ref="S8" si="9">SUM(S3:S7)</f>
        <v>#REF!</v>
      </c>
    </row>
    <row r="9" spans="1:19" hidden="1" x14ac:dyDescent="0.2"/>
    <row r="10" spans="1:19" ht="15.75" hidden="1" x14ac:dyDescent="0.25">
      <c r="A10" s="81">
        <v>2022</v>
      </c>
      <c r="B10" s="82"/>
      <c r="C10" s="83"/>
    </row>
    <row r="11" spans="1:19" ht="15" hidden="1" customHeight="1" x14ac:dyDescent="0.25">
      <c r="A11" s="16" t="s">
        <v>0</v>
      </c>
      <c r="B11" s="16" t="s">
        <v>7</v>
      </c>
      <c r="C11" s="16" t="s">
        <v>1</v>
      </c>
      <c r="D11" s="32" t="s">
        <v>33</v>
      </c>
      <c r="E11" s="32" t="s">
        <v>3</v>
      </c>
      <c r="F11" s="41" t="s">
        <v>38</v>
      </c>
      <c r="G11" s="41" t="s">
        <v>3</v>
      </c>
      <c r="H11" s="27" t="s">
        <v>39</v>
      </c>
      <c r="I11" s="27" t="s">
        <v>3</v>
      </c>
      <c r="J11" s="7" t="s">
        <v>40</v>
      </c>
      <c r="K11" s="7" t="s">
        <v>3</v>
      </c>
      <c r="L11" s="2" t="s">
        <v>41</v>
      </c>
    </row>
    <row r="12" spans="1:19" ht="15.75" hidden="1" x14ac:dyDescent="0.2">
      <c r="A12" s="15">
        <v>1</v>
      </c>
      <c r="B12" s="10" t="s">
        <v>42</v>
      </c>
      <c r="C12" s="8">
        <v>8000000000</v>
      </c>
      <c r="D12" s="9">
        <v>150010461</v>
      </c>
      <c r="E12" s="9">
        <f>C12-D12</f>
        <v>7849989539</v>
      </c>
      <c r="F12" s="9">
        <v>632329167</v>
      </c>
      <c r="G12" s="9">
        <f>E12-F12</f>
        <v>7217660372</v>
      </c>
      <c r="H12" s="9">
        <v>130798830</v>
      </c>
      <c r="I12" s="9">
        <f>G12-H12</f>
        <v>7086861542</v>
      </c>
      <c r="J12" s="9">
        <v>325479874</v>
      </c>
      <c r="K12" s="9">
        <f>I12-J12</f>
        <v>6761381668</v>
      </c>
      <c r="L12" s="9">
        <v>142822556</v>
      </c>
    </row>
    <row r="13" spans="1:19" ht="15.75" hidden="1" x14ac:dyDescent="0.2">
      <c r="A13" s="15">
        <v>2</v>
      </c>
      <c r="B13" s="10" t="s">
        <v>42</v>
      </c>
      <c r="C13" s="8">
        <v>8000000000</v>
      </c>
      <c r="D13" s="9">
        <v>0</v>
      </c>
      <c r="E13" s="9">
        <f>C13-D13</f>
        <v>8000000000</v>
      </c>
      <c r="F13" s="9">
        <v>0</v>
      </c>
      <c r="G13" s="9">
        <f>E13-F13</f>
        <v>8000000000</v>
      </c>
      <c r="H13" s="9">
        <v>0</v>
      </c>
      <c r="I13" s="9">
        <f>G13-H13</f>
        <v>8000000000</v>
      </c>
      <c r="J13" s="9">
        <v>0</v>
      </c>
      <c r="K13" s="9">
        <f>I13-J13</f>
        <v>8000000000</v>
      </c>
      <c r="L13" s="9">
        <v>0</v>
      </c>
    </row>
    <row r="14" spans="1:19" ht="15.75" hidden="1" x14ac:dyDescent="0.2">
      <c r="A14" s="15">
        <v>3</v>
      </c>
      <c r="B14" s="10" t="s">
        <v>43</v>
      </c>
      <c r="C14" s="8">
        <v>8000000000</v>
      </c>
      <c r="D14" s="9">
        <v>0</v>
      </c>
      <c r="E14" s="9">
        <f>C14-D14</f>
        <v>8000000000</v>
      </c>
      <c r="F14" s="9">
        <v>0</v>
      </c>
      <c r="G14" s="9">
        <f>E14-F14</f>
        <v>8000000000</v>
      </c>
      <c r="H14" s="9">
        <v>0</v>
      </c>
      <c r="I14" s="9">
        <f>G14-H14</f>
        <v>8000000000</v>
      </c>
      <c r="J14" s="9">
        <v>0</v>
      </c>
      <c r="K14" s="9">
        <f>I14-J14</f>
        <v>8000000000</v>
      </c>
      <c r="L14" s="9">
        <v>0</v>
      </c>
    </row>
    <row r="15" spans="1:19" ht="15.75" hidden="1" x14ac:dyDescent="0.2">
      <c r="A15" s="15">
        <v>4</v>
      </c>
      <c r="B15" s="10" t="s">
        <v>43</v>
      </c>
      <c r="C15" s="8">
        <v>8000000000</v>
      </c>
      <c r="D15" s="9">
        <v>0</v>
      </c>
      <c r="E15" s="9">
        <f>C15-D15</f>
        <v>8000000000</v>
      </c>
      <c r="F15" s="9">
        <v>0</v>
      </c>
      <c r="G15" s="9">
        <f>E15-F15</f>
        <v>8000000000</v>
      </c>
      <c r="H15" s="9">
        <v>0</v>
      </c>
      <c r="I15" s="9">
        <f>G15-H15</f>
        <v>8000000000</v>
      </c>
      <c r="J15" s="9">
        <v>0</v>
      </c>
      <c r="K15" s="9">
        <f>I15-J15</f>
        <v>8000000000</v>
      </c>
      <c r="L15" s="9">
        <v>0</v>
      </c>
      <c r="M15" s="13"/>
    </row>
    <row r="16" spans="1:19" ht="15.75" hidden="1" x14ac:dyDescent="0.2">
      <c r="A16" s="15">
        <v>5</v>
      </c>
      <c r="B16" s="10" t="s">
        <v>32</v>
      </c>
      <c r="C16" s="8" t="e">
        <f>S7</f>
        <v>#REF!</v>
      </c>
      <c r="D16" s="9" t="e">
        <f>C16</f>
        <v>#REF!</v>
      </c>
      <c r="E16" s="9" t="e">
        <f>C16-D16</f>
        <v>#REF!</v>
      </c>
      <c r="F16" s="9">
        <v>0</v>
      </c>
      <c r="G16" s="9" t="e">
        <f>E16-F16</f>
        <v>#REF!</v>
      </c>
      <c r="H16" s="9">
        <v>0</v>
      </c>
      <c r="I16" s="9" t="e">
        <f>G16-H16</f>
        <v>#REF!</v>
      </c>
      <c r="J16" s="9">
        <v>0</v>
      </c>
      <c r="K16" s="9" t="e">
        <f>I16-J16</f>
        <v>#REF!</v>
      </c>
      <c r="L16" s="9">
        <v>0</v>
      </c>
      <c r="M16" s="13"/>
    </row>
    <row r="17" spans="1:12" ht="15.75" hidden="1" x14ac:dyDescent="0.25">
      <c r="C17" s="33">
        <f>SUM(C12:C15)</f>
        <v>32000000000</v>
      </c>
      <c r="D17" s="17" t="e">
        <f t="shared" ref="D17:I17" si="10">SUM(D12:D16)</f>
        <v>#REF!</v>
      </c>
      <c r="E17" s="5" t="e">
        <f t="shared" si="10"/>
        <v>#REF!</v>
      </c>
      <c r="F17" s="17">
        <f t="shared" si="10"/>
        <v>632329167</v>
      </c>
      <c r="G17" s="5" t="e">
        <f t="shared" si="10"/>
        <v>#REF!</v>
      </c>
      <c r="H17" s="17">
        <f t="shared" si="10"/>
        <v>130798830</v>
      </c>
      <c r="I17" s="5" t="e">
        <f t="shared" si="10"/>
        <v>#REF!</v>
      </c>
      <c r="J17" s="17">
        <f t="shared" ref="J17" si="11">SUM(J12:J16)</f>
        <v>325479874</v>
      </c>
      <c r="K17" s="5" t="e">
        <f t="shared" ref="K17" si="12">SUM(K12:K16)</f>
        <v>#REF!</v>
      </c>
      <c r="L17" s="17">
        <f>SUM(L12:L16)</f>
        <v>142822556</v>
      </c>
    </row>
    <row r="19" spans="1:12" ht="15.75" x14ac:dyDescent="0.25">
      <c r="A19" s="88">
        <v>2023</v>
      </c>
      <c r="B19" s="88"/>
      <c r="C19" s="88"/>
    </row>
    <row r="20" spans="1:12" ht="15.75" x14ac:dyDescent="0.25">
      <c r="A20" s="16" t="s">
        <v>0</v>
      </c>
      <c r="B20" s="16" t="s">
        <v>7</v>
      </c>
      <c r="C20" s="16" t="s">
        <v>1</v>
      </c>
      <c r="E20" s="13"/>
    </row>
    <row r="21" spans="1:12" ht="15.75" x14ac:dyDescent="0.25">
      <c r="A21" s="15">
        <v>1</v>
      </c>
      <c r="B21" s="10" t="s">
        <v>10</v>
      </c>
      <c r="C21" s="18">
        <v>30392739786</v>
      </c>
      <c r="E21" s="58"/>
      <c r="H21" s="89" t="s">
        <v>52</v>
      </c>
      <c r="I21" s="90"/>
      <c r="J21" s="89" t="s">
        <v>51</v>
      </c>
      <c r="K21" s="90"/>
      <c r="L21" s="56" t="s">
        <v>3</v>
      </c>
    </row>
    <row r="22" spans="1:12" ht="15.75" x14ac:dyDescent="0.25">
      <c r="A22" s="15">
        <v>2</v>
      </c>
      <c r="B22" s="10" t="s">
        <v>8</v>
      </c>
      <c r="C22" s="18">
        <v>9352562249</v>
      </c>
      <c r="E22" s="58"/>
      <c r="G22" s="4"/>
      <c r="H22" s="91" t="s">
        <v>53</v>
      </c>
      <c r="I22" s="92"/>
      <c r="J22" s="93">
        <v>12000000000</v>
      </c>
      <c r="K22" s="94"/>
      <c r="L22" s="55">
        <f>J22</f>
        <v>12000000000</v>
      </c>
    </row>
    <row r="23" spans="1:12" ht="15.75" x14ac:dyDescent="0.25">
      <c r="C23" s="19">
        <f>SUM(C21:C22)</f>
        <v>39745302035</v>
      </c>
      <c r="E23" s="60"/>
      <c r="G23" s="42"/>
      <c r="H23" s="84" t="s">
        <v>62</v>
      </c>
      <c r="I23" s="85"/>
      <c r="J23" s="86"/>
      <c r="K23" s="87"/>
      <c r="L23" s="50">
        <f>L22-J23</f>
        <v>12000000000</v>
      </c>
    </row>
    <row r="24" spans="1:12" x14ac:dyDescent="0.2">
      <c r="H24" s="84" t="s">
        <v>63</v>
      </c>
      <c r="I24" s="85"/>
      <c r="J24" s="86"/>
      <c r="K24" s="87"/>
      <c r="L24" s="50">
        <f t="shared" ref="L24:L34" si="13">L23-J24</f>
        <v>12000000000</v>
      </c>
    </row>
    <row r="25" spans="1:12" ht="15.75" x14ac:dyDescent="0.25">
      <c r="B25" s="12" t="s">
        <v>11</v>
      </c>
      <c r="C25" s="5">
        <f>C8+C17+C23</f>
        <v>98523884755</v>
      </c>
      <c r="E25" s="59"/>
      <c r="G25" s="13"/>
      <c r="H25" s="84" t="s">
        <v>64</v>
      </c>
      <c r="I25" s="85"/>
      <c r="J25" s="86"/>
      <c r="K25" s="87"/>
      <c r="L25" s="50">
        <f t="shared" si="13"/>
        <v>12000000000</v>
      </c>
    </row>
    <row r="26" spans="1:12" x14ac:dyDescent="0.2">
      <c r="G26" s="42"/>
      <c r="H26" s="84" t="s">
        <v>65</v>
      </c>
      <c r="I26" s="85"/>
      <c r="J26" s="86"/>
      <c r="K26" s="87"/>
      <c r="L26" s="50">
        <f t="shared" si="13"/>
        <v>12000000000</v>
      </c>
    </row>
    <row r="27" spans="1:12" x14ac:dyDescent="0.2">
      <c r="H27" s="84" t="s">
        <v>66</v>
      </c>
      <c r="I27" s="85"/>
      <c r="J27" s="86">
        <v>8079706914</v>
      </c>
      <c r="K27" s="87"/>
      <c r="L27" s="50">
        <f t="shared" si="13"/>
        <v>3920293086</v>
      </c>
    </row>
    <row r="28" spans="1:12" ht="15.75" x14ac:dyDescent="0.25">
      <c r="B28" s="4" t="s">
        <v>12</v>
      </c>
      <c r="C28" s="20">
        <v>17325329612</v>
      </c>
      <c r="E28" s="58"/>
      <c r="H28" s="84" t="s">
        <v>83</v>
      </c>
      <c r="I28" s="85"/>
      <c r="J28" s="86">
        <v>1468138387</v>
      </c>
      <c r="K28" s="87"/>
      <c r="L28" s="50">
        <f t="shared" si="13"/>
        <v>2452154699</v>
      </c>
    </row>
    <row r="29" spans="1:12" x14ac:dyDescent="0.2">
      <c r="B29" s="1" t="s">
        <v>15</v>
      </c>
      <c r="C29" s="13">
        <f>D8+F8</f>
        <v>9245622698</v>
      </c>
      <c r="E29" s="58"/>
      <c r="H29" s="84" t="s">
        <v>84</v>
      </c>
      <c r="I29" s="85"/>
      <c r="J29" s="86">
        <v>335238670</v>
      </c>
      <c r="K29" s="87"/>
      <c r="L29" s="50">
        <f t="shared" si="13"/>
        <v>2116916029</v>
      </c>
    </row>
    <row r="30" spans="1:12" x14ac:dyDescent="0.2">
      <c r="B30" s="1" t="s">
        <v>14</v>
      </c>
      <c r="C30" s="13">
        <f>H8+J8</f>
        <v>5532960022</v>
      </c>
      <c r="E30" s="58"/>
      <c r="G30" s="42"/>
      <c r="H30" s="84" t="s">
        <v>85</v>
      </c>
      <c r="I30" s="85"/>
      <c r="J30" s="95">
        <v>670015256</v>
      </c>
      <c r="K30" s="96"/>
      <c r="L30" s="50">
        <f t="shared" si="13"/>
        <v>1446900773</v>
      </c>
    </row>
    <row r="31" spans="1:12" x14ac:dyDescent="0.2">
      <c r="C31" s="13"/>
      <c r="H31" s="84" t="s">
        <v>86</v>
      </c>
      <c r="I31" s="85"/>
      <c r="J31" s="86">
        <v>241247683</v>
      </c>
      <c r="K31" s="87"/>
      <c r="L31" s="50">
        <f t="shared" si="13"/>
        <v>1205653090</v>
      </c>
    </row>
    <row r="32" spans="1:12" x14ac:dyDescent="0.2">
      <c r="B32" s="1" t="s">
        <v>13</v>
      </c>
      <c r="C32" s="13">
        <f>C28-C29</f>
        <v>8079706914</v>
      </c>
      <c r="E32" s="42"/>
      <c r="H32" s="97" t="s">
        <v>67</v>
      </c>
      <c r="I32" s="98"/>
      <c r="J32" s="99">
        <v>180814763</v>
      </c>
      <c r="K32" s="100"/>
      <c r="L32" s="50">
        <f t="shared" si="13"/>
        <v>1024838327</v>
      </c>
    </row>
    <row r="33" spans="2:12" x14ac:dyDescent="0.2">
      <c r="H33" s="84" t="s">
        <v>87</v>
      </c>
      <c r="I33" s="85"/>
      <c r="J33" s="86">
        <v>412057437</v>
      </c>
      <c r="K33" s="87"/>
      <c r="L33" s="50">
        <f t="shared" si="13"/>
        <v>612780890</v>
      </c>
    </row>
    <row r="34" spans="2:12" x14ac:dyDescent="0.2">
      <c r="H34" s="84" t="s">
        <v>88</v>
      </c>
      <c r="I34" s="85"/>
      <c r="J34" s="86">
        <v>601406882</v>
      </c>
      <c r="K34" s="87"/>
      <c r="L34" s="50">
        <f t="shared" si="13"/>
        <v>11374008</v>
      </c>
    </row>
    <row r="35" spans="2:12" ht="15.75" x14ac:dyDescent="0.25">
      <c r="B35" s="81" t="s">
        <v>17</v>
      </c>
      <c r="C35" s="82"/>
      <c r="D35" s="82"/>
      <c r="E35" s="82"/>
      <c r="F35" s="83"/>
      <c r="H35" s="91" t="s">
        <v>54</v>
      </c>
      <c r="I35" s="92"/>
      <c r="J35" s="93">
        <v>32000000000</v>
      </c>
      <c r="K35" s="94"/>
      <c r="L35" s="55">
        <f>L34+J35</f>
        <v>32011374008</v>
      </c>
    </row>
    <row r="36" spans="2:12" ht="15.75" x14ac:dyDescent="0.25">
      <c r="B36" s="16" t="s">
        <v>18</v>
      </c>
      <c r="C36" s="22" t="s">
        <v>19</v>
      </c>
      <c r="D36" s="16" t="s">
        <v>11</v>
      </c>
      <c r="E36" s="16" t="s">
        <v>20</v>
      </c>
      <c r="F36" s="16" t="s">
        <v>3</v>
      </c>
      <c r="H36" s="101" t="s">
        <v>68</v>
      </c>
      <c r="I36" s="101"/>
      <c r="J36" s="102">
        <v>161384469</v>
      </c>
      <c r="K36" s="103"/>
      <c r="L36" s="50">
        <f>L35-J36</f>
        <v>31849989539</v>
      </c>
    </row>
    <row r="37" spans="2:12" ht="15.75" x14ac:dyDescent="0.2">
      <c r="B37" s="15">
        <v>1</v>
      </c>
      <c r="C37" s="10" t="s">
        <v>8</v>
      </c>
      <c r="D37" s="23">
        <f>C3+C22</f>
        <v>10131144969</v>
      </c>
      <c r="E37" s="23">
        <f>H3</f>
        <v>778582720</v>
      </c>
      <c r="F37" s="23">
        <f>D37-E37</f>
        <v>9352562249</v>
      </c>
      <c r="H37" s="104" t="s">
        <v>89</v>
      </c>
      <c r="I37" s="104"/>
      <c r="J37" s="78">
        <v>632329167</v>
      </c>
      <c r="K37" s="79"/>
      <c r="L37" s="50">
        <f t="shared" ref="L37:L65" si="14">L36-J37</f>
        <v>31217660372</v>
      </c>
    </row>
    <row r="38" spans="2:12" ht="15.75" x14ac:dyDescent="0.2">
      <c r="B38" s="15">
        <v>2</v>
      </c>
      <c r="C38" s="11" t="s">
        <v>9</v>
      </c>
      <c r="D38" s="24">
        <f>C4+C5</f>
        <v>14000000000</v>
      </c>
      <c r="E38" s="24">
        <f>D4+F5+J4+J5</f>
        <v>14000000000</v>
      </c>
      <c r="F38" s="23">
        <f t="shared" ref="F38:F39" si="15">D38-E38</f>
        <v>0</v>
      </c>
      <c r="H38" s="101" t="s">
        <v>69</v>
      </c>
      <c r="I38" s="101"/>
      <c r="J38" s="102">
        <v>130798830</v>
      </c>
      <c r="K38" s="103"/>
      <c r="L38" s="50">
        <f t="shared" si="14"/>
        <v>31086861542</v>
      </c>
    </row>
    <row r="39" spans="2:12" ht="15.75" x14ac:dyDescent="0.2">
      <c r="B39" s="15">
        <v>4</v>
      </c>
      <c r="C39" s="10" t="s">
        <v>10</v>
      </c>
      <c r="D39" s="23">
        <f>C6+C7+C12+C13+C14+C15+C21</f>
        <v>74392739786</v>
      </c>
      <c r="E39" s="23" t="e">
        <f>'Obra-interv'!C23</f>
        <v>#REF!</v>
      </c>
      <c r="F39" s="23" t="e">
        <f t="shared" si="15"/>
        <v>#REF!</v>
      </c>
      <c r="H39" s="104" t="s">
        <v>90</v>
      </c>
      <c r="I39" s="104"/>
      <c r="J39" s="78">
        <v>325479874</v>
      </c>
      <c r="K39" s="79"/>
      <c r="L39" s="50">
        <f t="shared" si="14"/>
        <v>30761381668</v>
      </c>
    </row>
    <row r="40" spans="2:12" x14ac:dyDescent="0.2">
      <c r="H40" s="101" t="s">
        <v>70</v>
      </c>
      <c r="I40" s="101"/>
      <c r="J40" s="102">
        <v>142822556</v>
      </c>
      <c r="K40" s="103"/>
      <c r="L40" s="50">
        <f t="shared" si="14"/>
        <v>30618559112</v>
      </c>
    </row>
    <row r="41" spans="2:12" x14ac:dyDescent="0.2">
      <c r="H41" s="104" t="s">
        <v>91</v>
      </c>
      <c r="I41" s="104"/>
      <c r="J41" s="78">
        <v>785091126</v>
      </c>
      <c r="K41" s="79"/>
      <c r="L41" s="50">
        <f t="shared" si="14"/>
        <v>29833467986</v>
      </c>
    </row>
    <row r="42" spans="2:12" x14ac:dyDescent="0.2">
      <c r="H42" s="104" t="s">
        <v>92</v>
      </c>
      <c r="I42" s="104"/>
      <c r="J42" s="78">
        <v>724118490</v>
      </c>
      <c r="K42" s="79"/>
      <c r="L42" s="50">
        <f t="shared" si="14"/>
        <v>29109349496</v>
      </c>
    </row>
    <row r="43" spans="2:12" ht="15.75" x14ac:dyDescent="0.25">
      <c r="B43" s="81" t="s">
        <v>55</v>
      </c>
      <c r="C43" s="82"/>
      <c r="D43" s="82"/>
      <c r="E43" s="82"/>
      <c r="H43" s="101" t="s">
        <v>71</v>
      </c>
      <c r="I43" s="101"/>
      <c r="J43" s="102">
        <v>165918645</v>
      </c>
      <c r="K43" s="103"/>
      <c r="L43" s="50">
        <f t="shared" si="14"/>
        <v>28943430851</v>
      </c>
    </row>
    <row r="44" spans="2:12" ht="15.75" x14ac:dyDescent="0.25">
      <c r="B44" s="16" t="s">
        <v>56</v>
      </c>
      <c r="C44" s="16" t="s">
        <v>57</v>
      </c>
      <c r="D44" s="16" t="s">
        <v>58</v>
      </c>
      <c r="E44" s="16" t="s">
        <v>59</v>
      </c>
      <c r="H44" s="80" t="s">
        <v>93</v>
      </c>
      <c r="I44" s="80"/>
      <c r="J44" s="78">
        <v>738723353</v>
      </c>
      <c r="K44" s="79"/>
      <c r="L44" s="50">
        <f t="shared" si="14"/>
        <v>28204707498</v>
      </c>
    </row>
    <row r="45" spans="2:12" ht="15.75" x14ac:dyDescent="0.2">
      <c r="B45" s="51">
        <v>44531</v>
      </c>
      <c r="C45" s="51">
        <v>44669</v>
      </c>
      <c r="D45" s="52">
        <v>1008355</v>
      </c>
      <c r="E45" s="23">
        <f>D45</f>
        <v>1008355</v>
      </c>
      <c r="H45" s="80" t="s">
        <v>94</v>
      </c>
      <c r="I45" s="80"/>
      <c r="J45" s="78">
        <v>717722432</v>
      </c>
      <c r="K45" s="79"/>
      <c r="L45" s="50">
        <f t="shared" si="14"/>
        <v>27486985066</v>
      </c>
    </row>
    <row r="46" spans="2:12" ht="15.75" x14ac:dyDescent="0.2">
      <c r="B46" s="51">
        <v>44562</v>
      </c>
      <c r="C46" s="51">
        <v>44669</v>
      </c>
      <c r="D46" s="52">
        <v>10029696</v>
      </c>
      <c r="E46" s="23">
        <f>E45+D46</f>
        <v>11038051</v>
      </c>
      <c r="H46" s="101" t="s">
        <v>72</v>
      </c>
      <c r="I46" s="101"/>
      <c r="J46" s="102">
        <v>132139648</v>
      </c>
      <c r="K46" s="103"/>
      <c r="L46" s="50">
        <f t="shared" si="14"/>
        <v>27354845418</v>
      </c>
    </row>
    <row r="47" spans="2:12" ht="15.75" x14ac:dyDescent="0.2">
      <c r="B47" s="51">
        <v>44593</v>
      </c>
      <c r="C47" s="51">
        <v>44669</v>
      </c>
      <c r="D47" s="53">
        <v>10453263</v>
      </c>
      <c r="E47" s="23">
        <f t="shared" ref="E47:E50" si="16">E46+D47</f>
        <v>21491314</v>
      </c>
      <c r="H47" s="101" t="s">
        <v>73</v>
      </c>
      <c r="I47" s="101"/>
      <c r="J47" s="102">
        <v>135418420</v>
      </c>
      <c r="K47" s="103"/>
      <c r="L47" s="50">
        <f t="shared" si="14"/>
        <v>27219426998</v>
      </c>
    </row>
    <row r="48" spans="2:12" ht="15.75" x14ac:dyDescent="0.2">
      <c r="B48" s="51">
        <v>44621</v>
      </c>
      <c r="C48" s="51">
        <v>44704</v>
      </c>
      <c r="D48" s="52">
        <v>14224457</v>
      </c>
      <c r="E48" s="23">
        <f t="shared" si="16"/>
        <v>35715771</v>
      </c>
      <c r="H48" s="97" t="s">
        <v>74</v>
      </c>
      <c r="I48" s="98"/>
      <c r="J48" s="99">
        <v>139725841</v>
      </c>
      <c r="K48" s="100"/>
      <c r="L48" s="50">
        <f t="shared" si="14"/>
        <v>27079701157</v>
      </c>
    </row>
    <row r="49" spans="2:12" ht="15.75" x14ac:dyDescent="0.2">
      <c r="B49" s="51">
        <v>44652</v>
      </c>
      <c r="C49" s="51">
        <v>44704</v>
      </c>
      <c r="D49" s="52">
        <v>6871750</v>
      </c>
      <c r="E49" s="23">
        <f t="shared" si="16"/>
        <v>42587521</v>
      </c>
      <c r="H49" s="105" t="s">
        <v>95</v>
      </c>
      <c r="I49" s="106"/>
      <c r="J49" s="95">
        <v>679841844</v>
      </c>
      <c r="K49" s="96"/>
      <c r="L49" s="50">
        <f t="shared" si="14"/>
        <v>26399859313</v>
      </c>
    </row>
    <row r="50" spans="2:12" ht="15.75" x14ac:dyDescent="0.2">
      <c r="B50" s="51">
        <v>44682</v>
      </c>
      <c r="C50" s="51">
        <v>44749</v>
      </c>
      <c r="D50" s="52">
        <v>4314975</v>
      </c>
      <c r="E50" s="23">
        <f t="shared" si="16"/>
        <v>46902496</v>
      </c>
      <c r="H50" s="105" t="s">
        <v>96</v>
      </c>
      <c r="I50" s="106"/>
      <c r="J50" s="95">
        <v>972507283</v>
      </c>
      <c r="K50" s="96"/>
      <c r="L50" s="50">
        <f t="shared" si="14"/>
        <v>25427352030</v>
      </c>
    </row>
    <row r="51" spans="2:12" ht="15.75" x14ac:dyDescent="0.2">
      <c r="B51" s="51">
        <v>44713</v>
      </c>
      <c r="C51" s="51">
        <v>44782</v>
      </c>
      <c r="D51" s="52">
        <v>4085011</v>
      </c>
      <c r="E51" s="23">
        <f>E50+D51</f>
        <v>50987507</v>
      </c>
      <c r="H51" s="97" t="s">
        <v>75</v>
      </c>
      <c r="I51" s="98"/>
      <c r="J51" s="99">
        <v>152070683</v>
      </c>
      <c r="K51" s="100"/>
      <c r="L51" s="50">
        <f t="shared" si="14"/>
        <v>25275281347</v>
      </c>
    </row>
    <row r="52" spans="2:12" ht="15.75" x14ac:dyDescent="0.2">
      <c r="B52" s="51">
        <v>44773</v>
      </c>
      <c r="C52" s="51">
        <v>44820</v>
      </c>
      <c r="D52" s="52">
        <v>24124646</v>
      </c>
      <c r="E52" s="23">
        <f t="shared" ref="E52:E68" si="17">E51+D52</f>
        <v>75112153</v>
      </c>
      <c r="H52" s="97" t="s">
        <v>76</v>
      </c>
      <c r="I52" s="98"/>
      <c r="J52" s="99">
        <v>185408700</v>
      </c>
      <c r="K52" s="100"/>
      <c r="L52" s="50">
        <f t="shared" si="14"/>
        <v>25089872647</v>
      </c>
    </row>
    <row r="53" spans="2:12" ht="15.75" x14ac:dyDescent="0.2">
      <c r="B53" s="51">
        <v>44774</v>
      </c>
      <c r="C53" s="51">
        <v>44846</v>
      </c>
      <c r="D53" s="52">
        <v>43222998</v>
      </c>
      <c r="E53" s="23">
        <f t="shared" si="17"/>
        <v>118335151</v>
      </c>
      <c r="H53" s="105" t="s">
        <v>97</v>
      </c>
      <c r="I53" s="106"/>
      <c r="J53" s="95">
        <v>611521046</v>
      </c>
      <c r="K53" s="96"/>
      <c r="L53" s="50">
        <f t="shared" si="14"/>
        <v>24478351601</v>
      </c>
    </row>
    <row r="54" spans="2:12" ht="15.75" x14ac:dyDescent="0.2">
      <c r="B54" s="51">
        <v>44805</v>
      </c>
      <c r="C54" s="51">
        <v>44865</v>
      </c>
      <c r="D54" s="52">
        <v>43139067</v>
      </c>
      <c r="E54" s="23">
        <f t="shared" si="17"/>
        <v>161474218</v>
      </c>
      <c r="H54" s="80" t="s">
        <v>98</v>
      </c>
      <c r="I54" s="80"/>
      <c r="J54" s="78">
        <v>1236426593</v>
      </c>
      <c r="K54" s="79"/>
      <c r="L54" s="50">
        <f t="shared" si="14"/>
        <v>23241925008</v>
      </c>
    </row>
    <row r="55" spans="2:12" ht="15.75" x14ac:dyDescent="0.2">
      <c r="B55" s="51">
        <v>44835</v>
      </c>
      <c r="C55" s="51">
        <v>44897</v>
      </c>
      <c r="D55" s="52">
        <v>43137265</v>
      </c>
      <c r="E55" s="23">
        <f t="shared" si="17"/>
        <v>204611483</v>
      </c>
      <c r="H55" s="80" t="s">
        <v>99</v>
      </c>
      <c r="I55" s="80"/>
      <c r="J55" s="78">
        <v>966398119</v>
      </c>
      <c r="K55" s="79"/>
      <c r="L55" s="50">
        <f t="shared" si="14"/>
        <v>22275526889</v>
      </c>
    </row>
    <row r="56" spans="2:12" ht="15.75" x14ac:dyDescent="0.2">
      <c r="B56" s="51">
        <v>44866</v>
      </c>
      <c r="C56" s="51">
        <v>44915</v>
      </c>
      <c r="D56" s="52">
        <v>44973220</v>
      </c>
      <c r="E56" s="23">
        <f t="shared" si="17"/>
        <v>249584703</v>
      </c>
      <c r="H56" s="97" t="s">
        <v>77</v>
      </c>
      <c r="I56" s="98"/>
      <c r="J56" s="109">
        <v>177639595</v>
      </c>
      <c r="K56" s="110"/>
      <c r="L56" s="50">
        <f t="shared" si="14"/>
        <v>22097887294</v>
      </c>
    </row>
    <row r="57" spans="2:12" ht="15.75" x14ac:dyDescent="0.2">
      <c r="B57" s="51">
        <v>44896</v>
      </c>
      <c r="C57" s="51">
        <v>44987</v>
      </c>
      <c r="D57" s="52">
        <v>52610842</v>
      </c>
      <c r="E57" s="23">
        <f t="shared" si="17"/>
        <v>302195545</v>
      </c>
      <c r="H57" s="97" t="s">
        <v>78</v>
      </c>
      <c r="I57" s="98"/>
      <c r="J57" s="109">
        <v>181775582</v>
      </c>
      <c r="K57" s="110"/>
      <c r="L57" s="50">
        <f t="shared" si="14"/>
        <v>21916111712</v>
      </c>
    </row>
    <row r="58" spans="2:12" ht="15.75" x14ac:dyDescent="0.2">
      <c r="B58" s="51">
        <v>44927</v>
      </c>
      <c r="C58" s="54">
        <v>44987</v>
      </c>
      <c r="D58" s="52">
        <v>97304670</v>
      </c>
      <c r="E58" s="23">
        <f t="shared" si="17"/>
        <v>399500215</v>
      </c>
      <c r="H58" s="97" t="s">
        <v>79</v>
      </c>
      <c r="I58" s="98"/>
      <c r="J58" s="99">
        <v>198570773</v>
      </c>
      <c r="K58" s="100"/>
      <c r="L58" s="50">
        <f t="shared" si="14"/>
        <v>21717540939</v>
      </c>
    </row>
    <row r="59" spans="2:12" ht="15.75" x14ac:dyDescent="0.2">
      <c r="B59" s="51">
        <v>44986</v>
      </c>
      <c r="C59" s="54">
        <v>45043</v>
      </c>
      <c r="D59" s="52">
        <v>91431260</v>
      </c>
      <c r="E59" s="23">
        <f t="shared" si="17"/>
        <v>490931475</v>
      </c>
      <c r="H59" s="80" t="s">
        <v>100</v>
      </c>
      <c r="I59" s="80"/>
      <c r="J59" s="78">
        <v>1160493658</v>
      </c>
      <c r="K59" s="79"/>
      <c r="L59" s="50">
        <f t="shared" si="14"/>
        <v>20557047281</v>
      </c>
    </row>
    <row r="60" spans="2:12" ht="15.75" x14ac:dyDescent="0.2">
      <c r="B60" s="51">
        <v>45017</v>
      </c>
      <c r="C60" s="54">
        <v>45057</v>
      </c>
      <c r="D60" s="52">
        <v>93235216</v>
      </c>
      <c r="E60" s="23">
        <f t="shared" si="17"/>
        <v>584166691</v>
      </c>
      <c r="H60" s="97" t="s">
        <v>80</v>
      </c>
      <c r="I60" s="98"/>
      <c r="J60" s="109">
        <v>178278462</v>
      </c>
      <c r="K60" s="110"/>
      <c r="L60" s="50">
        <f t="shared" si="14"/>
        <v>20378768819</v>
      </c>
    </row>
    <row r="61" spans="2:12" ht="15.75" x14ac:dyDescent="0.2">
      <c r="B61" s="51">
        <v>45047</v>
      </c>
      <c r="C61" s="54">
        <v>45070</v>
      </c>
      <c r="D61" s="52">
        <v>80684661</v>
      </c>
      <c r="E61" s="23">
        <f t="shared" si="17"/>
        <v>664851352</v>
      </c>
      <c r="H61" s="97" t="s">
        <v>81</v>
      </c>
      <c r="I61" s="98"/>
      <c r="J61" s="109">
        <v>179461898</v>
      </c>
      <c r="K61" s="110"/>
      <c r="L61" s="50">
        <f t="shared" si="14"/>
        <v>20199306921</v>
      </c>
    </row>
    <row r="62" spans="2:12" ht="15.75" x14ac:dyDescent="0.2">
      <c r="B62" s="51">
        <v>45078</v>
      </c>
      <c r="C62" s="54">
        <v>45117</v>
      </c>
      <c r="D62" s="52">
        <v>82126381</v>
      </c>
      <c r="E62" s="23">
        <f t="shared" si="17"/>
        <v>746977733</v>
      </c>
      <c r="H62" s="80" t="s">
        <v>101</v>
      </c>
      <c r="I62" s="80"/>
      <c r="J62" s="78">
        <v>4470183840</v>
      </c>
      <c r="K62" s="79"/>
      <c r="L62" s="50">
        <f t="shared" si="14"/>
        <v>15729123081</v>
      </c>
    </row>
    <row r="63" spans="2:12" ht="15.75" x14ac:dyDescent="0.2">
      <c r="B63" s="51">
        <v>45108</v>
      </c>
      <c r="C63" s="54">
        <v>45148</v>
      </c>
      <c r="D63" s="52">
        <v>77640030</v>
      </c>
      <c r="E63" s="23">
        <f t="shared" si="17"/>
        <v>824617763</v>
      </c>
      <c r="H63" s="80" t="s">
        <v>102</v>
      </c>
      <c r="I63" s="80"/>
      <c r="J63" s="78">
        <v>1795483542</v>
      </c>
      <c r="K63" s="79"/>
      <c r="L63" s="50">
        <f t="shared" si="14"/>
        <v>13933639539</v>
      </c>
    </row>
    <row r="64" spans="2:12" ht="15.75" x14ac:dyDescent="0.2">
      <c r="B64" s="51">
        <v>45139</v>
      </c>
      <c r="C64" s="54">
        <v>45168</v>
      </c>
      <c r="D64" s="52">
        <v>87783113</v>
      </c>
      <c r="E64" s="23">
        <f t="shared" si="17"/>
        <v>912400876</v>
      </c>
      <c r="H64" s="80" t="s">
        <v>105</v>
      </c>
      <c r="I64" s="80"/>
      <c r="J64" s="78">
        <v>1251394378</v>
      </c>
      <c r="K64" s="79"/>
      <c r="L64" s="50">
        <f t="shared" si="14"/>
        <v>12682245161</v>
      </c>
    </row>
    <row r="65" spans="2:12" ht="15.75" x14ac:dyDescent="0.2">
      <c r="B65" s="51">
        <v>45170</v>
      </c>
      <c r="C65" s="54">
        <v>45217</v>
      </c>
      <c r="D65" s="52">
        <v>82176023.25</v>
      </c>
      <c r="E65" s="23">
        <f t="shared" si="17"/>
        <v>994576899.25</v>
      </c>
      <c r="H65" s="80" t="s">
        <v>104</v>
      </c>
      <c r="I65" s="80"/>
      <c r="J65" s="78">
        <v>3873739184</v>
      </c>
      <c r="K65" s="79"/>
      <c r="L65" s="50">
        <f t="shared" si="14"/>
        <v>8808505977</v>
      </c>
    </row>
    <row r="66" spans="2:12" ht="15.75" x14ac:dyDescent="0.2">
      <c r="B66" s="51">
        <v>45200</v>
      </c>
      <c r="C66" s="54">
        <v>45230</v>
      </c>
      <c r="D66" s="52">
        <v>70403780</v>
      </c>
      <c r="E66" s="23">
        <f t="shared" si="17"/>
        <v>1064980679.25</v>
      </c>
      <c r="H66" s="107" t="s">
        <v>60</v>
      </c>
      <c r="I66" s="107"/>
      <c r="J66" s="108">
        <v>30392739786</v>
      </c>
      <c r="K66" s="107"/>
      <c r="L66" s="55">
        <f>L65+J66</f>
        <v>39201245763</v>
      </c>
    </row>
    <row r="67" spans="2:12" ht="15.75" x14ac:dyDescent="0.2">
      <c r="B67" s="51">
        <v>45231</v>
      </c>
      <c r="C67" s="54">
        <v>45251</v>
      </c>
      <c r="D67" s="52">
        <v>67290416</v>
      </c>
      <c r="E67" s="23">
        <f t="shared" si="17"/>
        <v>1132271095.25</v>
      </c>
      <c r="H67" s="80" t="s">
        <v>103</v>
      </c>
      <c r="I67" s="80"/>
      <c r="J67" s="78">
        <v>10041389543</v>
      </c>
      <c r="K67" s="79"/>
      <c r="L67" s="50">
        <f>L66-J67</f>
        <v>29159856220</v>
      </c>
    </row>
    <row r="68" spans="2:12" ht="15.75" x14ac:dyDescent="0.2">
      <c r="B68" s="51">
        <v>45261</v>
      </c>
      <c r="C68" s="54">
        <v>45281</v>
      </c>
      <c r="D68" s="52">
        <v>52313045</v>
      </c>
      <c r="E68" s="23">
        <f t="shared" si="17"/>
        <v>1184584140.25</v>
      </c>
      <c r="F68" s="57"/>
      <c r="H68" s="101" t="s">
        <v>82</v>
      </c>
      <c r="I68" s="101"/>
      <c r="J68" s="102">
        <v>193021956</v>
      </c>
      <c r="K68" s="103"/>
      <c r="L68" s="50">
        <f>L67-J68</f>
        <v>28966834264</v>
      </c>
    </row>
    <row r="69" spans="2:12" x14ac:dyDescent="0.2">
      <c r="H69" s="107" t="s">
        <v>61</v>
      </c>
      <c r="I69" s="107"/>
      <c r="J69" s="108">
        <v>11361000000</v>
      </c>
      <c r="K69" s="107"/>
      <c r="L69" s="55">
        <f>L68+J69</f>
        <v>40327834264</v>
      </c>
    </row>
    <row r="70" spans="2:12" x14ac:dyDescent="0.2">
      <c r="H70" s="80" t="s">
        <v>178</v>
      </c>
      <c r="I70" s="80"/>
      <c r="J70" s="78">
        <v>856692851.20000005</v>
      </c>
      <c r="K70" s="79"/>
      <c r="L70" s="50">
        <f>L69-J70</f>
        <v>39471141412.800003</v>
      </c>
    </row>
    <row r="71" spans="2:12" x14ac:dyDescent="0.2">
      <c r="F71" s="13"/>
      <c r="H71" s="80" t="s">
        <v>179</v>
      </c>
      <c r="I71" s="80"/>
      <c r="J71" s="78">
        <v>545649723.20000005</v>
      </c>
      <c r="K71" s="79"/>
      <c r="L71" s="50">
        <f t="shared" ref="L71:L81" si="18">L70-J71</f>
        <v>38925491689.600006</v>
      </c>
    </row>
    <row r="72" spans="2:12" x14ac:dyDescent="0.2">
      <c r="H72" s="80" t="s">
        <v>180</v>
      </c>
      <c r="I72" s="80"/>
      <c r="J72" s="78">
        <v>400431933.60000002</v>
      </c>
      <c r="K72" s="79"/>
      <c r="L72" s="50">
        <f t="shared" si="18"/>
        <v>38525059756.000008</v>
      </c>
    </row>
    <row r="73" spans="2:12" x14ac:dyDescent="0.2">
      <c r="H73" s="80" t="s">
        <v>181</v>
      </c>
      <c r="I73" s="80"/>
      <c r="J73" s="78">
        <v>2704244479.2000003</v>
      </c>
      <c r="K73" s="79"/>
      <c r="L73" s="50">
        <f t="shared" si="18"/>
        <v>35820815276.800011</v>
      </c>
    </row>
    <row r="74" spans="2:12" x14ac:dyDescent="0.2">
      <c r="H74" s="80" t="s">
        <v>182</v>
      </c>
      <c r="I74" s="80"/>
      <c r="J74" s="78">
        <v>1035398436.8000001</v>
      </c>
      <c r="K74" s="79"/>
      <c r="L74" s="50">
        <f t="shared" si="18"/>
        <v>34785416840.000008</v>
      </c>
    </row>
    <row r="75" spans="2:12" x14ac:dyDescent="0.2">
      <c r="H75" s="80" t="s">
        <v>183</v>
      </c>
      <c r="I75" s="80"/>
      <c r="J75" s="78">
        <v>5481009555.2000008</v>
      </c>
      <c r="K75" s="79"/>
      <c r="L75" s="50">
        <f t="shared" si="18"/>
        <v>29304407284.800007</v>
      </c>
    </row>
    <row r="76" spans="2:12" x14ac:dyDescent="0.2">
      <c r="H76" s="80" t="s">
        <v>184</v>
      </c>
      <c r="I76" s="80"/>
      <c r="J76" s="78">
        <v>357973312</v>
      </c>
      <c r="K76" s="79"/>
      <c r="L76" s="50">
        <f t="shared" si="18"/>
        <v>28946433972.800007</v>
      </c>
    </row>
    <row r="77" spans="2:12" x14ac:dyDescent="0.2">
      <c r="H77" s="80" t="s">
        <v>185</v>
      </c>
      <c r="I77" s="80"/>
      <c r="J77" s="78">
        <v>5307235676.8000002</v>
      </c>
      <c r="K77" s="79"/>
      <c r="L77" s="50">
        <f t="shared" si="18"/>
        <v>23639198296.000008</v>
      </c>
    </row>
    <row r="78" spans="2:12" x14ac:dyDescent="0.2">
      <c r="H78" s="80" t="s">
        <v>186</v>
      </c>
      <c r="I78" s="80"/>
      <c r="J78" s="78">
        <v>1131623394.4000001</v>
      </c>
      <c r="K78" s="79"/>
      <c r="L78" s="50">
        <f t="shared" si="18"/>
        <v>22507574901.600006</v>
      </c>
    </row>
    <row r="79" spans="2:12" x14ac:dyDescent="0.2">
      <c r="H79" s="80" t="s">
        <v>187</v>
      </c>
      <c r="I79" s="80"/>
      <c r="J79" s="78">
        <v>1903572018.4000001</v>
      </c>
      <c r="K79" s="79"/>
      <c r="L79" s="50">
        <f t="shared" si="18"/>
        <v>20604002883.200005</v>
      </c>
    </row>
    <row r="80" spans="2:12" x14ac:dyDescent="0.2">
      <c r="H80" s="80" t="s">
        <v>188</v>
      </c>
      <c r="I80" s="80"/>
      <c r="J80" s="78">
        <v>795743342.4000001</v>
      </c>
      <c r="K80" s="79"/>
      <c r="L80" s="50">
        <f t="shared" si="18"/>
        <v>19808259540.800003</v>
      </c>
    </row>
    <row r="81" spans="2:12" x14ac:dyDescent="0.2">
      <c r="H81" s="80" t="s">
        <v>189</v>
      </c>
      <c r="I81" s="80"/>
      <c r="J81" s="78">
        <v>11577250804</v>
      </c>
      <c r="K81" s="79"/>
      <c r="L81" s="50">
        <f t="shared" si="18"/>
        <v>8231008736.8000031</v>
      </c>
    </row>
    <row r="86" spans="2:12" ht="15.75" thickBot="1" x14ac:dyDescent="0.25"/>
    <row r="87" spans="2:12" ht="15.75" thickBot="1" x14ac:dyDescent="0.25">
      <c r="B87" s="61" t="s">
        <v>177</v>
      </c>
      <c r="C87" s="62"/>
      <c r="D87" s="62"/>
      <c r="E87" s="62"/>
      <c r="F87" s="62"/>
      <c r="G87" s="62" t="s">
        <v>106</v>
      </c>
      <c r="H87" s="62" t="s">
        <v>107</v>
      </c>
      <c r="I87" s="62"/>
      <c r="J87" s="62"/>
      <c r="K87" s="62"/>
      <c r="L87" s="62"/>
    </row>
    <row r="88" spans="2:12" ht="24.75" thickBot="1" x14ac:dyDescent="0.25">
      <c r="B88" s="63" t="s">
        <v>108</v>
      </c>
      <c r="C88" s="64" t="s">
        <v>109</v>
      </c>
      <c r="D88" s="65" t="s">
        <v>110</v>
      </c>
      <c r="E88" s="65" t="s">
        <v>57</v>
      </c>
      <c r="F88" s="65" t="s">
        <v>1</v>
      </c>
      <c r="G88" s="66">
        <v>0.2</v>
      </c>
      <c r="H88" s="66">
        <v>0.8</v>
      </c>
      <c r="I88" s="65" t="s">
        <v>111</v>
      </c>
      <c r="J88" s="65" t="s">
        <v>57</v>
      </c>
      <c r="K88" s="65" t="s">
        <v>112</v>
      </c>
      <c r="L88" s="67" t="s">
        <v>113</v>
      </c>
    </row>
    <row r="89" spans="2:12" ht="24.75" thickBot="1" x14ac:dyDescent="0.25">
      <c r="B89" s="61" t="s">
        <v>108</v>
      </c>
      <c r="C89" s="65" t="s">
        <v>114</v>
      </c>
      <c r="D89" s="68">
        <v>248</v>
      </c>
      <c r="E89" s="69">
        <v>45391</v>
      </c>
      <c r="F89" s="65" t="s">
        <v>115</v>
      </c>
      <c r="G89" s="65" t="s">
        <v>116</v>
      </c>
      <c r="H89" s="70" t="s">
        <v>117</v>
      </c>
      <c r="I89" s="65" t="s">
        <v>118</v>
      </c>
      <c r="J89" s="69">
        <v>45391</v>
      </c>
      <c r="K89" s="71">
        <v>24</v>
      </c>
      <c r="L89" s="67" t="s">
        <v>113</v>
      </c>
    </row>
    <row r="90" spans="2:12" ht="24.75" thickBot="1" x14ac:dyDescent="0.25">
      <c r="B90" s="64" t="s">
        <v>108</v>
      </c>
      <c r="C90" s="65" t="s">
        <v>119</v>
      </c>
      <c r="D90" s="68">
        <v>250</v>
      </c>
      <c r="E90" s="69">
        <v>45394</v>
      </c>
      <c r="F90" s="65" t="s">
        <v>120</v>
      </c>
      <c r="G90" s="65" t="s">
        <v>121</v>
      </c>
      <c r="H90" s="70" t="s">
        <v>122</v>
      </c>
      <c r="I90" s="65" t="s">
        <v>123</v>
      </c>
      <c r="J90" s="69">
        <v>45394</v>
      </c>
      <c r="K90" s="71">
        <v>25</v>
      </c>
      <c r="L90" s="67" t="s">
        <v>113</v>
      </c>
    </row>
    <row r="91" spans="2:12" ht="24.75" thickBot="1" x14ac:dyDescent="0.25">
      <c r="B91" s="64" t="s">
        <v>108</v>
      </c>
      <c r="C91" s="65" t="s">
        <v>124</v>
      </c>
      <c r="D91" s="68">
        <v>256</v>
      </c>
      <c r="E91" s="69">
        <v>45418</v>
      </c>
      <c r="F91" s="65" t="s">
        <v>125</v>
      </c>
      <c r="G91" s="65" t="s">
        <v>126</v>
      </c>
      <c r="H91" s="70" t="s">
        <v>127</v>
      </c>
      <c r="I91" s="65" t="s">
        <v>128</v>
      </c>
      <c r="J91" s="69">
        <v>45419</v>
      </c>
      <c r="K91" s="72">
        <v>26</v>
      </c>
      <c r="L91" s="67" t="s">
        <v>113</v>
      </c>
    </row>
    <row r="92" spans="2:12" ht="24.75" thickBot="1" x14ac:dyDescent="0.25">
      <c r="B92" s="64" t="s">
        <v>108</v>
      </c>
      <c r="C92" s="65" t="s">
        <v>129</v>
      </c>
      <c r="D92" s="68">
        <v>261</v>
      </c>
      <c r="E92" s="69">
        <v>45436</v>
      </c>
      <c r="F92" s="65" t="s">
        <v>130</v>
      </c>
      <c r="G92" s="65" t="s">
        <v>131</v>
      </c>
      <c r="H92" s="70" t="s">
        <v>132</v>
      </c>
      <c r="I92" s="65" t="s">
        <v>133</v>
      </c>
      <c r="J92" s="69">
        <v>45441</v>
      </c>
      <c r="K92" s="72">
        <v>27</v>
      </c>
      <c r="L92" s="67" t="s">
        <v>113</v>
      </c>
    </row>
    <row r="93" spans="2:12" ht="24.75" thickBot="1" x14ac:dyDescent="0.25">
      <c r="B93" s="64" t="s">
        <v>108</v>
      </c>
      <c r="C93" s="65" t="s">
        <v>134</v>
      </c>
      <c r="D93" s="68">
        <v>265</v>
      </c>
      <c r="E93" s="69">
        <v>45467</v>
      </c>
      <c r="F93" s="65" t="s">
        <v>135</v>
      </c>
      <c r="G93" s="65" t="s">
        <v>136</v>
      </c>
      <c r="H93" s="70" t="s">
        <v>137</v>
      </c>
      <c r="I93" s="65" t="s">
        <v>138</v>
      </c>
      <c r="J93" s="69">
        <v>45468</v>
      </c>
      <c r="K93" s="72">
        <v>28</v>
      </c>
      <c r="L93" s="67" t="s">
        <v>113</v>
      </c>
    </row>
    <row r="94" spans="2:12" ht="24.75" thickBot="1" x14ac:dyDescent="0.25">
      <c r="B94" s="64" t="s">
        <v>108</v>
      </c>
      <c r="C94" s="65" t="s">
        <v>139</v>
      </c>
      <c r="D94" s="68">
        <v>266</v>
      </c>
      <c r="E94" s="69">
        <v>45470</v>
      </c>
      <c r="F94" s="65" t="s">
        <v>140</v>
      </c>
      <c r="G94" s="65" t="s">
        <v>141</v>
      </c>
      <c r="H94" s="70" t="s">
        <v>142</v>
      </c>
      <c r="I94" s="65" t="s">
        <v>143</v>
      </c>
      <c r="J94" s="69">
        <v>45500</v>
      </c>
      <c r="K94" s="72">
        <v>29</v>
      </c>
      <c r="L94" s="67" t="s">
        <v>113</v>
      </c>
    </row>
    <row r="95" spans="2:12" ht="24.75" thickBot="1" x14ac:dyDescent="0.25">
      <c r="B95" s="64" t="s">
        <v>108</v>
      </c>
      <c r="C95" s="65" t="s">
        <v>144</v>
      </c>
      <c r="D95" s="68">
        <v>270</v>
      </c>
      <c r="E95" s="69">
        <v>45498</v>
      </c>
      <c r="F95" s="65" t="s">
        <v>145</v>
      </c>
      <c r="G95" s="65" t="s">
        <v>146</v>
      </c>
      <c r="H95" s="70" t="s">
        <v>147</v>
      </c>
      <c r="I95" s="65" t="s">
        <v>148</v>
      </c>
      <c r="J95" s="69">
        <v>45502</v>
      </c>
      <c r="K95" s="72">
        <v>30</v>
      </c>
      <c r="L95" s="67" t="s">
        <v>113</v>
      </c>
    </row>
    <row r="96" spans="2:12" ht="24.75" thickBot="1" x14ac:dyDescent="0.25">
      <c r="B96" s="64" t="s">
        <v>108</v>
      </c>
      <c r="C96" s="65" t="s">
        <v>149</v>
      </c>
      <c r="D96" s="68">
        <v>273</v>
      </c>
      <c r="E96" s="69">
        <v>45532</v>
      </c>
      <c r="F96" s="65" t="s">
        <v>150</v>
      </c>
      <c r="G96" s="65" t="s">
        <v>151</v>
      </c>
      <c r="H96" s="70" t="s">
        <v>152</v>
      </c>
      <c r="I96" s="65" t="s">
        <v>153</v>
      </c>
      <c r="J96" s="69">
        <v>45533</v>
      </c>
      <c r="K96" s="72">
        <v>31</v>
      </c>
      <c r="L96" s="67" t="s">
        <v>113</v>
      </c>
    </row>
    <row r="97" spans="2:12" ht="24.75" thickBot="1" x14ac:dyDescent="0.25">
      <c r="B97" s="64" t="s">
        <v>108</v>
      </c>
      <c r="C97" s="65" t="s">
        <v>154</v>
      </c>
      <c r="D97" s="68">
        <v>277</v>
      </c>
      <c r="E97" s="69">
        <v>45569</v>
      </c>
      <c r="F97" s="65" t="s">
        <v>155</v>
      </c>
      <c r="G97" s="65" t="s">
        <v>156</v>
      </c>
      <c r="H97" s="70" t="s">
        <v>157</v>
      </c>
      <c r="I97" s="65" t="s">
        <v>158</v>
      </c>
      <c r="J97" s="69">
        <v>45569</v>
      </c>
      <c r="K97" s="72">
        <v>32</v>
      </c>
      <c r="L97" s="67" t="s">
        <v>113</v>
      </c>
    </row>
    <row r="98" spans="2:12" ht="24.75" thickBot="1" x14ac:dyDescent="0.25">
      <c r="B98" s="64" t="s">
        <v>108</v>
      </c>
      <c r="C98" s="65" t="s">
        <v>159</v>
      </c>
      <c r="D98" s="68">
        <v>281</v>
      </c>
      <c r="E98" s="69">
        <v>45589</v>
      </c>
      <c r="F98" s="67" t="s">
        <v>160</v>
      </c>
      <c r="G98" s="65" t="s">
        <v>161</v>
      </c>
      <c r="H98" s="70" t="s">
        <v>162</v>
      </c>
      <c r="I98" s="65" t="s">
        <v>163</v>
      </c>
      <c r="J98" s="69">
        <v>45590</v>
      </c>
      <c r="K98" s="72">
        <v>33</v>
      </c>
      <c r="L98" s="67" t="s">
        <v>113</v>
      </c>
    </row>
    <row r="99" spans="2:12" ht="24.75" thickBot="1" x14ac:dyDescent="0.25">
      <c r="B99" s="64" t="s">
        <v>108</v>
      </c>
      <c r="C99" s="65" t="s">
        <v>164</v>
      </c>
      <c r="D99" s="68">
        <v>285</v>
      </c>
      <c r="E99" s="69">
        <v>45630</v>
      </c>
      <c r="F99" s="65" t="s">
        <v>165</v>
      </c>
      <c r="G99" s="65" t="s">
        <v>166</v>
      </c>
      <c r="H99" s="70" t="s">
        <v>167</v>
      </c>
      <c r="I99" s="65" t="s">
        <v>168</v>
      </c>
      <c r="J99" s="69">
        <v>45631</v>
      </c>
      <c r="K99" s="72">
        <v>34</v>
      </c>
      <c r="L99" s="67" t="s">
        <v>113</v>
      </c>
    </row>
    <row r="100" spans="2:12" ht="24.75" thickBot="1" x14ac:dyDescent="0.25">
      <c r="B100" s="64" t="s">
        <v>108</v>
      </c>
      <c r="C100" s="65" t="s">
        <v>169</v>
      </c>
      <c r="D100" s="73">
        <v>289</v>
      </c>
      <c r="E100" s="74">
        <v>45643</v>
      </c>
      <c r="F100" s="75" t="s">
        <v>170</v>
      </c>
      <c r="G100" s="76" t="s">
        <v>171</v>
      </c>
      <c r="H100" s="75" t="s">
        <v>172</v>
      </c>
      <c r="I100" s="75" t="s">
        <v>173</v>
      </c>
      <c r="J100" s="74">
        <v>45643</v>
      </c>
      <c r="K100" s="77">
        <v>35</v>
      </c>
      <c r="L100" s="67" t="s">
        <v>113</v>
      </c>
    </row>
    <row r="101" spans="2:12" ht="15.75" thickBot="1" x14ac:dyDescent="0.25">
      <c r="B101" s="64" t="s">
        <v>11</v>
      </c>
      <c r="C101" s="67"/>
      <c r="D101" s="67"/>
      <c r="E101" s="67"/>
      <c r="F101" s="67" t="s">
        <v>174</v>
      </c>
      <c r="G101" s="67" t="s">
        <v>175</v>
      </c>
      <c r="H101" s="67" t="s">
        <v>176</v>
      </c>
      <c r="I101" s="67"/>
      <c r="J101" s="67"/>
      <c r="K101" s="67"/>
      <c r="L101" s="67"/>
    </row>
  </sheetData>
  <mergeCells count="127">
    <mergeCell ref="H69:I69"/>
    <mergeCell ref="J69:K69"/>
    <mergeCell ref="H56:I56"/>
    <mergeCell ref="J56:K56"/>
    <mergeCell ref="H57:I57"/>
    <mergeCell ref="J57:K57"/>
    <mergeCell ref="H58:I58"/>
    <mergeCell ref="J58:K58"/>
    <mergeCell ref="H61:I61"/>
    <mergeCell ref="J61:K61"/>
    <mergeCell ref="H60:I60"/>
    <mergeCell ref="J60:K60"/>
    <mergeCell ref="H68:I68"/>
    <mergeCell ref="J68:K68"/>
    <mergeCell ref="H65:I65"/>
    <mergeCell ref="J65:K65"/>
    <mergeCell ref="H66:I66"/>
    <mergeCell ref="J66:K66"/>
    <mergeCell ref="H67:I67"/>
    <mergeCell ref="J67:K67"/>
    <mergeCell ref="H62:I62"/>
    <mergeCell ref="J62:K62"/>
    <mergeCell ref="H63:I63"/>
    <mergeCell ref="J63:K63"/>
    <mergeCell ref="H64:I64"/>
    <mergeCell ref="J64:K64"/>
    <mergeCell ref="H54:I54"/>
    <mergeCell ref="J54:K54"/>
    <mergeCell ref="H55:I55"/>
    <mergeCell ref="J55:K55"/>
    <mergeCell ref="H59:I59"/>
    <mergeCell ref="J59:K59"/>
    <mergeCell ref="H51:I51"/>
    <mergeCell ref="J51:K51"/>
    <mergeCell ref="H52:I52"/>
    <mergeCell ref="J52:K52"/>
    <mergeCell ref="H53:I53"/>
    <mergeCell ref="J53:K53"/>
    <mergeCell ref="H48:I48"/>
    <mergeCell ref="J48:K48"/>
    <mergeCell ref="H49:I49"/>
    <mergeCell ref="J49:K49"/>
    <mergeCell ref="H50:I50"/>
    <mergeCell ref="J50:K50"/>
    <mergeCell ref="H45:I45"/>
    <mergeCell ref="J45:K45"/>
    <mergeCell ref="H46:I46"/>
    <mergeCell ref="J46:K46"/>
    <mergeCell ref="H47:I47"/>
    <mergeCell ref="J47:K47"/>
    <mergeCell ref="H42:I42"/>
    <mergeCell ref="J42:K42"/>
    <mergeCell ref="H43:I43"/>
    <mergeCell ref="J43:K43"/>
    <mergeCell ref="H44:I44"/>
    <mergeCell ref="J44:K44"/>
    <mergeCell ref="H39:I39"/>
    <mergeCell ref="J39:K39"/>
    <mergeCell ref="H40:I40"/>
    <mergeCell ref="J40:K40"/>
    <mergeCell ref="H41:I41"/>
    <mergeCell ref="J41:K41"/>
    <mergeCell ref="H36:I36"/>
    <mergeCell ref="J36:K36"/>
    <mergeCell ref="H37:I37"/>
    <mergeCell ref="J37:K37"/>
    <mergeCell ref="H38:I38"/>
    <mergeCell ref="J38:K38"/>
    <mergeCell ref="H33:I33"/>
    <mergeCell ref="J33:K33"/>
    <mergeCell ref="H34:I34"/>
    <mergeCell ref="J34:K34"/>
    <mergeCell ref="H35:I35"/>
    <mergeCell ref="J35:K35"/>
    <mergeCell ref="H31:I31"/>
    <mergeCell ref="J31:K31"/>
    <mergeCell ref="H32:I32"/>
    <mergeCell ref="J32:K32"/>
    <mergeCell ref="H27:I27"/>
    <mergeCell ref="J27:K27"/>
    <mergeCell ref="H28:I28"/>
    <mergeCell ref="J28:K28"/>
    <mergeCell ref="H29:I29"/>
    <mergeCell ref="J29:K29"/>
    <mergeCell ref="A10:C10"/>
    <mergeCell ref="A1:C1"/>
    <mergeCell ref="H70:I70"/>
    <mergeCell ref="J70:K70"/>
    <mergeCell ref="J71:K71"/>
    <mergeCell ref="J72:K72"/>
    <mergeCell ref="J73:K73"/>
    <mergeCell ref="H26:I26"/>
    <mergeCell ref="J26:K26"/>
    <mergeCell ref="A19:C19"/>
    <mergeCell ref="B35:F35"/>
    <mergeCell ref="B43:E43"/>
    <mergeCell ref="H21:I21"/>
    <mergeCell ref="J21:K21"/>
    <mergeCell ref="H22:I22"/>
    <mergeCell ref="J22:K22"/>
    <mergeCell ref="H23:I23"/>
    <mergeCell ref="J23:K23"/>
    <mergeCell ref="H24:I24"/>
    <mergeCell ref="J24:K24"/>
    <mergeCell ref="H25:I25"/>
    <mergeCell ref="J25:K25"/>
    <mergeCell ref="H30:I30"/>
    <mergeCell ref="J30:K30"/>
    <mergeCell ref="J74:K74"/>
    <mergeCell ref="J75:K75"/>
    <mergeCell ref="J76:K76"/>
    <mergeCell ref="J77:K77"/>
    <mergeCell ref="J78:K78"/>
    <mergeCell ref="J79:K79"/>
    <mergeCell ref="J80:K80"/>
    <mergeCell ref="J81:K81"/>
    <mergeCell ref="H71:I71"/>
    <mergeCell ref="H72:I72"/>
    <mergeCell ref="H73:I73"/>
    <mergeCell ref="H74:I74"/>
    <mergeCell ref="H75:I75"/>
    <mergeCell ref="H76:I76"/>
    <mergeCell ref="H77:I77"/>
    <mergeCell ref="H78:I78"/>
    <mergeCell ref="H79:I79"/>
    <mergeCell ref="H80:I80"/>
    <mergeCell ref="H81:I81"/>
  </mergeCells>
  <phoneticPr fontId="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4"/>
  <sheetViews>
    <sheetView zoomScale="89" zoomScaleNormal="89" workbookViewId="0">
      <selection activeCell="L34" sqref="L34"/>
    </sheetView>
  </sheetViews>
  <sheetFormatPr baseColWidth="10" defaultColWidth="9.140625" defaultRowHeight="15" x14ac:dyDescent="0.2"/>
  <cols>
    <col min="1" max="1" width="6.140625" style="1" bestFit="1" customWidth="1"/>
    <col min="2" max="2" width="26.28515625" style="1" bestFit="1" customWidth="1"/>
    <col min="3" max="4" width="20.5703125" style="1" bestFit="1" customWidth="1"/>
    <col min="5" max="5" width="8.140625" style="1" customWidth="1"/>
    <col min="6" max="6" width="20.5703125" style="1" bestFit="1" customWidth="1"/>
    <col min="7" max="7" width="26.28515625" style="1" bestFit="1" customWidth="1"/>
    <col min="8" max="8" width="20.85546875" style="1" bestFit="1" customWidth="1"/>
    <col min="9" max="9" width="20.5703125" style="1" bestFit="1" customWidth="1"/>
    <col min="10" max="10" width="8.140625" style="1" customWidth="1"/>
    <col min="11" max="11" width="20.5703125" style="1" bestFit="1" customWidth="1"/>
    <col min="12" max="12" width="26.28515625" style="1" bestFit="1" customWidth="1"/>
    <col min="13" max="14" width="20.85546875" style="1" bestFit="1" customWidth="1"/>
    <col min="15" max="15" width="8.140625" style="1" customWidth="1"/>
    <col min="16" max="16" width="20.5703125" style="1" bestFit="1" customWidth="1"/>
    <col min="17" max="17" width="20.85546875" style="1" bestFit="1" customWidth="1"/>
    <col min="18" max="18" width="20.5703125" style="1" bestFit="1" customWidth="1"/>
    <col min="19" max="19" width="20.28515625" style="1" bestFit="1" customWidth="1"/>
    <col min="20" max="20" width="20.5703125" style="1" bestFit="1" customWidth="1"/>
    <col min="21" max="21" width="17.42578125" style="1" bestFit="1" customWidth="1"/>
    <col min="22" max="22" width="19.28515625" style="1" bestFit="1" customWidth="1"/>
    <col min="23" max="23" width="17.42578125" style="1" bestFit="1" customWidth="1"/>
    <col min="24" max="24" width="19.28515625" style="1" bestFit="1" customWidth="1"/>
    <col min="25" max="28" width="17.42578125" style="1" bestFit="1" customWidth="1"/>
    <col min="29" max="16384" width="9.140625" style="1"/>
  </cols>
  <sheetData>
    <row r="1" spans="1:16" ht="15.75" x14ac:dyDescent="0.25">
      <c r="A1" s="88">
        <v>2021</v>
      </c>
      <c r="B1" s="88"/>
      <c r="C1" s="88"/>
      <c r="D1" s="4"/>
      <c r="E1" s="4"/>
      <c r="F1" s="88">
        <v>2022</v>
      </c>
      <c r="G1" s="88"/>
      <c r="H1" s="88"/>
      <c r="J1" s="4"/>
      <c r="K1" s="88">
        <v>2023</v>
      </c>
      <c r="L1" s="88"/>
      <c r="M1" s="88"/>
      <c r="N1" s="4"/>
      <c r="O1" s="4"/>
      <c r="P1" s="111" t="s">
        <v>11</v>
      </c>
    </row>
    <row r="2" spans="1:16" ht="15.75" x14ac:dyDescent="0.25">
      <c r="A2" s="16" t="s">
        <v>0</v>
      </c>
      <c r="B2" s="16" t="s">
        <v>7</v>
      </c>
      <c r="C2" s="16" t="s">
        <v>1</v>
      </c>
      <c r="F2" s="16" t="s">
        <v>0</v>
      </c>
      <c r="G2" s="16" t="s">
        <v>7</v>
      </c>
      <c r="H2" s="16" t="s">
        <v>1</v>
      </c>
      <c r="K2" s="16" t="s">
        <v>0</v>
      </c>
      <c r="L2" s="16" t="s">
        <v>7</v>
      </c>
      <c r="M2" s="16" t="s">
        <v>1</v>
      </c>
      <c r="P2" s="112"/>
    </row>
    <row r="3" spans="1:16" ht="15.75" x14ac:dyDescent="0.25">
      <c r="A3" s="15">
        <v>1</v>
      </c>
      <c r="B3" s="10" t="s">
        <v>8</v>
      </c>
      <c r="C3" s="8">
        <v>778582720</v>
      </c>
      <c r="F3" s="15">
        <v>1</v>
      </c>
      <c r="G3" s="10" t="s">
        <v>42</v>
      </c>
      <c r="H3" s="8">
        <v>8000000000</v>
      </c>
      <c r="K3" s="15">
        <v>1</v>
      </c>
      <c r="L3" s="10" t="s">
        <v>42</v>
      </c>
      <c r="M3" s="44">
        <f>I47</f>
        <v>5833467986</v>
      </c>
      <c r="P3" s="5">
        <f>C8+H8+M9</f>
        <v>98523884755</v>
      </c>
    </row>
    <row r="4" spans="1:16" ht="15.75" x14ac:dyDescent="0.2">
      <c r="A4" s="15">
        <v>2</v>
      </c>
      <c r="B4" s="11" t="s">
        <v>9</v>
      </c>
      <c r="C4" s="8">
        <v>7000000000</v>
      </c>
      <c r="F4" s="15">
        <v>2</v>
      </c>
      <c r="G4" s="10" t="s">
        <v>42</v>
      </c>
      <c r="H4" s="8">
        <v>8000000000</v>
      </c>
      <c r="K4" s="15">
        <v>2</v>
      </c>
      <c r="L4" s="10" t="s">
        <v>42</v>
      </c>
      <c r="M4" s="44">
        <f t="shared" ref="M4:M6" si="0">I48</f>
        <v>8000000000</v>
      </c>
    </row>
    <row r="5" spans="1:16" ht="15.75" x14ac:dyDescent="0.2">
      <c r="A5" s="15">
        <v>3</v>
      </c>
      <c r="B5" s="10" t="s">
        <v>9</v>
      </c>
      <c r="C5" s="8">
        <v>7000000000</v>
      </c>
      <c r="F5" s="15">
        <v>3</v>
      </c>
      <c r="G5" s="10" t="s">
        <v>43</v>
      </c>
      <c r="H5" s="8">
        <v>8000000000</v>
      </c>
      <c r="K5" s="15">
        <v>3</v>
      </c>
      <c r="L5" s="10" t="s">
        <v>43</v>
      </c>
      <c r="M5" s="44">
        <f t="shared" si="0"/>
        <v>8000000000</v>
      </c>
    </row>
    <row r="6" spans="1:16" ht="15.75" x14ac:dyDescent="0.2">
      <c r="A6" s="15">
        <v>4</v>
      </c>
      <c r="B6" s="10" t="s">
        <v>10</v>
      </c>
      <c r="C6" s="8">
        <v>6000000000</v>
      </c>
      <c r="F6" s="15">
        <v>4</v>
      </c>
      <c r="G6" s="10" t="s">
        <v>43</v>
      </c>
      <c r="H6" s="8">
        <v>8000000000</v>
      </c>
      <c r="K6" s="15">
        <v>4</v>
      </c>
      <c r="L6" s="10" t="s">
        <v>43</v>
      </c>
      <c r="M6" s="44">
        <f t="shared" si="0"/>
        <v>8000000000</v>
      </c>
    </row>
    <row r="7" spans="1:16" ht="15.75" x14ac:dyDescent="0.2">
      <c r="A7" s="15">
        <v>5</v>
      </c>
      <c r="B7" s="10" t="s">
        <v>10</v>
      </c>
      <c r="C7" s="14">
        <v>6000000000</v>
      </c>
      <c r="F7" s="15">
        <v>5</v>
      </c>
      <c r="G7" s="10" t="s">
        <v>32</v>
      </c>
      <c r="H7" s="8">
        <f>D93</f>
        <v>11374008</v>
      </c>
      <c r="K7" s="15">
        <v>1</v>
      </c>
      <c r="L7" s="10" t="s">
        <v>10</v>
      </c>
      <c r="M7" s="8">
        <v>30392739786</v>
      </c>
    </row>
    <row r="8" spans="1:16" s="4" customFormat="1" ht="15.75" x14ac:dyDescent="0.25">
      <c r="B8" s="45" t="s">
        <v>49</v>
      </c>
      <c r="C8" s="5">
        <f>SUM(C3:C7)</f>
        <v>26778582720</v>
      </c>
      <c r="F8" s="1"/>
      <c r="G8" s="45" t="s">
        <v>50</v>
      </c>
      <c r="H8" s="33">
        <f>SUM(H3:H6)</f>
        <v>32000000000</v>
      </c>
      <c r="K8" s="15">
        <v>2</v>
      </c>
      <c r="L8" s="10" t="s">
        <v>8</v>
      </c>
      <c r="M8" s="8">
        <v>9352562249</v>
      </c>
    </row>
    <row r="9" spans="1:16" ht="15.75" x14ac:dyDescent="0.25">
      <c r="L9" s="45" t="s">
        <v>48</v>
      </c>
      <c r="M9" s="19">
        <f>SUM(M7:M8)</f>
        <v>39745302035</v>
      </c>
    </row>
    <row r="11" spans="1:16" ht="15.75" x14ac:dyDescent="0.25">
      <c r="A11" s="16" t="s">
        <v>0</v>
      </c>
      <c r="B11" s="16" t="s">
        <v>7</v>
      </c>
      <c r="C11" s="2" t="s">
        <v>2</v>
      </c>
      <c r="D11" s="2" t="s">
        <v>3</v>
      </c>
      <c r="F11" s="16" t="s">
        <v>0</v>
      </c>
      <c r="G11" s="16" t="s">
        <v>7</v>
      </c>
      <c r="H11" s="32" t="s">
        <v>33</v>
      </c>
      <c r="I11" s="32" t="s">
        <v>3</v>
      </c>
      <c r="K11" s="16" t="s">
        <v>0</v>
      </c>
      <c r="L11" s="16" t="s">
        <v>7</v>
      </c>
      <c r="M11" s="46" t="s">
        <v>47</v>
      </c>
      <c r="N11" s="46" t="s">
        <v>3</v>
      </c>
    </row>
    <row r="12" spans="1:16" ht="15.75" x14ac:dyDescent="0.2">
      <c r="A12" s="15">
        <v>1</v>
      </c>
      <c r="B12" s="10" t="s">
        <v>8</v>
      </c>
      <c r="C12" s="9">
        <v>0</v>
      </c>
      <c r="D12" s="9">
        <f>C3-C12</f>
        <v>778582720</v>
      </c>
      <c r="F12" s="15">
        <v>1</v>
      </c>
      <c r="G12" s="10" t="s">
        <v>42</v>
      </c>
      <c r="H12" s="9">
        <v>150010461</v>
      </c>
      <c r="I12" s="9">
        <f>H3-H12</f>
        <v>7849989539</v>
      </c>
      <c r="K12" s="15">
        <v>1</v>
      </c>
      <c r="L12" s="10" t="s">
        <v>42</v>
      </c>
      <c r="M12" s="9"/>
      <c r="N12" s="9">
        <f>M3</f>
        <v>5833467986</v>
      </c>
    </row>
    <row r="13" spans="1:16" ht="15.75" x14ac:dyDescent="0.2">
      <c r="A13" s="15">
        <v>2</v>
      </c>
      <c r="B13" s="11" t="s">
        <v>9</v>
      </c>
      <c r="C13" s="9">
        <v>3118025897</v>
      </c>
      <c r="D13" s="9">
        <f>C4-C13</f>
        <v>3881974103</v>
      </c>
      <c r="F13" s="15">
        <v>2</v>
      </c>
      <c r="G13" s="10" t="s">
        <v>42</v>
      </c>
      <c r="H13" s="9">
        <v>0</v>
      </c>
      <c r="I13" s="9">
        <f>H4-H13</f>
        <v>8000000000</v>
      </c>
      <c r="K13" s="15">
        <v>2</v>
      </c>
      <c r="L13" s="10" t="s">
        <v>42</v>
      </c>
      <c r="M13" s="9"/>
      <c r="N13" s="9">
        <f t="shared" ref="N13:N15" si="1">M4</f>
        <v>8000000000</v>
      </c>
    </row>
    <row r="14" spans="1:16" ht="15.75" x14ac:dyDescent="0.2">
      <c r="A14" s="15">
        <v>3</v>
      </c>
      <c r="B14" s="10" t="s">
        <v>9</v>
      </c>
      <c r="C14" s="9">
        <v>0</v>
      </c>
      <c r="D14" s="9">
        <f>C5-C14</f>
        <v>7000000000</v>
      </c>
      <c r="F14" s="15">
        <v>3</v>
      </c>
      <c r="G14" s="10" t="s">
        <v>43</v>
      </c>
      <c r="H14" s="9">
        <v>0</v>
      </c>
      <c r="I14" s="9">
        <f>H5-H14</f>
        <v>8000000000</v>
      </c>
      <c r="K14" s="15">
        <v>3</v>
      </c>
      <c r="L14" s="10" t="s">
        <v>43</v>
      </c>
      <c r="M14" s="9"/>
      <c r="N14" s="9">
        <f t="shared" si="1"/>
        <v>8000000000</v>
      </c>
    </row>
    <row r="15" spans="1:16" ht="15.75" x14ac:dyDescent="0.2">
      <c r="A15" s="15">
        <v>4</v>
      </c>
      <c r="B15" s="10" t="s">
        <v>10</v>
      </c>
      <c r="C15" s="9">
        <v>0</v>
      </c>
      <c r="D15" s="9">
        <f>C6-C15</f>
        <v>6000000000</v>
      </c>
      <c r="F15" s="15">
        <v>4</v>
      </c>
      <c r="G15" s="10" t="s">
        <v>43</v>
      </c>
      <c r="H15" s="9">
        <v>0</v>
      </c>
      <c r="I15" s="9">
        <f>H6-H15</f>
        <v>8000000000</v>
      </c>
      <c r="K15" s="15">
        <v>4</v>
      </c>
      <c r="L15" s="10" t="s">
        <v>43</v>
      </c>
      <c r="M15" s="9"/>
      <c r="N15" s="9">
        <f t="shared" si="1"/>
        <v>8000000000</v>
      </c>
    </row>
    <row r="16" spans="1:16" ht="15.75" x14ac:dyDescent="0.2">
      <c r="A16" s="15">
        <v>5</v>
      </c>
      <c r="B16" s="10" t="s">
        <v>10</v>
      </c>
      <c r="C16" s="9">
        <v>0</v>
      </c>
      <c r="D16" s="9">
        <f>C7-C16</f>
        <v>6000000000</v>
      </c>
      <c r="F16" s="15">
        <v>5</v>
      </c>
      <c r="G16" s="10" t="s">
        <v>32</v>
      </c>
      <c r="H16" s="9">
        <f>H7</f>
        <v>11374008</v>
      </c>
      <c r="I16" s="9">
        <f>H7-H16</f>
        <v>0</v>
      </c>
      <c r="K16" s="47">
        <v>1</v>
      </c>
      <c r="L16" s="48" t="s">
        <v>45</v>
      </c>
      <c r="M16" s="49"/>
      <c r="N16" s="49">
        <f>M7</f>
        <v>30392739786</v>
      </c>
    </row>
    <row r="17" spans="1:14" ht="15.75" x14ac:dyDescent="0.25">
      <c r="C17" s="17">
        <f>SUM(C12:C16)</f>
        <v>3118025897</v>
      </c>
      <c r="D17" s="5">
        <f>SUM(D12:D16)</f>
        <v>23660556823</v>
      </c>
      <c r="H17" s="17">
        <f>SUM(H12:H16)</f>
        <v>161384469</v>
      </c>
      <c r="I17" s="5">
        <f>SUM(I12:I16)</f>
        <v>31849989539</v>
      </c>
      <c r="K17" s="15">
        <v>2</v>
      </c>
      <c r="L17" s="10" t="s">
        <v>46</v>
      </c>
      <c r="M17" s="17"/>
      <c r="N17" s="9">
        <f>M8</f>
        <v>9352562249</v>
      </c>
    </row>
    <row r="18" spans="1:14" ht="15.75" x14ac:dyDescent="0.25">
      <c r="A18" s="16" t="s">
        <v>0</v>
      </c>
      <c r="B18" s="16" t="s">
        <v>7</v>
      </c>
      <c r="C18" s="7" t="s">
        <v>4</v>
      </c>
      <c r="D18" s="7" t="s">
        <v>3</v>
      </c>
      <c r="F18" s="16" t="s">
        <v>0</v>
      </c>
      <c r="G18" s="16" t="s">
        <v>7</v>
      </c>
      <c r="H18" s="41" t="s">
        <v>38</v>
      </c>
      <c r="I18" s="41" t="s">
        <v>3</v>
      </c>
      <c r="M18" s="17">
        <f>SUM(M12:M17)</f>
        <v>0</v>
      </c>
      <c r="N18" s="5">
        <f>SUM(N12:N17)</f>
        <v>69578770021</v>
      </c>
    </row>
    <row r="19" spans="1:14" ht="15.75" x14ac:dyDescent="0.2">
      <c r="A19" s="15">
        <v>1</v>
      </c>
      <c r="B19" s="10" t="s">
        <v>8</v>
      </c>
      <c r="C19" s="9">
        <v>0</v>
      </c>
      <c r="D19" s="9">
        <f>D12-C19</f>
        <v>778582720</v>
      </c>
      <c r="F19" s="15">
        <v>1</v>
      </c>
      <c r="G19" s="10" t="s">
        <v>42</v>
      </c>
      <c r="H19" s="9">
        <v>632329167</v>
      </c>
      <c r="I19" s="9">
        <f>I12-H19</f>
        <v>7217660372</v>
      </c>
    </row>
    <row r="20" spans="1:14" ht="15.75" x14ac:dyDescent="0.2">
      <c r="A20" s="15">
        <v>2</v>
      </c>
      <c r="B20" s="11" t="s">
        <v>9</v>
      </c>
      <c r="C20" s="9">
        <v>0</v>
      </c>
      <c r="D20" s="9">
        <f>D13-C20</f>
        <v>3881974103</v>
      </c>
      <c r="F20" s="15">
        <v>2</v>
      </c>
      <c r="G20" s="10" t="s">
        <v>42</v>
      </c>
      <c r="H20" s="9">
        <v>0</v>
      </c>
      <c r="I20" s="9">
        <f>I13-H20</f>
        <v>8000000000</v>
      </c>
    </row>
    <row r="21" spans="1:14" ht="15.75" x14ac:dyDescent="0.2">
      <c r="A21" s="15">
        <v>3</v>
      </c>
      <c r="B21" s="10" t="s">
        <v>9</v>
      </c>
      <c r="C21" s="9">
        <v>6127596801</v>
      </c>
      <c r="D21" s="9">
        <f>D14-C21</f>
        <v>872403199</v>
      </c>
      <c r="F21" s="15">
        <v>3</v>
      </c>
      <c r="G21" s="10" t="s">
        <v>43</v>
      </c>
      <c r="H21" s="9">
        <v>0</v>
      </c>
      <c r="I21" s="9">
        <f>I14-H21</f>
        <v>8000000000</v>
      </c>
    </row>
    <row r="22" spans="1:14" ht="15.75" x14ac:dyDescent="0.2">
      <c r="A22" s="15">
        <v>4</v>
      </c>
      <c r="B22" s="10" t="s">
        <v>10</v>
      </c>
      <c r="C22" s="9">
        <v>0</v>
      </c>
      <c r="D22" s="9">
        <f>D15-C22</f>
        <v>6000000000</v>
      </c>
      <c r="F22" s="15">
        <v>4</v>
      </c>
      <c r="G22" s="10" t="s">
        <v>43</v>
      </c>
      <c r="H22" s="9">
        <v>0</v>
      </c>
      <c r="I22" s="9">
        <f>I15-H22</f>
        <v>8000000000</v>
      </c>
    </row>
    <row r="23" spans="1:14" ht="15.75" x14ac:dyDescent="0.2">
      <c r="A23" s="15">
        <v>5</v>
      </c>
      <c r="B23" s="10" t="s">
        <v>10</v>
      </c>
      <c r="C23" s="9">
        <v>0</v>
      </c>
      <c r="D23" s="9">
        <f>D16-C23</f>
        <v>6000000000</v>
      </c>
      <c r="F23" s="15">
        <v>5</v>
      </c>
      <c r="G23" s="10" t="s">
        <v>32</v>
      </c>
      <c r="H23" s="9">
        <v>0</v>
      </c>
      <c r="I23" s="9">
        <f>I16-H23</f>
        <v>0</v>
      </c>
    </row>
    <row r="24" spans="1:14" ht="15.75" x14ac:dyDescent="0.25">
      <c r="C24" s="17">
        <f>SUM(C19:C23)</f>
        <v>6127596801</v>
      </c>
      <c r="D24" s="5">
        <f>SUM(D19:D23)</f>
        <v>17532960022</v>
      </c>
      <c r="H24" s="17">
        <f>SUM(H19:H23)</f>
        <v>632329167</v>
      </c>
      <c r="I24" s="5">
        <f>SUM(I19:I23)</f>
        <v>31217660372</v>
      </c>
    </row>
    <row r="25" spans="1:14" ht="15.75" x14ac:dyDescent="0.25">
      <c r="A25" s="16" t="s">
        <v>0</v>
      </c>
      <c r="B25" s="16" t="s">
        <v>7</v>
      </c>
      <c r="C25" s="3" t="s">
        <v>5</v>
      </c>
      <c r="D25" s="3" t="s">
        <v>3</v>
      </c>
      <c r="F25" s="16" t="s">
        <v>0</v>
      </c>
      <c r="G25" s="16" t="s">
        <v>7</v>
      </c>
      <c r="H25" s="27" t="s">
        <v>39</v>
      </c>
      <c r="I25" s="27" t="s">
        <v>3</v>
      </c>
    </row>
    <row r="26" spans="1:14" ht="15.75" x14ac:dyDescent="0.2">
      <c r="A26" s="15">
        <v>1</v>
      </c>
      <c r="B26" s="10" t="s">
        <v>8</v>
      </c>
      <c r="C26" s="9">
        <f>D19</f>
        <v>778582720</v>
      </c>
      <c r="D26" s="9">
        <f>D19-C26</f>
        <v>0</v>
      </c>
      <c r="F26" s="15">
        <v>1</v>
      </c>
      <c r="G26" s="10" t="s">
        <v>42</v>
      </c>
      <c r="H26" s="9">
        <v>130798830</v>
      </c>
      <c r="I26" s="9">
        <f>I19-H26</f>
        <v>7086861542</v>
      </c>
    </row>
    <row r="27" spans="1:14" ht="15.75" x14ac:dyDescent="0.2">
      <c r="A27" s="15">
        <v>2</v>
      </c>
      <c r="B27" s="11" t="s">
        <v>9</v>
      </c>
      <c r="C27" s="9">
        <v>0</v>
      </c>
      <c r="D27" s="9">
        <f>D20-C27</f>
        <v>3881974103</v>
      </c>
      <c r="F27" s="15">
        <v>2</v>
      </c>
      <c r="G27" s="10" t="s">
        <v>42</v>
      </c>
      <c r="H27" s="9">
        <v>0</v>
      </c>
      <c r="I27" s="9">
        <f>I20-H27</f>
        <v>8000000000</v>
      </c>
    </row>
    <row r="28" spans="1:14" ht="15.75" x14ac:dyDescent="0.2">
      <c r="A28" s="15">
        <v>3</v>
      </c>
      <c r="B28" s="10" t="s">
        <v>9</v>
      </c>
      <c r="C28" s="9">
        <v>0</v>
      </c>
      <c r="D28" s="9">
        <f>D21-C28</f>
        <v>872403199</v>
      </c>
      <c r="F28" s="15">
        <v>3</v>
      </c>
      <c r="G28" s="10" t="s">
        <v>43</v>
      </c>
      <c r="H28" s="9">
        <v>0</v>
      </c>
      <c r="I28" s="9">
        <f>I21-H28</f>
        <v>8000000000</v>
      </c>
    </row>
    <row r="29" spans="1:14" ht="15.75" x14ac:dyDescent="0.2">
      <c r="A29" s="15">
        <v>4</v>
      </c>
      <c r="B29" s="10" t="s">
        <v>10</v>
      </c>
      <c r="C29" s="9">
        <v>0</v>
      </c>
      <c r="D29" s="9">
        <f>D22-C29</f>
        <v>6000000000</v>
      </c>
      <c r="F29" s="15">
        <v>4</v>
      </c>
      <c r="G29" s="10" t="s">
        <v>43</v>
      </c>
      <c r="H29" s="9">
        <v>0</v>
      </c>
      <c r="I29" s="9">
        <f>I22-H29</f>
        <v>8000000000</v>
      </c>
    </row>
    <row r="30" spans="1:14" ht="15.75" x14ac:dyDescent="0.2">
      <c r="A30" s="15">
        <v>5</v>
      </c>
      <c r="B30" s="10" t="s">
        <v>10</v>
      </c>
      <c r="C30" s="9">
        <v>0</v>
      </c>
      <c r="D30" s="9">
        <f>D23-C30</f>
        <v>6000000000</v>
      </c>
      <c r="F30" s="15">
        <v>5</v>
      </c>
      <c r="G30" s="10" t="s">
        <v>32</v>
      </c>
      <c r="H30" s="9">
        <v>0</v>
      </c>
      <c r="I30" s="9">
        <f>I23-H30</f>
        <v>0</v>
      </c>
    </row>
    <row r="31" spans="1:14" ht="15.75" x14ac:dyDescent="0.25">
      <c r="C31" s="17">
        <f>SUM(C26:C30)</f>
        <v>778582720</v>
      </c>
      <c r="D31" s="5">
        <f>SUM(D26:D30)</f>
        <v>16754377302</v>
      </c>
      <c r="H31" s="17">
        <f>SUM(H26:H30)</f>
        <v>130798830</v>
      </c>
      <c r="I31" s="5">
        <f>SUM(I26:I30)</f>
        <v>31086861542</v>
      </c>
    </row>
    <row r="32" spans="1:14" ht="15.75" x14ac:dyDescent="0.25">
      <c r="A32" s="16" t="s">
        <v>0</v>
      </c>
      <c r="B32" s="16" t="s">
        <v>7</v>
      </c>
      <c r="C32" s="6" t="s">
        <v>6</v>
      </c>
      <c r="D32" s="6" t="s">
        <v>3</v>
      </c>
      <c r="F32" s="16" t="s">
        <v>0</v>
      </c>
      <c r="G32" s="16" t="s">
        <v>7</v>
      </c>
      <c r="H32" s="7" t="s">
        <v>40</v>
      </c>
      <c r="I32" s="7" t="s">
        <v>3</v>
      </c>
    </row>
    <row r="33" spans="1:9" ht="15.75" x14ac:dyDescent="0.2">
      <c r="A33" s="15">
        <v>1</v>
      </c>
      <c r="B33" s="10" t="s">
        <v>8</v>
      </c>
      <c r="C33" s="9">
        <v>0</v>
      </c>
      <c r="D33" s="9">
        <f>D26-C33</f>
        <v>0</v>
      </c>
      <c r="F33" s="15">
        <v>1</v>
      </c>
      <c r="G33" s="10" t="s">
        <v>42</v>
      </c>
      <c r="H33" s="9">
        <v>325479874</v>
      </c>
      <c r="I33" s="9">
        <f>I26-H33</f>
        <v>6761381668</v>
      </c>
    </row>
    <row r="34" spans="1:9" ht="15.75" x14ac:dyDescent="0.2">
      <c r="A34" s="15">
        <v>2</v>
      </c>
      <c r="B34" s="11" t="s">
        <v>9</v>
      </c>
      <c r="C34" s="9">
        <v>3881974103</v>
      </c>
      <c r="D34" s="9">
        <f>D27-C34</f>
        <v>0</v>
      </c>
      <c r="F34" s="15">
        <v>2</v>
      </c>
      <c r="G34" s="10" t="s">
        <v>42</v>
      </c>
      <c r="H34" s="9">
        <v>0</v>
      </c>
      <c r="I34" s="9">
        <f>I27-H34</f>
        <v>8000000000</v>
      </c>
    </row>
    <row r="35" spans="1:9" ht="15.75" x14ac:dyDescent="0.2">
      <c r="A35" s="15">
        <v>3</v>
      </c>
      <c r="B35" s="10" t="s">
        <v>9</v>
      </c>
      <c r="C35" s="9">
        <v>872403199</v>
      </c>
      <c r="D35" s="9">
        <f>D28-C35</f>
        <v>0</v>
      </c>
      <c r="F35" s="15">
        <v>3</v>
      </c>
      <c r="G35" s="10" t="s">
        <v>43</v>
      </c>
      <c r="H35" s="9">
        <v>0</v>
      </c>
      <c r="I35" s="9">
        <f>I28-H35</f>
        <v>8000000000</v>
      </c>
    </row>
    <row r="36" spans="1:9" ht="15.75" x14ac:dyDescent="0.2">
      <c r="A36" s="15">
        <v>4</v>
      </c>
      <c r="B36" s="10" t="s">
        <v>10</v>
      </c>
      <c r="C36" s="9">
        <v>0</v>
      </c>
      <c r="D36" s="9">
        <f>D29-C36</f>
        <v>6000000000</v>
      </c>
      <c r="F36" s="15">
        <v>4</v>
      </c>
      <c r="G36" s="10" t="s">
        <v>43</v>
      </c>
      <c r="H36" s="9">
        <v>0</v>
      </c>
      <c r="I36" s="9">
        <f>I29-H36</f>
        <v>8000000000</v>
      </c>
    </row>
    <row r="37" spans="1:9" ht="15.75" x14ac:dyDescent="0.2">
      <c r="A37" s="15">
        <v>5</v>
      </c>
      <c r="B37" s="10" t="s">
        <v>10</v>
      </c>
      <c r="C37" s="9">
        <v>0</v>
      </c>
      <c r="D37" s="9">
        <f>D30-C37</f>
        <v>6000000000</v>
      </c>
      <c r="F37" s="15">
        <v>5</v>
      </c>
      <c r="G37" s="10" t="s">
        <v>32</v>
      </c>
      <c r="H37" s="9">
        <v>0</v>
      </c>
      <c r="I37" s="9">
        <f>I30-H37</f>
        <v>0</v>
      </c>
    </row>
    <row r="38" spans="1:9" ht="15.75" x14ac:dyDescent="0.25">
      <c r="C38" s="17">
        <f>SUM(C33:C37)</f>
        <v>4754377302</v>
      </c>
      <c r="D38" s="5">
        <f>SUM(D33:D37)</f>
        <v>12000000000</v>
      </c>
      <c r="H38" s="17">
        <f>SUM(H33:H37)</f>
        <v>325479874</v>
      </c>
      <c r="I38" s="5">
        <f>SUM(I33:I37)</f>
        <v>30761381668</v>
      </c>
    </row>
    <row r="39" spans="1:9" ht="15.75" x14ac:dyDescent="0.25">
      <c r="A39" s="16" t="s">
        <v>0</v>
      </c>
      <c r="B39" s="16" t="s">
        <v>7</v>
      </c>
      <c r="C39" s="21" t="s">
        <v>16</v>
      </c>
      <c r="D39" s="21" t="s">
        <v>3</v>
      </c>
      <c r="F39" s="16" t="s">
        <v>0</v>
      </c>
      <c r="G39" s="16" t="s">
        <v>7</v>
      </c>
      <c r="H39" s="2" t="s">
        <v>41</v>
      </c>
      <c r="I39" s="2" t="s">
        <v>3</v>
      </c>
    </row>
    <row r="40" spans="1:9" ht="15.75" x14ac:dyDescent="0.2">
      <c r="A40" s="15">
        <v>1</v>
      </c>
      <c r="B40" s="10" t="s">
        <v>8</v>
      </c>
      <c r="C40" s="9">
        <v>0</v>
      </c>
      <c r="D40" s="9">
        <f>+D33-C40</f>
        <v>0</v>
      </c>
      <c r="F40" s="15">
        <v>1</v>
      </c>
      <c r="G40" s="10" t="s">
        <v>42</v>
      </c>
      <c r="H40" s="9">
        <v>142822556</v>
      </c>
      <c r="I40" s="9">
        <f>I33-H40</f>
        <v>6618559112</v>
      </c>
    </row>
    <row r="41" spans="1:9" ht="15.75" x14ac:dyDescent="0.2">
      <c r="A41" s="15">
        <v>2</v>
      </c>
      <c r="B41" s="11" t="s">
        <v>9</v>
      </c>
      <c r="C41" s="9">
        <v>0</v>
      </c>
      <c r="D41" s="9">
        <f>+D34-C41</f>
        <v>0</v>
      </c>
      <c r="F41" s="15">
        <v>2</v>
      </c>
      <c r="G41" s="10" t="s">
        <v>42</v>
      </c>
      <c r="H41" s="9">
        <v>0</v>
      </c>
      <c r="I41" s="9">
        <f>I34-H41</f>
        <v>8000000000</v>
      </c>
    </row>
    <row r="42" spans="1:9" ht="15.75" x14ac:dyDescent="0.2">
      <c r="A42" s="15">
        <v>3</v>
      </c>
      <c r="B42" s="10" t="s">
        <v>9</v>
      </c>
      <c r="C42" s="9">
        <v>0</v>
      </c>
      <c r="D42" s="9">
        <f>+D35-C42</f>
        <v>0</v>
      </c>
      <c r="F42" s="15">
        <v>3</v>
      </c>
      <c r="G42" s="10" t="s">
        <v>43</v>
      </c>
      <c r="H42" s="9">
        <v>0</v>
      </c>
      <c r="I42" s="9">
        <f>I35-H42</f>
        <v>8000000000</v>
      </c>
    </row>
    <row r="43" spans="1:9" ht="15.75" x14ac:dyDescent="0.2">
      <c r="A43" s="15">
        <v>4</v>
      </c>
      <c r="B43" s="10" t="s">
        <v>10</v>
      </c>
      <c r="C43" s="9">
        <f>+D36</f>
        <v>6000000000</v>
      </c>
      <c r="D43" s="9">
        <f>+D36-C43</f>
        <v>0</v>
      </c>
      <c r="F43" s="15">
        <v>4</v>
      </c>
      <c r="G43" s="10" t="s">
        <v>43</v>
      </c>
      <c r="H43" s="9">
        <v>0</v>
      </c>
      <c r="I43" s="9">
        <f>I36-H43</f>
        <v>8000000000</v>
      </c>
    </row>
    <row r="44" spans="1:9" ht="15.75" x14ac:dyDescent="0.2">
      <c r="A44" s="15">
        <v>5</v>
      </c>
      <c r="B44" s="10" t="s">
        <v>10</v>
      </c>
      <c r="C44" s="9">
        <f>+C104-C43</f>
        <v>2079706914</v>
      </c>
      <c r="D44" s="9">
        <f>+D37-C44</f>
        <v>3920293086</v>
      </c>
      <c r="F44" s="15">
        <v>5</v>
      </c>
      <c r="G44" s="10" t="s">
        <v>32</v>
      </c>
      <c r="H44" s="9">
        <v>0</v>
      </c>
      <c r="I44" s="9">
        <f>I37-H44</f>
        <v>0</v>
      </c>
    </row>
    <row r="45" spans="1:9" ht="15.75" x14ac:dyDescent="0.25">
      <c r="C45" s="17">
        <f>SUM(C40:C44)</f>
        <v>8079706914</v>
      </c>
      <c r="D45" s="5">
        <f>SUM(D40:D44)</f>
        <v>3920293086</v>
      </c>
      <c r="H45" s="17">
        <f>SUM(H40:H44)</f>
        <v>142822556</v>
      </c>
      <c r="I45" s="5">
        <f>SUM(I40:I44)</f>
        <v>30618559112</v>
      </c>
    </row>
    <row r="46" spans="1:9" ht="15.75" x14ac:dyDescent="0.25">
      <c r="A46" s="16" t="s">
        <v>0</v>
      </c>
      <c r="B46" s="16" t="s">
        <v>7</v>
      </c>
      <c r="C46" s="3" t="s">
        <v>21</v>
      </c>
      <c r="D46" s="3" t="s">
        <v>3</v>
      </c>
      <c r="F46" s="16" t="s">
        <v>0</v>
      </c>
      <c r="G46" s="16" t="s">
        <v>7</v>
      </c>
      <c r="H46" s="27" t="s">
        <v>44</v>
      </c>
      <c r="I46" s="27" t="s">
        <v>3</v>
      </c>
    </row>
    <row r="47" spans="1:9" ht="15.75" x14ac:dyDescent="0.2">
      <c r="A47" s="15">
        <v>1</v>
      </c>
      <c r="B47" s="10" t="s">
        <v>8</v>
      </c>
      <c r="C47" s="9">
        <v>0</v>
      </c>
      <c r="D47" s="9">
        <f>+D40-C47</f>
        <v>0</v>
      </c>
      <c r="F47" s="15">
        <v>1</v>
      </c>
      <c r="G47" s="10" t="s">
        <v>42</v>
      </c>
      <c r="H47" s="9">
        <v>785091126</v>
      </c>
      <c r="I47" s="9">
        <f>I40-H47</f>
        <v>5833467986</v>
      </c>
    </row>
    <row r="48" spans="1:9" ht="15.75" x14ac:dyDescent="0.2">
      <c r="A48" s="15">
        <v>2</v>
      </c>
      <c r="B48" s="11" t="s">
        <v>9</v>
      </c>
      <c r="C48" s="9">
        <v>0</v>
      </c>
      <c r="D48" s="9">
        <f>+D41-C48</f>
        <v>0</v>
      </c>
      <c r="F48" s="15">
        <v>2</v>
      </c>
      <c r="G48" s="10" t="s">
        <v>42</v>
      </c>
      <c r="H48" s="9">
        <v>0</v>
      </c>
      <c r="I48" s="9">
        <f>I41-H48</f>
        <v>8000000000</v>
      </c>
    </row>
    <row r="49" spans="1:9" ht="15.75" x14ac:dyDescent="0.2">
      <c r="A49" s="15">
        <v>3</v>
      </c>
      <c r="B49" s="10" t="s">
        <v>9</v>
      </c>
      <c r="C49" s="9">
        <v>0</v>
      </c>
      <c r="D49" s="9">
        <f>+D42-C49</f>
        <v>0</v>
      </c>
      <c r="F49" s="15">
        <v>3</v>
      </c>
      <c r="G49" s="10" t="s">
        <v>43</v>
      </c>
      <c r="H49" s="9">
        <v>0</v>
      </c>
      <c r="I49" s="9">
        <f>I42-H49</f>
        <v>8000000000</v>
      </c>
    </row>
    <row r="50" spans="1:9" ht="15.75" x14ac:dyDescent="0.2">
      <c r="A50" s="15">
        <v>4</v>
      </c>
      <c r="B50" s="10" t="s">
        <v>10</v>
      </c>
      <c r="C50" s="9">
        <v>0</v>
      </c>
      <c r="D50" s="9">
        <f>+D43-C50</f>
        <v>0</v>
      </c>
      <c r="F50" s="15">
        <v>4</v>
      </c>
      <c r="G50" s="10" t="s">
        <v>43</v>
      </c>
      <c r="H50" s="9">
        <v>0</v>
      </c>
      <c r="I50" s="9">
        <f>I43-H50</f>
        <v>8000000000</v>
      </c>
    </row>
    <row r="51" spans="1:9" ht="15.75" x14ac:dyDescent="0.2">
      <c r="A51" s="15">
        <v>5</v>
      </c>
      <c r="B51" s="10" t="s">
        <v>10</v>
      </c>
      <c r="C51" s="8">
        <v>1468138387</v>
      </c>
      <c r="D51" s="9">
        <f>+D44-C51</f>
        <v>2452154699</v>
      </c>
      <c r="F51" s="15">
        <v>5</v>
      </c>
      <c r="G51" s="10" t="s">
        <v>32</v>
      </c>
      <c r="H51" s="9">
        <v>0</v>
      </c>
      <c r="I51" s="9">
        <f>I44-H51</f>
        <v>0</v>
      </c>
    </row>
    <row r="52" spans="1:9" ht="15.75" x14ac:dyDescent="0.25">
      <c r="C52" s="17">
        <f>SUM(C47:C51)</f>
        <v>1468138387</v>
      </c>
      <c r="D52" s="5">
        <f>SUM(D47:D51)</f>
        <v>2452154699</v>
      </c>
      <c r="H52" s="17">
        <f t="shared" ref="H52:I52" si="2">SUM(H47:H51)</f>
        <v>785091126</v>
      </c>
      <c r="I52" s="5">
        <f t="shared" si="2"/>
        <v>29833467986</v>
      </c>
    </row>
    <row r="53" spans="1:9" ht="15.75" x14ac:dyDescent="0.25">
      <c r="A53" s="16" t="s">
        <v>0</v>
      </c>
      <c r="B53" s="16" t="s">
        <v>7</v>
      </c>
      <c r="C53" s="25" t="s">
        <v>22</v>
      </c>
      <c r="D53" s="25" t="s">
        <v>3</v>
      </c>
    </row>
    <row r="54" spans="1:9" ht="15.75" x14ac:dyDescent="0.2">
      <c r="A54" s="15">
        <v>1</v>
      </c>
      <c r="B54" s="10" t="s">
        <v>8</v>
      </c>
      <c r="C54" s="9" t="s">
        <v>23</v>
      </c>
      <c r="D54" s="9">
        <v>0</v>
      </c>
    </row>
    <row r="55" spans="1:9" ht="15.75" x14ac:dyDescent="0.2">
      <c r="A55" s="15">
        <v>2</v>
      </c>
      <c r="B55" s="11" t="s">
        <v>9</v>
      </c>
      <c r="C55" s="9" t="s">
        <v>23</v>
      </c>
      <c r="D55" s="9">
        <v>0</v>
      </c>
    </row>
    <row r="56" spans="1:9" ht="15.75" x14ac:dyDescent="0.2">
      <c r="A56" s="15">
        <v>3</v>
      </c>
      <c r="B56" s="10" t="s">
        <v>9</v>
      </c>
      <c r="C56" s="9" t="s">
        <v>23</v>
      </c>
      <c r="D56" s="9">
        <v>0</v>
      </c>
    </row>
    <row r="57" spans="1:9" ht="15.75" x14ac:dyDescent="0.2">
      <c r="A57" s="15">
        <v>4</v>
      </c>
      <c r="B57" s="10" t="s">
        <v>10</v>
      </c>
      <c r="C57" s="9" t="s">
        <v>23</v>
      </c>
      <c r="D57" s="9">
        <v>0</v>
      </c>
    </row>
    <row r="58" spans="1:9" ht="15.75" x14ac:dyDescent="0.2">
      <c r="A58" s="15">
        <v>5</v>
      </c>
      <c r="B58" s="10" t="s">
        <v>10</v>
      </c>
      <c r="C58" s="8">
        <v>335238670</v>
      </c>
      <c r="D58" s="9">
        <f>+D51-C58</f>
        <v>2116916029</v>
      </c>
    </row>
    <row r="59" spans="1:9" ht="15.75" x14ac:dyDescent="0.25">
      <c r="C59" s="17">
        <f>SUM(C54:C58)</f>
        <v>335238670</v>
      </c>
      <c r="D59" s="5">
        <f>SUM(D54:D58)</f>
        <v>2116916029</v>
      </c>
    </row>
    <row r="60" spans="1:9" ht="15.75" x14ac:dyDescent="0.25">
      <c r="A60" s="16" t="s">
        <v>0</v>
      </c>
      <c r="B60" s="16" t="s">
        <v>7</v>
      </c>
      <c r="C60" s="26" t="s">
        <v>24</v>
      </c>
      <c r="D60" s="26" t="s">
        <v>3</v>
      </c>
    </row>
    <row r="61" spans="1:9" ht="15.75" x14ac:dyDescent="0.2">
      <c r="A61" s="15">
        <v>1</v>
      </c>
      <c r="B61" s="10" t="s">
        <v>8</v>
      </c>
      <c r="C61" s="9" t="s">
        <v>23</v>
      </c>
      <c r="D61" s="9">
        <v>0</v>
      </c>
    </row>
    <row r="62" spans="1:9" ht="15.75" x14ac:dyDescent="0.2">
      <c r="A62" s="15">
        <v>2</v>
      </c>
      <c r="B62" s="11" t="s">
        <v>9</v>
      </c>
      <c r="C62" s="9" t="s">
        <v>23</v>
      </c>
      <c r="D62" s="9">
        <v>0</v>
      </c>
    </row>
    <row r="63" spans="1:9" ht="15.75" x14ac:dyDescent="0.2">
      <c r="A63" s="15">
        <v>3</v>
      </c>
      <c r="B63" s="10" t="s">
        <v>9</v>
      </c>
      <c r="C63" s="9" t="s">
        <v>23</v>
      </c>
      <c r="D63" s="9">
        <v>0</v>
      </c>
    </row>
    <row r="64" spans="1:9" ht="15.75" x14ac:dyDescent="0.2">
      <c r="A64" s="15">
        <v>4</v>
      </c>
      <c r="B64" s="10" t="s">
        <v>10</v>
      </c>
      <c r="C64" s="9" t="s">
        <v>23</v>
      </c>
      <c r="D64" s="9">
        <v>0</v>
      </c>
    </row>
    <row r="65" spans="1:4" ht="15.75" x14ac:dyDescent="0.2">
      <c r="A65" s="15">
        <v>5</v>
      </c>
      <c r="B65" s="10" t="s">
        <v>10</v>
      </c>
      <c r="C65" s="8">
        <v>670015256</v>
      </c>
      <c r="D65" s="9">
        <f>+D58-C65</f>
        <v>1446900773</v>
      </c>
    </row>
    <row r="66" spans="1:4" ht="15.75" x14ac:dyDescent="0.25">
      <c r="C66" s="17">
        <f>SUM(C61:C65)</f>
        <v>670015256</v>
      </c>
      <c r="D66" s="5">
        <f>SUM(D61:D65)</f>
        <v>1446900773</v>
      </c>
    </row>
    <row r="67" spans="1:4" ht="15.75" x14ac:dyDescent="0.25">
      <c r="A67" s="16" t="s">
        <v>0</v>
      </c>
      <c r="B67" s="16" t="s">
        <v>7</v>
      </c>
      <c r="C67" s="27" t="s">
        <v>25</v>
      </c>
      <c r="D67" s="27" t="s">
        <v>3</v>
      </c>
    </row>
    <row r="68" spans="1:4" ht="15.75" x14ac:dyDescent="0.2">
      <c r="A68" s="15">
        <v>1</v>
      </c>
      <c r="B68" s="10" t="s">
        <v>8</v>
      </c>
      <c r="C68" s="9" t="s">
        <v>23</v>
      </c>
      <c r="D68" s="9">
        <v>0</v>
      </c>
    </row>
    <row r="69" spans="1:4" ht="15.75" x14ac:dyDescent="0.2">
      <c r="A69" s="15">
        <v>2</v>
      </c>
      <c r="B69" s="11" t="s">
        <v>9</v>
      </c>
      <c r="C69" s="9" t="s">
        <v>23</v>
      </c>
      <c r="D69" s="9">
        <v>0</v>
      </c>
    </row>
    <row r="70" spans="1:4" ht="15.75" x14ac:dyDescent="0.2">
      <c r="A70" s="15">
        <v>3</v>
      </c>
      <c r="B70" s="10" t="s">
        <v>9</v>
      </c>
      <c r="C70" s="9" t="s">
        <v>23</v>
      </c>
      <c r="D70" s="9">
        <v>0</v>
      </c>
    </row>
    <row r="71" spans="1:4" ht="15.75" x14ac:dyDescent="0.2">
      <c r="A71" s="15">
        <v>4</v>
      </c>
      <c r="B71" s="10" t="s">
        <v>10</v>
      </c>
      <c r="C71" s="9" t="s">
        <v>23</v>
      </c>
      <c r="D71" s="9">
        <v>0</v>
      </c>
    </row>
    <row r="72" spans="1:4" ht="15.75" x14ac:dyDescent="0.2">
      <c r="A72" s="15">
        <v>5</v>
      </c>
      <c r="B72" s="10" t="s">
        <v>10</v>
      </c>
      <c r="C72" s="8">
        <v>241247683</v>
      </c>
      <c r="D72" s="9">
        <f>+D65-C72</f>
        <v>1205653090</v>
      </c>
    </row>
    <row r="73" spans="1:4" ht="15.75" x14ac:dyDescent="0.25">
      <c r="C73" s="17">
        <f>SUM(C68:C72)</f>
        <v>241247683</v>
      </c>
      <c r="D73" s="5">
        <f>SUM(D68:D72)</f>
        <v>1205653090</v>
      </c>
    </row>
    <row r="74" spans="1:4" ht="15.75" x14ac:dyDescent="0.25">
      <c r="A74" s="16" t="s">
        <v>0</v>
      </c>
      <c r="B74" s="16" t="s">
        <v>7</v>
      </c>
      <c r="C74" s="30" t="s">
        <v>29</v>
      </c>
      <c r="D74" s="30" t="s">
        <v>3</v>
      </c>
    </row>
    <row r="75" spans="1:4" ht="15.75" x14ac:dyDescent="0.2">
      <c r="A75" s="15">
        <v>1</v>
      </c>
      <c r="B75" s="10" t="s">
        <v>8</v>
      </c>
      <c r="C75" s="9" t="s">
        <v>23</v>
      </c>
      <c r="D75" s="9">
        <v>0</v>
      </c>
    </row>
    <row r="76" spans="1:4" ht="15.75" x14ac:dyDescent="0.2">
      <c r="A76" s="15">
        <v>2</v>
      </c>
      <c r="B76" s="11" t="s">
        <v>9</v>
      </c>
      <c r="C76" s="9" t="s">
        <v>23</v>
      </c>
      <c r="D76" s="9">
        <v>0</v>
      </c>
    </row>
    <row r="77" spans="1:4" ht="15.75" x14ac:dyDescent="0.2">
      <c r="A77" s="15">
        <v>3</v>
      </c>
      <c r="B77" s="10" t="s">
        <v>9</v>
      </c>
      <c r="C77" s="9" t="s">
        <v>23</v>
      </c>
      <c r="D77" s="9">
        <v>0</v>
      </c>
    </row>
    <row r="78" spans="1:4" ht="15.75" x14ac:dyDescent="0.2">
      <c r="A78" s="15">
        <v>4</v>
      </c>
      <c r="B78" s="10" t="s">
        <v>10</v>
      </c>
      <c r="C78" s="9" t="s">
        <v>23</v>
      </c>
      <c r="D78" s="9">
        <v>0</v>
      </c>
    </row>
    <row r="79" spans="1:4" ht="15.75" x14ac:dyDescent="0.2">
      <c r="A79" s="15">
        <v>5</v>
      </c>
      <c r="B79" s="10" t="s">
        <v>10</v>
      </c>
      <c r="C79" s="8">
        <v>180814763</v>
      </c>
      <c r="D79" s="9">
        <f>+D72-C79</f>
        <v>1024838327</v>
      </c>
    </row>
    <row r="80" spans="1:4" ht="15.75" x14ac:dyDescent="0.25">
      <c r="C80" s="17">
        <f>SUM(C75:C79)</f>
        <v>180814763</v>
      </c>
      <c r="D80" s="5">
        <f>SUM(D75:D79)</f>
        <v>1024838327</v>
      </c>
    </row>
    <row r="81" spans="1:4" ht="15.75" x14ac:dyDescent="0.25">
      <c r="A81" s="16" t="s">
        <v>0</v>
      </c>
      <c r="B81" s="16" t="s">
        <v>7</v>
      </c>
      <c r="C81" s="31" t="s">
        <v>30</v>
      </c>
      <c r="D81" s="31" t="s">
        <v>3</v>
      </c>
    </row>
    <row r="82" spans="1:4" ht="15.75" x14ac:dyDescent="0.2">
      <c r="A82" s="15">
        <v>1</v>
      </c>
      <c r="B82" s="10" t="s">
        <v>8</v>
      </c>
      <c r="C82" s="9" t="s">
        <v>23</v>
      </c>
      <c r="D82" s="9">
        <v>0</v>
      </c>
    </row>
    <row r="83" spans="1:4" ht="15.75" x14ac:dyDescent="0.2">
      <c r="A83" s="15">
        <v>2</v>
      </c>
      <c r="B83" s="11" t="s">
        <v>9</v>
      </c>
      <c r="C83" s="9" t="s">
        <v>23</v>
      </c>
      <c r="D83" s="9">
        <v>0</v>
      </c>
    </row>
    <row r="84" spans="1:4" ht="15.75" x14ac:dyDescent="0.2">
      <c r="A84" s="15">
        <v>3</v>
      </c>
      <c r="B84" s="10" t="s">
        <v>9</v>
      </c>
      <c r="C84" s="9" t="s">
        <v>23</v>
      </c>
      <c r="D84" s="9">
        <v>0</v>
      </c>
    </row>
    <row r="85" spans="1:4" ht="15.75" x14ac:dyDescent="0.2">
      <c r="A85" s="15">
        <v>4</v>
      </c>
      <c r="B85" s="10" t="s">
        <v>10</v>
      </c>
      <c r="C85" s="9" t="s">
        <v>23</v>
      </c>
      <c r="D85" s="9">
        <v>0</v>
      </c>
    </row>
    <row r="86" spans="1:4" ht="15.75" x14ac:dyDescent="0.2">
      <c r="A86" s="15">
        <v>5</v>
      </c>
      <c r="B86" s="10" t="s">
        <v>10</v>
      </c>
      <c r="C86" s="8">
        <v>412057437</v>
      </c>
      <c r="D86" s="9">
        <f>+D79-C86</f>
        <v>612780890</v>
      </c>
    </row>
    <row r="87" spans="1:4" ht="15.75" x14ac:dyDescent="0.25">
      <c r="C87" s="17">
        <f>SUM(C82:C86)</f>
        <v>412057437</v>
      </c>
      <c r="D87" s="5">
        <f>SUM(D82:D86)</f>
        <v>612780890</v>
      </c>
    </row>
    <row r="88" spans="1:4" ht="15.75" x14ac:dyDescent="0.25">
      <c r="A88" s="16" t="s">
        <v>0</v>
      </c>
      <c r="B88" s="16" t="s">
        <v>7</v>
      </c>
      <c r="C88" s="32" t="s">
        <v>31</v>
      </c>
      <c r="D88" s="32" t="s">
        <v>3</v>
      </c>
    </row>
    <row r="89" spans="1:4" ht="15.75" x14ac:dyDescent="0.2">
      <c r="A89" s="15">
        <v>1</v>
      </c>
      <c r="B89" s="10" t="s">
        <v>8</v>
      </c>
      <c r="C89" s="9" t="s">
        <v>23</v>
      </c>
      <c r="D89" s="9">
        <v>0</v>
      </c>
    </row>
    <row r="90" spans="1:4" ht="15.75" x14ac:dyDescent="0.2">
      <c r="A90" s="15">
        <v>2</v>
      </c>
      <c r="B90" s="11" t="s">
        <v>9</v>
      </c>
      <c r="C90" s="9" t="s">
        <v>23</v>
      </c>
      <c r="D90" s="9">
        <v>0</v>
      </c>
    </row>
    <row r="91" spans="1:4" ht="15.75" x14ac:dyDescent="0.2">
      <c r="A91" s="15">
        <v>3</v>
      </c>
      <c r="B91" s="10" t="s">
        <v>9</v>
      </c>
      <c r="C91" s="9" t="s">
        <v>23</v>
      </c>
      <c r="D91" s="9">
        <v>0</v>
      </c>
    </row>
    <row r="92" spans="1:4" ht="15.75" x14ac:dyDescent="0.2">
      <c r="A92" s="15">
        <v>4</v>
      </c>
      <c r="B92" s="10" t="s">
        <v>10</v>
      </c>
      <c r="C92" s="9" t="s">
        <v>23</v>
      </c>
      <c r="D92" s="9">
        <v>0</v>
      </c>
    </row>
    <row r="93" spans="1:4" ht="15.75" x14ac:dyDescent="0.2">
      <c r="A93" s="15">
        <v>5</v>
      </c>
      <c r="B93" s="10" t="s">
        <v>10</v>
      </c>
      <c r="C93" s="8">
        <v>601406882</v>
      </c>
      <c r="D93" s="9">
        <f>+D86-C93</f>
        <v>11374008</v>
      </c>
    </row>
    <row r="94" spans="1:4" ht="15.75" x14ac:dyDescent="0.25">
      <c r="C94" s="17">
        <f>SUM(C89:C93)</f>
        <v>601406882</v>
      </c>
      <c r="D94" s="5">
        <f>SUM(D89:D93)</f>
        <v>11374008</v>
      </c>
    </row>
    <row r="97" spans="2:15" x14ac:dyDescent="0.2">
      <c r="E97" s="43"/>
      <c r="G97" s="13"/>
      <c r="J97" s="43"/>
      <c r="N97" s="43"/>
      <c r="O97" s="43"/>
    </row>
    <row r="98" spans="2:15" x14ac:dyDescent="0.2">
      <c r="G98" s="42"/>
    </row>
    <row r="100" spans="2:15" ht="15.75" x14ac:dyDescent="0.25">
      <c r="B100" s="4" t="s">
        <v>12</v>
      </c>
      <c r="C100" s="20">
        <v>17325329612</v>
      </c>
    </row>
    <row r="101" spans="2:15" x14ac:dyDescent="0.2">
      <c r="B101" s="1" t="s">
        <v>15</v>
      </c>
      <c r="C101" s="13">
        <f>C17+C24</f>
        <v>9245622698</v>
      </c>
    </row>
    <row r="102" spans="2:15" x14ac:dyDescent="0.2">
      <c r="B102" s="1" t="s">
        <v>14</v>
      </c>
      <c r="C102" s="13">
        <f>C31+C38</f>
        <v>5532960022</v>
      </c>
      <c r="G102" s="42"/>
    </row>
    <row r="103" spans="2:15" x14ac:dyDescent="0.2">
      <c r="C103" s="13"/>
    </row>
    <row r="104" spans="2:15" x14ac:dyDescent="0.2">
      <c r="B104" s="1" t="s">
        <v>13</v>
      </c>
      <c r="C104" s="13">
        <f>C100-C101</f>
        <v>8079706914</v>
      </c>
    </row>
  </sheetData>
  <mergeCells count="4">
    <mergeCell ref="A1:C1"/>
    <mergeCell ref="F1:H1"/>
    <mergeCell ref="K1:M1"/>
    <mergeCell ref="P1:P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4"/>
  <sheetViews>
    <sheetView workbookViewId="0">
      <selection activeCell="D22" sqref="D22"/>
    </sheetView>
  </sheetViews>
  <sheetFormatPr baseColWidth="10" defaultColWidth="11.42578125" defaultRowHeight="15" x14ac:dyDescent="0.2"/>
  <cols>
    <col min="1" max="1" width="3.85546875" style="28" bestFit="1" customWidth="1"/>
    <col min="2" max="3" width="20.5703125" style="28" bestFit="1" customWidth="1"/>
    <col min="4" max="4" width="20.28515625" style="28" bestFit="1" customWidth="1"/>
    <col min="5" max="5" width="11.42578125" style="28"/>
    <col min="6" max="6" width="19.42578125" style="28" bestFit="1" customWidth="1"/>
    <col min="7" max="7" width="20.5703125" style="28" bestFit="1" customWidth="1"/>
    <col min="8" max="16384" width="11.42578125" style="28"/>
  </cols>
  <sheetData>
    <row r="1" spans="1:4" ht="15.75" x14ac:dyDescent="0.25">
      <c r="A1" s="113" t="s">
        <v>26</v>
      </c>
      <c r="B1" s="114"/>
      <c r="C1" s="114"/>
      <c r="D1" s="114"/>
    </row>
    <row r="2" spans="1:4" ht="15.75" x14ac:dyDescent="0.25">
      <c r="A2" s="16" t="s">
        <v>18</v>
      </c>
      <c r="B2" s="16" t="s">
        <v>1</v>
      </c>
      <c r="C2" s="16" t="s">
        <v>27</v>
      </c>
      <c r="D2" s="16" t="s">
        <v>28</v>
      </c>
    </row>
    <row r="3" spans="1:4" ht="15.75" x14ac:dyDescent="0.25">
      <c r="A3" s="12">
        <v>5</v>
      </c>
      <c r="B3" s="29">
        <f>'Control RDP'!L8</f>
        <v>8079706914</v>
      </c>
      <c r="C3" s="38">
        <f>B3</f>
        <v>8079706914</v>
      </c>
      <c r="D3" s="39">
        <v>0</v>
      </c>
    </row>
    <row r="4" spans="1:4" ht="15.75" x14ac:dyDescent="0.25">
      <c r="A4" s="12">
        <v>6</v>
      </c>
      <c r="B4" s="29" t="e">
        <f>'Control RDP'!#REF!</f>
        <v>#REF!</v>
      </c>
      <c r="C4" s="38" t="e">
        <f t="shared" ref="C4:C7" si="0">B4</f>
        <v>#REF!</v>
      </c>
      <c r="D4" s="39">
        <v>0</v>
      </c>
    </row>
    <row r="5" spans="1:4" ht="15.75" x14ac:dyDescent="0.25">
      <c r="A5" s="12">
        <v>7</v>
      </c>
      <c r="B5" s="29" t="e">
        <f>'Control RDP'!#REF!</f>
        <v>#REF!</v>
      </c>
      <c r="C5" s="38" t="e">
        <f t="shared" si="0"/>
        <v>#REF!</v>
      </c>
      <c r="D5" s="39">
        <v>0</v>
      </c>
    </row>
    <row r="6" spans="1:4" ht="15.75" x14ac:dyDescent="0.25">
      <c r="A6" s="12">
        <v>8</v>
      </c>
      <c r="B6" s="29" t="e">
        <f>'Control RDP'!#REF!</f>
        <v>#REF!</v>
      </c>
      <c r="C6" s="38" t="e">
        <f t="shared" si="0"/>
        <v>#REF!</v>
      </c>
      <c r="D6" s="39">
        <v>0</v>
      </c>
    </row>
    <row r="7" spans="1:4" ht="15.75" x14ac:dyDescent="0.25">
      <c r="A7" s="12">
        <v>9</v>
      </c>
      <c r="B7" s="29" t="e">
        <f>'Control RDP'!#REF!</f>
        <v>#REF!</v>
      </c>
      <c r="C7" s="38" t="e">
        <f t="shared" si="0"/>
        <v>#REF!</v>
      </c>
      <c r="D7" s="39">
        <v>0</v>
      </c>
    </row>
    <row r="8" spans="1:4" ht="15.75" x14ac:dyDescent="0.25">
      <c r="A8" s="12">
        <v>10</v>
      </c>
      <c r="B8" s="29">
        <v>180814763</v>
      </c>
      <c r="C8" s="38">
        <v>0</v>
      </c>
      <c r="D8" s="39">
        <f>B8</f>
        <v>180814763</v>
      </c>
    </row>
    <row r="9" spans="1:4" ht="15.75" x14ac:dyDescent="0.25">
      <c r="A9" s="12">
        <v>11</v>
      </c>
      <c r="B9" s="29">
        <v>412057437</v>
      </c>
      <c r="C9" s="38">
        <f>B9</f>
        <v>412057437</v>
      </c>
      <c r="D9" s="39">
        <v>0</v>
      </c>
    </row>
    <row r="10" spans="1:4" ht="15.75" x14ac:dyDescent="0.25">
      <c r="A10" s="12">
        <v>12</v>
      </c>
      <c r="B10" s="29">
        <v>601406882</v>
      </c>
      <c r="C10" s="38">
        <f>B10</f>
        <v>601406882</v>
      </c>
      <c r="D10" s="39">
        <v>0</v>
      </c>
    </row>
    <row r="11" spans="1:4" ht="15.75" x14ac:dyDescent="0.25">
      <c r="A11" s="12">
        <v>13</v>
      </c>
      <c r="B11" s="29">
        <v>161384469</v>
      </c>
      <c r="C11" s="38">
        <v>0</v>
      </c>
      <c r="D11" s="39">
        <f>B11</f>
        <v>161384469</v>
      </c>
    </row>
    <row r="12" spans="1:4" ht="15.75" x14ac:dyDescent="0.25">
      <c r="A12" s="12">
        <v>14</v>
      </c>
      <c r="B12" s="29">
        <f>'Control RDP'!F12</f>
        <v>632329167</v>
      </c>
      <c r="C12" s="38">
        <f>B12</f>
        <v>632329167</v>
      </c>
      <c r="D12" s="39">
        <v>0</v>
      </c>
    </row>
    <row r="13" spans="1:4" ht="15.75" x14ac:dyDescent="0.25">
      <c r="A13" s="12">
        <v>15</v>
      </c>
      <c r="B13" s="29">
        <f>'Control RDP'!H12</f>
        <v>130798830</v>
      </c>
      <c r="C13" s="38">
        <v>0</v>
      </c>
      <c r="D13" s="39">
        <f>B13</f>
        <v>130798830</v>
      </c>
    </row>
    <row r="14" spans="1:4" ht="15.75" x14ac:dyDescent="0.25">
      <c r="A14" s="12">
        <v>16</v>
      </c>
      <c r="B14" s="29">
        <f>'Control RDP'!J17</f>
        <v>325479874</v>
      </c>
      <c r="C14" s="38">
        <f>B14</f>
        <v>325479874</v>
      </c>
      <c r="D14" s="39">
        <v>0</v>
      </c>
    </row>
    <row r="15" spans="1:4" ht="15.75" x14ac:dyDescent="0.25">
      <c r="A15" s="12">
        <v>17</v>
      </c>
      <c r="B15" s="29">
        <f>'Control RDP'!L17</f>
        <v>142822556</v>
      </c>
      <c r="C15" s="38">
        <v>0</v>
      </c>
      <c r="D15" s="39">
        <f>B15</f>
        <v>142822556</v>
      </c>
    </row>
    <row r="16" spans="1:4" ht="15.75" x14ac:dyDescent="0.25">
      <c r="A16" s="12">
        <v>18</v>
      </c>
      <c r="B16" s="29">
        <v>785091126</v>
      </c>
      <c r="C16" s="38">
        <f>B16</f>
        <v>785091126</v>
      </c>
      <c r="D16" s="39">
        <v>0</v>
      </c>
    </row>
    <row r="17" spans="2:4" ht="15.75" x14ac:dyDescent="0.25">
      <c r="C17" s="40" t="e">
        <f>SUM(C3:C16)</f>
        <v>#REF!</v>
      </c>
      <c r="D17" s="40">
        <f>SUM(D3:D16)</f>
        <v>615820618</v>
      </c>
    </row>
    <row r="20" spans="2:4" ht="15.75" x14ac:dyDescent="0.25">
      <c r="B20" s="16" t="s">
        <v>34</v>
      </c>
      <c r="C20" s="29">
        <v>74392739786</v>
      </c>
    </row>
    <row r="21" spans="2:4" ht="15.75" x14ac:dyDescent="0.25">
      <c r="B21" s="35" t="s">
        <v>35</v>
      </c>
      <c r="C21" s="36" t="e">
        <f>C17</f>
        <v>#REF!</v>
      </c>
    </row>
    <row r="22" spans="2:4" ht="15.75" x14ac:dyDescent="0.25">
      <c r="B22" s="37" t="s">
        <v>36</v>
      </c>
      <c r="C22" s="36">
        <f>D17</f>
        <v>615820618</v>
      </c>
    </row>
    <row r="23" spans="2:4" ht="15.75" x14ac:dyDescent="0.25">
      <c r="B23" s="34" t="s">
        <v>37</v>
      </c>
      <c r="C23" s="36" t="e">
        <f>C21+C22</f>
        <v>#REF!</v>
      </c>
    </row>
    <row r="24" spans="2:4" ht="15.75" x14ac:dyDescent="0.25">
      <c r="B24" s="34" t="s">
        <v>3</v>
      </c>
      <c r="C24" s="36" t="e">
        <f>C20-C23</f>
        <v>#REF!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Control RDP</vt:lpstr>
      <vt:lpstr>Hoja1</vt:lpstr>
      <vt:lpstr>Obra-interv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2025-02-10T15:55:12Z</dcterms:modified>
</cp:coreProperties>
</file>