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GERLICITACIONES\Desktop\otro\9. FORMATOS\"/>
    </mc:Choice>
  </mc:AlternateContent>
  <xr:revisionPtr revIDLastSave="0" documentId="13_ncr:1_{1F79C5C3-972B-4D6A-971C-CD05DD97D511}" xr6:coauthVersionLast="47" xr6:coauthVersionMax="47" xr10:uidLastSave="{00000000-0000-0000-0000-000000000000}"/>
  <bookViews>
    <workbookView xWindow="-120" yWindow="-120" windowWidth="29040" windowHeight="15840" xr2:uid="{00000000-000D-0000-FFFF-FFFF00000000}"/>
  </bookViews>
  <sheets>
    <sheet name="MTTO Y COMPRA EXTINTORES" sheetId="1" r:id="rId1"/>
  </sheets>
  <definedNames>
    <definedName name="CARGO">#REF!</definedName>
    <definedName name="CARGO..">#REF!</definedName>
    <definedName name="dos">#REF!</definedName>
    <definedName name="ESTADO">#REF!</definedName>
    <definedName name="jbhi">#REF!</definedName>
    <definedName name="QUESOLICITA">#REF!</definedName>
    <definedName name="ROLES">#REF!</definedName>
    <definedName name="ROLESSIGA.">#REF!</definedName>
    <definedName name="_xlnm.Print_Titles" localSheetId="0">'MTTO Y COMPRA EXTINTORES'!$2:$12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5" i="1" l="1"/>
  <c r="J44" i="1"/>
  <c r="J49" i="1" s="1"/>
  <c r="J43" i="1"/>
  <c r="J48" i="1" s="1"/>
  <c r="H41" i="1"/>
  <c r="I41" i="1" s="1"/>
  <c r="J41" i="1" s="1"/>
  <c r="H40" i="1"/>
  <c r="I40" i="1" s="1"/>
  <c r="J40" i="1" s="1"/>
  <c r="H39" i="1"/>
  <c r="I39" i="1" s="1"/>
  <c r="J39" i="1" s="1"/>
  <c r="H38" i="1"/>
  <c r="I38" i="1" s="1"/>
  <c r="J38" i="1" s="1"/>
  <c r="H37" i="1"/>
  <c r="I37" i="1" s="1"/>
  <c r="J37" i="1" s="1"/>
  <c r="H36" i="1"/>
  <c r="I36" i="1" s="1"/>
  <c r="J36" i="1" s="1"/>
  <c r="H35" i="1"/>
  <c r="I35" i="1" s="1"/>
  <c r="J35" i="1" s="1"/>
  <c r="H34" i="1"/>
  <c r="I34" i="1" s="1"/>
  <c r="J34" i="1" s="1"/>
  <c r="H33" i="1"/>
  <c r="I33" i="1" s="1"/>
  <c r="J33" i="1" s="1"/>
  <c r="H30" i="1"/>
  <c r="I30" i="1" s="1"/>
  <c r="J30" i="1" s="1"/>
  <c r="H29" i="1"/>
  <c r="I29" i="1" s="1"/>
  <c r="J29" i="1" s="1"/>
  <c r="H28" i="1"/>
  <c r="I28" i="1" s="1"/>
  <c r="J28" i="1" s="1"/>
  <c r="H27" i="1"/>
  <c r="I27" i="1" s="1"/>
  <c r="J27" i="1" s="1"/>
  <c r="H26" i="1"/>
  <c r="I26" i="1" s="1"/>
  <c r="J26" i="1" s="1"/>
  <c r="H25" i="1"/>
  <c r="I25" i="1" s="1"/>
  <c r="J25" i="1" s="1"/>
  <c r="H24" i="1"/>
  <c r="I24" i="1" s="1"/>
  <c r="J24" i="1" s="1"/>
  <c r="H23" i="1"/>
  <c r="I23" i="1" s="1"/>
  <c r="J23" i="1" s="1"/>
  <c r="H22" i="1"/>
  <c r="I22" i="1" s="1"/>
  <c r="J22" i="1" s="1"/>
  <c r="H21" i="1"/>
  <c r="I21" i="1" s="1"/>
  <c r="J21" i="1" s="1"/>
  <c r="H20" i="1"/>
  <c r="I20" i="1" s="1"/>
  <c r="J20" i="1" s="1"/>
  <c r="H19" i="1"/>
  <c r="I19" i="1" s="1"/>
  <c r="J19" i="1" s="1"/>
  <c r="H18" i="1"/>
  <c r="I18" i="1" s="1"/>
  <c r="J18" i="1" s="1"/>
  <c r="H17" i="1"/>
  <c r="I17" i="1" s="1"/>
  <c r="J17" i="1" s="1"/>
  <c r="H16" i="1"/>
  <c r="I16" i="1" s="1"/>
  <c r="J16" i="1" s="1"/>
  <c r="H15" i="1"/>
  <c r="I15" i="1" s="1"/>
  <c r="J15" i="1" s="1"/>
  <c r="H14" i="1"/>
  <c r="I14" i="1" s="1"/>
  <c r="J14" i="1" s="1"/>
  <c r="H13" i="1"/>
  <c r="I13" i="1" s="1"/>
  <c r="J13" i="1" s="1"/>
  <c r="J42" i="1" l="1"/>
  <c r="J47" i="1" s="1"/>
  <c r="J46" i="1" l="1"/>
  <c r="J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tc={5CFB6DD0-2C7D-46E8-B697-6662351B137F}</author>
  </authors>
  <commentList>
    <comment ref="J50" authorId="0" shapeId="0" xr:uid="{00000000-0006-0000-0000-000001000000}">
      <text>
        <r>
          <rPr>
            <sz val="11"/>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r>
      </text>
    </comment>
  </commentList>
</comments>
</file>

<file path=xl/sharedStrings.xml><?xml version="1.0" encoding="utf-8"?>
<sst xmlns="http://schemas.openxmlformats.org/spreadsheetml/2006/main" count="100" uniqueCount="74">
  <si>
    <t>OFERTA ECONÓMICA</t>
  </si>
  <si>
    <t>ITEM</t>
  </si>
  <si>
    <t>UNIDAD DE MEDIDA</t>
  </si>
  <si>
    <t>CANTIDAD SOLICITADA</t>
  </si>
  <si>
    <t>VALOR UNITARIO
ANTES DE IVA</t>
  </si>
  <si>
    <t>TARIFA
DE IVA</t>
  </si>
  <si>
    <t>IVA POR  UNIDAD</t>
  </si>
  <si>
    <t>VALOR UNITARIO
POR ITEM  CON IVA</t>
  </si>
  <si>
    <t>VALOR TOTAL
POR ITEM CON IVA</t>
  </si>
  <si>
    <t>Indicaciones de diligenciamiento  Formato oferta económica</t>
  </si>
  <si>
    <t>BASE IVA 19%</t>
  </si>
  <si>
    <t>BASE IVA 8%</t>
  </si>
  <si>
    <t>BASE IVA 5%</t>
  </si>
  <si>
    <t>EXENTO</t>
  </si>
  <si>
    <t>SUBTOTAL</t>
  </si>
  <si>
    <t>Tarifas de IVA</t>
  </si>
  <si>
    <t>IVA 19%</t>
  </si>
  <si>
    <t>IVA 8%</t>
  </si>
  <si>
    <t>El formato calculará con base en las cantidades, valores sin IVA y tarifa de IVA seleccionado y se autocompletará. Máx. 2 decimales.</t>
  </si>
  <si>
    <t>IVA 5%</t>
  </si>
  <si>
    <t>VALOR TOTAL</t>
  </si>
  <si>
    <t xml:space="preserve">La información registrada en el presente formato coincide con el valor de la oferta presentada en SECOP II de acuerdo con lo solicitado por la entidad. </t>
  </si>
  <si>
    <t>Las tarifas de IVA aplicadas a cada elemento ofertado se verificaron y corresponden con la clasificación tributaria vigente a la fecha de presentación de la presente oferta económica.</t>
  </si>
  <si>
    <t>a que haya lugar.</t>
  </si>
  <si>
    <t>Firma: _____________________________________________________</t>
  </si>
  <si>
    <t>deberá ser firmado por cada uno de sus integrantes</t>
  </si>
  <si>
    <t>ELEMENTO O SERVICIO DESCRIPCIÓN</t>
  </si>
  <si>
    <t>Declaración sobre la información registrada en el formato.</t>
  </si>
  <si>
    <t>Las cantidades de elementos y/o servicios ofrecidos, así como los valores indicados en el formato se verificaron para evitar rechazos por correcciones aritméticas que realice la entidad en la evaluación económica de esta oferta.</t>
  </si>
  <si>
    <t>Los valores de la oferta económica permanecerán constantes durante el plazo de ejecución del contrato. Se entenderán incluidos todos y cada uno de los impuestos a que haya lugar con ocasión de la ejecución del contrato.</t>
  </si>
  <si>
    <t>Teniendo en cuenta que este punto es la esencia de la oferta, no podrá estar condicionado, ni ser adicionado, modificado o completado después de presentada la oferta. El SENA podrá efectuar las correcciones aritméticas</t>
  </si>
  <si>
    <t xml:space="preserve">Este formato deberá entregarse firmado por el proponente persona natural, por el representante legal de la persona jurídica y en el caso de consorcios o uniones temporales, </t>
  </si>
  <si>
    <t>UNIDAD</t>
  </si>
  <si>
    <t>FORMATO</t>
  </si>
  <si>
    <t>Verifique que la información esté completa y guarde el documento en formato EXCEL para presentación de la oferta.</t>
  </si>
  <si>
    <t xml:space="preserve">Extintor Multipropósito ABC Polvo Químico seco; Recarga y mantenimiento extintor multipropósito satélite de 150 LBS  </t>
  </si>
  <si>
    <t xml:space="preserve">Extintor Multipropósito ABC  Polvo Químico seco; Recarga y mantenimiento extintor multipropósito ABC de 5 LBS  </t>
  </si>
  <si>
    <t xml:space="preserve">Extintor Multipropósito ABC Polvo Químico seco; Recarga y mantenimiento extintor multipropósito ABC de 10 LBS  </t>
  </si>
  <si>
    <t xml:space="preserve">Extintor Multipropósito ABC  Polvo Químico seco; Recarga y mantenimiento extintor multipropósito ABC de 20 LBS  </t>
  </si>
  <si>
    <t xml:space="preserve">Extintor Multipropósito ABC Polvo Químico seco; Recarga y mantenimiento extintor multipropósito ABC de 30 LBS </t>
  </si>
  <si>
    <t xml:space="preserve">Extintor Clase K Acetato y citrato de potasio; Revisión y mantenimiento extintor tipo K de 10 LBS </t>
  </si>
  <si>
    <t>Extintor Clase B y Clase C Dióxido de carbono; Revisión y mantenimiento extintor gas carbónico C02 de 5 LBS</t>
  </si>
  <si>
    <t>Extintor Clase B y Clase C Dióxido de carbono; Revisión y mantenimiento extintor gas carbónico C02 de 10 LBS</t>
  </si>
  <si>
    <t>Extintor Clase B y Clase C Dióxido de carbono; Revisión y mantenimiento extintor gas carbónico C02 de 15 LBS</t>
  </si>
  <si>
    <t>Extintor Clase B y Clase C Dióxido de carbono; Revisión y mantenimiento extintor gas carbónico C02 de 20 LBS</t>
  </si>
  <si>
    <t>Extintor Clase B y Clase C Dióxido de carbono; Revisión y mantenimiento extintor  gas carbónico C02 de 30 LBS</t>
  </si>
  <si>
    <t>Extintor Clase B y Clase C Dióxido de carbono; Revisión y mantenimiento extintor  gas carbónico C02 de 50 LBS</t>
  </si>
  <si>
    <t>Extintor Clase A Agua a Presión; Revisión, mantenimiento y recarga extintor agua a presión de 2.5 GLS (plateado y/o Verde)</t>
  </si>
  <si>
    <t xml:space="preserve">Extintor Clase K Acetato y citrato de potasio; Compra de extintor tipo K de 10 LBS </t>
  </si>
  <si>
    <t>Extintor Multipropósito ABC Polvo Químico seco;  Extintor Multipropósito polvo químico seco clase ABC portátil de 30 libras.</t>
  </si>
  <si>
    <t>Extintor Multipropósito ABC Polvo Químico seco;  Extintor Multipropósito polvo químico seco clase ABC portátil de 20 libras.</t>
  </si>
  <si>
    <t>Extintor Multipropósito ABC Polvo Químico seco; Extintor Multipropósito polvo químico seco clase ABC portátil de 10 libras.</t>
  </si>
  <si>
    <t>Extintor Clase B y Clase C Dióxido de carbono; Extintor de CO2 de 5 libras</t>
  </si>
  <si>
    <t>Extintor Clase B y Clase C Dióxido de carbono; Extintor de CO2 de 10 libras</t>
  </si>
  <si>
    <t>Extintor Multipropósito ABC Polvo Químico seco; Extintor clase ABC rodante de 150 libras</t>
  </si>
  <si>
    <t>Extintor Clase A Agua a Presión; Extintor de agua de 2 ½ galones</t>
  </si>
  <si>
    <t>Extintor Clase B y Clase C Dióxido de carbono; Extintor de CO2 de 15 libras</t>
  </si>
  <si>
    <t xml:space="preserve">Soporte de piso tipo pedestal para Extintor; Compra de base soporte para extintor portátil de 20 libras </t>
  </si>
  <si>
    <t>Señalización para extintor clase CO2; Compra de señalización para extintor clase CO2, en material fotoluminiscente con medidas 20x30cm.</t>
  </si>
  <si>
    <t>Señalización para extintor clase ABC; Compra de señalización para extintor clase multipropósito, en material fotoluminiscente con medidas 20x30cm</t>
  </si>
  <si>
    <t xml:space="preserve">Señalización para extintor de Agua a presion; Compra de señalización para extintor clase Agua a presión, en material fotoluminiscente con medidas 20x30cm. </t>
  </si>
  <si>
    <t>Señalización para extintor de acetato de potasio K; Compra de señalización para extintor clase acetato de potasio K, en material fotoluminiscente con medidas 20x30cm</t>
  </si>
  <si>
    <t>Se hace la salvedad que en la oferta económica, las cantidades que se relacionan en la tabla 2.6.2. será 0 para que no sume el valor de la propuesta económica, sin embargo, el oferente deberá cotizar por valor unitario.Se hace la salvedad que en la oferta económica, las cantidades que se relacionan en la tabla 2.6.2. será 0 para que no sume el valor de la propuesta económica, sin embargo, el oferente deberá cotizar por valor unitario.</t>
  </si>
  <si>
    <t>En el siguiente cuadro se solicita relacionar los valores unitarios, con el objetivo de solicitar unidades adicionales en caso de que se asignen más recursos.</t>
  </si>
  <si>
    <r>
      <rPr>
        <b/>
        <sz val="11"/>
        <color theme="1"/>
        <rFont val="Aptos Narrow"/>
        <family val="2"/>
        <scheme val="minor"/>
      </rPr>
      <t xml:space="preserve">YO: </t>
    </r>
    <r>
      <rPr>
        <b/>
        <sz val="11"/>
        <color rgb="FFFF0000"/>
        <rFont val="Aptos Narrow"/>
        <family val="2"/>
        <scheme val="minor"/>
      </rPr>
      <t>GISELA DEL CARMEN MIRANDA HERNANDEZ</t>
    </r>
    <r>
      <rPr>
        <sz val="11"/>
        <color theme="1"/>
        <rFont val="Aptos Narrow"/>
        <family val="2"/>
        <scheme val="minor"/>
      </rPr>
      <t>, identificado como aparece al pie de mi firma,</t>
    </r>
    <r>
      <rPr>
        <sz val="11"/>
        <color rgb="FFFF0000"/>
        <rFont val="Aptos Narrow"/>
        <family val="2"/>
        <scheme val="minor"/>
      </rPr>
      <t xml:space="preserve"> </t>
    </r>
    <r>
      <rPr>
        <b/>
        <sz val="11"/>
        <color rgb="FFFF0000"/>
        <rFont val="Aptos Narrow"/>
        <family val="2"/>
        <scheme val="minor"/>
      </rPr>
      <t>en mi calidad de representante legal de CONSULTORIAS Y
CAPACITACIONES DEL CARIBE S.A.S</t>
    </r>
    <r>
      <rPr>
        <b/>
        <sz val="11"/>
        <color theme="1"/>
        <rFont val="Aptos Narrow"/>
        <family val="2"/>
        <scheme val="minor"/>
      </rPr>
      <t xml:space="preserve">, </t>
    </r>
  </si>
  <si>
    <t>manifiesto que el valor total de la propuesta es por la suma de DIECIETE MILLONES NOVECIENTOS CINCO MIL TRESCIENTOS TREINTA Y CINCO PESOS ($17.905.335), Valor  que incluye todos los gastos e impuestos a que haya lugar.</t>
  </si>
  <si>
    <t xml:space="preserve">Proceso de Contratación No. MC-DC-CGI-005-2025 </t>
  </si>
  <si>
    <t>Dicho valor obedece a los siguientes conceptos, en los cuales se relacionan todos los costos, gastos y valores que conforman el contrato a ejecutar:</t>
  </si>
  <si>
    <t>Nombre y razón social del proponente: CONSULTORIAS Y CAPACITACIONES DEL CARIBE S.A.S
_________________________________________________________</t>
  </si>
  <si>
    <t>Nit: 901183157 - 0</t>
  </si>
  <si>
    <t>Nombre del representante legal: _GISELA DEL CARMEN MIRANDA_______________________________________________________________</t>
  </si>
  <si>
    <t>C.C. N°. __22.806.775___________________ De:___CARTAGENA_______________________</t>
  </si>
  <si>
    <t>Dirección y teléfono: __Transversal 53 # 21C 118____  -   3006002754____________________________________________________________________</t>
  </si>
  <si>
    <t>Ciudad: CARTAGENA__________________________________________________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</si>
</sst>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0.00_-;\-&quot;$&quot;* #,##0.00_-;_-&quot;$&quot;* &quot;-&quot;??_-;_-@_-"/>
    <numFmt numFmtId="165" formatCode="_-&quot;$&quot;\ * #,##0.00_-;\-&quot;$&quot;\ * #,##0.00_-;_-&quot;$&quot;\ * &quot;-&quot;_-;_-@_-"/>
  </numFmts>
  <fonts count="25">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sz val="11"/>
      <name val="Calibri"/>
      <family val="2"/>
    </font>
    <font>
      <b/>
      <sz val="11"/>
      <name val="Calibri"/>
      <family val="2"/>
    </font>
    <font>
      <b/>
      <sz val="11"/>
      <color rgb="FFFF0000"/>
      <name val="Aptos Narrow"/>
      <family val="2"/>
      <scheme val="minor"/>
    </font>
    <font>
      <b/>
      <sz val="9"/>
      <name val="Calibri"/>
      <family val="2"/>
    </font>
    <font>
      <sz val="10"/>
      <color rgb="FF000000"/>
      <name val="Arial Narrow"/>
      <family val="2"/>
    </font>
    <font>
      <sz val="10"/>
      <name val="Arial Narrow"/>
      <family val="2"/>
    </font>
    <font>
      <sz val="12"/>
      <name val="Calibri"/>
      <family val="2"/>
    </font>
    <font>
      <b/>
      <sz val="9"/>
      <color rgb="FF000000"/>
      <name val="Aptos Narrow"/>
      <family val="2"/>
      <scheme val="minor"/>
    </font>
    <font>
      <b/>
      <sz val="9"/>
      <color rgb="FF000000"/>
      <name val="Arial Narrow"/>
      <family val="2"/>
    </font>
    <font>
      <sz val="9"/>
      <name val="Calibri"/>
      <family val="2"/>
    </font>
    <font>
      <sz val="8"/>
      <color rgb="FF000000"/>
      <name val="Aptos Narrow"/>
      <family val="2"/>
      <scheme val="minor"/>
    </font>
    <font>
      <sz val="9"/>
      <color rgb="FF000000"/>
      <name val="Arial Narrow"/>
      <family val="2"/>
    </font>
    <font>
      <sz val="8"/>
      <color rgb="FFFF0000"/>
      <name val="Aptos Narrow"/>
      <family val="2"/>
      <scheme val="minor"/>
    </font>
    <font>
      <sz val="8"/>
      <name val="Calibri"/>
      <family val="2"/>
    </font>
    <font>
      <b/>
      <sz val="8"/>
      <name val="Calibri"/>
      <family val="2"/>
    </font>
    <font>
      <sz val="8"/>
      <color rgb="FF000000"/>
      <name val="Arial Narrow"/>
      <family val="2"/>
    </font>
    <font>
      <sz val="10"/>
      <name val="Arial"/>
      <family val="2"/>
    </font>
    <font>
      <sz val="11"/>
      <color theme="1"/>
      <name val="Calibri"/>
      <family val="2"/>
    </font>
    <font>
      <b/>
      <sz val="10"/>
      <color theme="1"/>
      <name val="Aptos Narrow"/>
      <family val="2"/>
      <scheme val="minor"/>
    </font>
    <font>
      <sz val="11"/>
      <color rgb="FF000000"/>
      <name val="Calibri"/>
      <family val="2"/>
    </font>
    <font>
      <b/>
      <sz val="12"/>
      <name val="}"/>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rgb="FFFFFFFF"/>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0" fillId="0" borderId="0"/>
  </cellStyleXfs>
  <cellXfs count="112">
    <xf numFmtId="0" fontId="0" fillId="0" borderId="0" xfId="0"/>
    <xf numFmtId="0" fontId="4" fillId="0" borderId="0" xfId="0" applyFont="1"/>
    <xf numFmtId="164" fontId="4" fillId="0" borderId="0" xfId="1" applyFont="1" applyFill="1" applyBorder="1" applyAlignment="1" applyProtection="1">
      <alignment horizontal="center" vertical="center"/>
    </xf>
    <xf numFmtId="0" fontId="4" fillId="0" borderId="1" xfId="0" applyFont="1" applyBorder="1"/>
    <xf numFmtId="0" fontId="4" fillId="0" borderId="2" xfId="0" applyFont="1" applyBorder="1"/>
    <xf numFmtId="164" fontId="4" fillId="0" borderId="2" xfId="1" applyFont="1" applyFill="1" applyBorder="1" applyAlignment="1" applyProtection="1">
      <alignment horizontal="center" vertical="center"/>
    </xf>
    <xf numFmtId="164" fontId="4" fillId="0" borderId="3" xfId="1" applyFont="1" applyFill="1" applyBorder="1" applyAlignment="1" applyProtection="1">
      <alignment horizontal="center" vertical="center"/>
    </xf>
    <xf numFmtId="0" fontId="4" fillId="0" borderId="5" xfId="0" applyFont="1" applyBorder="1"/>
    <xf numFmtId="0" fontId="0" fillId="0" borderId="5" xfId="0" applyBorder="1"/>
    <xf numFmtId="0" fontId="4" fillId="0" borderId="4" xfId="0" applyFont="1" applyBorder="1"/>
    <xf numFmtId="164" fontId="7" fillId="2" borderId="6" xfId="1" applyFont="1" applyFill="1" applyBorder="1" applyAlignment="1" applyProtection="1">
      <alignment horizontal="center" vertical="center" wrapText="1"/>
    </xf>
    <xf numFmtId="164" fontId="7" fillId="2" borderId="7" xfId="1" applyFont="1" applyFill="1" applyBorder="1" applyAlignment="1" applyProtection="1">
      <alignment horizontal="center" vertical="center" wrapText="1"/>
    </xf>
    <xf numFmtId="164" fontId="7" fillId="2" borderId="8" xfId="1" applyFont="1" applyFill="1" applyBorder="1" applyAlignment="1" applyProtection="1">
      <alignment horizontal="center" vertical="center" wrapText="1"/>
    </xf>
    <xf numFmtId="0" fontId="8" fillId="0" borderId="6" xfId="0" applyFont="1" applyBorder="1" applyAlignment="1">
      <alignment horizontal="center" vertical="center"/>
    </xf>
    <xf numFmtId="165" fontId="9" fillId="0" borderId="7" xfId="2" applyNumberFormat="1" applyFont="1" applyFill="1" applyBorder="1" applyAlignment="1" applyProtection="1">
      <alignment horizontal="center" vertical="center"/>
    </xf>
    <xf numFmtId="9" fontId="9" fillId="0" borderId="7" xfId="1" applyNumberFormat="1" applyFont="1" applyFill="1" applyBorder="1" applyAlignment="1" applyProtection="1">
      <alignment horizontal="center" vertical="center"/>
    </xf>
    <xf numFmtId="164" fontId="9" fillId="0" borderId="7" xfId="1" applyFont="1" applyFill="1" applyBorder="1" applyAlignment="1" applyProtection="1">
      <alignment horizontal="center" vertical="center"/>
    </xf>
    <xf numFmtId="164" fontId="9" fillId="0" borderId="8" xfId="1" applyFont="1" applyFill="1" applyBorder="1" applyAlignment="1" applyProtection="1">
      <alignment horizontal="center" vertical="center"/>
    </xf>
    <xf numFmtId="0" fontId="10" fillId="0" borderId="0" xfId="0" applyFont="1"/>
    <xf numFmtId="0" fontId="12" fillId="0" borderId="6" xfId="0" applyFont="1" applyBorder="1" applyAlignment="1">
      <alignment vertical="center"/>
    </xf>
    <xf numFmtId="164" fontId="13" fillId="3" borderId="8" xfId="1" applyFont="1" applyFill="1" applyBorder="1" applyAlignment="1" applyProtection="1">
      <alignment horizontal="center" vertical="center"/>
    </xf>
    <xf numFmtId="164" fontId="7" fillId="2" borderId="8" xfId="1" applyFont="1" applyFill="1" applyBorder="1" applyAlignment="1" applyProtection="1">
      <alignment horizontal="center" vertical="center"/>
    </xf>
    <xf numFmtId="164" fontId="7" fillId="3" borderId="8" xfId="1" applyFont="1" applyFill="1" applyBorder="1" applyAlignment="1" applyProtection="1">
      <alignment horizontal="center" vertical="center"/>
    </xf>
    <xf numFmtId="0" fontId="12" fillId="0" borderId="16" xfId="0" applyFont="1" applyBorder="1" applyAlignment="1">
      <alignment vertical="center"/>
    </xf>
    <xf numFmtId="164" fontId="7" fillId="2" borderId="18" xfId="1" applyFont="1" applyFill="1" applyBorder="1" applyAlignment="1" applyProtection="1">
      <alignment horizontal="center" vertical="center"/>
    </xf>
    <xf numFmtId="164" fontId="4" fillId="0" borderId="5" xfId="1" applyFont="1" applyFill="1" applyBorder="1" applyAlignment="1" applyProtection="1">
      <alignment horizontal="center" vertical="center"/>
    </xf>
    <xf numFmtId="0" fontId="17" fillId="0" borderId="0" xfId="0" applyFont="1"/>
    <xf numFmtId="0" fontId="17" fillId="0" borderId="2" xfId="0" applyFont="1" applyBorder="1"/>
    <xf numFmtId="164" fontId="18" fillId="2" borderId="12" xfId="1" applyFont="1" applyFill="1" applyBorder="1" applyAlignment="1" applyProtection="1">
      <alignment horizontal="center" vertical="center" wrapText="1"/>
    </xf>
    <xf numFmtId="0" fontId="19" fillId="0" borderId="7" xfId="0" applyFont="1" applyBorder="1" applyAlignment="1">
      <alignment horizontal="center" vertical="center" wrapText="1"/>
    </xf>
    <xf numFmtId="0" fontId="22" fillId="0" borderId="7" xfId="0" applyFont="1" applyBorder="1" applyAlignment="1">
      <alignment horizontal="center" wrapText="1"/>
    </xf>
    <xf numFmtId="165" fontId="9" fillId="0" borderId="29" xfId="2" applyNumberFormat="1" applyFont="1" applyFill="1" applyBorder="1" applyAlignment="1" applyProtection="1">
      <alignment horizontal="center" vertical="center"/>
    </xf>
    <xf numFmtId="0" fontId="23" fillId="4" borderId="7" xfId="0" applyFont="1" applyFill="1" applyBorder="1" applyAlignment="1">
      <alignment horizontal="center" vertical="center" wrapText="1"/>
    </xf>
    <xf numFmtId="0" fontId="21" fillId="0" borderId="7" xfId="0" applyFont="1" applyBorder="1" applyAlignment="1">
      <alignment horizontal="center" vertical="center" wrapText="1"/>
    </xf>
    <xf numFmtId="0" fontId="23" fillId="4" borderId="7" xfId="0" applyFont="1" applyFill="1" applyBorder="1" applyAlignment="1">
      <alignment horizontal="center" vertical="center"/>
    </xf>
    <xf numFmtId="0" fontId="21" fillId="0" borderId="7" xfId="0" applyFont="1" applyBorder="1" applyAlignment="1">
      <alignment horizontal="center" vertical="center"/>
    </xf>
    <xf numFmtId="0" fontId="12" fillId="0" borderId="32" xfId="0" applyFont="1" applyBorder="1" applyAlignment="1">
      <alignment vertical="center"/>
    </xf>
    <xf numFmtId="164" fontId="13" fillId="3" borderId="31" xfId="1" applyFont="1" applyFill="1" applyBorder="1" applyAlignment="1" applyProtection="1">
      <alignment horizontal="center" vertical="center"/>
    </xf>
    <xf numFmtId="0" fontId="8" fillId="0" borderId="16" xfId="0" applyFont="1" applyBorder="1" applyAlignment="1">
      <alignment horizontal="center" vertical="center"/>
    </xf>
    <xf numFmtId="0" fontId="22" fillId="0" borderId="17" xfId="0" applyFont="1" applyBorder="1" applyAlignment="1">
      <alignment horizontal="center" wrapText="1"/>
    </xf>
    <xf numFmtId="0" fontId="19" fillId="0" borderId="17" xfId="0" applyFont="1" applyBorder="1" applyAlignment="1">
      <alignment horizontal="center" vertical="center" wrapText="1"/>
    </xf>
    <xf numFmtId="0" fontId="21" fillId="0" borderId="17" xfId="0" applyFont="1" applyBorder="1" applyAlignment="1">
      <alignment horizontal="center" vertical="center"/>
    </xf>
    <xf numFmtId="9" fontId="9" fillId="0" borderId="17" xfId="1" applyNumberFormat="1" applyFont="1" applyFill="1" applyBorder="1" applyAlignment="1" applyProtection="1">
      <alignment horizontal="center" vertical="center"/>
    </xf>
    <xf numFmtId="165" fontId="9" fillId="0" borderId="17" xfId="2" applyNumberFormat="1" applyFont="1" applyFill="1" applyBorder="1" applyAlignment="1" applyProtection="1">
      <alignment horizontal="center" vertical="center"/>
    </xf>
    <xf numFmtId="164" fontId="9" fillId="0" borderId="17" xfId="1" applyFont="1" applyFill="1" applyBorder="1" applyAlignment="1" applyProtection="1">
      <alignment horizontal="center" vertical="center"/>
    </xf>
    <xf numFmtId="164" fontId="9" fillId="0" borderId="18" xfId="1" applyFont="1" applyFill="1" applyBorder="1" applyAlignment="1" applyProtection="1">
      <alignment horizontal="center" vertical="center"/>
    </xf>
    <xf numFmtId="0" fontId="8" fillId="0" borderId="10" xfId="0" applyFont="1" applyBorder="1" applyAlignment="1">
      <alignment horizontal="center" vertical="center"/>
    </xf>
    <xf numFmtId="0" fontId="22" fillId="0" borderId="34" xfId="0" applyFont="1" applyBorder="1" applyAlignment="1">
      <alignment horizontal="center" wrapText="1"/>
    </xf>
    <xf numFmtId="0" fontId="19" fillId="0" borderId="34" xfId="0" applyFont="1" applyBorder="1" applyAlignment="1">
      <alignment horizontal="center" vertical="center" wrapText="1"/>
    </xf>
    <xf numFmtId="0" fontId="21" fillId="0" borderId="34" xfId="0" applyFont="1" applyBorder="1" applyAlignment="1">
      <alignment horizontal="center" vertical="center"/>
    </xf>
    <xf numFmtId="165" fontId="9" fillId="0" borderId="35" xfId="2" applyNumberFormat="1" applyFont="1" applyFill="1" applyBorder="1" applyAlignment="1" applyProtection="1">
      <alignment horizontal="center" vertical="center"/>
    </xf>
    <xf numFmtId="9" fontId="9" fillId="0" borderId="34" xfId="1" applyNumberFormat="1" applyFont="1" applyFill="1" applyBorder="1" applyAlignment="1" applyProtection="1">
      <alignment horizontal="center" vertical="center"/>
    </xf>
    <xf numFmtId="165" fontId="9" fillId="0" borderId="34" xfId="2" applyNumberFormat="1" applyFont="1" applyFill="1" applyBorder="1" applyAlignment="1" applyProtection="1">
      <alignment horizontal="center" vertical="center"/>
    </xf>
    <xf numFmtId="164" fontId="9" fillId="0" borderId="34" xfId="1" applyFont="1" applyFill="1" applyBorder="1" applyAlignment="1" applyProtection="1">
      <alignment horizontal="center" vertical="center"/>
    </xf>
    <xf numFmtId="164" fontId="9" fillId="0" borderId="36" xfId="1" applyFont="1" applyFill="1" applyBorder="1" applyAlignment="1" applyProtection="1">
      <alignment horizontal="center" vertical="center"/>
    </xf>
    <xf numFmtId="165" fontId="9" fillId="0" borderId="37" xfId="2" applyNumberFormat="1" applyFont="1" applyFill="1" applyBorder="1" applyAlignment="1" applyProtection="1">
      <alignment horizontal="center" vertical="center"/>
    </xf>
    <xf numFmtId="0" fontId="4" fillId="0" borderId="26" xfId="0" applyFont="1" applyBorder="1" applyAlignment="1">
      <alignment horizontal="center"/>
    </xf>
    <xf numFmtId="0" fontId="4" fillId="0" borderId="27" xfId="0" applyFont="1" applyBorder="1" applyAlignment="1">
      <alignment horizontal="center"/>
    </xf>
    <xf numFmtId="0" fontId="4" fillId="0" borderId="28" xfId="0" applyFont="1" applyBorder="1" applyAlignment="1">
      <alignment horizontal="center"/>
    </xf>
    <xf numFmtId="0" fontId="4" fillId="0" borderId="4" xfId="0" applyFont="1" applyBorder="1" applyAlignment="1">
      <alignment horizontal="left"/>
    </xf>
    <xf numFmtId="0" fontId="4" fillId="0" borderId="0" xfId="0" applyFont="1" applyAlignment="1">
      <alignment horizontal="left"/>
    </xf>
    <xf numFmtId="0" fontId="4" fillId="0" borderId="4" xfId="0" applyFont="1" applyBorder="1" applyAlignment="1">
      <alignment horizontal="center"/>
    </xf>
    <xf numFmtId="0" fontId="4" fillId="0" borderId="0" xfId="0" applyFont="1" applyAlignment="1">
      <alignment horizontal="center"/>
    </xf>
    <xf numFmtId="0" fontId="4" fillId="0" borderId="5" xfId="0" applyFont="1" applyBorder="1" applyAlignment="1">
      <alignment horizontal="center"/>
    </xf>
    <xf numFmtId="0" fontId="4" fillId="0" borderId="5" xfId="0" applyFont="1" applyBorder="1" applyAlignment="1">
      <alignment horizontal="left"/>
    </xf>
    <xf numFmtId="0" fontId="4" fillId="0" borderId="4" xfId="0" applyFont="1" applyBorder="1" applyAlignment="1">
      <alignment horizontal="left" wrapText="1"/>
    </xf>
    <xf numFmtId="0" fontId="14" fillId="0" borderId="6" xfId="0" applyFont="1" applyBorder="1" applyAlignment="1">
      <alignment vertical="center"/>
    </xf>
    <xf numFmtId="0" fontId="14" fillId="0" borderId="7" xfId="0" applyFont="1" applyBorder="1" applyAlignment="1">
      <alignment vertical="center"/>
    </xf>
    <xf numFmtId="0" fontId="14" fillId="0" borderId="9" xfId="0" applyFont="1" applyBorder="1" applyAlignment="1">
      <alignment vertical="center"/>
    </xf>
    <xf numFmtId="0" fontId="14" fillId="0" borderId="13" xfId="0" applyFont="1" applyBorder="1" applyAlignment="1">
      <alignment vertical="center"/>
    </xf>
    <xf numFmtId="0" fontId="14" fillId="0" borderId="12" xfId="0" applyFont="1" applyBorder="1" applyAlignment="1">
      <alignment vertical="center"/>
    </xf>
    <xf numFmtId="0" fontId="15" fillId="0" borderId="10" xfId="0" applyFont="1" applyBorder="1" applyAlignment="1">
      <alignment horizontal="center" vertical="center"/>
    </xf>
    <xf numFmtId="0" fontId="15" fillId="0" borderId="6" xfId="0" applyFont="1" applyBorder="1" applyAlignment="1">
      <alignment horizontal="center" vertical="center"/>
    </xf>
    <xf numFmtId="0" fontId="15" fillId="0" borderId="16" xfId="0" applyFont="1" applyBorder="1" applyAlignment="1">
      <alignment horizontal="center" vertical="center"/>
    </xf>
    <xf numFmtId="9" fontId="15" fillId="0" borderId="11" xfId="3" applyFont="1" applyFill="1" applyBorder="1" applyAlignment="1" applyProtection="1">
      <alignment horizontal="center" vertical="center"/>
    </xf>
    <xf numFmtId="9" fontId="15" fillId="0" borderId="14" xfId="3" applyFont="1" applyFill="1" applyBorder="1" applyAlignment="1" applyProtection="1">
      <alignment horizontal="center" vertical="center"/>
    </xf>
    <xf numFmtId="0" fontId="16" fillId="0" borderId="6" xfId="0" applyFont="1" applyBorder="1" applyAlignment="1">
      <alignment vertical="center"/>
    </xf>
    <xf numFmtId="0" fontId="16" fillId="0" borderId="7" xfId="0" applyFont="1" applyBorder="1" applyAlignment="1">
      <alignment vertical="center"/>
    </xf>
    <xf numFmtId="0" fontId="16" fillId="0" borderId="12" xfId="0" applyFont="1" applyBorder="1" applyAlignment="1">
      <alignment vertical="center"/>
    </xf>
    <xf numFmtId="9" fontId="15" fillId="0" borderId="12" xfId="3" applyFont="1" applyFill="1" applyBorder="1" applyAlignment="1" applyProtection="1">
      <alignment horizontal="center" vertical="center"/>
    </xf>
    <xf numFmtId="9" fontId="15" fillId="0" borderId="15" xfId="3" applyFont="1" applyFill="1" applyBorder="1" applyAlignment="1" applyProtection="1">
      <alignment horizontal="center" vertical="center"/>
    </xf>
    <xf numFmtId="9" fontId="15" fillId="0" borderId="17" xfId="3" applyFont="1" applyFill="1" applyBorder="1" applyAlignment="1" applyProtection="1">
      <alignment horizontal="center" vertical="center"/>
    </xf>
    <xf numFmtId="9" fontId="15" fillId="0" borderId="18" xfId="3" applyFont="1" applyFill="1" applyBorder="1" applyAlignment="1" applyProtection="1">
      <alignment horizontal="center" vertical="center"/>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14" fillId="0" borderId="19" xfId="0" applyFont="1" applyBorder="1" applyAlignment="1">
      <alignment vertical="center"/>
    </xf>
    <xf numFmtId="0" fontId="14" fillId="0" borderId="20" xfId="0" applyFont="1" applyBorder="1" applyAlignment="1">
      <alignment vertical="center"/>
    </xf>
    <xf numFmtId="0" fontId="14" fillId="0" borderId="15" xfId="0" applyFont="1" applyBorder="1" applyAlignment="1">
      <alignment vertical="center"/>
    </xf>
    <xf numFmtId="0" fontId="14" fillId="0" borderId="19" xfId="0" applyFont="1" applyBorder="1" applyAlignment="1">
      <alignment horizontal="left" vertical="center"/>
    </xf>
    <xf numFmtId="0" fontId="14" fillId="0" borderId="20" xfId="0" applyFont="1" applyBorder="1" applyAlignment="1">
      <alignment horizontal="left" vertical="center"/>
    </xf>
    <xf numFmtId="0" fontId="14" fillId="0" borderId="15" xfId="0" applyFont="1" applyBorder="1" applyAlignment="1">
      <alignment horizontal="left" vertical="center"/>
    </xf>
    <xf numFmtId="0" fontId="14" fillId="0" borderId="23" xfId="0" applyFont="1" applyBorder="1" applyAlignment="1">
      <alignment vertical="center"/>
    </xf>
    <xf numFmtId="0" fontId="14" fillId="0" borderId="24" xfId="0" applyFont="1" applyBorder="1" applyAlignment="1">
      <alignment vertical="center"/>
    </xf>
    <xf numFmtId="0" fontId="14" fillId="0" borderId="25" xfId="0" applyFont="1" applyBorder="1" applyAlignment="1">
      <alignment vertical="center"/>
    </xf>
    <xf numFmtId="0" fontId="5" fillId="0" borderId="4" xfId="0" applyFont="1" applyBorder="1" applyAlignment="1">
      <alignment horizontal="center"/>
    </xf>
    <xf numFmtId="0" fontId="5" fillId="0" borderId="0" xfId="0" applyFont="1" applyAlignment="1">
      <alignment horizontal="center"/>
    </xf>
    <xf numFmtId="0" fontId="5" fillId="0" borderId="5" xfId="0" applyFont="1" applyBorder="1" applyAlignment="1">
      <alignment horizontal="center"/>
    </xf>
    <xf numFmtId="0" fontId="0" fillId="0" borderId="4" xfId="0" applyBorder="1" applyAlignment="1">
      <alignment horizontal="left"/>
    </xf>
    <xf numFmtId="0" fontId="0" fillId="0" borderId="0" xfId="0" applyAlignment="1">
      <alignment horizontal="left"/>
    </xf>
    <xf numFmtId="0" fontId="0" fillId="0" borderId="4" xfId="0" applyBorder="1" applyAlignment="1">
      <alignment horizontal="center"/>
    </xf>
    <xf numFmtId="0" fontId="0" fillId="0" borderId="0" xfId="0" applyAlignment="1">
      <alignment horizontal="center"/>
    </xf>
    <xf numFmtId="0" fontId="0" fillId="0" borderId="4" xfId="0" applyBorder="1" applyAlignment="1">
      <alignment horizontal="left" wrapText="1"/>
    </xf>
    <xf numFmtId="0" fontId="0" fillId="0" borderId="5" xfId="0" applyBorder="1" applyAlignment="1">
      <alignment horizontal="left"/>
    </xf>
    <xf numFmtId="0" fontId="11" fillId="0" borderId="32" xfId="0" applyFont="1" applyBorder="1" applyAlignment="1">
      <alignment horizontal="center" vertical="center"/>
    </xf>
    <xf numFmtId="0" fontId="11" fillId="0" borderId="30" xfId="0" applyFont="1" applyBorder="1" applyAlignment="1">
      <alignment horizontal="center" vertical="center"/>
    </xf>
    <xf numFmtId="0" fontId="11" fillId="0" borderId="33" xfId="0" applyFont="1" applyBorder="1" applyAlignment="1">
      <alignment horizontal="center" vertical="center"/>
    </xf>
    <xf numFmtId="0" fontId="14" fillId="0" borderId="19" xfId="0" applyFont="1" applyBorder="1" applyAlignment="1">
      <alignment vertical="center" wrapText="1"/>
    </xf>
    <xf numFmtId="0" fontId="14" fillId="0" borderId="20" xfId="0" applyFont="1" applyBorder="1" applyAlignment="1">
      <alignment vertical="center" wrapText="1"/>
    </xf>
    <xf numFmtId="0" fontId="14" fillId="0" borderId="15" xfId="0" applyFont="1" applyBorder="1" applyAlignment="1">
      <alignment vertical="center" wrapText="1"/>
    </xf>
    <xf numFmtId="0" fontId="24" fillId="0" borderId="27" xfId="0" applyFont="1" applyBorder="1" applyAlignment="1">
      <alignment horizontal="left" vertical="center"/>
    </xf>
  </cellXfs>
  <cellStyles count="5">
    <cellStyle name="Moneda" xfId="1" builtinId="4"/>
    <cellStyle name="Moneda [0]" xfId="2" builtinId="7"/>
    <cellStyle name="Normal" xfId="0" builtinId="0"/>
    <cellStyle name="Normal 2" xfId="4" xr:uid="{8E4CF054-E65C-4D05-99E5-E70F25C3BC67}"/>
    <cellStyle name="Porcentaje" xfId="3" builtinId="5"/>
  </cellStyles>
  <dxfs count="4">
    <dxf>
      <fill>
        <patternFill>
          <bgColor theme="5" tint="0.39994506668294322"/>
        </patternFill>
      </fill>
    </dxf>
    <dxf>
      <fill>
        <patternFill>
          <bgColor theme="8" tint="0.39994506668294322"/>
        </patternFill>
      </fill>
    </dxf>
    <dxf>
      <fill>
        <patternFill>
          <bgColor theme="2" tint="-9.9948118533890809E-2"/>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857250</xdr:colOff>
      <xdr:row>60</xdr:row>
      <xdr:rowOff>95250</xdr:rowOff>
    </xdr:from>
    <xdr:to>
      <xdr:col>2</xdr:col>
      <xdr:colOff>1905000</xdr:colOff>
      <xdr:row>63</xdr:row>
      <xdr:rowOff>11555</xdr:rowOff>
    </xdr:to>
    <xdr:pic>
      <xdr:nvPicPr>
        <xdr:cNvPr id="2" name="Imagen 1">
          <a:extLst>
            <a:ext uri="{FF2B5EF4-FFF2-40B4-BE49-F238E27FC236}">
              <a16:creationId xmlns:a16="http://schemas.microsoft.com/office/drawing/2014/main" id="{5668E43C-B8E2-0A86-4B20-CA35E1FDEA6E}"/>
            </a:ext>
          </a:extLst>
        </xdr:cNvPr>
        <xdr:cNvPicPr>
          <a:picLocks noChangeAspect="1"/>
        </xdr:cNvPicPr>
      </xdr:nvPicPr>
      <xdr:blipFill>
        <a:blip xmlns:r="http://schemas.openxmlformats.org/officeDocument/2006/relationships" r:embed="rId1"/>
        <a:stretch>
          <a:fillRect/>
        </a:stretch>
      </xdr:blipFill>
      <xdr:spPr>
        <a:xfrm>
          <a:off x="1552575" y="17097375"/>
          <a:ext cx="1047750" cy="48780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J50" dT="2022-06-09T21:09:10.74" personId="{00000000-0000-0000-0000-000000000000}" id="{5CFB6DD0-2C7D-46E8-B697-6662351B137F}">
    <text>Valor de oferta a publicar en SECOP II</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81"/>
  <sheetViews>
    <sheetView showGridLines="0" tabSelected="1" zoomScaleNormal="100" workbookViewId="0">
      <selection activeCell="J14" sqref="J14"/>
    </sheetView>
  </sheetViews>
  <sheetFormatPr baseColWidth="10" defaultColWidth="4.7109375" defaultRowHeight="15"/>
  <cols>
    <col min="1" max="1" width="4.7109375" style="1"/>
    <col min="2" max="2" width="5.7109375" style="1" bestFit="1" customWidth="1"/>
    <col min="3" max="3" width="60.85546875" style="26" customWidth="1"/>
    <col min="4" max="4" width="17.140625" style="1" bestFit="1" customWidth="1"/>
    <col min="5" max="5" width="18.7109375" style="1" bestFit="1" customWidth="1"/>
    <col min="6" max="6" width="25.7109375" style="2" bestFit="1" customWidth="1"/>
    <col min="7" max="7" width="13" style="2" bestFit="1" customWidth="1"/>
    <col min="8" max="8" width="14.85546875" style="2" bestFit="1" customWidth="1"/>
    <col min="9" max="9" width="29.7109375" style="2" bestFit="1" customWidth="1"/>
    <col min="10" max="10" width="26.7109375" style="2" bestFit="1" customWidth="1"/>
    <col min="11" max="16384" width="4.7109375" style="1"/>
  </cols>
  <sheetData>
    <row r="1" spans="2:10" ht="15.75" thickBot="1"/>
    <row r="2" spans="2:10">
      <c r="B2" s="3"/>
      <c r="C2" s="27"/>
      <c r="D2" s="4"/>
      <c r="E2" s="4"/>
      <c r="F2" s="5"/>
      <c r="G2" s="5"/>
      <c r="H2" s="5"/>
      <c r="I2" s="5"/>
      <c r="J2" s="6"/>
    </row>
    <row r="3" spans="2:10">
      <c r="B3" s="96" t="s">
        <v>33</v>
      </c>
      <c r="C3" s="97"/>
      <c r="D3" s="97"/>
      <c r="E3" s="97"/>
      <c r="F3" s="97"/>
      <c r="G3" s="97"/>
      <c r="H3" s="97"/>
      <c r="I3" s="97"/>
      <c r="J3" s="98"/>
    </row>
    <row r="4" spans="2:10">
      <c r="B4" s="96" t="s">
        <v>0</v>
      </c>
      <c r="C4" s="97"/>
      <c r="D4" s="97"/>
      <c r="E4" s="97"/>
      <c r="F4" s="97"/>
      <c r="G4" s="97"/>
      <c r="H4" s="97"/>
      <c r="I4" s="97"/>
      <c r="J4" s="98"/>
    </row>
    <row r="5" spans="2:10">
      <c r="B5" s="96"/>
      <c r="C5" s="97"/>
      <c r="D5" s="97"/>
      <c r="E5" s="97"/>
      <c r="F5" s="97"/>
      <c r="G5" s="97"/>
      <c r="H5" s="97"/>
      <c r="I5" s="97"/>
      <c r="J5" s="7"/>
    </row>
    <row r="6" spans="2:10" customFormat="1">
      <c r="B6" s="99" t="s">
        <v>66</v>
      </c>
      <c r="C6" s="100"/>
      <c r="D6" s="100"/>
      <c r="E6" s="100"/>
      <c r="F6" s="100"/>
      <c r="G6" s="100"/>
      <c r="H6" s="100"/>
      <c r="I6" s="100"/>
      <c r="J6" s="8"/>
    </row>
    <row r="7" spans="2:10" customFormat="1">
      <c r="B7" s="101"/>
      <c r="C7" s="102"/>
      <c r="D7" s="102"/>
      <c r="E7" s="102"/>
      <c r="F7" s="102"/>
      <c r="G7" s="102"/>
      <c r="H7" s="102"/>
      <c r="I7" s="102"/>
      <c r="J7" s="8"/>
    </row>
    <row r="8" spans="2:10" customFormat="1" ht="30" customHeight="1">
      <c r="B8" s="103" t="s">
        <v>64</v>
      </c>
      <c r="C8" s="100"/>
      <c r="D8" s="100"/>
      <c r="E8" s="100"/>
      <c r="F8" s="100"/>
      <c r="G8" s="100"/>
      <c r="H8" s="100"/>
      <c r="I8" s="100"/>
      <c r="J8" s="104"/>
    </row>
    <row r="9" spans="2:10" customFormat="1">
      <c r="B9" s="99" t="s">
        <v>65</v>
      </c>
      <c r="C9" s="100"/>
      <c r="D9" s="100"/>
      <c r="E9" s="100"/>
      <c r="F9" s="100"/>
      <c r="G9" s="100"/>
      <c r="H9" s="100"/>
      <c r="I9" s="100"/>
      <c r="J9" s="104"/>
    </row>
    <row r="10" spans="2:10" customFormat="1">
      <c r="B10" s="99" t="s">
        <v>67</v>
      </c>
      <c r="C10" s="100"/>
      <c r="D10" s="100"/>
      <c r="E10" s="100"/>
      <c r="F10" s="100"/>
      <c r="G10" s="100"/>
      <c r="H10" s="100"/>
      <c r="I10" s="100"/>
      <c r="J10" s="104"/>
    </row>
    <row r="11" spans="2:10">
      <c r="B11" s="9"/>
      <c r="E11" s="2"/>
      <c r="J11" s="7"/>
    </row>
    <row r="12" spans="2:10" ht="24">
      <c r="B12" s="10" t="s">
        <v>1</v>
      </c>
      <c r="C12" s="28" t="s">
        <v>26</v>
      </c>
      <c r="D12" s="11" t="s">
        <v>2</v>
      </c>
      <c r="E12" s="11" t="s">
        <v>3</v>
      </c>
      <c r="F12" s="11" t="s">
        <v>4</v>
      </c>
      <c r="G12" s="11" t="s">
        <v>5</v>
      </c>
      <c r="H12" s="11" t="s">
        <v>6</v>
      </c>
      <c r="I12" s="11" t="s">
        <v>7</v>
      </c>
      <c r="J12" s="12" t="s">
        <v>8</v>
      </c>
    </row>
    <row r="13" spans="2:10" s="18" customFormat="1" ht="27">
      <c r="B13" s="13">
        <v>1</v>
      </c>
      <c r="C13" s="30" t="s">
        <v>35</v>
      </c>
      <c r="D13" s="29" t="s">
        <v>32</v>
      </c>
      <c r="E13" s="32">
        <v>8</v>
      </c>
      <c r="F13" s="31">
        <v>90000</v>
      </c>
      <c r="G13" s="15">
        <v>0.19</v>
      </c>
      <c r="H13" s="14">
        <f>+F13*G13</f>
        <v>17100</v>
      </c>
      <c r="I13" s="16">
        <f>+F13+H13</f>
        <v>107100</v>
      </c>
      <c r="J13" s="17">
        <f>+I13*E13</f>
        <v>856800</v>
      </c>
    </row>
    <row r="14" spans="2:10" s="18" customFormat="1" ht="27">
      <c r="B14" s="13">
        <v>2</v>
      </c>
      <c r="C14" s="30" t="s">
        <v>36</v>
      </c>
      <c r="D14" s="29" t="s">
        <v>32</v>
      </c>
      <c r="E14" s="32">
        <v>48</v>
      </c>
      <c r="F14" s="31">
        <v>8000</v>
      </c>
      <c r="G14" s="15">
        <v>0.19</v>
      </c>
      <c r="H14" s="14">
        <f t="shared" ref="H14:H41" si="0">+F14*G14</f>
        <v>1520</v>
      </c>
      <c r="I14" s="16">
        <f t="shared" ref="I14:I41" si="1">+F14+H14</f>
        <v>9520</v>
      </c>
      <c r="J14" s="17">
        <f t="shared" ref="J14:J41" si="2">+I14*E14</f>
        <v>456960</v>
      </c>
    </row>
    <row r="15" spans="2:10" s="18" customFormat="1" ht="27">
      <c r="B15" s="13">
        <v>3</v>
      </c>
      <c r="C15" s="30" t="s">
        <v>37</v>
      </c>
      <c r="D15" s="29" t="s">
        <v>32</v>
      </c>
      <c r="E15" s="32">
        <v>48</v>
      </c>
      <c r="F15" s="31">
        <v>12000</v>
      </c>
      <c r="G15" s="15">
        <v>0.19</v>
      </c>
      <c r="H15" s="14">
        <f t="shared" si="0"/>
        <v>2280</v>
      </c>
      <c r="I15" s="16">
        <f t="shared" si="1"/>
        <v>14280</v>
      </c>
      <c r="J15" s="17">
        <f t="shared" si="2"/>
        <v>685440</v>
      </c>
    </row>
    <row r="16" spans="2:10" s="18" customFormat="1" ht="27">
      <c r="B16" s="13">
        <v>4</v>
      </c>
      <c r="C16" s="30" t="s">
        <v>38</v>
      </c>
      <c r="D16" s="29" t="s">
        <v>32</v>
      </c>
      <c r="E16" s="32">
        <v>36</v>
      </c>
      <c r="F16" s="31">
        <v>16500</v>
      </c>
      <c r="G16" s="15">
        <v>0.19</v>
      </c>
      <c r="H16" s="14">
        <f t="shared" si="0"/>
        <v>3135</v>
      </c>
      <c r="I16" s="16">
        <f t="shared" si="1"/>
        <v>19635</v>
      </c>
      <c r="J16" s="17">
        <f t="shared" si="2"/>
        <v>706860</v>
      </c>
    </row>
    <row r="17" spans="2:10" s="18" customFormat="1" ht="27">
      <c r="B17" s="13">
        <v>5</v>
      </c>
      <c r="C17" s="30" t="s">
        <v>39</v>
      </c>
      <c r="D17" s="29" t="s">
        <v>32</v>
      </c>
      <c r="E17" s="32">
        <v>5</v>
      </c>
      <c r="F17" s="31">
        <v>26000</v>
      </c>
      <c r="G17" s="15">
        <v>0.19</v>
      </c>
      <c r="H17" s="14">
        <f t="shared" si="0"/>
        <v>4940</v>
      </c>
      <c r="I17" s="16">
        <f t="shared" si="1"/>
        <v>30940</v>
      </c>
      <c r="J17" s="17">
        <f t="shared" si="2"/>
        <v>154700</v>
      </c>
    </row>
    <row r="18" spans="2:10" s="18" customFormat="1" ht="27">
      <c r="B18" s="13">
        <v>6</v>
      </c>
      <c r="C18" s="30" t="s">
        <v>40</v>
      </c>
      <c r="D18" s="29" t="s">
        <v>32</v>
      </c>
      <c r="E18" s="32">
        <v>4</v>
      </c>
      <c r="F18" s="31">
        <v>45000</v>
      </c>
      <c r="G18" s="15">
        <v>0.19</v>
      </c>
      <c r="H18" s="14">
        <f t="shared" si="0"/>
        <v>8550</v>
      </c>
      <c r="I18" s="16">
        <f t="shared" si="1"/>
        <v>53550</v>
      </c>
      <c r="J18" s="17">
        <f t="shared" si="2"/>
        <v>214200</v>
      </c>
    </row>
    <row r="19" spans="2:10" s="18" customFormat="1" ht="27">
      <c r="B19" s="13">
        <v>7</v>
      </c>
      <c r="C19" s="30" t="s">
        <v>41</v>
      </c>
      <c r="D19" s="29" t="s">
        <v>32</v>
      </c>
      <c r="E19" s="32">
        <v>17</v>
      </c>
      <c r="F19" s="31">
        <v>42500</v>
      </c>
      <c r="G19" s="15">
        <v>0.19</v>
      </c>
      <c r="H19" s="14">
        <f t="shared" si="0"/>
        <v>8075</v>
      </c>
      <c r="I19" s="16">
        <f t="shared" si="1"/>
        <v>50575</v>
      </c>
      <c r="J19" s="17">
        <f t="shared" si="2"/>
        <v>859775</v>
      </c>
    </row>
    <row r="20" spans="2:10" s="18" customFormat="1" ht="27">
      <c r="B20" s="13">
        <v>8</v>
      </c>
      <c r="C20" s="30" t="s">
        <v>42</v>
      </c>
      <c r="D20" s="29" t="s">
        <v>32</v>
      </c>
      <c r="E20" s="32">
        <v>118</v>
      </c>
      <c r="F20" s="31">
        <v>55000</v>
      </c>
      <c r="G20" s="15">
        <v>0.19</v>
      </c>
      <c r="H20" s="14">
        <f t="shared" si="0"/>
        <v>10450</v>
      </c>
      <c r="I20" s="16">
        <f t="shared" si="1"/>
        <v>65450</v>
      </c>
      <c r="J20" s="17">
        <f t="shared" si="2"/>
        <v>7723100</v>
      </c>
    </row>
    <row r="21" spans="2:10" s="18" customFormat="1" ht="27">
      <c r="B21" s="13">
        <v>9</v>
      </c>
      <c r="C21" s="30" t="s">
        <v>43</v>
      </c>
      <c r="D21" s="29" t="s">
        <v>32</v>
      </c>
      <c r="E21" s="32">
        <v>8</v>
      </c>
      <c r="F21" s="31">
        <v>65000</v>
      </c>
      <c r="G21" s="15">
        <v>0.19</v>
      </c>
      <c r="H21" s="14">
        <f t="shared" si="0"/>
        <v>12350</v>
      </c>
      <c r="I21" s="16">
        <f t="shared" si="1"/>
        <v>77350</v>
      </c>
      <c r="J21" s="17">
        <f t="shared" si="2"/>
        <v>618800</v>
      </c>
    </row>
    <row r="22" spans="2:10" s="18" customFormat="1" ht="27">
      <c r="B22" s="13">
        <v>10</v>
      </c>
      <c r="C22" s="30" t="s">
        <v>44</v>
      </c>
      <c r="D22" s="29" t="s">
        <v>32</v>
      </c>
      <c r="E22" s="32">
        <v>9</v>
      </c>
      <c r="F22" s="31">
        <v>68500</v>
      </c>
      <c r="G22" s="15">
        <v>0.19</v>
      </c>
      <c r="H22" s="14">
        <f t="shared" si="0"/>
        <v>13015</v>
      </c>
      <c r="I22" s="16">
        <f t="shared" si="1"/>
        <v>81515</v>
      </c>
      <c r="J22" s="17">
        <f t="shared" si="2"/>
        <v>733635</v>
      </c>
    </row>
    <row r="23" spans="2:10" s="18" customFormat="1" ht="27">
      <c r="B23" s="13">
        <v>11</v>
      </c>
      <c r="C23" s="30" t="s">
        <v>45</v>
      </c>
      <c r="D23" s="29" t="s">
        <v>32</v>
      </c>
      <c r="E23" s="32">
        <v>5</v>
      </c>
      <c r="F23" s="31">
        <v>75000</v>
      </c>
      <c r="G23" s="15">
        <v>0.19</v>
      </c>
      <c r="H23" s="14">
        <f t="shared" si="0"/>
        <v>14250</v>
      </c>
      <c r="I23" s="16">
        <f t="shared" si="1"/>
        <v>89250</v>
      </c>
      <c r="J23" s="17">
        <f t="shared" si="2"/>
        <v>446250</v>
      </c>
    </row>
    <row r="24" spans="2:10" s="18" customFormat="1" ht="27">
      <c r="B24" s="13">
        <v>12</v>
      </c>
      <c r="C24" s="30" t="s">
        <v>46</v>
      </c>
      <c r="D24" s="29" t="s">
        <v>32</v>
      </c>
      <c r="E24" s="32">
        <v>4</v>
      </c>
      <c r="F24" s="31">
        <v>125500</v>
      </c>
      <c r="G24" s="15">
        <v>0.19</v>
      </c>
      <c r="H24" s="14">
        <f t="shared" si="0"/>
        <v>23845</v>
      </c>
      <c r="I24" s="16">
        <f t="shared" si="1"/>
        <v>149345</v>
      </c>
      <c r="J24" s="17">
        <f t="shared" si="2"/>
        <v>597380</v>
      </c>
    </row>
    <row r="25" spans="2:10" s="18" customFormat="1" ht="27">
      <c r="B25" s="13">
        <v>13</v>
      </c>
      <c r="C25" s="30" t="s">
        <v>47</v>
      </c>
      <c r="D25" s="29" t="s">
        <v>32</v>
      </c>
      <c r="E25" s="32">
        <v>17</v>
      </c>
      <c r="F25" s="31">
        <v>28500</v>
      </c>
      <c r="G25" s="15">
        <v>0.19</v>
      </c>
      <c r="H25" s="14">
        <f t="shared" si="0"/>
        <v>5415</v>
      </c>
      <c r="I25" s="16">
        <f t="shared" si="1"/>
        <v>33915</v>
      </c>
      <c r="J25" s="17">
        <f t="shared" si="2"/>
        <v>576555</v>
      </c>
    </row>
    <row r="26" spans="2:10" s="18" customFormat="1" ht="27">
      <c r="B26" s="13">
        <v>14</v>
      </c>
      <c r="C26" s="30" t="s">
        <v>48</v>
      </c>
      <c r="D26" s="29" t="s">
        <v>32</v>
      </c>
      <c r="E26" s="33">
        <v>10</v>
      </c>
      <c r="F26" s="31">
        <v>220000</v>
      </c>
      <c r="G26" s="15">
        <v>0.19</v>
      </c>
      <c r="H26" s="14">
        <f t="shared" si="0"/>
        <v>41800</v>
      </c>
      <c r="I26" s="16">
        <f t="shared" si="1"/>
        <v>261800</v>
      </c>
      <c r="J26" s="17">
        <f t="shared" si="2"/>
        <v>2618000</v>
      </c>
    </row>
    <row r="27" spans="2:10" s="18" customFormat="1" ht="27">
      <c r="B27" s="13">
        <v>15</v>
      </c>
      <c r="C27" s="30" t="s">
        <v>58</v>
      </c>
      <c r="D27" s="29" t="s">
        <v>32</v>
      </c>
      <c r="E27" s="33">
        <v>40</v>
      </c>
      <c r="F27" s="31">
        <v>6000</v>
      </c>
      <c r="G27" s="15">
        <v>0.19</v>
      </c>
      <c r="H27" s="14">
        <f t="shared" si="0"/>
        <v>1140</v>
      </c>
      <c r="I27" s="16">
        <f t="shared" si="1"/>
        <v>7140</v>
      </c>
      <c r="J27" s="17">
        <f t="shared" si="2"/>
        <v>285600</v>
      </c>
    </row>
    <row r="28" spans="2:10" s="18" customFormat="1" ht="27">
      <c r="B28" s="13">
        <v>16</v>
      </c>
      <c r="C28" s="30" t="s">
        <v>59</v>
      </c>
      <c r="D28" s="29" t="s">
        <v>32</v>
      </c>
      <c r="E28" s="34">
        <v>45</v>
      </c>
      <c r="F28" s="31">
        <v>6000</v>
      </c>
      <c r="G28" s="15">
        <v>0.19</v>
      </c>
      <c r="H28" s="14">
        <f t="shared" si="0"/>
        <v>1140</v>
      </c>
      <c r="I28" s="16">
        <f t="shared" si="1"/>
        <v>7140</v>
      </c>
      <c r="J28" s="17">
        <f t="shared" si="2"/>
        <v>321300</v>
      </c>
    </row>
    <row r="29" spans="2:10" s="18" customFormat="1" ht="40.5">
      <c r="B29" s="13">
        <v>17</v>
      </c>
      <c r="C29" s="30" t="s">
        <v>60</v>
      </c>
      <c r="D29" s="29" t="s">
        <v>32</v>
      </c>
      <c r="E29" s="34">
        <v>2</v>
      </c>
      <c r="F29" s="31">
        <v>6000</v>
      </c>
      <c r="G29" s="15">
        <v>0.19</v>
      </c>
      <c r="H29" s="14">
        <f t="shared" si="0"/>
        <v>1140</v>
      </c>
      <c r="I29" s="16">
        <f t="shared" si="1"/>
        <v>7140</v>
      </c>
      <c r="J29" s="17">
        <f t="shared" si="2"/>
        <v>14280</v>
      </c>
    </row>
    <row r="30" spans="2:10" s="18" customFormat="1" ht="40.5">
      <c r="B30" s="13">
        <v>18</v>
      </c>
      <c r="C30" s="30" t="s">
        <v>61</v>
      </c>
      <c r="D30" s="29" t="s">
        <v>32</v>
      </c>
      <c r="E30" s="34">
        <v>5</v>
      </c>
      <c r="F30" s="31">
        <v>6000</v>
      </c>
      <c r="G30" s="15">
        <v>0.19</v>
      </c>
      <c r="H30" s="14">
        <f t="shared" si="0"/>
        <v>1140</v>
      </c>
      <c r="I30" s="16">
        <f t="shared" si="1"/>
        <v>7140</v>
      </c>
      <c r="J30" s="17">
        <f t="shared" si="2"/>
        <v>35700</v>
      </c>
    </row>
    <row r="31" spans="2:10" s="18" customFormat="1" ht="82.5" customHeight="1"/>
    <row r="32" spans="2:10" s="18" customFormat="1" ht="32.25" customHeight="1" thickBot="1">
      <c r="B32" s="111" t="s">
        <v>63</v>
      </c>
      <c r="C32" s="111"/>
      <c r="D32" s="111"/>
      <c r="E32" s="111"/>
      <c r="F32" s="111"/>
      <c r="G32" s="111"/>
      <c r="H32" s="111"/>
      <c r="I32" s="111"/>
      <c r="J32" s="111"/>
    </row>
    <row r="33" spans="2:10" s="18" customFormat="1" ht="27">
      <c r="B33" s="46">
        <v>1</v>
      </c>
      <c r="C33" s="47" t="s">
        <v>49</v>
      </c>
      <c r="D33" s="48" t="s">
        <v>32</v>
      </c>
      <c r="E33" s="49">
        <v>0</v>
      </c>
      <c r="F33" s="50">
        <v>120000</v>
      </c>
      <c r="G33" s="51">
        <v>0.19</v>
      </c>
      <c r="H33" s="52">
        <f t="shared" si="0"/>
        <v>22800</v>
      </c>
      <c r="I33" s="53">
        <f t="shared" si="1"/>
        <v>142800</v>
      </c>
      <c r="J33" s="54">
        <f t="shared" si="2"/>
        <v>0</v>
      </c>
    </row>
    <row r="34" spans="2:10" s="18" customFormat="1" ht="27">
      <c r="B34" s="13">
        <v>2</v>
      </c>
      <c r="C34" s="30" t="s">
        <v>50</v>
      </c>
      <c r="D34" s="29" t="s">
        <v>32</v>
      </c>
      <c r="E34" s="35">
        <v>0</v>
      </c>
      <c r="F34" s="31">
        <v>95000</v>
      </c>
      <c r="G34" s="15">
        <v>0.19</v>
      </c>
      <c r="H34" s="14">
        <f t="shared" si="0"/>
        <v>18050</v>
      </c>
      <c r="I34" s="16">
        <f t="shared" si="1"/>
        <v>113050</v>
      </c>
      <c r="J34" s="17">
        <f t="shared" si="2"/>
        <v>0</v>
      </c>
    </row>
    <row r="35" spans="2:10" s="18" customFormat="1" ht="27">
      <c r="B35" s="13">
        <v>3</v>
      </c>
      <c r="C35" s="30" t="s">
        <v>51</v>
      </c>
      <c r="D35" s="29" t="s">
        <v>32</v>
      </c>
      <c r="E35" s="35">
        <v>0</v>
      </c>
      <c r="F35" s="31">
        <v>65000</v>
      </c>
      <c r="G35" s="15">
        <v>0.19</v>
      </c>
      <c r="H35" s="14">
        <f t="shared" si="0"/>
        <v>12350</v>
      </c>
      <c r="I35" s="16">
        <f t="shared" si="1"/>
        <v>77350</v>
      </c>
      <c r="J35" s="17">
        <f t="shared" si="2"/>
        <v>0</v>
      </c>
    </row>
    <row r="36" spans="2:10" s="18" customFormat="1" ht="27">
      <c r="B36" s="13">
        <v>4</v>
      </c>
      <c r="C36" s="30" t="s">
        <v>54</v>
      </c>
      <c r="D36" s="29" t="s">
        <v>32</v>
      </c>
      <c r="E36" s="35">
        <v>0</v>
      </c>
      <c r="F36" s="31">
        <v>1950000</v>
      </c>
      <c r="G36" s="15">
        <v>0.19</v>
      </c>
      <c r="H36" s="14">
        <f t="shared" si="0"/>
        <v>370500</v>
      </c>
      <c r="I36" s="16">
        <f t="shared" si="1"/>
        <v>2320500</v>
      </c>
      <c r="J36" s="17">
        <f t="shared" si="2"/>
        <v>0</v>
      </c>
    </row>
    <row r="37" spans="2:10" s="18" customFormat="1" ht="15.75">
      <c r="B37" s="13">
        <v>5</v>
      </c>
      <c r="C37" s="30" t="s">
        <v>55</v>
      </c>
      <c r="D37" s="29" t="s">
        <v>32</v>
      </c>
      <c r="E37" s="35">
        <v>0</v>
      </c>
      <c r="F37" s="31">
        <v>120000</v>
      </c>
      <c r="G37" s="15">
        <v>0.19</v>
      </c>
      <c r="H37" s="14">
        <f t="shared" si="0"/>
        <v>22800</v>
      </c>
      <c r="I37" s="16">
        <f t="shared" si="1"/>
        <v>142800</v>
      </c>
      <c r="J37" s="17">
        <f t="shared" si="2"/>
        <v>0</v>
      </c>
    </row>
    <row r="38" spans="2:10" s="18" customFormat="1" ht="15" customHeight="1">
      <c r="B38" s="13">
        <v>6</v>
      </c>
      <c r="C38" s="30" t="s">
        <v>52</v>
      </c>
      <c r="D38" s="29" t="s">
        <v>32</v>
      </c>
      <c r="E38" s="35">
        <v>0</v>
      </c>
      <c r="F38" s="31">
        <v>260000</v>
      </c>
      <c r="G38" s="15">
        <v>0.19</v>
      </c>
      <c r="H38" s="14">
        <f t="shared" si="0"/>
        <v>49400</v>
      </c>
      <c r="I38" s="16">
        <f t="shared" si="1"/>
        <v>309400</v>
      </c>
      <c r="J38" s="17">
        <f t="shared" si="2"/>
        <v>0</v>
      </c>
    </row>
    <row r="39" spans="2:10" s="18" customFormat="1" ht="15.75">
      <c r="B39" s="13">
        <v>7</v>
      </c>
      <c r="C39" s="30" t="s">
        <v>53</v>
      </c>
      <c r="D39" s="29" t="s">
        <v>32</v>
      </c>
      <c r="E39" s="35">
        <v>0</v>
      </c>
      <c r="F39" s="31">
        <v>290000</v>
      </c>
      <c r="G39" s="15">
        <v>0.19</v>
      </c>
      <c r="H39" s="14">
        <f t="shared" si="0"/>
        <v>55100</v>
      </c>
      <c r="I39" s="16">
        <f t="shared" si="1"/>
        <v>345100</v>
      </c>
      <c r="J39" s="17">
        <f t="shared" si="2"/>
        <v>0</v>
      </c>
    </row>
    <row r="40" spans="2:10" s="18" customFormat="1" ht="15.75">
      <c r="B40" s="13">
        <v>8</v>
      </c>
      <c r="C40" s="30" t="s">
        <v>56</v>
      </c>
      <c r="D40" s="29" t="s">
        <v>32</v>
      </c>
      <c r="E40" s="35">
        <v>0</v>
      </c>
      <c r="F40" s="31">
        <v>480000</v>
      </c>
      <c r="G40" s="15">
        <v>0.19</v>
      </c>
      <c r="H40" s="14">
        <f t="shared" si="0"/>
        <v>91200</v>
      </c>
      <c r="I40" s="16">
        <f t="shared" si="1"/>
        <v>571200</v>
      </c>
      <c r="J40" s="17">
        <f t="shared" si="2"/>
        <v>0</v>
      </c>
    </row>
    <row r="41" spans="2:10" s="18" customFormat="1" ht="27.75" thickBot="1">
      <c r="B41" s="38">
        <v>9</v>
      </c>
      <c r="C41" s="39" t="s">
        <v>57</v>
      </c>
      <c r="D41" s="40" t="s">
        <v>32</v>
      </c>
      <c r="E41" s="41">
        <v>0</v>
      </c>
      <c r="F41" s="55">
        <v>26000</v>
      </c>
      <c r="G41" s="42">
        <v>0.19</v>
      </c>
      <c r="H41" s="43">
        <f t="shared" si="0"/>
        <v>4940</v>
      </c>
      <c r="I41" s="44">
        <f t="shared" si="1"/>
        <v>30940</v>
      </c>
      <c r="J41" s="45">
        <f t="shared" si="2"/>
        <v>0</v>
      </c>
    </row>
    <row r="42" spans="2:10" s="18" customFormat="1" ht="15.75">
      <c r="B42" s="105" t="s">
        <v>9</v>
      </c>
      <c r="C42" s="106"/>
      <c r="D42" s="106"/>
      <c r="E42" s="106"/>
      <c r="F42" s="106"/>
      <c r="G42" s="106"/>
      <c r="H42" s="107"/>
      <c r="I42" s="36" t="s">
        <v>10</v>
      </c>
      <c r="J42" s="37">
        <f>ROUND(SUMIF(G13:G30,19%,J13:J30)/1.19,2)</f>
        <v>15046500</v>
      </c>
    </row>
    <row r="43" spans="2:10" s="18" customFormat="1" ht="30.75" customHeight="1">
      <c r="B43" s="108" t="s">
        <v>62</v>
      </c>
      <c r="C43" s="109"/>
      <c r="D43" s="109"/>
      <c r="E43" s="109"/>
      <c r="F43" s="109"/>
      <c r="G43" s="109"/>
      <c r="H43" s="110"/>
      <c r="I43" s="19" t="s">
        <v>11</v>
      </c>
      <c r="J43" s="20">
        <f>ROUND(SUMIF(G13:G41,8%,J13:J41)/1.08,2)</f>
        <v>0</v>
      </c>
    </row>
    <row r="44" spans="2:10" s="18" customFormat="1" ht="15.75">
      <c r="B44" s="66"/>
      <c r="C44" s="67"/>
      <c r="D44" s="67"/>
      <c r="E44" s="67"/>
      <c r="F44" s="67"/>
      <c r="G44" s="67"/>
      <c r="H44" s="70"/>
      <c r="I44" s="19" t="s">
        <v>12</v>
      </c>
      <c r="J44" s="20">
        <f>ROUND(SUMIF(G13:G41,5%,J13:J41)/1.05,2)</f>
        <v>0</v>
      </c>
    </row>
    <row r="45" spans="2:10" s="18" customFormat="1" ht="15.75">
      <c r="B45" s="66"/>
      <c r="C45" s="67"/>
      <c r="D45" s="67"/>
      <c r="E45" s="67"/>
      <c r="F45" s="67"/>
      <c r="G45" s="67"/>
      <c r="H45" s="70"/>
      <c r="I45" s="19" t="s">
        <v>13</v>
      </c>
      <c r="J45" s="20">
        <f>ROUND(SUMIF(G13:G41,0%,J13:J41)/1,2)</f>
        <v>0</v>
      </c>
    </row>
    <row r="46" spans="2:10" s="18" customFormat="1" ht="16.5" thickBot="1">
      <c r="B46" s="66"/>
      <c r="C46" s="67"/>
      <c r="D46" s="67"/>
      <c r="E46" s="67"/>
      <c r="F46" s="68"/>
      <c r="G46" s="68"/>
      <c r="H46" s="69"/>
      <c r="I46" s="19" t="s">
        <v>14</v>
      </c>
      <c r="J46" s="21">
        <f>ROUND(SUBTOTAL(9,J42:J45),2)</f>
        <v>15046500</v>
      </c>
    </row>
    <row r="47" spans="2:10" s="18" customFormat="1" ht="15.75">
      <c r="B47" s="66"/>
      <c r="C47" s="67"/>
      <c r="D47" s="67"/>
      <c r="E47" s="70"/>
      <c r="F47" s="71" t="s">
        <v>15</v>
      </c>
      <c r="G47" s="74">
        <v>0.19</v>
      </c>
      <c r="H47" s="75"/>
      <c r="I47" s="19" t="s">
        <v>16</v>
      </c>
      <c r="J47" s="22">
        <f>ROUND(J42*0.19,2)</f>
        <v>2858835</v>
      </c>
    </row>
    <row r="48" spans="2:10" s="18" customFormat="1" ht="15.75">
      <c r="B48" s="76"/>
      <c r="C48" s="77"/>
      <c r="D48" s="77"/>
      <c r="E48" s="78"/>
      <c r="F48" s="72"/>
      <c r="G48" s="79">
        <v>0.08</v>
      </c>
      <c r="H48" s="80"/>
      <c r="I48" s="19" t="s">
        <v>17</v>
      </c>
      <c r="J48" s="22">
        <f>ROUND(J43*0.08,2)</f>
        <v>0</v>
      </c>
    </row>
    <row r="49" spans="2:10" s="18" customFormat="1" ht="15.75">
      <c r="B49" s="66" t="s">
        <v>18</v>
      </c>
      <c r="C49" s="67"/>
      <c r="D49" s="67"/>
      <c r="E49" s="70"/>
      <c r="F49" s="72"/>
      <c r="G49" s="79">
        <v>0.05</v>
      </c>
      <c r="H49" s="80"/>
      <c r="I49" s="19" t="s">
        <v>19</v>
      </c>
      <c r="J49" s="22">
        <f>ROUND(J44*0.05,2)</f>
        <v>0</v>
      </c>
    </row>
    <row r="50" spans="2:10" ht="15.75" thickBot="1">
      <c r="B50" s="66" t="s">
        <v>34</v>
      </c>
      <c r="C50" s="67"/>
      <c r="D50" s="67"/>
      <c r="E50" s="70"/>
      <c r="F50" s="73"/>
      <c r="G50" s="81">
        <v>0</v>
      </c>
      <c r="H50" s="82"/>
      <c r="I50" s="23" t="s">
        <v>20</v>
      </c>
      <c r="J50" s="24">
        <f>ROUND(SUM(J46:J49),2)</f>
        <v>17905335</v>
      </c>
    </row>
    <row r="51" spans="2:10">
      <c r="B51" s="83" t="s">
        <v>27</v>
      </c>
      <c r="C51" s="84"/>
      <c r="D51" s="84"/>
      <c r="E51" s="84"/>
      <c r="F51" s="85"/>
      <c r="G51" s="85"/>
      <c r="H51" s="85"/>
      <c r="I51" s="85"/>
      <c r="J51" s="86"/>
    </row>
    <row r="52" spans="2:10">
      <c r="B52" s="87" t="s">
        <v>21</v>
      </c>
      <c r="C52" s="88"/>
      <c r="D52" s="88"/>
      <c r="E52" s="88"/>
      <c r="F52" s="88"/>
      <c r="G52" s="88"/>
      <c r="H52" s="88"/>
      <c r="I52" s="88"/>
      <c r="J52" s="89"/>
    </row>
    <row r="53" spans="2:10">
      <c r="B53" s="90" t="s">
        <v>28</v>
      </c>
      <c r="C53" s="91"/>
      <c r="D53" s="91"/>
      <c r="E53" s="91"/>
      <c r="F53" s="91"/>
      <c r="G53" s="91"/>
      <c r="H53" s="91"/>
      <c r="I53" s="91"/>
      <c r="J53" s="92"/>
    </row>
    <row r="54" spans="2:10" ht="15.75" thickBot="1">
      <c r="B54" s="93" t="s">
        <v>22</v>
      </c>
      <c r="C54" s="94"/>
      <c r="D54" s="94"/>
      <c r="E54" s="94"/>
      <c r="F54" s="94"/>
      <c r="G54" s="94"/>
      <c r="H54" s="94"/>
      <c r="I54" s="94"/>
      <c r="J54" s="95"/>
    </row>
    <row r="55" spans="2:10">
      <c r="B55" s="9"/>
      <c r="J55" s="25"/>
    </row>
    <row r="56" spans="2:10">
      <c r="B56" s="96"/>
      <c r="C56" s="97"/>
      <c r="D56" s="97"/>
      <c r="E56" s="97"/>
      <c r="F56" s="97"/>
      <c r="G56" s="97"/>
      <c r="H56" s="97"/>
      <c r="I56" s="97"/>
      <c r="J56" s="7"/>
    </row>
    <row r="57" spans="2:10">
      <c r="B57" s="59"/>
      <c r="C57" s="60"/>
      <c r="D57" s="60"/>
      <c r="E57" s="60"/>
      <c r="F57" s="60"/>
      <c r="G57" s="60"/>
      <c r="H57" s="60"/>
      <c r="I57" s="60"/>
      <c r="J57" s="7"/>
    </row>
    <row r="58" spans="2:10">
      <c r="B58" s="59" t="s">
        <v>29</v>
      </c>
      <c r="C58" s="60"/>
      <c r="D58" s="60"/>
      <c r="E58" s="60"/>
      <c r="F58" s="60"/>
      <c r="G58" s="60"/>
      <c r="H58" s="60"/>
      <c r="I58" s="60"/>
      <c r="J58" s="64"/>
    </row>
    <row r="59" spans="2:10">
      <c r="B59" s="59"/>
      <c r="C59" s="60"/>
      <c r="D59" s="60"/>
      <c r="E59" s="60"/>
      <c r="F59" s="60"/>
      <c r="G59" s="60"/>
      <c r="H59" s="60"/>
      <c r="I59" s="60"/>
      <c r="J59" s="7"/>
    </row>
    <row r="60" spans="2:10">
      <c r="B60" s="59" t="s">
        <v>30</v>
      </c>
      <c r="C60" s="60"/>
      <c r="D60" s="60"/>
      <c r="E60" s="60"/>
      <c r="F60" s="60"/>
      <c r="G60" s="60"/>
      <c r="H60" s="60"/>
      <c r="I60" s="60"/>
      <c r="J60" s="64"/>
    </row>
    <row r="61" spans="2:10">
      <c r="B61" s="59" t="s">
        <v>23</v>
      </c>
      <c r="C61" s="60"/>
      <c r="D61" s="60"/>
      <c r="E61" s="60"/>
      <c r="F61" s="60"/>
      <c r="G61" s="60"/>
      <c r="H61" s="60"/>
      <c r="I61" s="60"/>
      <c r="J61" s="7"/>
    </row>
    <row r="62" spans="2:10">
      <c r="B62" s="59"/>
      <c r="C62" s="60"/>
      <c r="D62" s="60"/>
      <c r="E62" s="60"/>
      <c r="F62" s="60"/>
      <c r="G62" s="60"/>
      <c r="H62" s="60"/>
      <c r="I62" s="60"/>
      <c r="J62" s="7"/>
    </row>
    <row r="63" spans="2:10">
      <c r="B63" s="59"/>
      <c r="C63" s="60"/>
      <c r="D63" s="60"/>
      <c r="E63" s="60"/>
      <c r="F63" s="60"/>
      <c r="G63" s="60"/>
      <c r="H63" s="60"/>
      <c r="I63" s="60"/>
      <c r="J63" s="7"/>
    </row>
    <row r="64" spans="2:10">
      <c r="B64" s="59" t="s">
        <v>24</v>
      </c>
      <c r="C64" s="60"/>
      <c r="D64" s="60"/>
      <c r="E64" s="60"/>
      <c r="F64" s="60"/>
      <c r="G64" s="60"/>
      <c r="H64" s="60"/>
      <c r="I64" s="60"/>
      <c r="J64" s="7"/>
    </row>
    <row r="65" spans="2:10">
      <c r="B65" s="61"/>
      <c r="C65" s="62"/>
      <c r="D65" s="62"/>
      <c r="E65" s="62"/>
      <c r="F65" s="62"/>
      <c r="G65" s="62"/>
      <c r="H65" s="62"/>
      <c r="I65" s="62"/>
      <c r="J65" s="7"/>
    </row>
    <row r="66" spans="2:10">
      <c r="B66" s="65" t="s">
        <v>68</v>
      </c>
      <c r="C66" s="60"/>
      <c r="D66" s="60"/>
      <c r="E66" s="60"/>
      <c r="F66" s="60"/>
      <c r="G66" s="60"/>
      <c r="H66" s="60"/>
      <c r="I66" s="60"/>
      <c r="J66" s="7"/>
    </row>
    <row r="67" spans="2:10">
      <c r="B67" s="61"/>
      <c r="C67" s="62"/>
      <c r="D67" s="62"/>
      <c r="E67" s="62"/>
      <c r="F67" s="62"/>
      <c r="G67" s="62"/>
      <c r="H67" s="62"/>
      <c r="I67" s="62"/>
      <c r="J67" s="7"/>
    </row>
    <row r="68" spans="2:10">
      <c r="B68" s="59" t="s">
        <v>69</v>
      </c>
      <c r="C68" s="60"/>
      <c r="D68" s="60"/>
      <c r="E68" s="60"/>
      <c r="F68" s="60"/>
      <c r="G68" s="60"/>
      <c r="H68" s="60"/>
      <c r="I68" s="60"/>
      <c r="J68" s="7"/>
    </row>
    <row r="69" spans="2:10">
      <c r="B69" s="59"/>
      <c r="C69" s="60"/>
      <c r="D69" s="60"/>
      <c r="E69" s="60"/>
      <c r="F69" s="60"/>
      <c r="G69" s="60"/>
      <c r="H69" s="60"/>
      <c r="I69" s="60"/>
      <c r="J69" s="7"/>
    </row>
    <row r="70" spans="2:10">
      <c r="B70" s="59" t="s">
        <v>70</v>
      </c>
      <c r="C70" s="60"/>
      <c r="D70" s="60"/>
      <c r="E70" s="60"/>
      <c r="F70" s="60"/>
      <c r="G70" s="60"/>
      <c r="H70" s="60"/>
      <c r="I70" s="60"/>
      <c r="J70" s="7"/>
    </row>
    <row r="71" spans="2:10">
      <c r="B71" s="61"/>
      <c r="C71" s="62"/>
      <c r="D71" s="62"/>
      <c r="E71" s="62"/>
      <c r="F71" s="62"/>
      <c r="G71" s="62"/>
      <c r="H71" s="62"/>
      <c r="I71" s="62"/>
      <c r="J71" s="7"/>
    </row>
    <row r="72" spans="2:10">
      <c r="B72" s="59" t="s">
        <v>71</v>
      </c>
      <c r="C72" s="60"/>
      <c r="D72" s="60"/>
      <c r="E72" s="60"/>
      <c r="F72" s="60"/>
      <c r="G72" s="60"/>
      <c r="H72" s="60"/>
      <c r="I72" s="60"/>
      <c r="J72" s="7"/>
    </row>
    <row r="73" spans="2:10">
      <c r="B73" s="61"/>
      <c r="C73" s="62"/>
      <c r="D73" s="62"/>
      <c r="E73" s="62"/>
      <c r="F73" s="62"/>
      <c r="G73" s="62"/>
      <c r="H73" s="62"/>
      <c r="I73" s="62"/>
      <c r="J73" s="7"/>
    </row>
    <row r="74" spans="2:10">
      <c r="B74" s="59" t="s">
        <v>72</v>
      </c>
      <c r="C74" s="60"/>
      <c r="D74" s="60"/>
      <c r="E74" s="60"/>
      <c r="F74" s="60"/>
      <c r="G74" s="60"/>
      <c r="H74" s="60"/>
      <c r="I74" s="60"/>
      <c r="J74" s="7"/>
    </row>
    <row r="75" spans="2:10">
      <c r="B75" s="61"/>
      <c r="C75" s="62"/>
      <c r="D75" s="62"/>
      <c r="E75" s="62"/>
      <c r="F75" s="62"/>
      <c r="G75" s="62"/>
      <c r="H75" s="62"/>
      <c r="I75" s="62"/>
      <c r="J75" s="7"/>
    </row>
    <row r="76" spans="2:10">
      <c r="B76" s="59" t="s">
        <v>73</v>
      </c>
      <c r="C76" s="60"/>
      <c r="D76" s="60"/>
      <c r="E76" s="60"/>
      <c r="F76" s="60"/>
      <c r="G76" s="60"/>
      <c r="H76" s="60"/>
      <c r="I76" s="60"/>
      <c r="J76" s="7"/>
    </row>
    <row r="77" spans="2:10">
      <c r="B77" s="61"/>
      <c r="C77" s="62"/>
      <c r="D77" s="62"/>
      <c r="E77" s="62"/>
      <c r="F77" s="62"/>
      <c r="G77" s="62"/>
      <c r="H77" s="62"/>
      <c r="I77" s="62"/>
      <c r="J77" s="7"/>
    </row>
    <row r="78" spans="2:10">
      <c r="B78" s="61"/>
      <c r="C78" s="62"/>
      <c r="D78" s="62"/>
      <c r="E78" s="62"/>
      <c r="F78" s="62"/>
      <c r="G78" s="62"/>
      <c r="H78" s="62"/>
      <c r="I78" s="62"/>
      <c r="J78" s="7"/>
    </row>
    <row r="79" spans="2:10">
      <c r="B79" s="61"/>
      <c r="C79" s="62"/>
      <c r="D79" s="62"/>
      <c r="E79" s="62"/>
      <c r="F79" s="62"/>
      <c r="G79" s="62"/>
      <c r="H79" s="62"/>
      <c r="I79" s="62"/>
      <c r="J79" s="7"/>
    </row>
    <row r="80" spans="2:10">
      <c r="B80" s="61" t="s">
        <v>31</v>
      </c>
      <c r="C80" s="62"/>
      <c r="D80" s="62"/>
      <c r="E80" s="62"/>
      <c r="F80" s="62"/>
      <c r="G80" s="62"/>
      <c r="H80" s="62"/>
      <c r="I80" s="62"/>
      <c r="J80" s="63"/>
    </row>
    <row r="81" spans="2:10" ht="15.75" thickBot="1">
      <c r="B81" s="56" t="s">
        <v>25</v>
      </c>
      <c r="C81" s="57"/>
      <c r="D81" s="57"/>
      <c r="E81" s="57"/>
      <c r="F81" s="57"/>
      <c r="G81" s="57"/>
      <c r="H81" s="57"/>
      <c r="I81" s="57"/>
      <c r="J81" s="58"/>
    </row>
  </sheetData>
  <mergeCells count="53">
    <mergeCell ref="B45:H45"/>
    <mergeCell ref="B3:J3"/>
    <mergeCell ref="B4:J4"/>
    <mergeCell ref="B5:I5"/>
    <mergeCell ref="B6:I6"/>
    <mergeCell ref="B7:I7"/>
    <mergeCell ref="B8:J8"/>
    <mergeCell ref="B9:J9"/>
    <mergeCell ref="B10:J10"/>
    <mergeCell ref="B42:H42"/>
    <mergeCell ref="B43:H43"/>
    <mergeCell ref="B44:H44"/>
    <mergeCell ref="B32:J32"/>
    <mergeCell ref="B57:I57"/>
    <mergeCell ref="B46:H46"/>
    <mergeCell ref="B47:E47"/>
    <mergeCell ref="F47:F50"/>
    <mergeCell ref="G47:H47"/>
    <mergeCell ref="B48:E48"/>
    <mergeCell ref="G48:H48"/>
    <mergeCell ref="B49:E49"/>
    <mergeCell ref="G49:H49"/>
    <mergeCell ref="B50:E50"/>
    <mergeCell ref="G50:H50"/>
    <mergeCell ref="B51:J51"/>
    <mergeCell ref="B52:J52"/>
    <mergeCell ref="B53:J53"/>
    <mergeCell ref="B54:J54"/>
    <mergeCell ref="B56:I56"/>
    <mergeCell ref="B69:I69"/>
    <mergeCell ref="B58:J58"/>
    <mergeCell ref="B59:I59"/>
    <mergeCell ref="B60:J60"/>
    <mergeCell ref="B61:I61"/>
    <mergeCell ref="B62:I62"/>
    <mergeCell ref="B63:I63"/>
    <mergeCell ref="B64:I64"/>
    <mergeCell ref="B65:I65"/>
    <mergeCell ref="B66:I66"/>
    <mergeCell ref="B67:I67"/>
    <mergeCell ref="B68:I68"/>
    <mergeCell ref="B81:J81"/>
    <mergeCell ref="B70:I70"/>
    <mergeCell ref="B71:I71"/>
    <mergeCell ref="B72:I72"/>
    <mergeCell ref="B73:I73"/>
    <mergeCell ref="B74:I74"/>
    <mergeCell ref="B75:I75"/>
    <mergeCell ref="B76:I76"/>
    <mergeCell ref="B77:I77"/>
    <mergeCell ref="B78:I78"/>
    <mergeCell ref="B79:I79"/>
    <mergeCell ref="B80:J80"/>
  </mergeCells>
  <conditionalFormatting sqref="G13:G30 G33:G41">
    <cfRule type="cellIs" dxfId="3" priority="1" operator="equal">
      <formula>0.19</formula>
    </cfRule>
    <cfRule type="cellIs" dxfId="2" priority="2" operator="equal">
      <formula>0.08</formula>
    </cfRule>
    <cfRule type="cellIs" dxfId="1" priority="3" operator="equal">
      <formula>0.05</formula>
    </cfRule>
    <cfRule type="cellIs" dxfId="0" priority="4" operator="equal">
      <formula>0</formula>
    </cfRule>
  </conditionalFormatting>
  <dataValidations disablePrompts="1" count="1">
    <dataValidation type="list" allowBlank="1" showInputMessage="1" showErrorMessage="1" sqref="G33:G41 G13:G30" xr:uid="{00000000-0002-0000-0000-000000000000}">
      <formula1>$G$47:$G$50</formula1>
    </dataValidation>
  </dataValidations>
  <pageMargins left="0.39370078740157483" right="0.39370078740157483" top="0.39370078740157483" bottom="0.39370078740157483" header="0" footer="0"/>
  <pageSetup scale="41" fitToHeight="0"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0D7398732301F49B9818C0ACC89E99C" ma:contentTypeVersion="15" ma:contentTypeDescription="Crear nuevo documento." ma:contentTypeScope="" ma:versionID="91b0113d9011ad2f0d39388f65e6b045">
  <xsd:schema xmlns:xsd="http://www.w3.org/2001/XMLSchema" xmlns:xs="http://www.w3.org/2001/XMLSchema" xmlns:p="http://schemas.microsoft.com/office/2006/metadata/properties" xmlns:ns2="8681d43c-26fc-402f-832f-900b7c2294fc" xmlns:ns3="b622c8e5-ab30-48ad-89b1-7a2c61fdbca4" targetNamespace="http://schemas.microsoft.com/office/2006/metadata/properties" ma:root="true" ma:fieldsID="4855920f1894ff81ef7710a5ccbbbab8" ns2:_="" ns3:_="">
    <xsd:import namespace="8681d43c-26fc-402f-832f-900b7c2294fc"/>
    <xsd:import namespace="b622c8e5-ab30-48ad-89b1-7a2c61fdbca4"/>
    <xsd:element name="properties">
      <xsd:complexType>
        <xsd:sequence>
          <xsd:element name="documentManagement">
            <xsd:complexType>
              <xsd:all>
                <xsd:element ref="ns2:Enlace" minOccurs="0"/>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81d43c-26fc-402f-832f-900b7c2294fc" elementFormDefault="qualified">
    <xsd:import namespace="http://schemas.microsoft.com/office/2006/documentManagement/types"/>
    <xsd:import namespace="http://schemas.microsoft.com/office/infopath/2007/PartnerControls"/>
    <xsd:element name="Enlace" ma:index="8" nillable="true" ma:displayName="Enlace" ma:format="Hyperlink" ma:internalName="Enlac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22c8e5-ab30-48ad-89b1-7a2c61fdbca4"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6b1cb2da-4b95-439f-9585-52adece5fc1c}" ma:internalName="TaxCatchAll" ma:showField="CatchAllData" ma:web="b622c8e5-ab30-48ad-89b1-7a2c61fdbca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547AAF-9006-46AD-B56E-7D1713F60302}">
  <ds:schemaRefs>
    <ds:schemaRef ds:uri="http://schemas.microsoft.com/sharepoint/v3/contenttype/forms"/>
  </ds:schemaRefs>
</ds:datastoreItem>
</file>

<file path=customXml/itemProps2.xml><?xml version="1.0" encoding="utf-8"?>
<ds:datastoreItem xmlns:ds="http://schemas.openxmlformats.org/officeDocument/2006/customXml" ds:itemID="{1AA6A3D7-F786-4A8B-A6B7-660A2D174D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81d43c-26fc-402f-832f-900b7c2294fc"/>
    <ds:schemaRef ds:uri="b622c8e5-ab30-48ad-89b1-7a2c61fdbc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MTTO Y COMPRA EXTINTORES</vt:lpstr>
      <vt:lpstr>'MTTO Y COMPRA EXTINTORES'!Títulos_a_imprimir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Zamir Molano</dc:creator>
  <cp:lastModifiedBy>GERLICITACIONES</cp:lastModifiedBy>
  <cp:lastPrinted>2024-04-26T19:09:46Z</cp:lastPrinted>
  <dcterms:created xsi:type="dcterms:W3CDTF">2024-03-04T21:02:40Z</dcterms:created>
  <dcterms:modified xsi:type="dcterms:W3CDTF">2025-04-04T20:06:02Z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2024-03-04T21:03:09Z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575519d8-2683-49b2-9d88-487fea1a2f90</vt:lpwstr>
  </property>
  <property fmtid="{D5CDD505-2E9C-101B-9397-08002B2CF9AE}" pid="8" name="MSIP_Label_fc111285-cafa-4fc9-8a9a-bd902089b24f_ContentBits">
    <vt:lpwstr>0</vt:lpwstr>
  </property>
</Properties>
</file>