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SEC_CONTRATACIÓN\Desktop\CONTRATACION 2025\CONVOCATORIAS\Insumos Agricolas\"/>
    </mc:Choice>
  </mc:AlternateContent>
  <xr:revisionPtr revIDLastSave="0" documentId="13_ncr:1_{8A58ED3F-E0E6-4A58-A810-7454993B93A3}" xr6:coauthVersionLast="47" xr6:coauthVersionMax="47" xr10:uidLastSave="{00000000-0000-0000-0000-000000000000}"/>
  <bookViews>
    <workbookView xWindow="-120" yWindow="-120" windowWidth="29040" windowHeight="15840" xr2:uid="{EAB23ADB-25B1-402F-B8F7-A3E866594A67}"/>
  </bookViews>
  <sheets>
    <sheet name="SONDEO"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7" i="1" l="1"/>
  <c r="I57" i="1" s="1"/>
  <c r="G57" i="1"/>
  <c r="P57" i="1" s="1"/>
  <c r="E90" i="1"/>
  <c r="G90" i="1" s="1"/>
  <c r="E10" i="1"/>
  <c r="R5" i="1"/>
  <c r="R6" i="1"/>
  <c r="R7" i="1"/>
  <c r="R8" i="1"/>
  <c r="R9"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1" i="1"/>
  <c r="R92" i="1"/>
  <c r="R93" i="1"/>
  <c r="R94" i="1"/>
  <c r="R95" i="1"/>
  <c r="Q5" i="1"/>
  <c r="Q6" i="1"/>
  <c r="Q7" i="1"/>
  <c r="Q8" i="1"/>
  <c r="Q9"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1" i="1"/>
  <c r="Q92" i="1"/>
  <c r="Q93" i="1"/>
  <c r="Q94" i="1"/>
  <c r="Q95" i="1"/>
  <c r="R4" i="1"/>
  <c r="Q4" i="1"/>
  <c r="P5" i="1"/>
  <c r="P6" i="1"/>
  <c r="P7" i="1"/>
  <c r="P8" i="1"/>
  <c r="P9"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1" i="1"/>
  <c r="P92" i="1"/>
  <c r="P93" i="1"/>
  <c r="P94" i="1"/>
  <c r="P95" i="1"/>
  <c r="P4" i="1"/>
  <c r="I5" i="1"/>
  <c r="I6" i="1"/>
  <c r="I7" i="1"/>
  <c r="I8" i="1"/>
  <c r="I9"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1" i="1"/>
  <c r="I92" i="1"/>
  <c r="I93" i="1"/>
  <c r="I94" i="1"/>
  <c r="I95" i="1"/>
  <c r="H6" i="1"/>
  <c r="H7" i="1"/>
  <c r="H8" i="1"/>
  <c r="H9"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1" i="1"/>
  <c r="H92" i="1"/>
  <c r="H93" i="1"/>
  <c r="H94" i="1"/>
  <c r="H95" i="1"/>
  <c r="H5" i="1"/>
  <c r="G6" i="1"/>
  <c r="G7" i="1"/>
  <c r="G8" i="1"/>
  <c r="G9" i="1"/>
  <c r="G10" i="1"/>
  <c r="H10" i="1" s="1"/>
  <c r="I10" i="1" s="1"/>
  <c r="R10" i="1" s="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1" i="1"/>
  <c r="G92" i="1"/>
  <c r="G93" i="1"/>
  <c r="G94" i="1"/>
  <c r="G95" i="1"/>
  <c r="G5"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4"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4" i="1"/>
  <c r="O5" i="1"/>
  <c r="O6" i="1"/>
  <c r="O4" i="1"/>
  <c r="G4" i="1"/>
  <c r="M5" i="1"/>
  <c r="M6" i="1"/>
  <c r="M4" i="1"/>
  <c r="L4" i="1"/>
  <c r="L6" i="1"/>
  <c r="L5" i="1"/>
  <c r="P90" i="1" l="1"/>
  <c r="H90" i="1"/>
  <c r="P10" i="1"/>
  <c r="Q10" i="1"/>
  <c r="H4" i="1"/>
  <c r="Q57" i="1" l="1"/>
  <c r="R57" i="1"/>
  <c r="I90" i="1"/>
  <c r="Q90" i="1"/>
  <c r="I4" i="1"/>
  <c r="R90" i="1" l="1"/>
  <c r="R96" i="1" s="1"/>
  <c r="I96" i="1"/>
</calcChain>
</file>

<file path=xl/sharedStrings.xml><?xml version="1.0" encoding="utf-8"?>
<sst xmlns="http://schemas.openxmlformats.org/spreadsheetml/2006/main" count="210" uniqueCount="122">
  <si>
    <t>Ítem</t>
  </si>
  <si>
    <t>Unidad de medida</t>
  </si>
  <si>
    <t>Can</t>
  </si>
  <si>
    <t>Valor Unitario</t>
  </si>
  <si>
    <t>Valor IVA</t>
  </si>
  <si>
    <t>Descripción</t>
  </si>
  <si>
    <t>Unidad de Medida</t>
  </si>
  <si>
    <t>TOTALES</t>
  </si>
  <si>
    <t>(%) IVA</t>
  </si>
  <si>
    <t>Sub Total (Uni+IVA)</t>
  </si>
  <si>
    <t>Valor Total</t>
  </si>
  <si>
    <t>TOTAL</t>
  </si>
  <si>
    <t>PRESUPUESTO OFICIAL ALCALDÍA DE ANAPOIMA</t>
  </si>
  <si>
    <r>
      <rPr>
        <b/>
        <sz val="8"/>
        <color theme="1"/>
        <rFont val="Calibri"/>
        <family val="2"/>
        <scheme val="minor"/>
      </rPr>
      <t xml:space="preserve">Elaboró: </t>
    </r>
    <r>
      <rPr>
        <sz val="8"/>
        <color theme="1"/>
        <rFont val="Calibri"/>
        <family val="2"/>
        <scheme val="minor"/>
      </rPr>
      <t>Yaned Garzón Chaparro - Secretaría de Contratación</t>
    </r>
  </si>
  <si>
    <t>: SUMINISTRO DE INSUMOS AGRÍCOLAS PARA PROGRAMAS DE FORTALECIMIENTO Y APOYO AL SECTOR AGROPECUARIO DEL MUNICIPIO DE ANAPOIMA. A Precio Unitario y Monto Agotable</t>
  </si>
  <si>
    <r>
      <t>ABONO</t>
    </r>
    <r>
      <rPr>
        <sz val="10"/>
        <color rgb="FF000000"/>
        <rFont val="Calibri"/>
        <family val="2"/>
        <scheme val="minor"/>
      </rPr>
      <t xml:space="preserve"> 17-6-18-2 X 50 KG</t>
    </r>
  </si>
  <si>
    <t>BULTO</t>
  </si>
  <si>
    <t xml:space="preserve">ACEITE 2 TIEMPOS
Tipo premium, alta viscosidad, semisintético para maquinaria agrícola x cuarto UNIDAD
</t>
  </si>
  <si>
    <t xml:space="preserve">ACIDO CÍTRICO 
En polvo para industria alimentaria. Presentación kilo
</t>
  </si>
  <si>
    <t xml:space="preserve">AGENTE MICROBIAL, ANTAGONISTA DE FITOPATÓGENOS Y NE-MATICIDA DE USO AGRÍCOLA. 
Composición: Trichoderma harzianum, Trichoderma asperellum, Trichoderma atroviride 5 x 108 conidias/g + Paecilomyceslilacinus 5x108 conidias/g Contenido Total 1x109 conidias/g    X 500 GRS 
</t>
  </si>
  <si>
    <t xml:space="preserve">ALAMBRE GALVANIZADO
Calibre 12 x kilo
</t>
  </si>
  <si>
    <t xml:space="preserve">AZUFRE ELEMENTAL 
USO AGRÍCOLA al 90 %  X 25 KG
</t>
  </si>
  <si>
    <t xml:space="preserve">BIOINSUMO DE USO AGRÍCOLA AGENTE MICROBIANO ENTO-MOPATÓGENO. 
Composición: Beauveria bassiana 4x108 esporas/g + Metarhizium anisopliae 4x108 esporas/g + Lecanicillium lecanii 1x108 espo-ras/g + Bacillus thuringiensis 1x108 esporas/g Contenido total 1x109 esporas/g  
</t>
  </si>
  <si>
    <t xml:space="preserve">BOMBA INSUFLADORA MANUAL
Capacidad 1,5 kg, material resistente
</t>
  </si>
  <si>
    <t xml:space="preserve">CAL DOLOMITA 
CaMg (CO3)2 USO AGRÍCOLA X 50 KG
</t>
  </si>
  <si>
    <t xml:space="preserve">CAL VIVA 
(Oxido de calcio) USO AGRÍCOLA X 50 KG
</t>
  </si>
  <si>
    <t xml:space="preserve">CANECA PLÁSTICA DE 55 GALONES 
Con aro de seguridad y tapa enroscable
</t>
  </si>
  <si>
    <t xml:space="preserve">CINTA GRIS INDUSTRIAL
Cinta para trabajo pesado plateada de 48 mm x 54,8 m
material polietileno, tela/malla
</t>
  </si>
  <si>
    <t xml:space="preserve">CINTA PLÁSTICA PARA INJERTAR 
Cinta de injerto, es amigable con el medio ambiente, con natura-leza autoadhesiva e inofensiva para las plantas, TAMAÑO: 2,5 cm * 100 metros X Rollo (tamaño adecuado para todo tipo de injer-to), fabricada en pvc de alta calidad, No dejara residuos de adhe-sivo después de despegar las plantas, fuerte, transparente (no debe ser de color), con excelente rendimiento y tracción
</t>
  </si>
  <si>
    <t>CLORURO DE POTASIO 0-0-60 X 50 KG</t>
  </si>
  <si>
    <t xml:space="preserve">COADYUVANTE DE USO AGRÍCOLA
Composición del ingrediente activo: Alquil alcohol poliglicol éter 270 g/L 
</t>
  </si>
  <si>
    <t>COLORANTE PARA JABÓN - AZUL ULTRAMAR</t>
  </si>
  <si>
    <t xml:space="preserve">EMULSIFICANTE DE USO AGRÍCOLA
Descripción química: mezcla de hidrocarburos parafínicos y ciclo-parafínicos 672.0 g/l, Ingrediente activo: aceite mineral 
</t>
  </si>
  <si>
    <t>ESENCIA AROMÁTICA PARA JABONES X 100 ML</t>
  </si>
  <si>
    <t>FERTILIZANTE 19-4-19 + 1,8 S+ 3 Mg+ 0,1 B + 0,1 Zn</t>
  </si>
  <si>
    <t xml:space="preserve">FERTILIZANTE FOLIAR 
Composición: Fósforo asimilable (P2O5) 420 g/L + Potasio (K2O) 280 g/L. 
</t>
  </si>
  <si>
    <t xml:space="preserve">FERTILIZANTE FOLIAR 
Composición: Potasio soluble en agua (K2O) 450 g/L 
</t>
  </si>
  <si>
    <t xml:space="preserve">FERTILIZANTE FOLIAR COMPLEJO NPK CON AMINOÁCIDOS. Composición: Nitrógeno Total (N) 100 g/l Nitrógeno Nítrico (N) 30 g/l Nitrógeno Ureico (N) 70 g/l Fósforo Asimilable (P2O5) 300 g/l Potasio soluble en agua (K2O) 100 g/l Magnesio (MgO) 15,0 g/l Azufre total (S) 5,0 g/l Boro (B) 5,0 g/l Cobre (Cu) 4,0 g/l Zinc (Zn) 5,0 g/l Aminoácidos libres (17*) 40,0 g/l Densidad 1,42 g/ml pH en Solución al 10% 2,5. </t>
  </si>
  <si>
    <t xml:space="preserve">FERTILIZANTE FOLIAR COMPLEJO NPK CON AMINOÁCIDOS. Composición: Nitrógeno Total (N) 50,0 g/l Nitrógeno Nítrico (N) 43 g/l Nitrógeno Orgánico (N) 7 g/l Fósforo Asimilable (P2O5) 50,0 g/l Potasio soluble en agua (K2O) 50,0 g/l Magnesio (MgO) 70,0 g/l Azufre Total (S) 5,0 g/l Boro (B) 3,0 g/l Zinc (Zn) 10,0 g/l Aminoácidos libres (17*) 90,0 g /l Densidad 1,315 g/cm3 pH en solución al 10% 3,5. </t>
  </si>
  <si>
    <t xml:space="preserve">FERTILIZANTE FUENTE DE BORO SOLUBLE. 
Composición: Boro (B) 20.5% X 1 KG.   
</t>
  </si>
  <si>
    <t xml:space="preserve">FERTILIZANTE INORGÁNICO EDÁFICO GRADO 12-4-22 SECUN-DARIOS Y MENORES X 50 KG. </t>
  </si>
  <si>
    <t xml:space="preserve">FERTILIZANTE MEZCLADO NPK PARA APLICACIÓN FOLIAR 
Grado 42-3-3 + Elementos secundarios y menores
</t>
  </si>
  <si>
    <t xml:space="preserve">FERTILIZANTE ORGÁNICO MINERAL POLVO SECO.
Composición: NITRÓGENO TOTAL (N)…. 1,10 % + FOSFORO TOTAL (P2O5) ...... 2,30 % + POTASIO TOTAL (K2O). 1,80 % + CALCIO TOTAL (CaO)..... 21,4 % + MAGNESIO TOTAL(MgO) .... 0,73 % + AZUFRE TOTAL (S) ..... 2,08 % + SILICIO TOTAL (SiO2) ...... 15,5 % + CARBONO ORGÁNICO OXIDABLE TOTAL...... 10,90 %  + CENIZAS ..... 54,5 %  X 50 KG. 
</t>
  </si>
  <si>
    <t xml:space="preserve">FERTILIZANTE ORGÁNICO MINERAL PARA APLICACIÓN AL SUELO CONCENTRADO SOLUBLE. 
Composición: NITRÓGENO TOTAL (N) 45,05 g/L NITRÓGENO ORGÁNICO (N) 14,70 g/L NITRÓGENO UREICO (N) 30,80 g/L FÓSFORO ASIMILABLE (P2O5) 34,00 g/L CARBONO ORGÁNICO OXIDABLE 53,70 g/L DENSIDAD A 20°C 1,17 g/L pH EN SOLUCIÓN AL 10% 3,0 CONDUCTIVIDAD ELÉCTRICA 37,0 dS/m Salmonella sp. Ausente en 25ml del producto ENTEROBACTERIAS &gt; 10 UFC por ml de producto 
</t>
  </si>
  <si>
    <t xml:space="preserve">FERTILIZANTE SIMPLE K PARA LA APLICACIÓN AL SUELO CON-CENTRADO SOLUBLE. 
Composición: Potasio soluble en agua (K2O) 340.00 g/L Silicio Total (SiO2) 179.40 g/L Silicio soluble en agua (SiO2) 179.40 g/L Densidad (g/ml) a 20oC 1.41 g/ml pH en solución al 10% 13.33   
</t>
  </si>
  <si>
    <t xml:space="preserve">FIBRA HILO POLIPROPILENO
Rollo x 750 m
</t>
  </si>
  <si>
    <t xml:space="preserve">FUMIGADORA MANUAL
fumigadora de uso profesional, indicada para el trabajo en múlti-ples aplicaciones agropecuarias. Su rango de presión va 1-13.79 bar/14.7-200 psi.
Características
Capacidad del Recipiente: 20 Litros, Cámara de Presión: 1 Litro, Presión de Trabajo: 40 Psi +/- 10%, Peso: 5 Kg, Empaque: 1 Und, Dimensiones: 54 x 22 x 41.5 cm, Repuestos: 100% disponibles
Componentes
Lanza: resistente. en latón, Bomba: Tipo pistón en latón. con sis-tema de válvulas dividido. Palanca: para accionar al lado izquier-do. Llave: robusta. ergonómica. con ﬁltro metálico. Manguera: de alta resistencia. en PVC reforzado. Boquillas: viene con dos boqui-llas: una metálica de cono hueco 1000cc. una en polímero de cortina de 600cc. Tanque: 20L. en polietileno de alta densidad con mirilla indicadora de nivel. resistente al impacto y protegido con-tra la luz ultravioleta. Correas: separadas. con hombreras en PVC. ajustables. Chasis: plano100% plástico. de alta resistencia. ergo-nómico. con agarradera central
</t>
  </si>
  <si>
    <t xml:space="preserve">FUNGICIDA 
INGREDIENTE ACTIVO: MANCOZEB....500 g/kg + Oxicloruro de Cobre....190 g/kg + Ferrocianuro Férrico ...50 g/kg  
</t>
  </si>
  <si>
    <t xml:space="preserve">FUNGICIDA AGRÍCOLA
Polvo mojable 
COMPOSICIÓN:
Ingredientes Activos (IUPAC):
Cymoxanil, 80 g/kg
Mancozeb 640 g/kg
Ingredientes Aditivos c.s.p. 1 kg
presentación por 500 gr
</t>
  </si>
  <si>
    <t xml:space="preserve">FUNGICIDA AGRÍCOLA. 
Composición química: MANCOZEB..........800 g/kg. 
</t>
  </si>
  <si>
    <t xml:space="preserve">FUNGICIDA AGRÍCOLA. 
Ingrediente activo: Sulfato de Cobre Pentahidratado X 1000 cc 
</t>
  </si>
  <si>
    <t xml:space="preserve">FUNGICIDA AGRÍCOLA.
Composición química: (Propineb: polymeric zinc 1,2 propylenebis (dithiocarbamate) de formulación a 20 ° C) …700 g/kg X 400 GRAMOS 
</t>
  </si>
  <si>
    <t xml:space="preserve">FUNGICIDA DE USO AGRÍCOLA CALDO BORDELÉS.  INGREDIENTE ACTIVO: Sulfato de Cobre 21% + Sulfato de Calcio 18%   </t>
  </si>
  <si>
    <t xml:space="preserve">FUNGICIDA DE USO AGRÍCOLA. INGREDIENTE ACTIVO: Yodo poli-vinil pirrolidona 120g/litro Equivalente a 2.1% de yodo activo </t>
  </si>
  <si>
    <t xml:space="preserve">FUNGICIDA MINERAL DE USO AGRÍCOLA. 
INGREDIENTE ACTIVO: Polisulfuro de Calcio 200g/litro 
</t>
  </si>
  <si>
    <t>HIDRO RETENEDOR DE USO AGRÍCOLA</t>
  </si>
  <si>
    <t xml:space="preserve">HIDRÓXIDO DE POTASIO 
(Potasa) x kilo
</t>
  </si>
  <si>
    <t xml:space="preserve">HORMIGUICIDA, 
INGREDIENTE ACTIVO: Sulfluramida: N-etil perfluoro-octano sul-fonamida 0.3% ó Fipronil:.…0.03 g / kilo ó  Clorpirifós …...1.25 g/kg X 500 gr 
</t>
  </si>
  <si>
    <t xml:space="preserve">INSECTICIDA ACARICIDA 
Ingrediente activo: Abamectina 18 g/L. 
</t>
  </si>
  <si>
    <t xml:space="preserve">INSECTICIDA ORGÁNICO 
Composición Extracto de Ají 100 g/lt + Extracto de Ajo 100 g/lt 
</t>
  </si>
  <si>
    <t xml:space="preserve">INSECTICIDA-ACARICIDA 
EXTRACTO VEGETAL EXTRAÍDO DE LAS SEMILLAS DEL ÁRBOL DEL NEEM. Ingrediente activo: AZADIRACHTINA INDICA 120grs/
</t>
  </si>
  <si>
    <t xml:space="preserve">LEVADURA FRESCA
BLOQUE FIRME X 500GR
</t>
  </si>
  <si>
    <t xml:space="preserve">LUPA DE BOLSILLO FANCII LED 
LUPA DE BOLSILLO CON 3 MAGNIFICACIÓN PROGRESIVAMENTE MAS FUERTE 15X, 30X Y 60X, FUNCIÓN DE LUCES LED Y LUZ NE-GRA UV, DIÁMETRO DE LA LENTE 15X de 25mm, 30X de 12 mm y 60X de 8mm, conveniente y portátil, ajustar al bolsillo de la cami-sa y pantalón
</t>
  </si>
  <si>
    <t xml:space="preserve">MALLA GALLINERO
Malla metálica calibre gruesa de 1,8 m de alto, x 36 m de largo, galvanizada
</t>
  </si>
  <si>
    <t>MELAZA X 30 KG</t>
  </si>
  <si>
    <t xml:space="preserve">MICORRIZAS DE 300 esporas/gramo 
(Glomus fasciculatum, Scutellospora heterogama, Glomus mos-seae, Glomus manihotis, Acaulospora rugosa y Entrophospora colombiana) X 50 KG 
</t>
  </si>
  <si>
    <t xml:space="preserve">MOTOSIERRA
Cilindrada 30,1 cm³
Logro 1,2-1,3 kW
Potencia 1,6-1,8 PS
Potencia 1,6-1,7 bhp
Peso 4,5 kg 1)
Peso del sistema 5,08 kg 2)
Relación peso/potencia 3,3-3,8 kg/kW
Longitud de la espada 35 cm
Paso de cadena de aserrado 3/8 " P
Longitud con tope de garra 395 mm
Nivel de presión sonora 100 dB(A) 3)
Nivel de potencia acústica 112 dB(A) 4)
Valor de vibraciones, izquierda 3,7 m/s² 5)
Valor de vibraciones, derecha 3,7 m/s² 5)
</t>
  </si>
  <si>
    <t xml:space="preserve">NEMATICIDA Y ACARICIDA ORGÁNICO. 
Composición: Extracto de Ruda 100 g/lt
</t>
  </si>
  <si>
    <t xml:space="preserve">NITRATO DE CALCIO 
USO AGRÍCOLA   X 25 KG  
</t>
  </si>
  <si>
    <t xml:space="preserve">NITRATO DE POTASIO
Fertilizante complejo NK aplicación suelo N 13 - K 46
Bulto de 25 kg
</t>
  </si>
  <si>
    <t xml:space="preserve">PARAFINA 500 GRAMOS </t>
  </si>
  <si>
    <t xml:space="preserve">PERCARBONATO DE SODIO
(Oxigeno activo) x 1 kg
</t>
  </si>
  <si>
    <t xml:space="preserve">POLISOMBRA AL 60% 
ROLLO DE 100 M. X 4 M DE ANCHO, COLOR NEGRO
</t>
  </si>
  <si>
    <t>ROCA FOSFÓRICA 30 % USO AGRÍCOLA X 50 KG</t>
  </si>
  <si>
    <t xml:space="preserve">SABORIZANTE 
Microencapsulado Maracuyá, 4 sobres por X 100 gramos  c/u
</t>
  </si>
  <si>
    <t xml:space="preserve">SABORIZANTE 
Microencapsulado Naranja , 4 sobres por X 100 gramos  c/u
</t>
  </si>
  <si>
    <t xml:space="preserve">SABORIZANTE
Microencapsulado Limón, 4 sobres por X 100 gramos  c/u
</t>
  </si>
  <si>
    <t>SEMILLA DE ACELGA sobre x 2 gr</t>
  </si>
  <si>
    <t>SEMILLA DE AHUYAMIN, clima medio-cálido X 25 gr</t>
  </si>
  <si>
    <t>SEMILLA DE AJÍ, Variedad Jalapeño, clima medio-cálido X 2 gr</t>
  </si>
  <si>
    <t>SEMILLA DE CEBOLLA Puerro, clima medio-cálido X 2 gr</t>
  </si>
  <si>
    <t>SEMILLA DE CEBOLLA, Variedad Larga Tokio, clima medio-cálido X 2 gr</t>
  </si>
  <si>
    <t>SEMILLA DE CILANTRO, Variedad Común clima medio-cálido X 5 gr</t>
  </si>
  <si>
    <t>SEMILLA DE FRIJOL CALIMA, clima medio-cálido</t>
  </si>
  <si>
    <t>SEMILLA DE HABICHUELA, Variedad Lago Azul clima medio-cálido X 10 gr</t>
  </si>
  <si>
    <t>SEMILLA DE LECHUGA, Variedad Black Seeded Simpson clima medio-cálido X 3 gr</t>
  </si>
  <si>
    <t>SEMILLA DE MAÍZ PIONER P2069, clima medio-cálido</t>
  </si>
  <si>
    <t>SEMILLA DE PAPAYA variedad maradol sobre x 100 semillas</t>
  </si>
  <si>
    <t xml:space="preserve">SEMILLA DE PEPINO COHOMBRO, Variedad Poinsett 76 clima medio-cálido X 3 gr </t>
  </si>
  <si>
    <t>SEMILLA DE PEREJIL sobre x 2gr</t>
  </si>
  <si>
    <t>SEMILLA DE PIMENTÓN, California Wonder clima medio-cálido X 2 gr</t>
  </si>
  <si>
    <t>SEMILLA DE RÁBANO variedad Crimson Giantsobre x 2 gr</t>
  </si>
  <si>
    <t>SEMILLA DE TOMATE, Variedad Rio Grande, clima medio-cálido X 2 gr</t>
  </si>
  <si>
    <t>SEMILLA DE ZANAHORIA, Variedad Danvers, clima medio-cálido X 4 gr</t>
  </si>
  <si>
    <t xml:space="preserve">SÉMOLA DE MAÍZ O TRIGO USO AGRÍCOLA X 25 KG </t>
  </si>
  <si>
    <t xml:space="preserve">SERRUCHO PODADOR
Serrucho curvo de corte por tracción, diámetro de corte 120.00 mm, peso de 400 gr, hoja de 33 cm de LONGITUD, mango curvo, estuche con sistema de cierre con correa de velcro para sujetar a la pierna. IMPORTADA
</t>
  </si>
  <si>
    <t>SODA CAUSTICA. Presentación kilo.</t>
  </si>
  <si>
    <t>SULFATO DE AMONIO X 25 KG</t>
  </si>
  <si>
    <t>SULFATO DE CALCIO USO AGRÍCOLA X 50 KG</t>
  </si>
  <si>
    <t xml:space="preserve">SULFATO DE COBRE USO AGRÍCOLA X 50 KG </t>
  </si>
  <si>
    <t xml:space="preserve">SULFATO DE MAGNESIO USO AGRÍCOLA X 25 KG </t>
  </si>
  <si>
    <t>SULFATO DE MANGANESO USO AGRÍCOLA X 25 KG</t>
  </si>
  <si>
    <t xml:space="preserve">SULFATO DE POTASIO USO AGRÍCOLA X 25 KG  </t>
  </si>
  <si>
    <t xml:space="preserve">SULFATO DE ZINC USO AGRÍCOLA X 50 KG </t>
  </si>
  <si>
    <t>SULFATO FERROSO USO AGRÍCOLA X 25 KG</t>
  </si>
  <si>
    <t xml:space="preserve">TIJERA 
Podadera Suiza a una mano - Alto rendimiento - Ergonómica: diámetro de corte 25 mm, talla L (mano grande), longitud 210 mm, peso 245 gr, Corta-alambres, Raspador, Regulación micromé-trica, Sistema de amortiguación, Empuñaduras en aluminio mati-zado, Cabeza de corte inclinada, IMPORTADA. 
</t>
  </si>
  <si>
    <t xml:space="preserve">TIRAS INDICADORAS DE PH 5-7 
Tiras indicadoras de pH 5,0 - 7,0 no destiñen. Presentación: Caja de plástico x 100 strips
</t>
  </si>
  <si>
    <t>ÚREA 46-0-0 X 50 KG</t>
  </si>
  <si>
    <t xml:space="preserve">Unidad   </t>
  </si>
  <si>
    <t>Kilo</t>
  </si>
  <si>
    <t>Libra</t>
  </si>
  <si>
    <t>Unidad</t>
  </si>
  <si>
    <t>Rollo</t>
  </si>
  <si>
    <t>Litro</t>
  </si>
  <si>
    <t>Galon</t>
  </si>
  <si>
    <t>&gt;B</t>
  </si>
  <si>
    <t>Paquete</t>
  </si>
  <si>
    <t>sobre</t>
  </si>
  <si>
    <t>caja</t>
  </si>
  <si>
    <t>NOTA: Los items 7 y 87 se tomaron los rpecios del cto. 157 y se les hizo el incremento del IPC, ya que la cotización allegada, no cotizo estos elementos</t>
  </si>
  <si>
    <t>el item 54  se tomo de mercado libre pagina internet</t>
  </si>
  <si>
    <t>COTIZACION PROSEOL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</si>
</sst>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quot;$&quot;\ * #,##0.00_-;\-&quot;$&quot;\ * #,##0.00_-;_-&quot;$&quot;\ * &quot;-&quot;??_-;_-@_-"/>
    <numFmt numFmtId="165" formatCode="&quot;$&quot;\ #,##0"/>
    <numFmt numFmtId="166" formatCode="_-&quot;$&quot;\ * #,##0_-;\-&quot;$&quot;\ * #,##0_-;_-&quot;$&quot;\ * &quot;-&quot;??_-;_-@_-"/>
    <numFmt numFmtId="167" formatCode="_(* #,##0_);_(* \(#,##0\);_(* &quot;-&quot;??_);_(@_)"/>
  </numFmts>
  <fonts count="9"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
      <b/>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cellStyleXfs>
  <cellXfs count="53">
    <xf numFmtId="0" fontId="0" fillId="0" borderId="0" xfId="0"/>
    <xf numFmtId="0" fontId="3" fillId="2" borderId="1"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3" borderId="1" xfId="2" applyNumberFormat="1" applyFont="1" applyFill="1" applyBorder="1" applyAlignment="1">
      <alignment horizontal="center" vertical="center" wrapText="1"/>
    </xf>
    <xf numFmtId="165" fontId="4" fillId="4" borderId="7" xfId="2" applyNumberFormat="1" applyFont="1" applyFill="1" applyBorder="1" applyAlignment="1">
      <alignment horizontal="right" vertical="center"/>
    </xf>
    <xf numFmtId="165" fontId="5" fillId="3" borderId="1" xfId="0" applyNumberFormat="1" applyFont="1" applyFill="1" applyBorder="1" applyAlignment="1">
      <alignment vertical="center" wrapText="1"/>
    </xf>
    <xf numFmtId="165" fontId="5" fillId="3" borderId="1" xfId="0" applyNumberFormat="1" applyFont="1" applyFill="1" applyBorder="1" applyAlignment="1">
      <alignment horizontal="center" vertical="center"/>
    </xf>
    <xf numFmtId="165" fontId="2" fillId="4" borderId="9" xfId="0"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9" fontId="4" fillId="3" borderId="1" xfId="1" applyFont="1" applyFill="1" applyBorder="1" applyAlignment="1">
      <alignment horizontal="center" vertical="center"/>
    </xf>
    <xf numFmtId="167" fontId="5" fillId="3" borderId="1" xfId="3" applyNumberFormat="1" applyFont="1" applyFill="1" applyBorder="1" applyAlignment="1">
      <alignment horizontal="center" vertical="center"/>
    </xf>
    <xf numFmtId="166" fontId="5" fillId="4" borderId="7" xfId="2" applyNumberFormat="1" applyFont="1" applyFill="1" applyBorder="1" applyAlignment="1">
      <alignment horizontal="center" vertical="center" wrapText="1"/>
    </xf>
    <xf numFmtId="166" fontId="5" fillId="4" borderId="1" xfId="0" applyNumberFormat="1" applyFont="1" applyFill="1" applyBorder="1" applyAlignment="1">
      <alignment horizontal="center" vertical="center" wrapText="1"/>
    </xf>
    <xf numFmtId="166" fontId="4" fillId="4" borderId="8" xfId="0" applyNumberFormat="1" applyFont="1" applyFill="1" applyBorder="1" applyAlignment="1">
      <alignment horizontal="center" vertical="center" wrapText="1"/>
    </xf>
    <xf numFmtId="166" fontId="5" fillId="3" borderId="1" xfId="2" applyNumberFormat="1" applyFont="1" applyFill="1" applyBorder="1" applyAlignment="1">
      <alignment horizontal="center" vertical="center" wrapText="1"/>
    </xf>
    <xf numFmtId="166" fontId="5" fillId="3" borderId="1" xfId="0" applyNumberFormat="1" applyFont="1" applyFill="1" applyBorder="1" applyAlignment="1">
      <alignment horizontal="center" vertical="center" wrapText="1"/>
    </xf>
    <xf numFmtId="166" fontId="4" fillId="3" borderId="8" xfId="2" applyNumberFormat="1" applyFont="1" applyFill="1" applyBorder="1" applyAlignment="1">
      <alignment horizontal="center" vertical="center" wrapText="1"/>
    </xf>
    <xf numFmtId="0" fontId="2" fillId="2" borderId="0" xfId="0" applyFont="1" applyFill="1" applyAlignment="1">
      <alignment vertical="center"/>
    </xf>
    <xf numFmtId="0" fontId="5" fillId="5" borderId="12" xfId="0" applyFont="1" applyFill="1" applyBorder="1" applyAlignment="1">
      <alignment horizontal="justify" vertical="center" wrapText="1"/>
    </xf>
    <xf numFmtId="0" fontId="5" fillId="5" borderId="13" xfId="0" applyFont="1" applyFill="1" applyBorder="1" applyAlignment="1">
      <alignment horizontal="center" vertical="center"/>
    </xf>
    <xf numFmtId="0" fontId="5" fillId="5" borderId="12" xfId="0" applyFont="1" applyFill="1" applyBorder="1" applyAlignment="1">
      <alignment horizontal="center" vertical="center"/>
    </xf>
    <xf numFmtId="0" fontId="5" fillId="5" borderId="14" xfId="0" applyFont="1" applyFill="1" applyBorder="1" applyAlignment="1">
      <alignment horizontal="center" vertical="center"/>
    </xf>
    <xf numFmtId="0" fontId="3" fillId="0" borderId="14" xfId="0" applyFont="1" applyBorder="1" applyAlignment="1">
      <alignment vertical="center" wrapText="1"/>
    </xf>
    <xf numFmtId="0" fontId="5" fillId="0" borderId="14" xfId="0" applyFont="1" applyBorder="1" applyAlignment="1">
      <alignment horizontal="center" vertical="center" wrapText="1"/>
    </xf>
    <xf numFmtId="0" fontId="6" fillId="2" borderId="0" xfId="0" applyFont="1" applyFill="1" applyAlignment="1">
      <alignment horizontal="right"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8" fillId="0" borderId="0" xfId="0" applyFont="1" applyAlignment="1">
      <alignment horizontal="center" vertical="justify"/>
    </xf>
    <xf numFmtId="165" fontId="2" fillId="4" borderId="10" xfId="0" applyNumberFormat="1" applyFont="1" applyFill="1" applyBorder="1" applyAlignment="1">
      <alignment horizontal="right" vertical="center"/>
    </xf>
    <xf numFmtId="165" fontId="2" fillId="4" borderId="11" xfId="0" applyNumberFormat="1" applyFont="1" applyFill="1" applyBorder="1" applyAlignment="1">
      <alignment horizontal="right"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cellXfs>
  <cellStyles count="4">
    <cellStyle name="Millares" xfId="3" builtinId="3"/>
    <cellStyle name="Moneda" xfId="2" builtinId="4"/>
    <cellStyle name="Normal" xfId="0" builtinId="0"/>
    <cellStyle name="Porcentaje" xfId="1" builtinId="5"/>
  </cellStyles>
  <dxfs count="0"/>
  <tableStyles count="0" defaultTableStyle="TableStyleMedium2" defaultPivotStyle="PivotStyleLight16"/>
  <colors>
    <mruColors>
      <color rgb="FFEED9F9"/>
      <color rgb="FFE4F1FC"/>
      <color rgb="FFFFFFC9"/>
      <color rgb="FFEBFFEB"/>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109</xdr:row>
      <xdr:rowOff>0</xdr:rowOff>
    </xdr:from>
    <xdr:to>
      <xdr:col>1</xdr:col>
      <xdr:colOff>2952750</xdr:colOff>
      <xdr:row>126</xdr:row>
      <xdr:rowOff>142875</xdr:rowOff>
    </xdr:to>
    <xdr:sp macro="" textlink="">
      <xdr:nvSpPr>
        <xdr:cNvPr id="1025" name="AutoShape 1">
          <a:extLst>
            <a:ext uri="{FF2B5EF4-FFF2-40B4-BE49-F238E27FC236}">
              <a16:creationId xmlns:a16="http://schemas.microsoft.com/office/drawing/2014/main" id="{DC51BC8F-CE37-91E8-B20C-57030D479660}"/>
            </a:ext>
          </a:extLst>
        </xdr:cNvPr>
        <xdr:cNvSpPr>
          <a:spLocks noChangeAspect="1" noChangeArrowheads="1"/>
        </xdr:cNvSpPr>
      </xdr:nvSpPr>
      <xdr:spPr bwMode="auto">
        <a:xfrm>
          <a:off x="285750" y="66217800"/>
          <a:ext cx="2952750" cy="295275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editAs="oneCell">
    <xdr:from>
      <xdr:col>1</xdr:col>
      <xdr:colOff>0</xdr:colOff>
      <xdr:row>115</xdr:row>
      <xdr:rowOff>0</xdr:rowOff>
    </xdr:from>
    <xdr:to>
      <xdr:col>1</xdr:col>
      <xdr:colOff>304800</xdr:colOff>
      <xdr:row>116</xdr:row>
      <xdr:rowOff>114300</xdr:rowOff>
    </xdr:to>
    <xdr:sp macro="" textlink="">
      <xdr:nvSpPr>
        <xdr:cNvPr id="1026" name="AutoShape 2">
          <a:extLst>
            <a:ext uri="{FF2B5EF4-FFF2-40B4-BE49-F238E27FC236}">
              <a16:creationId xmlns:a16="http://schemas.microsoft.com/office/drawing/2014/main" id="{AB53AE4E-ABAC-B3B1-7ACA-AC689EA411E9}"/>
            </a:ext>
          </a:extLst>
        </xdr:cNvPr>
        <xdr:cNvSpPr>
          <a:spLocks noChangeAspect="1" noChangeArrowheads="1"/>
        </xdr:cNvSpPr>
      </xdr:nvSpPr>
      <xdr:spPr bwMode="auto">
        <a:xfrm>
          <a:off x="285750" y="6721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R116"/>
  <sheetViews>
    <sheetView tabSelected="1" zoomScaleNormal="100" workbookViewId="0">
      <selection activeCell="B7" sqref="B7"/>
    </sheetView>
  </sheetViews>
  <sheetFormatPr baseColWidth="10" defaultColWidth="11.5703125" defaultRowHeight="12.75" x14ac:dyDescent="0.2"/>
  <cols>
    <col min="1" max="1" width="4.28515625" style="2" customWidth="1"/>
    <col min="2" max="2" width="55" style="2" customWidth="1"/>
    <col min="3" max="3" width="15.28515625" style="5" bestFit="1" customWidth="1"/>
    <col min="4" max="4" width="4" style="5" bestFit="1" customWidth="1"/>
    <col min="5" max="5" width="11.140625" style="6" bestFit="1" customWidth="1"/>
    <col min="6" max="6" width="4.28515625" style="5" bestFit="1" customWidth="1"/>
    <col min="7" max="7" width="9.7109375" style="5" bestFit="1" customWidth="1"/>
    <col min="8" max="8" width="11.140625" style="5" bestFit="1" customWidth="1"/>
    <col min="9" max="9" width="12.140625" style="5" bestFit="1" customWidth="1"/>
    <col min="10" max="10" width="6.28515625" style="7" customWidth="1"/>
    <col min="11" max="11" width="48.85546875" style="7" customWidth="1"/>
    <col min="12" max="12" width="9.7109375" style="7" customWidth="1"/>
    <col min="13" max="13" width="7" style="2" customWidth="1"/>
    <col min="14" max="14" width="13.140625" style="2" customWidth="1"/>
    <col min="15" max="15" width="5.5703125" style="2" customWidth="1"/>
    <col min="16" max="16" width="11.5703125" style="2" customWidth="1"/>
    <col min="17" max="17" width="12" style="2" customWidth="1"/>
    <col min="18" max="18" width="12.140625" style="2" customWidth="1"/>
    <col min="19" max="16384" width="11.5703125" style="2"/>
  </cols>
  <sheetData>
    <row r="1" spans="1:18" ht="15.75" thickBot="1" x14ac:dyDescent="0.25">
      <c r="B1" s="43" t="s">
        <v>14</v>
      </c>
      <c r="C1" s="43"/>
      <c r="D1" s="43"/>
      <c r="E1" s="43"/>
      <c r="F1" s="43"/>
      <c r="G1" s="43"/>
      <c r="H1" s="43"/>
      <c r="I1" s="43"/>
      <c r="J1" s="30"/>
      <c r="K1" s="30"/>
      <c r="L1" s="30"/>
      <c r="M1" s="30"/>
      <c r="N1" s="30"/>
      <c r="O1" s="7"/>
      <c r="P1" s="7"/>
      <c r="Q1" s="7"/>
      <c r="R1" s="7"/>
    </row>
    <row r="2" spans="1:18" x14ac:dyDescent="0.2">
      <c r="A2" s="47" t="s">
        <v>0</v>
      </c>
      <c r="B2" s="47" t="s">
        <v>5</v>
      </c>
      <c r="C2" s="48" t="s">
        <v>1</v>
      </c>
      <c r="D2" s="49" t="s">
        <v>2</v>
      </c>
      <c r="E2" s="50" t="s">
        <v>121</v>
      </c>
      <c r="F2" s="51"/>
      <c r="G2" s="51"/>
      <c r="H2" s="51"/>
      <c r="I2" s="52"/>
      <c r="J2" s="38" t="s">
        <v>12</v>
      </c>
      <c r="K2" s="39"/>
      <c r="L2" s="39"/>
      <c r="M2" s="39"/>
      <c r="N2" s="39"/>
      <c r="O2" s="39"/>
      <c r="P2" s="39"/>
      <c r="Q2" s="39"/>
      <c r="R2" s="40"/>
    </row>
    <row r="3" spans="1:18" s="3" customFormat="1" ht="26.25" thickBot="1" x14ac:dyDescent="0.25">
      <c r="A3" s="47"/>
      <c r="B3" s="47"/>
      <c r="C3" s="48"/>
      <c r="D3" s="49"/>
      <c r="E3" s="12" t="s">
        <v>3</v>
      </c>
      <c r="F3" s="13" t="s">
        <v>8</v>
      </c>
      <c r="G3" s="13" t="s">
        <v>4</v>
      </c>
      <c r="H3" s="13" t="s">
        <v>9</v>
      </c>
      <c r="I3" s="14" t="s">
        <v>10</v>
      </c>
      <c r="J3" s="8" t="s">
        <v>0</v>
      </c>
      <c r="K3" s="9" t="s">
        <v>5</v>
      </c>
      <c r="L3" s="9" t="s">
        <v>6</v>
      </c>
      <c r="M3" s="9" t="s">
        <v>2</v>
      </c>
      <c r="N3" s="16" t="s">
        <v>3</v>
      </c>
      <c r="O3" s="10" t="s">
        <v>8</v>
      </c>
      <c r="P3" s="10" t="s">
        <v>4</v>
      </c>
      <c r="Q3" s="10" t="s">
        <v>9</v>
      </c>
      <c r="R3" s="11" t="s">
        <v>10</v>
      </c>
    </row>
    <row r="4" spans="1:18" s="3" customFormat="1" ht="13.5" thickBot="1" x14ac:dyDescent="0.25">
      <c r="A4" s="1">
        <v>1</v>
      </c>
      <c r="B4" s="35" t="s">
        <v>15</v>
      </c>
      <c r="C4" s="36" t="s">
        <v>16</v>
      </c>
      <c r="D4" s="32">
        <v>1</v>
      </c>
      <c r="E4" s="24">
        <v>269000</v>
      </c>
      <c r="F4" s="15">
        <v>0</v>
      </c>
      <c r="G4" s="25">
        <f>E4*F4</f>
        <v>0</v>
      </c>
      <c r="H4" s="25">
        <f>E4+G4</f>
        <v>269000</v>
      </c>
      <c r="I4" s="26">
        <f>H4*D4</f>
        <v>269000</v>
      </c>
      <c r="J4" s="8">
        <v>1</v>
      </c>
      <c r="K4" s="18" t="str">
        <f>+B4</f>
        <v>ABONO 17-6-18-2 X 50 KG</v>
      </c>
      <c r="L4" s="19" t="str">
        <f t="shared" ref="L4:M19" si="0">+C4</f>
        <v>BULTO</v>
      </c>
      <c r="M4" s="23">
        <f t="shared" si="0"/>
        <v>1</v>
      </c>
      <c r="N4" s="27">
        <f>E4</f>
        <v>269000</v>
      </c>
      <c r="O4" s="22">
        <f>F4</f>
        <v>0</v>
      </c>
      <c r="P4" s="28">
        <f>G4</f>
        <v>0</v>
      </c>
      <c r="Q4" s="28">
        <f>H4</f>
        <v>269000</v>
      </c>
      <c r="R4" s="29">
        <f>I4</f>
        <v>269000</v>
      </c>
    </row>
    <row r="5" spans="1:18" ht="51.75" thickBot="1" x14ac:dyDescent="0.25">
      <c r="A5" s="1">
        <v>2</v>
      </c>
      <c r="B5" s="31" t="s">
        <v>17</v>
      </c>
      <c r="C5" s="33" t="s">
        <v>108</v>
      </c>
      <c r="D5" s="34">
        <v>1</v>
      </c>
      <c r="E5" s="17">
        <v>53167</v>
      </c>
      <c r="F5" s="15">
        <v>0.19</v>
      </c>
      <c r="G5" s="25">
        <f>E5*F5</f>
        <v>10101.73</v>
      </c>
      <c r="H5" s="25">
        <f>E5+G5</f>
        <v>63268.729999999996</v>
      </c>
      <c r="I5" s="26">
        <f t="shared" ref="I5:I68" si="1">H5*D5</f>
        <v>63268.729999999996</v>
      </c>
      <c r="J5" s="8">
        <v>2</v>
      </c>
      <c r="K5" s="18" t="str">
        <f t="shared" ref="K5:M68" si="2">+B5</f>
        <v xml:space="preserve">ACEITE 2 TIEMPOS
Tipo premium, alta viscosidad, semisintético para maquinaria agrícola x cuarto UNIDAD
</v>
      </c>
      <c r="L5" s="19" t="str">
        <f t="shared" si="0"/>
        <v xml:space="preserve">Unidad   </v>
      </c>
      <c r="M5" s="23">
        <f t="shared" si="0"/>
        <v>1</v>
      </c>
      <c r="N5" s="27">
        <f t="shared" ref="N5:N68" si="3">E5</f>
        <v>53167</v>
      </c>
      <c r="O5" s="22">
        <f t="shared" ref="O5:O95" si="4">F5</f>
        <v>0.19</v>
      </c>
      <c r="P5" s="28">
        <f t="shared" ref="P5:P68" si="5">G5</f>
        <v>10101.73</v>
      </c>
      <c r="Q5" s="28">
        <f t="shared" ref="Q5:Q68" si="6">H5</f>
        <v>63268.729999999996</v>
      </c>
      <c r="R5" s="29">
        <f t="shared" ref="R5:R68" si="7">I5</f>
        <v>63268.729999999996</v>
      </c>
    </row>
    <row r="6" spans="1:18" ht="39" thickBot="1" x14ac:dyDescent="0.25">
      <c r="A6" s="1">
        <v>3</v>
      </c>
      <c r="B6" s="31" t="s">
        <v>18</v>
      </c>
      <c r="C6" s="33" t="s">
        <v>109</v>
      </c>
      <c r="D6" s="34">
        <v>1</v>
      </c>
      <c r="E6" s="17">
        <v>39000</v>
      </c>
      <c r="F6" s="15">
        <v>0</v>
      </c>
      <c r="G6" s="25">
        <f t="shared" ref="G6:G69" si="8">E6*F6</f>
        <v>0</v>
      </c>
      <c r="H6" s="25">
        <f t="shared" ref="H6:H69" si="9">E6+G6</f>
        <v>39000</v>
      </c>
      <c r="I6" s="26">
        <f t="shared" si="1"/>
        <v>39000</v>
      </c>
      <c r="J6" s="8">
        <v>3</v>
      </c>
      <c r="K6" s="18" t="str">
        <f t="shared" si="2"/>
        <v xml:space="preserve">ACIDO CÍTRICO 
En polvo para industria alimentaria. Presentación kilo
</v>
      </c>
      <c r="L6" s="19" t="str">
        <f t="shared" si="0"/>
        <v>Kilo</v>
      </c>
      <c r="M6" s="23">
        <f t="shared" si="0"/>
        <v>1</v>
      </c>
      <c r="N6" s="27">
        <f t="shared" si="3"/>
        <v>39000</v>
      </c>
      <c r="O6" s="22">
        <f t="shared" si="4"/>
        <v>0</v>
      </c>
      <c r="P6" s="28">
        <f t="shared" si="5"/>
        <v>0</v>
      </c>
      <c r="Q6" s="28">
        <f t="shared" si="6"/>
        <v>39000</v>
      </c>
      <c r="R6" s="29">
        <f t="shared" si="7"/>
        <v>39000</v>
      </c>
    </row>
    <row r="7" spans="1:18" ht="73.5" customHeight="1" thickBot="1" x14ac:dyDescent="0.25">
      <c r="A7" s="1">
        <v>4</v>
      </c>
      <c r="B7" s="31" t="s">
        <v>19</v>
      </c>
      <c r="C7" s="33" t="s">
        <v>110</v>
      </c>
      <c r="D7" s="34">
        <v>1</v>
      </c>
      <c r="E7" s="17">
        <v>159000</v>
      </c>
      <c r="F7" s="15">
        <v>0</v>
      </c>
      <c r="G7" s="25">
        <f t="shared" si="8"/>
        <v>0</v>
      </c>
      <c r="H7" s="25">
        <f t="shared" si="9"/>
        <v>159000</v>
      </c>
      <c r="I7" s="26">
        <f t="shared" si="1"/>
        <v>159000</v>
      </c>
      <c r="J7" s="8">
        <v>4</v>
      </c>
      <c r="K7" s="18" t="str">
        <f t="shared" si="2"/>
        <v xml:space="preserve">AGENTE MICROBIAL, ANTAGONISTA DE FITOPATÓGENOS Y NE-MATICIDA DE USO AGRÍCOLA. 
Composición: Trichoderma harzianum, Trichoderma asperellum, Trichoderma atroviride 5 x 108 conidias/g + Paecilomyceslilacinus 5x108 conidias/g Contenido Total 1x109 conidias/g    X 500 GRS 
</v>
      </c>
      <c r="L7" s="19" t="str">
        <f t="shared" si="0"/>
        <v>Libra</v>
      </c>
      <c r="M7" s="23">
        <f t="shared" si="0"/>
        <v>1</v>
      </c>
      <c r="N7" s="27">
        <f t="shared" si="3"/>
        <v>159000</v>
      </c>
      <c r="O7" s="22">
        <f t="shared" si="4"/>
        <v>0</v>
      </c>
      <c r="P7" s="28">
        <f t="shared" si="5"/>
        <v>0</v>
      </c>
      <c r="Q7" s="28">
        <f t="shared" si="6"/>
        <v>159000</v>
      </c>
      <c r="R7" s="29">
        <f t="shared" si="7"/>
        <v>159000</v>
      </c>
    </row>
    <row r="8" spans="1:18" ht="39" thickBot="1" x14ac:dyDescent="0.25">
      <c r="A8" s="1">
        <v>5</v>
      </c>
      <c r="B8" s="31" t="s">
        <v>20</v>
      </c>
      <c r="C8" s="33" t="s">
        <v>109</v>
      </c>
      <c r="D8" s="34">
        <v>1</v>
      </c>
      <c r="E8" s="17">
        <v>29000</v>
      </c>
      <c r="F8" s="15">
        <v>0.19</v>
      </c>
      <c r="G8" s="25">
        <f t="shared" si="8"/>
        <v>5510</v>
      </c>
      <c r="H8" s="25">
        <f t="shared" si="9"/>
        <v>34510</v>
      </c>
      <c r="I8" s="26">
        <f t="shared" si="1"/>
        <v>34510</v>
      </c>
      <c r="J8" s="8">
        <v>5</v>
      </c>
      <c r="K8" s="18" t="str">
        <f t="shared" si="2"/>
        <v xml:space="preserve">ALAMBRE GALVANIZADO
Calibre 12 x kilo
</v>
      </c>
      <c r="L8" s="19" t="str">
        <f t="shared" si="0"/>
        <v>Kilo</v>
      </c>
      <c r="M8" s="23">
        <f t="shared" si="0"/>
        <v>1</v>
      </c>
      <c r="N8" s="27">
        <f t="shared" si="3"/>
        <v>29000</v>
      </c>
      <c r="O8" s="22">
        <f t="shared" si="4"/>
        <v>0.19</v>
      </c>
      <c r="P8" s="28">
        <f t="shared" si="5"/>
        <v>5510</v>
      </c>
      <c r="Q8" s="28">
        <f t="shared" si="6"/>
        <v>34510</v>
      </c>
      <c r="R8" s="29">
        <f t="shared" si="7"/>
        <v>34510</v>
      </c>
    </row>
    <row r="9" spans="1:18" ht="39" thickBot="1" x14ac:dyDescent="0.25">
      <c r="A9" s="1">
        <v>6</v>
      </c>
      <c r="B9" s="31" t="s">
        <v>21</v>
      </c>
      <c r="C9" s="33" t="s">
        <v>16</v>
      </c>
      <c r="D9" s="34">
        <v>1</v>
      </c>
      <c r="E9" s="17">
        <v>499000</v>
      </c>
      <c r="F9" s="15">
        <v>0</v>
      </c>
      <c r="G9" s="25">
        <f t="shared" si="8"/>
        <v>0</v>
      </c>
      <c r="H9" s="25">
        <f t="shared" si="9"/>
        <v>499000</v>
      </c>
      <c r="I9" s="26">
        <f t="shared" si="1"/>
        <v>499000</v>
      </c>
      <c r="J9" s="8">
        <v>6</v>
      </c>
      <c r="K9" s="18" t="str">
        <f t="shared" si="2"/>
        <v xml:space="preserve">AZUFRE ELEMENTAL 
USO AGRÍCOLA al 90 %  X 25 KG
</v>
      </c>
      <c r="L9" s="19" t="str">
        <f t="shared" si="0"/>
        <v>BULTO</v>
      </c>
      <c r="M9" s="23">
        <f t="shared" si="0"/>
        <v>1</v>
      </c>
      <c r="N9" s="27">
        <f t="shared" si="3"/>
        <v>499000</v>
      </c>
      <c r="O9" s="22">
        <f t="shared" si="4"/>
        <v>0</v>
      </c>
      <c r="P9" s="28">
        <f t="shared" si="5"/>
        <v>0</v>
      </c>
      <c r="Q9" s="28">
        <f t="shared" si="6"/>
        <v>499000</v>
      </c>
      <c r="R9" s="29">
        <f t="shared" si="7"/>
        <v>499000</v>
      </c>
    </row>
    <row r="10" spans="1:18" ht="90" thickBot="1" x14ac:dyDescent="0.25">
      <c r="A10" s="1">
        <v>7</v>
      </c>
      <c r="B10" s="31" t="s">
        <v>22</v>
      </c>
      <c r="C10" s="33" t="s">
        <v>110</v>
      </c>
      <c r="D10" s="34">
        <v>1</v>
      </c>
      <c r="E10" s="17">
        <f>(71645*5.22%)+71645</f>
        <v>75384.869000000006</v>
      </c>
      <c r="F10" s="15">
        <v>0.19</v>
      </c>
      <c r="G10" s="25">
        <f t="shared" si="8"/>
        <v>14323.125110000001</v>
      </c>
      <c r="H10" s="25">
        <f t="shared" si="9"/>
        <v>89707.99411</v>
      </c>
      <c r="I10" s="26">
        <f t="shared" si="1"/>
        <v>89707.99411</v>
      </c>
      <c r="J10" s="8">
        <v>7</v>
      </c>
      <c r="K10" s="18" t="str">
        <f t="shared" si="2"/>
        <v xml:space="preserve">BIOINSUMO DE USO AGRÍCOLA AGENTE MICROBIANO ENTO-MOPATÓGENO. 
Composición: Beauveria bassiana 4x108 esporas/g + Metarhizium anisopliae 4x108 esporas/g + Lecanicillium lecanii 1x108 espo-ras/g + Bacillus thuringiensis 1x108 esporas/g Contenido total 1x109 esporas/g  
</v>
      </c>
      <c r="L10" s="19" t="str">
        <f t="shared" si="0"/>
        <v>Libra</v>
      </c>
      <c r="M10" s="23">
        <f t="shared" si="0"/>
        <v>1</v>
      </c>
      <c r="N10" s="27">
        <f t="shared" si="3"/>
        <v>75384.869000000006</v>
      </c>
      <c r="O10" s="22">
        <f t="shared" si="4"/>
        <v>0.19</v>
      </c>
      <c r="P10" s="28">
        <f t="shared" si="5"/>
        <v>14323.125110000001</v>
      </c>
      <c r="Q10" s="28">
        <f t="shared" si="6"/>
        <v>89707.99411</v>
      </c>
      <c r="R10" s="29">
        <f t="shared" si="7"/>
        <v>89707.99411</v>
      </c>
    </row>
    <row r="11" spans="1:18" ht="39" thickBot="1" x14ac:dyDescent="0.25">
      <c r="A11" s="1">
        <v>8</v>
      </c>
      <c r="B11" s="31" t="s">
        <v>23</v>
      </c>
      <c r="C11" s="33" t="s">
        <v>108</v>
      </c>
      <c r="D11" s="34">
        <v>2</v>
      </c>
      <c r="E11" s="17">
        <v>289000</v>
      </c>
      <c r="F11" s="15">
        <v>0.19</v>
      </c>
      <c r="G11" s="25">
        <f t="shared" si="8"/>
        <v>54910</v>
      </c>
      <c r="H11" s="25">
        <f t="shared" si="9"/>
        <v>343910</v>
      </c>
      <c r="I11" s="26">
        <f t="shared" si="1"/>
        <v>687820</v>
      </c>
      <c r="J11" s="8">
        <v>8</v>
      </c>
      <c r="K11" s="18" t="str">
        <f t="shared" si="2"/>
        <v xml:space="preserve">BOMBA INSUFLADORA MANUAL
Capacidad 1,5 kg, material resistente
</v>
      </c>
      <c r="L11" s="19" t="str">
        <f t="shared" si="0"/>
        <v xml:space="preserve">Unidad   </v>
      </c>
      <c r="M11" s="23">
        <f t="shared" si="0"/>
        <v>2</v>
      </c>
      <c r="N11" s="27">
        <f t="shared" si="3"/>
        <v>289000</v>
      </c>
      <c r="O11" s="22">
        <f t="shared" si="4"/>
        <v>0.19</v>
      </c>
      <c r="P11" s="28">
        <f t="shared" si="5"/>
        <v>54910</v>
      </c>
      <c r="Q11" s="28">
        <f t="shared" si="6"/>
        <v>343910</v>
      </c>
      <c r="R11" s="29">
        <f t="shared" si="7"/>
        <v>687820</v>
      </c>
    </row>
    <row r="12" spans="1:18" ht="39" thickBot="1" x14ac:dyDescent="0.25">
      <c r="A12" s="1">
        <v>9</v>
      </c>
      <c r="B12" s="31" t="s">
        <v>24</v>
      </c>
      <c r="C12" s="33" t="s">
        <v>16</v>
      </c>
      <c r="D12" s="34">
        <v>1</v>
      </c>
      <c r="E12" s="17">
        <v>39000</v>
      </c>
      <c r="F12" s="15">
        <v>0</v>
      </c>
      <c r="G12" s="25">
        <f t="shared" si="8"/>
        <v>0</v>
      </c>
      <c r="H12" s="25">
        <f t="shared" si="9"/>
        <v>39000</v>
      </c>
      <c r="I12" s="26">
        <f t="shared" si="1"/>
        <v>39000</v>
      </c>
      <c r="J12" s="8">
        <v>9</v>
      </c>
      <c r="K12" s="18" t="str">
        <f t="shared" si="2"/>
        <v xml:space="preserve">CAL DOLOMITA 
CaMg (CO3)2 USO AGRÍCOLA X 50 KG
</v>
      </c>
      <c r="L12" s="19" t="str">
        <f t="shared" si="0"/>
        <v>BULTO</v>
      </c>
      <c r="M12" s="23">
        <f t="shared" si="0"/>
        <v>1</v>
      </c>
      <c r="N12" s="27">
        <f t="shared" si="3"/>
        <v>39000</v>
      </c>
      <c r="O12" s="22">
        <f t="shared" si="4"/>
        <v>0</v>
      </c>
      <c r="P12" s="28">
        <f t="shared" si="5"/>
        <v>0</v>
      </c>
      <c r="Q12" s="28">
        <f t="shared" si="6"/>
        <v>39000</v>
      </c>
      <c r="R12" s="29">
        <f t="shared" si="7"/>
        <v>39000</v>
      </c>
    </row>
    <row r="13" spans="1:18" ht="39" thickBot="1" x14ac:dyDescent="0.25">
      <c r="A13" s="1">
        <v>10</v>
      </c>
      <c r="B13" s="31" t="s">
        <v>25</v>
      </c>
      <c r="C13" s="33" t="s">
        <v>16</v>
      </c>
      <c r="D13" s="34">
        <v>1</v>
      </c>
      <c r="E13" s="17">
        <v>59000</v>
      </c>
      <c r="F13" s="15">
        <v>0</v>
      </c>
      <c r="G13" s="25">
        <f t="shared" si="8"/>
        <v>0</v>
      </c>
      <c r="H13" s="25">
        <f t="shared" si="9"/>
        <v>59000</v>
      </c>
      <c r="I13" s="26">
        <f t="shared" si="1"/>
        <v>59000</v>
      </c>
      <c r="J13" s="8">
        <v>10</v>
      </c>
      <c r="K13" s="18" t="str">
        <f t="shared" si="2"/>
        <v xml:space="preserve">CAL VIVA 
(Oxido de calcio) USO AGRÍCOLA X 50 KG
</v>
      </c>
      <c r="L13" s="19" t="str">
        <f t="shared" si="0"/>
        <v>BULTO</v>
      </c>
      <c r="M13" s="23">
        <f t="shared" si="0"/>
        <v>1</v>
      </c>
      <c r="N13" s="27">
        <f t="shared" si="3"/>
        <v>59000</v>
      </c>
      <c r="O13" s="22">
        <f t="shared" si="4"/>
        <v>0</v>
      </c>
      <c r="P13" s="28">
        <f t="shared" si="5"/>
        <v>0</v>
      </c>
      <c r="Q13" s="28">
        <f t="shared" si="6"/>
        <v>59000</v>
      </c>
      <c r="R13" s="29">
        <f t="shared" si="7"/>
        <v>59000</v>
      </c>
    </row>
    <row r="14" spans="1:18" ht="39" thickBot="1" x14ac:dyDescent="0.25">
      <c r="A14" s="1">
        <v>11</v>
      </c>
      <c r="B14" s="31" t="s">
        <v>26</v>
      </c>
      <c r="C14" s="33" t="s">
        <v>111</v>
      </c>
      <c r="D14" s="34">
        <v>1</v>
      </c>
      <c r="E14" s="17">
        <v>399000</v>
      </c>
      <c r="F14" s="15">
        <v>0.19</v>
      </c>
      <c r="G14" s="25">
        <f t="shared" si="8"/>
        <v>75810</v>
      </c>
      <c r="H14" s="25">
        <f t="shared" si="9"/>
        <v>474810</v>
      </c>
      <c r="I14" s="26">
        <f t="shared" si="1"/>
        <v>474810</v>
      </c>
      <c r="J14" s="8">
        <v>11</v>
      </c>
      <c r="K14" s="18" t="str">
        <f t="shared" si="2"/>
        <v xml:space="preserve">CANECA PLÁSTICA DE 55 GALONES 
Con aro de seguridad y tapa enroscable
</v>
      </c>
      <c r="L14" s="19" t="str">
        <f t="shared" si="0"/>
        <v>Unidad</v>
      </c>
      <c r="M14" s="23">
        <f t="shared" si="0"/>
        <v>1</v>
      </c>
      <c r="N14" s="27">
        <f t="shared" si="3"/>
        <v>399000</v>
      </c>
      <c r="O14" s="22">
        <f t="shared" si="4"/>
        <v>0.19</v>
      </c>
      <c r="P14" s="28">
        <f t="shared" si="5"/>
        <v>75810</v>
      </c>
      <c r="Q14" s="28">
        <f t="shared" si="6"/>
        <v>474810</v>
      </c>
      <c r="R14" s="29">
        <f t="shared" si="7"/>
        <v>474810</v>
      </c>
    </row>
    <row r="15" spans="1:18" ht="51.75" thickBot="1" x14ac:dyDescent="0.25">
      <c r="A15" s="1">
        <v>12</v>
      </c>
      <c r="B15" s="31" t="s">
        <v>27</v>
      </c>
      <c r="C15" s="33" t="s">
        <v>112</v>
      </c>
      <c r="D15" s="34">
        <v>1</v>
      </c>
      <c r="E15" s="17">
        <v>59000</v>
      </c>
      <c r="F15" s="15">
        <v>0.19</v>
      </c>
      <c r="G15" s="25">
        <f t="shared" si="8"/>
        <v>11210</v>
      </c>
      <c r="H15" s="25">
        <f t="shared" si="9"/>
        <v>70210</v>
      </c>
      <c r="I15" s="26">
        <f t="shared" si="1"/>
        <v>70210</v>
      </c>
      <c r="J15" s="8">
        <v>12</v>
      </c>
      <c r="K15" s="18" t="str">
        <f t="shared" si="2"/>
        <v xml:space="preserve">CINTA GRIS INDUSTRIAL
Cinta para trabajo pesado plateada de 48 mm x 54,8 m
material polietileno, tela/malla
</v>
      </c>
      <c r="L15" s="19" t="str">
        <f t="shared" si="0"/>
        <v>Rollo</v>
      </c>
      <c r="M15" s="23">
        <f t="shared" si="0"/>
        <v>1</v>
      </c>
      <c r="N15" s="27">
        <f t="shared" si="3"/>
        <v>59000</v>
      </c>
      <c r="O15" s="22">
        <f t="shared" si="4"/>
        <v>0.19</v>
      </c>
      <c r="P15" s="28">
        <f t="shared" si="5"/>
        <v>11210</v>
      </c>
      <c r="Q15" s="28">
        <f t="shared" si="6"/>
        <v>70210</v>
      </c>
      <c r="R15" s="29">
        <f t="shared" si="7"/>
        <v>70210</v>
      </c>
    </row>
    <row r="16" spans="1:18" ht="99.75" customHeight="1" thickBot="1" x14ac:dyDescent="0.25">
      <c r="A16" s="1">
        <v>13</v>
      </c>
      <c r="B16" s="31" t="s">
        <v>28</v>
      </c>
      <c r="C16" s="33" t="s">
        <v>112</v>
      </c>
      <c r="D16" s="34">
        <v>1</v>
      </c>
      <c r="E16" s="17">
        <v>119000</v>
      </c>
      <c r="F16" s="15">
        <v>0.19</v>
      </c>
      <c r="G16" s="25">
        <f t="shared" si="8"/>
        <v>22610</v>
      </c>
      <c r="H16" s="25">
        <f t="shared" si="9"/>
        <v>141610</v>
      </c>
      <c r="I16" s="26">
        <f t="shared" si="1"/>
        <v>141610</v>
      </c>
      <c r="J16" s="8">
        <v>13</v>
      </c>
      <c r="K16" s="18" t="str">
        <f t="shared" si="2"/>
        <v xml:space="preserve">CINTA PLÁSTICA PARA INJERTAR 
Cinta de injerto, es amigable con el medio ambiente, con natura-leza autoadhesiva e inofensiva para las plantas, TAMAÑO: 2,5 cm * 100 metros X Rollo (tamaño adecuado para todo tipo de injer-to), fabricada en pvc de alta calidad, No dejara residuos de adhe-sivo después de despegar las plantas, fuerte, transparente (no debe ser de color), con excelente rendimiento y tracción
</v>
      </c>
      <c r="L16" s="19" t="str">
        <f t="shared" si="0"/>
        <v>Rollo</v>
      </c>
      <c r="M16" s="23">
        <f t="shared" si="0"/>
        <v>1</v>
      </c>
      <c r="N16" s="27">
        <f t="shared" si="3"/>
        <v>119000</v>
      </c>
      <c r="O16" s="22">
        <f t="shared" si="4"/>
        <v>0.19</v>
      </c>
      <c r="P16" s="28">
        <f t="shared" si="5"/>
        <v>22610</v>
      </c>
      <c r="Q16" s="28">
        <f t="shared" si="6"/>
        <v>141610</v>
      </c>
      <c r="R16" s="29">
        <f t="shared" si="7"/>
        <v>141610</v>
      </c>
    </row>
    <row r="17" spans="1:18" ht="13.5" thickBot="1" x14ac:dyDescent="0.25">
      <c r="A17" s="1">
        <v>14</v>
      </c>
      <c r="B17" s="31" t="s">
        <v>29</v>
      </c>
      <c r="C17" s="33" t="s">
        <v>16</v>
      </c>
      <c r="D17" s="34">
        <v>1</v>
      </c>
      <c r="E17" s="17">
        <v>180000</v>
      </c>
      <c r="F17" s="15">
        <v>0</v>
      </c>
      <c r="G17" s="25">
        <f t="shared" si="8"/>
        <v>0</v>
      </c>
      <c r="H17" s="25">
        <f t="shared" si="9"/>
        <v>180000</v>
      </c>
      <c r="I17" s="26">
        <f t="shared" si="1"/>
        <v>180000</v>
      </c>
      <c r="J17" s="8">
        <v>14</v>
      </c>
      <c r="K17" s="18" t="str">
        <f t="shared" si="2"/>
        <v>CLORURO DE POTASIO 0-0-60 X 50 KG</v>
      </c>
      <c r="L17" s="19" t="str">
        <f t="shared" si="0"/>
        <v>BULTO</v>
      </c>
      <c r="M17" s="23">
        <f t="shared" si="0"/>
        <v>1</v>
      </c>
      <c r="N17" s="27">
        <f t="shared" si="3"/>
        <v>180000</v>
      </c>
      <c r="O17" s="22">
        <f t="shared" si="4"/>
        <v>0</v>
      </c>
      <c r="P17" s="28">
        <f t="shared" si="5"/>
        <v>0</v>
      </c>
      <c r="Q17" s="28">
        <f t="shared" si="6"/>
        <v>180000</v>
      </c>
      <c r="R17" s="29">
        <f t="shared" si="7"/>
        <v>180000</v>
      </c>
    </row>
    <row r="18" spans="1:18" ht="51.75" thickBot="1" x14ac:dyDescent="0.25">
      <c r="A18" s="1">
        <v>15</v>
      </c>
      <c r="B18" s="31" t="s">
        <v>30</v>
      </c>
      <c r="C18" s="33" t="s">
        <v>113</v>
      </c>
      <c r="D18" s="34">
        <v>1</v>
      </c>
      <c r="E18" s="17">
        <v>99000</v>
      </c>
      <c r="F18" s="15">
        <v>0</v>
      </c>
      <c r="G18" s="25">
        <f t="shared" si="8"/>
        <v>0</v>
      </c>
      <c r="H18" s="25">
        <f t="shared" si="9"/>
        <v>99000</v>
      </c>
      <c r="I18" s="26">
        <f t="shared" si="1"/>
        <v>99000</v>
      </c>
      <c r="J18" s="8">
        <v>15</v>
      </c>
      <c r="K18" s="18" t="str">
        <f t="shared" si="2"/>
        <v xml:space="preserve">COADYUVANTE DE USO AGRÍCOLA
Composición del ingrediente activo: Alquil alcohol poliglicol éter 270 g/L 
</v>
      </c>
      <c r="L18" s="19" t="str">
        <f t="shared" si="0"/>
        <v>Litro</v>
      </c>
      <c r="M18" s="23">
        <f t="shared" si="0"/>
        <v>1</v>
      </c>
      <c r="N18" s="27">
        <f t="shared" si="3"/>
        <v>99000</v>
      </c>
      <c r="O18" s="22">
        <f t="shared" si="4"/>
        <v>0</v>
      </c>
      <c r="P18" s="28">
        <f t="shared" si="5"/>
        <v>0</v>
      </c>
      <c r="Q18" s="28">
        <f t="shared" si="6"/>
        <v>99000</v>
      </c>
      <c r="R18" s="29">
        <f t="shared" si="7"/>
        <v>99000</v>
      </c>
    </row>
    <row r="19" spans="1:18" ht="13.5" thickBot="1" x14ac:dyDescent="0.25">
      <c r="A19" s="1">
        <v>16</v>
      </c>
      <c r="B19" s="31" t="s">
        <v>31</v>
      </c>
      <c r="C19" s="33" t="s">
        <v>110</v>
      </c>
      <c r="D19" s="34">
        <v>1</v>
      </c>
      <c r="E19" s="17">
        <v>129000</v>
      </c>
      <c r="F19" s="15">
        <v>0.19</v>
      </c>
      <c r="G19" s="25">
        <f t="shared" si="8"/>
        <v>24510</v>
      </c>
      <c r="H19" s="25">
        <f t="shared" si="9"/>
        <v>153510</v>
      </c>
      <c r="I19" s="26">
        <f t="shared" si="1"/>
        <v>153510</v>
      </c>
      <c r="J19" s="8">
        <v>16</v>
      </c>
      <c r="K19" s="18" t="str">
        <f t="shared" si="2"/>
        <v>COLORANTE PARA JABÓN - AZUL ULTRAMAR</v>
      </c>
      <c r="L19" s="19" t="str">
        <f t="shared" si="0"/>
        <v>Libra</v>
      </c>
      <c r="M19" s="23">
        <f t="shared" si="0"/>
        <v>1</v>
      </c>
      <c r="N19" s="27">
        <f t="shared" si="3"/>
        <v>129000</v>
      </c>
      <c r="O19" s="22">
        <f t="shared" si="4"/>
        <v>0.19</v>
      </c>
      <c r="P19" s="28">
        <f t="shared" si="5"/>
        <v>24510</v>
      </c>
      <c r="Q19" s="28">
        <f t="shared" si="6"/>
        <v>153510</v>
      </c>
      <c r="R19" s="29">
        <f t="shared" si="7"/>
        <v>153510</v>
      </c>
    </row>
    <row r="20" spans="1:18" ht="64.5" thickBot="1" x14ac:dyDescent="0.25">
      <c r="A20" s="1">
        <v>17</v>
      </c>
      <c r="B20" s="31" t="s">
        <v>32</v>
      </c>
      <c r="C20" s="33" t="s">
        <v>114</v>
      </c>
      <c r="D20" s="34">
        <v>1</v>
      </c>
      <c r="E20" s="17">
        <v>99000</v>
      </c>
      <c r="F20" s="15">
        <v>0</v>
      </c>
      <c r="G20" s="25">
        <f t="shared" si="8"/>
        <v>0</v>
      </c>
      <c r="H20" s="25">
        <f t="shared" si="9"/>
        <v>99000</v>
      </c>
      <c r="I20" s="26">
        <f t="shared" si="1"/>
        <v>99000</v>
      </c>
      <c r="J20" s="8">
        <v>17</v>
      </c>
      <c r="K20" s="18" t="str">
        <f t="shared" si="2"/>
        <v xml:space="preserve">EMULSIFICANTE DE USO AGRÍCOLA
Descripción química: mezcla de hidrocarburos parafínicos y ciclo-parafínicos 672.0 g/l, Ingrediente activo: aceite mineral 
</v>
      </c>
      <c r="L20" s="19" t="str">
        <f t="shared" si="2"/>
        <v>Galon</v>
      </c>
      <c r="M20" s="23">
        <f t="shared" si="2"/>
        <v>1</v>
      </c>
      <c r="N20" s="27">
        <f t="shared" si="3"/>
        <v>99000</v>
      </c>
      <c r="O20" s="22">
        <f t="shared" si="4"/>
        <v>0</v>
      </c>
      <c r="P20" s="28">
        <f t="shared" si="5"/>
        <v>0</v>
      </c>
      <c r="Q20" s="28">
        <f t="shared" si="6"/>
        <v>99000</v>
      </c>
      <c r="R20" s="29">
        <f t="shared" si="7"/>
        <v>99000</v>
      </c>
    </row>
    <row r="21" spans="1:18" ht="13.5" thickBot="1" x14ac:dyDescent="0.25">
      <c r="A21" s="1">
        <v>18</v>
      </c>
      <c r="B21" s="31" t="s">
        <v>33</v>
      </c>
      <c r="C21" s="33" t="s">
        <v>108</v>
      </c>
      <c r="D21" s="34">
        <v>1</v>
      </c>
      <c r="E21" s="17">
        <v>99000</v>
      </c>
      <c r="F21" s="15">
        <v>0</v>
      </c>
      <c r="G21" s="25">
        <f t="shared" si="8"/>
        <v>0</v>
      </c>
      <c r="H21" s="25">
        <f t="shared" si="9"/>
        <v>99000</v>
      </c>
      <c r="I21" s="26">
        <f t="shared" si="1"/>
        <v>99000</v>
      </c>
      <c r="J21" s="8">
        <v>18</v>
      </c>
      <c r="K21" s="18" t="str">
        <f t="shared" si="2"/>
        <v>ESENCIA AROMÁTICA PARA JABONES X 100 ML</v>
      </c>
      <c r="L21" s="19" t="str">
        <f t="shared" si="2"/>
        <v xml:space="preserve">Unidad   </v>
      </c>
      <c r="M21" s="23">
        <f t="shared" si="2"/>
        <v>1</v>
      </c>
      <c r="N21" s="27">
        <f t="shared" si="3"/>
        <v>99000</v>
      </c>
      <c r="O21" s="22">
        <f t="shared" si="4"/>
        <v>0</v>
      </c>
      <c r="P21" s="28">
        <f t="shared" si="5"/>
        <v>0</v>
      </c>
      <c r="Q21" s="28">
        <f t="shared" si="6"/>
        <v>99000</v>
      </c>
      <c r="R21" s="29">
        <f t="shared" si="7"/>
        <v>99000</v>
      </c>
    </row>
    <row r="22" spans="1:18" ht="13.5" thickBot="1" x14ac:dyDescent="0.25">
      <c r="A22" s="1">
        <v>19</v>
      </c>
      <c r="B22" s="31" t="s">
        <v>34</v>
      </c>
      <c r="C22" s="33" t="s">
        <v>115</v>
      </c>
      <c r="D22" s="34">
        <v>1</v>
      </c>
      <c r="E22" s="17">
        <v>399000</v>
      </c>
      <c r="F22" s="15">
        <v>0.05</v>
      </c>
      <c r="G22" s="25">
        <f t="shared" si="8"/>
        <v>19950</v>
      </c>
      <c r="H22" s="25">
        <f t="shared" si="9"/>
        <v>418950</v>
      </c>
      <c r="I22" s="26">
        <f t="shared" si="1"/>
        <v>418950</v>
      </c>
      <c r="J22" s="8">
        <v>19</v>
      </c>
      <c r="K22" s="18" t="str">
        <f t="shared" si="2"/>
        <v>FERTILIZANTE 19-4-19 + 1,8 S+ 3 Mg+ 0,1 B + 0,1 Zn</v>
      </c>
      <c r="L22" s="19" t="str">
        <f t="shared" si="2"/>
        <v>&gt;B</v>
      </c>
      <c r="M22" s="23">
        <f t="shared" si="2"/>
        <v>1</v>
      </c>
      <c r="N22" s="27">
        <f t="shared" si="3"/>
        <v>399000</v>
      </c>
      <c r="O22" s="22">
        <f t="shared" si="4"/>
        <v>0.05</v>
      </c>
      <c r="P22" s="28">
        <f t="shared" si="5"/>
        <v>19950</v>
      </c>
      <c r="Q22" s="28">
        <f t="shared" si="6"/>
        <v>418950</v>
      </c>
      <c r="R22" s="29">
        <f t="shared" si="7"/>
        <v>418950</v>
      </c>
    </row>
    <row r="23" spans="1:18" ht="51.75" thickBot="1" x14ac:dyDescent="0.25">
      <c r="A23" s="1">
        <v>20</v>
      </c>
      <c r="B23" s="31" t="s">
        <v>35</v>
      </c>
      <c r="C23" s="33" t="s">
        <v>113</v>
      </c>
      <c r="D23" s="34">
        <v>1</v>
      </c>
      <c r="E23" s="17">
        <v>99000</v>
      </c>
      <c r="F23" s="15">
        <v>0</v>
      </c>
      <c r="G23" s="25">
        <f t="shared" si="8"/>
        <v>0</v>
      </c>
      <c r="H23" s="25">
        <f t="shared" si="9"/>
        <v>99000</v>
      </c>
      <c r="I23" s="26">
        <f t="shared" si="1"/>
        <v>99000</v>
      </c>
      <c r="J23" s="8">
        <v>20</v>
      </c>
      <c r="K23" s="18" t="str">
        <f t="shared" si="2"/>
        <v xml:space="preserve">FERTILIZANTE FOLIAR 
Composición: Fósforo asimilable (P2O5) 420 g/L + Potasio (K2O) 280 g/L. 
</v>
      </c>
      <c r="L23" s="19" t="str">
        <f t="shared" si="2"/>
        <v>Litro</v>
      </c>
      <c r="M23" s="23">
        <f t="shared" si="2"/>
        <v>1</v>
      </c>
      <c r="N23" s="27">
        <f t="shared" si="3"/>
        <v>99000</v>
      </c>
      <c r="O23" s="22">
        <f t="shared" si="4"/>
        <v>0</v>
      </c>
      <c r="P23" s="28">
        <f t="shared" si="5"/>
        <v>0</v>
      </c>
      <c r="Q23" s="28">
        <f t="shared" si="6"/>
        <v>99000</v>
      </c>
      <c r="R23" s="29">
        <f t="shared" si="7"/>
        <v>99000</v>
      </c>
    </row>
    <row r="24" spans="1:18" ht="39" thickBot="1" x14ac:dyDescent="0.25">
      <c r="A24" s="1">
        <v>21</v>
      </c>
      <c r="B24" s="31" t="s">
        <v>36</v>
      </c>
      <c r="C24" s="33" t="s">
        <v>113</v>
      </c>
      <c r="D24" s="34">
        <v>1</v>
      </c>
      <c r="E24" s="17">
        <v>99000</v>
      </c>
      <c r="F24" s="15">
        <v>0</v>
      </c>
      <c r="G24" s="25">
        <f t="shared" si="8"/>
        <v>0</v>
      </c>
      <c r="H24" s="25">
        <f t="shared" si="9"/>
        <v>99000</v>
      </c>
      <c r="I24" s="26">
        <f t="shared" si="1"/>
        <v>99000</v>
      </c>
      <c r="J24" s="8">
        <v>21</v>
      </c>
      <c r="K24" s="18" t="str">
        <f t="shared" si="2"/>
        <v xml:space="preserve">FERTILIZANTE FOLIAR 
Composición: Potasio soluble en agua (K2O) 450 g/L 
</v>
      </c>
      <c r="L24" s="19" t="str">
        <f t="shared" si="2"/>
        <v>Litro</v>
      </c>
      <c r="M24" s="23">
        <f t="shared" si="2"/>
        <v>1</v>
      </c>
      <c r="N24" s="27">
        <f t="shared" si="3"/>
        <v>99000</v>
      </c>
      <c r="O24" s="22">
        <f t="shared" si="4"/>
        <v>0</v>
      </c>
      <c r="P24" s="28">
        <f t="shared" si="5"/>
        <v>0</v>
      </c>
      <c r="Q24" s="28">
        <f t="shared" si="6"/>
        <v>99000</v>
      </c>
      <c r="R24" s="29">
        <f t="shared" si="7"/>
        <v>99000</v>
      </c>
    </row>
    <row r="25" spans="1:18" ht="102.75" thickBot="1" x14ac:dyDescent="0.25">
      <c r="A25" s="1">
        <v>22</v>
      </c>
      <c r="B25" s="31" t="s">
        <v>37</v>
      </c>
      <c r="C25" s="33" t="s">
        <v>113</v>
      </c>
      <c r="D25" s="34">
        <v>1</v>
      </c>
      <c r="E25" s="17">
        <v>199000</v>
      </c>
      <c r="F25" s="15">
        <v>0</v>
      </c>
      <c r="G25" s="25">
        <f t="shared" si="8"/>
        <v>0</v>
      </c>
      <c r="H25" s="25">
        <f t="shared" si="9"/>
        <v>199000</v>
      </c>
      <c r="I25" s="26">
        <f t="shared" si="1"/>
        <v>199000</v>
      </c>
      <c r="J25" s="8">
        <v>22</v>
      </c>
      <c r="K25" s="18" t="str">
        <f t="shared" si="2"/>
        <v xml:space="preserve">FERTILIZANTE FOLIAR COMPLEJO NPK CON AMINOÁCIDOS. Composición: Nitrógeno Total (N) 100 g/l Nitrógeno Nítrico (N) 30 g/l Nitrógeno Ureico (N) 70 g/l Fósforo Asimilable (P2O5) 300 g/l Potasio soluble en agua (K2O) 100 g/l Magnesio (MgO) 15,0 g/l Azufre total (S) 5,0 g/l Boro (B) 5,0 g/l Cobre (Cu) 4,0 g/l Zinc (Zn) 5,0 g/l Aminoácidos libres (17*) 40,0 g/l Densidad 1,42 g/ml pH en Solución al 10% 2,5. </v>
      </c>
      <c r="L25" s="19" t="str">
        <f t="shared" si="2"/>
        <v>Litro</v>
      </c>
      <c r="M25" s="23">
        <f t="shared" si="2"/>
        <v>1</v>
      </c>
      <c r="N25" s="27">
        <f t="shared" si="3"/>
        <v>199000</v>
      </c>
      <c r="O25" s="22">
        <f t="shared" si="4"/>
        <v>0</v>
      </c>
      <c r="P25" s="28">
        <f t="shared" si="5"/>
        <v>0</v>
      </c>
      <c r="Q25" s="28">
        <f t="shared" si="6"/>
        <v>199000</v>
      </c>
      <c r="R25" s="29">
        <f t="shared" si="7"/>
        <v>199000</v>
      </c>
    </row>
    <row r="26" spans="1:18" ht="90" thickBot="1" x14ac:dyDescent="0.25">
      <c r="A26" s="1">
        <v>23</v>
      </c>
      <c r="B26" s="31" t="s">
        <v>38</v>
      </c>
      <c r="C26" s="33" t="s">
        <v>113</v>
      </c>
      <c r="D26" s="34">
        <v>1</v>
      </c>
      <c r="E26" s="17">
        <v>169000</v>
      </c>
      <c r="F26" s="15">
        <v>0</v>
      </c>
      <c r="G26" s="25">
        <f t="shared" si="8"/>
        <v>0</v>
      </c>
      <c r="H26" s="25">
        <f t="shared" si="9"/>
        <v>169000</v>
      </c>
      <c r="I26" s="26">
        <f t="shared" si="1"/>
        <v>169000</v>
      </c>
      <c r="J26" s="8">
        <v>23</v>
      </c>
      <c r="K26" s="18" t="str">
        <f t="shared" si="2"/>
        <v xml:space="preserve">FERTILIZANTE FOLIAR COMPLEJO NPK CON AMINOÁCIDOS. Composición: Nitrógeno Total (N) 50,0 g/l Nitrógeno Nítrico (N) 43 g/l Nitrógeno Orgánico (N) 7 g/l Fósforo Asimilable (P2O5) 50,0 g/l Potasio soluble en agua (K2O) 50,0 g/l Magnesio (MgO) 70,0 g/l Azufre Total (S) 5,0 g/l Boro (B) 3,0 g/l Zinc (Zn) 10,0 g/l Aminoácidos libres (17*) 90,0 g /l Densidad 1,315 g/cm3 pH en solución al 10% 3,5. </v>
      </c>
      <c r="L26" s="19" t="str">
        <f t="shared" si="2"/>
        <v>Litro</v>
      </c>
      <c r="M26" s="23">
        <f t="shared" si="2"/>
        <v>1</v>
      </c>
      <c r="N26" s="27">
        <f t="shared" si="3"/>
        <v>169000</v>
      </c>
      <c r="O26" s="22">
        <f t="shared" si="4"/>
        <v>0</v>
      </c>
      <c r="P26" s="28">
        <f t="shared" si="5"/>
        <v>0</v>
      </c>
      <c r="Q26" s="28">
        <f t="shared" si="6"/>
        <v>169000</v>
      </c>
      <c r="R26" s="29">
        <f t="shared" si="7"/>
        <v>169000</v>
      </c>
    </row>
    <row r="27" spans="1:18" ht="39" thickBot="1" x14ac:dyDescent="0.25">
      <c r="A27" s="1">
        <v>24</v>
      </c>
      <c r="B27" s="31" t="s">
        <v>39</v>
      </c>
      <c r="C27" s="33" t="s">
        <v>109</v>
      </c>
      <c r="D27" s="34">
        <v>1</v>
      </c>
      <c r="E27" s="17">
        <v>69000</v>
      </c>
      <c r="F27" s="15">
        <v>0.05</v>
      </c>
      <c r="G27" s="25">
        <f t="shared" si="8"/>
        <v>3450</v>
      </c>
      <c r="H27" s="25">
        <f t="shared" si="9"/>
        <v>72450</v>
      </c>
      <c r="I27" s="26">
        <f t="shared" si="1"/>
        <v>72450</v>
      </c>
      <c r="J27" s="8">
        <v>24</v>
      </c>
      <c r="K27" s="18" t="str">
        <f t="shared" si="2"/>
        <v xml:space="preserve">FERTILIZANTE FUENTE DE BORO SOLUBLE. 
Composición: Boro (B) 20.5% X 1 KG.   
</v>
      </c>
      <c r="L27" s="19" t="str">
        <f t="shared" si="2"/>
        <v>Kilo</v>
      </c>
      <c r="M27" s="23">
        <f t="shared" si="2"/>
        <v>1</v>
      </c>
      <c r="N27" s="27">
        <f t="shared" si="3"/>
        <v>69000</v>
      </c>
      <c r="O27" s="22">
        <f t="shared" si="4"/>
        <v>0.05</v>
      </c>
      <c r="P27" s="28">
        <f t="shared" si="5"/>
        <v>3450</v>
      </c>
      <c r="Q27" s="28">
        <f t="shared" si="6"/>
        <v>72450</v>
      </c>
      <c r="R27" s="29">
        <f t="shared" si="7"/>
        <v>72450</v>
      </c>
    </row>
    <row r="28" spans="1:18" ht="26.25" thickBot="1" x14ac:dyDescent="0.25">
      <c r="A28" s="1">
        <v>25</v>
      </c>
      <c r="B28" s="31" t="s">
        <v>40</v>
      </c>
      <c r="C28" s="33" t="s">
        <v>16</v>
      </c>
      <c r="D28" s="34">
        <v>1</v>
      </c>
      <c r="E28" s="17">
        <v>189000</v>
      </c>
      <c r="F28" s="15">
        <v>0.05</v>
      </c>
      <c r="G28" s="25">
        <f t="shared" si="8"/>
        <v>9450</v>
      </c>
      <c r="H28" s="25">
        <f t="shared" si="9"/>
        <v>198450</v>
      </c>
      <c r="I28" s="26">
        <f t="shared" si="1"/>
        <v>198450</v>
      </c>
      <c r="J28" s="8">
        <v>25</v>
      </c>
      <c r="K28" s="18" t="str">
        <f t="shared" si="2"/>
        <v xml:space="preserve">FERTILIZANTE INORGÁNICO EDÁFICO GRADO 12-4-22 SECUN-DARIOS Y MENORES X 50 KG. </v>
      </c>
      <c r="L28" s="19" t="str">
        <f t="shared" si="2"/>
        <v>BULTO</v>
      </c>
      <c r="M28" s="23">
        <f t="shared" si="2"/>
        <v>1</v>
      </c>
      <c r="N28" s="27">
        <f t="shared" si="3"/>
        <v>189000</v>
      </c>
      <c r="O28" s="22">
        <f t="shared" si="4"/>
        <v>0.05</v>
      </c>
      <c r="P28" s="28">
        <f t="shared" si="5"/>
        <v>9450</v>
      </c>
      <c r="Q28" s="28">
        <f t="shared" si="6"/>
        <v>198450</v>
      </c>
      <c r="R28" s="29">
        <f t="shared" si="7"/>
        <v>198450</v>
      </c>
    </row>
    <row r="29" spans="1:18" ht="39" thickBot="1" x14ac:dyDescent="0.25">
      <c r="A29" s="1">
        <v>26</v>
      </c>
      <c r="B29" s="31" t="s">
        <v>41</v>
      </c>
      <c r="C29" s="33" t="s">
        <v>109</v>
      </c>
      <c r="D29" s="34">
        <v>1</v>
      </c>
      <c r="E29" s="17">
        <v>69000</v>
      </c>
      <c r="F29" s="15">
        <v>0.05</v>
      </c>
      <c r="G29" s="25">
        <f t="shared" si="8"/>
        <v>3450</v>
      </c>
      <c r="H29" s="25">
        <f t="shared" si="9"/>
        <v>72450</v>
      </c>
      <c r="I29" s="26">
        <f t="shared" si="1"/>
        <v>72450</v>
      </c>
      <c r="J29" s="8">
        <v>26</v>
      </c>
      <c r="K29" s="18" t="str">
        <f t="shared" si="2"/>
        <v xml:space="preserve">FERTILIZANTE MEZCLADO NPK PARA APLICACIÓN FOLIAR 
Grado 42-3-3 + Elementos secundarios y menores
</v>
      </c>
      <c r="L29" s="19" t="str">
        <f t="shared" si="2"/>
        <v>Kilo</v>
      </c>
      <c r="M29" s="23">
        <f t="shared" si="2"/>
        <v>1</v>
      </c>
      <c r="N29" s="27">
        <f t="shared" si="3"/>
        <v>69000</v>
      </c>
      <c r="O29" s="22">
        <f t="shared" si="4"/>
        <v>0.05</v>
      </c>
      <c r="P29" s="28">
        <f t="shared" si="5"/>
        <v>3450</v>
      </c>
      <c r="Q29" s="28">
        <f t="shared" si="6"/>
        <v>72450</v>
      </c>
      <c r="R29" s="29">
        <f t="shared" si="7"/>
        <v>72450</v>
      </c>
    </row>
    <row r="30" spans="1:18" ht="102.75" thickBot="1" x14ac:dyDescent="0.25">
      <c r="A30" s="1">
        <v>27</v>
      </c>
      <c r="B30" s="31" t="s">
        <v>42</v>
      </c>
      <c r="C30" s="33" t="s">
        <v>16</v>
      </c>
      <c r="D30" s="34">
        <v>1</v>
      </c>
      <c r="E30" s="17">
        <v>229000</v>
      </c>
      <c r="F30" s="15">
        <v>0.05</v>
      </c>
      <c r="G30" s="25">
        <f t="shared" si="8"/>
        <v>11450</v>
      </c>
      <c r="H30" s="25">
        <f t="shared" si="9"/>
        <v>240450</v>
      </c>
      <c r="I30" s="26">
        <f t="shared" si="1"/>
        <v>240450</v>
      </c>
      <c r="J30" s="8">
        <v>27</v>
      </c>
      <c r="K30" s="18" t="str">
        <f t="shared" si="2"/>
        <v xml:space="preserve">FERTILIZANTE ORGÁNICO MINERAL POLVO SECO.
Composición: NITRÓGENO TOTAL (N)…. 1,10 % + FOSFORO TOTAL (P2O5) ...... 2,30 % + POTASIO TOTAL (K2O). 1,80 % + CALCIO TOTAL (CaO)..... 21,4 % + MAGNESIO TOTAL(MgO) .... 0,73 % + AZUFRE TOTAL (S) ..... 2,08 % + SILICIO TOTAL (SiO2) ...... 15,5 % + CARBONO ORGÁNICO OXIDABLE TOTAL...... 10,90 %  + CENIZAS ..... 54,5 %  X 50 KG. 
</v>
      </c>
      <c r="L30" s="19" t="str">
        <f t="shared" si="2"/>
        <v>BULTO</v>
      </c>
      <c r="M30" s="23">
        <f t="shared" si="2"/>
        <v>1</v>
      </c>
      <c r="N30" s="27">
        <f t="shared" si="3"/>
        <v>229000</v>
      </c>
      <c r="O30" s="22">
        <f t="shared" si="4"/>
        <v>0.05</v>
      </c>
      <c r="P30" s="28">
        <f t="shared" si="5"/>
        <v>11450</v>
      </c>
      <c r="Q30" s="28">
        <f t="shared" si="6"/>
        <v>240450</v>
      </c>
      <c r="R30" s="29">
        <f t="shared" si="7"/>
        <v>240450</v>
      </c>
    </row>
    <row r="31" spans="1:18" ht="128.25" thickBot="1" x14ac:dyDescent="0.25">
      <c r="A31" s="1">
        <v>28</v>
      </c>
      <c r="B31" s="31" t="s">
        <v>43</v>
      </c>
      <c r="C31" s="33" t="s">
        <v>113</v>
      </c>
      <c r="D31" s="34">
        <v>1</v>
      </c>
      <c r="E31" s="17">
        <v>59000</v>
      </c>
      <c r="F31" s="15">
        <v>0.05</v>
      </c>
      <c r="G31" s="25">
        <f t="shared" si="8"/>
        <v>2950</v>
      </c>
      <c r="H31" s="25">
        <f t="shared" si="9"/>
        <v>61950</v>
      </c>
      <c r="I31" s="26">
        <f t="shared" si="1"/>
        <v>61950</v>
      </c>
      <c r="J31" s="8">
        <v>28</v>
      </c>
      <c r="K31" s="18" t="str">
        <f t="shared" si="2"/>
        <v xml:space="preserve">FERTILIZANTE ORGÁNICO MINERAL PARA APLICACIÓN AL SUELO CONCENTRADO SOLUBLE. 
Composición: NITRÓGENO TOTAL (N) 45,05 g/L NITRÓGENO ORGÁNICO (N) 14,70 g/L NITRÓGENO UREICO (N) 30,80 g/L FÓSFORO ASIMILABLE (P2O5) 34,00 g/L CARBONO ORGÁNICO OXIDABLE 53,70 g/L DENSIDAD A 20°C 1,17 g/L pH EN SOLUCIÓN AL 10% 3,0 CONDUCTIVIDAD ELÉCTRICA 37,0 dS/m Salmonella sp. Ausente en 25ml del producto ENTEROBACTERIAS &gt; 10 UFC por ml de producto 
</v>
      </c>
      <c r="L31" s="19" t="str">
        <f t="shared" si="2"/>
        <v>Litro</v>
      </c>
      <c r="M31" s="23">
        <f t="shared" si="2"/>
        <v>1</v>
      </c>
      <c r="N31" s="27">
        <f t="shared" si="3"/>
        <v>59000</v>
      </c>
      <c r="O31" s="22">
        <f t="shared" si="4"/>
        <v>0.05</v>
      </c>
      <c r="P31" s="28">
        <f t="shared" si="5"/>
        <v>2950</v>
      </c>
      <c r="Q31" s="28">
        <f t="shared" si="6"/>
        <v>61950</v>
      </c>
      <c r="R31" s="29">
        <f t="shared" si="7"/>
        <v>61950</v>
      </c>
    </row>
    <row r="32" spans="1:18" ht="90" thickBot="1" x14ac:dyDescent="0.25">
      <c r="A32" s="1">
        <v>29</v>
      </c>
      <c r="B32" s="31" t="s">
        <v>44</v>
      </c>
      <c r="C32" s="33" t="s">
        <v>113</v>
      </c>
      <c r="D32" s="34">
        <v>1</v>
      </c>
      <c r="E32" s="17">
        <v>59000</v>
      </c>
      <c r="F32" s="15">
        <v>0.05</v>
      </c>
      <c r="G32" s="25">
        <f t="shared" si="8"/>
        <v>2950</v>
      </c>
      <c r="H32" s="25">
        <f t="shared" si="9"/>
        <v>61950</v>
      </c>
      <c r="I32" s="26">
        <f t="shared" si="1"/>
        <v>61950</v>
      </c>
      <c r="J32" s="8">
        <v>29</v>
      </c>
      <c r="K32" s="18" t="str">
        <f t="shared" si="2"/>
        <v xml:space="preserve">FERTILIZANTE SIMPLE K PARA LA APLICACIÓN AL SUELO CON-CENTRADO SOLUBLE. 
Composición: Potasio soluble en agua (K2O) 340.00 g/L Silicio Total (SiO2) 179.40 g/L Silicio soluble en agua (SiO2) 179.40 g/L Densidad (g/ml) a 20oC 1.41 g/ml pH en solución al 10% 13.33   
</v>
      </c>
      <c r="L32" s="19" t="str">
        <f t="shared" si="2"/>
        <v>Litro</v>
      </c>
      <c r="M32" s="23">
        <f t="shared" si="2"/>
        <v>1</v>
      </c>
      <c r="N32" s="27">
        <f t="shared" si="3"/>
        <v>59000</v>
      </c>
      <c r="O32" s="22">
        <f t="shared" si="4"/>
        <v>0.05</v>
      </c>
      <c r="P32" s="28">
        <f t="shared" si="5"/>
        <v>2950</v>
      </c>
      <c r="Q32" s="28">
        <f t="shared" si="6"/>
        <v>61950</v>
      </c>
      <c r="R32" s="29">
        <f t="shared" si="7"/>
        <v>61950</v>
      </c>
    </row>
    <row r="33" spans="1:18" ht="39" thickBot="1" x14ac:dyDescent="0.25">
      <c r="A33" s="1">
        <v>30</v>
      </c>
      <c r="B33" s="31" t="s">
        <v>45</v>
      </c>
      <c r="C33" s="33" t="s">
        <v>112</v>
      </c>
      <c r="D33" s="34">
        <v>1</v>
      </c>
      <c r="E33" s="17">
        <v>39000</v>
      </c>
      <c r="F33" s="15">
        <v>0.19</v>
      </c>
      <c r="G33" s="25">
        <f t="shared" si="8"/>
        <v>7410</v>
      </c>
      <c r="H33" s="25">
        <f t="shared" si="9"/>
        <v>46410</v>
      </c>
      <c r="I33" s="26">
        <f t="shared" si="1"/>
        <v>46410</v>
      </c>
      <c r="J33" s="8">
        <v>30</v>
      </c>
      <c r="K33" s="18" t="str">
        <f t="shared" si="2"/>
        <v xml:space="preserve">FIBRA HILO POLIPROPILENO
Rollo x 750 m
</v>
      </c>
      <c r="L33" s="19" t="str">
        <f t="shared" si="2"/>
        <v>Rollo</v>
      </c>
      <c r="M33" s="23">
        <f t="shared" si="2"/>
        <v>1</v>
      </c>
      <c r="N33" s="27">
        <f t="shared" si="3"/>
        <v>39000</v>
      </c>
      <c r="O33" s="22">
        <f t="shared" si="4"/>
        <v>0.19</v>
      </c>
      <c r="P33" s="28">
        <f t="shared" si="5"/>
        <v>7410</v>
      </c>
      <c r="Q33" s="28">
        <f t="shared" si="6"/>
        <v>46410</v>
      </c>
      <c r="R33" s="29">
        <f t="shared" si="7"/>
        <v>46410</v>
      </c>
    </row>
    <row r="34" spans="1:18" ht="261" customHeight="1" thickBot="1" x14ac:dyDescent="0.25">
      <c r="A34" s="1">
        <v>31</v>
      </c>
      <c r="B34" s="31" t="s">
        <v>46</v>
      </c>
      <c r="C34" s="33" t="s">
        <v>108</v>
      </c>
      <c r="D34" s="34">
        <v>1</v>
      </c>
      <c r="E34" s="17">
        <v>199000</v>
      </c>
      <c r="F34" s="15">
        <v>0.05</v>
      </c>
      <c r="G34" s="25">
        <f t="shared" si="8"/>
        <v>9950</v>
      </c>
      <c r="H34" s="25">
        <f t="shared" si="9"/>
        <v>208950</v>
      </c>
      <c r="I34" s="26">
        <f t="shared" si="1"/>
        <v>208950</v>
      </c>
      <c r="J34" s="8">
        <v>31</v>
      </c>
      <c r="K34" s="18" t="str">
        <f t="shared" si="2"/>
        <v xml:space="preserve">FUMIGADORA MANUAL
fumigadora de uso profesional, indicada para el trabajo en múlti-ples aplicaciones agropecuarias. Su rango de presión va 1-13.79 bar/14.7-200 psi.
Características
Capacidad del Recipiente: 20 Litros, Cámara de Presión: 1 Litro, Presión de Trabajo: 40 Psi +/- 10%, Peso: 5 Kg, Empaque: 1 Und, Dimensiones: 54 x 22 x 41.5 cm, Repuestos: 100% disponibles
Componentes
Lanza: resistente. en latón, Bomba: Tipo pistón en latón. con sis-tema de válvulas dividido. Palanca: para accionar al lado izquier-do. Llave: robusta. ergonómica. con ﬁltro metálico. Manguera: de alta resistencia. en PVC reforzado. Boquillas: viene con dos boqui-llas: una metálica de cono hueco 1000cc. una en polímero de cortina de 600cc. Tanque: 20L. en polietileno de alta densidad con mirilla indicadora de nivel. resistente al impacto y protegido con-tra la luz ultravioleta. Correas: separadas. con hombreras en PVC. ajustables. Chasis: plano100% plástico. de alta resistencia. ergo-nómico. con agarradera central
</v>
      </c>
      <c r="L34" s="19" t="str">
        <f t="shared" si="2"/>
        <v xml:space="preserve">Unidad   </v>
      </c>
      <c r="M34" s="23">
        <f t="shared" si="2"/>
        <v>1</v>
      </c>
      <c r="N34" s="27">
        <f t="shared" si="3"/>
        <v>199000</v>
      </c>
      <c r="O34" s="22">
        <f t="shared" si="4"/>
        <v>0.05</v>
      </c>
      <c r="P34" s="28">
        <f t="shared" si="5"/>
        <v>9950</v>
      </c>
      <c r="Q34" s="28">
        <f t="shared" si="6"/>
        <v>208950</v>
      </c>
      <c r="R34" s="29">
        <f t="shared" si="7"/>
        <v>208950</v>
      </c>
    </row>
    <row r="35" spans="1:18" ht="51.75" thickBot="1" x14ac:dyDescent="0.25">
      <c r="A35" s="1">
        <v>32</v>
      </c>
      <c r="B35" s="31" t="s">
        <v>47</v>
      </c>
      <c r="C35" s="33" t="s">
        <v>109</v>
      </c>
      <c r="D35" s="34">
        <v>1</v>
      </c>
      <c r="E35" s="17">
        <v>49000</v>
      </c>
      <c r="F35" s="15">
        <v>0</v>
      </c>
      <c r="G35" s="25">
        <f t="shared" si="8"/>
        <v>0</v>
      </c>
      <c r="H35" s="25">
        <f t="shared" si="9"/>
        <v>49000</v>
      </c>
      <c r="I35" s="26">
        <f t="shared" si="1"/>
        <v>49000</v>
      </c>
      <c r="J35" s="8">
        <v>32</v>
      </c>
      <c r="K35" s="18" t="str">
        <f t="shared" si="2"/>
        <v xml:space="preserve">FUNGICIDA 
INGREDIENTE ACTIVO: MANCOZEB....500 g/kg + Oxicloruro de Cobre....190 g/kg + Ferrocianuro Férrico ...50 g/kg  
</v>
      </c>
      <c r="L35" s="19" t="str">
        <f t="shared" si="2"/>
        <v>Kilo</v>
      </c>
      <c r="M35" s="23">
        <f t="shared" si="2"/>
        <v>1</v>
      </c>
      <c r="N35" s="27">
        <f t="shared" si="3"/>
        <v>49000</v>
      </c>
      <c r="O35" s="22">
        <f t="shared" si="4"/>
        <v>0</v>
      </c>
      <c r="P35" s="28">
        <f t="shared" si="5"/>
        <v>0</v>
      </c>
      <c r="Q35" s="28">
        <f t="shared" si="6"/>
        <v>49000</v>
      </c>
      <c r="R35" s="29">
        <f t="shared" si="7"/>
        <v>49000</v>
      </c>
    </row>
    <row r="36" spans="1:18" ht="115.5" thickBot="1" x14ac:dyDescent="0.25">
      <c r="A36" s="1">
        <v>33</v>
      </c>
      <c r="B36" s="31" t="s">
        <v>48</v>
      </c>
      <c r="C36" s="33" t="s">
        <v>110</v>
      </c>
      <c r="D36" s="34">
        <v>1</v>
      </c>
      <c r="E36" s="17">
        <v>39000</v>
      </c>
      <c r="F36" s="15">
        <v>0</v>
      </c>
      <c r="G36" s="25">
        <f t="shared" si="8"/>
        <v>0</v>
      </c>
      <c r="H36" s="25">
        <f t="shared" si="9"/>
        <v>39000</v>
      </c>
      <c r="I36" s="26">
        <f t="shared" si="1"/>
        <v>39000</v>
      </c>
      <c r="J36" s="8">
        <v>33</v>
      </c>
      <c r="K36" s="18" t="str">
        <f t="shared" si="2"/>
        <v xml:space="preserve">FUNGICIDA AGRÍCOLA
Polvo mojable 
COMPOSICIÓN:
Ingredientes Activos (IUPAC):
Cymoxanil, 80 g/kg
Mancozeb 640 g/kg
Ingredientes Aditivos c.s.p. 1 kg
presentación por 500 gr
</v>
      </c>
      <c r="L36" s="19" t="str">
        <f t="shared" si="2"/>
        <v>Libra</v>
      </c>
      <c r="M36" s="23">
        <f t="shared" si="2"/>
        <v>1</v>
      </c>
      <c r="N36" s="27">
        <f t="shared" si="3"/>
        <v>39000</v>
      </c>
      <c r="O36" s="22">
        <f t="shared" si="4"/>
        <v>0</v>
      </c>
      <c r="P36" s="28">
        <f t="shared" si="5"/>
        <v>0</v>
      </c>
      <c r="Q36" s="28">
        <f t="shared" si="6"/>
        <v>39000</v>
      </c>
      <c r="R36" s="29">
        <f t="shared" si="7"/>
        <v>39000</v>
      </c>
    </row>
    <row r="37" spans="1:18" ht="39" thickBot="1" x14ac:dyDescent="0.25">
      <c r="A37" s="1">
        <v>34</v>
      </c>
      <c r="B37" s="31" t="s">
        <v>49</v>
      </c>
      <c r="C37" s="33" t="s">
        <v>109</v>
      </c>
      <c r="D37" s="34">
        <v>1</v>
      </c>
      <c r="E37" s="17">
        <v>49000</v>
      </c>
      <c r="F37" s="15">
        <v>0</v>
      </c>
      <c r="G37" s="25">
        <f t="shared" si="8"/>
        <v>0</v>
      </c>
      <c r="H37" s="25">
        <f t="shared" si="9"/>
        <v>49000</v>
      </c>
      <c r="I37" s="26">
        <f t="shared" si="1"/>
        <v>49000</v>
      </c>
      <c r="J37" s="8">
        <v>34</v>
      </c>
      <c r="K37" s="18" t="str">
        <f t="shared" si="2"/>
        <v xml:space="preserve">FUNGICIDA AGRÍCOLA. 
Composición química: MANCOZEB..........800 g/kg. 
</v>
      </c>
      <c r="L37" s="19" t="str">
        <f t="shared" si="2"/>
        <v>Kilo</v>
      </c>
      <c r="M37" s="23">
        <f t="shared" si="2"/>
        <v>1</v>
      </c>
      <c r="N37" s="27">
        <f t="shared" si="3"/>
        <v>49000</v>
      </c>
      <c r="O37" s="22">
        <f t="shared" si="4"/>
        <v>0</v>
      </c>
      <c r="P37" s="28">
        <f t="shared" si="5"/>
        <v>0</v>
      </c>
      <c r="Q37" s="28">
        <f t="shared" si="6"/>
        <v>49000</v>
      </c>
      <c r="R37" s="29">
        <f t="shared" si="7"/>
        <v>49000</v>
      </c>
    </row>
    <row r="38" spans="1:18" ht="51.75" thickBot="1" x14ac:dyDescent="0.25">
      <c r="A38" s="1">
        <v>35</v>
      </c>
      <c r="B38" s="31" t="s">
        <v>50</v>
      </c>
      <c r="C38" s="33" t="s">
        <v>113</v>
      </c>
      <c r="D38" s="34">
        <v>1</v>
      </c>
      <c r="E38" s="17">
        <v>39000</v>
      </c>
      <c r="F38" s="15">
        <v>0</v>
      </c>
      <c r="G38" s="25">
        <f t="shared" si="8"/>
        <v>0</v>
      </c>
      <c r="H38" s="25">
        <f t="shared" si="9"/>
        <v>39000</v>
      </c>
      <c r="I38" s="26">
        <f t="shared" si="1"/>
        <v>39000</v>
      </c>
      <c r="J38" s="8">
        <v>35</v>
      </c>
      <c r="K38" s="18" t="str">
        <f t="shared" si="2"/>
        <v xml:space="preserve">FUNGICIDA AGRÍCOLA. 
Ingrediente activo: Sulfato de Cobre Pentahidratado X 1000 cc 
</v>
      </c>
      <c r="L38" s="19" t="str">
        <f t="shared" si="2"/>
        <v>Litro</v>
      </c>
      <c r="M38" s="23">
        <f t="shared" si="2"/>
        <v>1</v>
      </c>
      <c r="N38" s="27">
        <f t="shared" si="3"/>
        <v>39000</v>
      </c>
      <c r="O38" s="22">
        <f t="shared" si="4"/>
        <v>0</v>
      </c>
      <c r="P38" s="28">
        <f t="shared" si="5"/>
        <v>0</v>
      </c>
      <c r="Q38" s="28">
        <f t="shared" si="6"/>
        <v>39000</v>
      </c>
      <c r="R38" s="29">
        <f t="shared" si="7"/>
        <v>39000</v>
      </c>
    </row>
    <row r="39" spans="1:18" ht="64.5" thickBot="1" x14ac:dyDescent="0.25">
      <c r="A39" s="1">
        <v>36</v>
      </c>
      <c r="B39" s="31" t="s">
        <v>51</v>
      </c>
      <c r="C39" s="33" t="s">
        <v>116</v>
      </c>
      <c r="D39" s="34">
        <v>1</v>
      </c>
      <c r="E39" s="17">
        <v>45000</v>
      </c>
      <c r="F39" s="15">
        <v>0</v>
      </c>
      <c r="G39" s="25">
        <f t="shared" si="8"/>
        <v>0</v>
      </c>
      <c r="H39" s="25">
        <f t="shared" si="9"/>
        <v>45000</v>
      </c>
      <c r="I39" s="26">
        <f t="shared" si="1"/>
        <v>45000</v>
      </c>
      <c r="J39" s="8">
        <v>36</v>
      </c>
      <c r="K39" s="18" t="str">
        <f t="shared" si="2"/>
        <v xml:space="preserve">FUNGICIDA AGRÍCOLA.
Composición química: (Propineb: polymeric zinc 1,2 propylenebis (dithiocarbamate) de formulación a 20 ° C) …700 g/kg X 400 GRAMOS 
</v>
      </c>
      <c r="L39" s="19" t="str">
        <f t="shared" si="2"/>
        <v>Paquete</v>
      </c>
      <c r="M39" s="23">
        <f t="shared" si="2"/>
        <v>1</v>
      </c>
      <c r="N39" s="27">
        <f t="shared" si="3"/>
        <v>45000</v>
      </c>
      <c r="O39" s="22">
        <f t="shared" si="4"/>
        <v>0</v>
      </c>
      <c r="P39" s="28">
        <f t="shared" si="5"/>
        <v>0</v>
      </c>
      <c r="Q39" s="28">
        <f t="shared" si="6"/>
        <v>45000</v>
      </c>
      <c r="R39" s="29">
        <f t="shared" si="7"/>
        <v>45000</v>
      </c>
    </row>
    <row r="40" spans="1:18" ht="39" thickBot="1" x14ac:dyDescent="0.25">
      <c r="A40" s="1">
        <v>37</v>
      </c>
      <c r="B40" s="31" t="s">
        <v>52</v>
      </c>
      <c r="C40" s="33" t="s">
        <v>109</v>
      </c>
      <c r="D40" s="34">
        <v>1</v>
      </c>
      <c r="E40" s="17">
        <v>205000</v>
      </c>
      <c r="F40" s="15">
        <v>0</v>
      </c>
      <c r="G40" s="25">
        <f t="shared" si="8"/>
        <v>0</v>
      </c>
      <c r="H40" s="25">
        <f t="shared" si="9"/>
        <v>205000</v>
      </c>
      <c r="I40" s="26">
        <f t="shared" si="1"/>
        <v>205000</v>
      </c>
      <c r="J40" s="8">
        <v>37</v>
      </c>
      <c r="K40" s="18" t="str">
        <f t="shared" si="2"/>
        <v xml:space="preserve">FUNGICIDA DE USO AGRÍCOLA CALDO BORDELÉS.  INGREDIENTE ACTIVO: Sulfato de Cobre 21% + Sulfato de Calcio 18%   </v>
      </c>
      <c r="L40" s="19" t="str">
        <f t="shared" si="2"/>
        <v>Kilo</v>
      </c>
      <c r="M40" s="23">
        <f t="shared" si="2"/>
        <v>1</v>
      </c>
      <c r="N40" s="27">
        <f t="shared" si="3"/>
        <v>205000</v>
      </c>
      <c r="O40" s="22">
        <f t="shared" si="4"/>
        <v>0</v>
      </c>
      <c r="P40" s="28">
        <f t="shared" si="5"/>
        <v>0</v>
      </c>
      <c r="Q40" s="28">
        <f t="shared" si="6"/>
        <v>205000</v>
      </c>
      <c r="R40" s="29">
        <f t="shared" si="7"/>
        <v>205000</v>
      </c>
    </row>
    <row r="41" spans="1:18" ht="39" thickBot="1" x14ac:dyDescent="0.25">
      <c r="A41" s="1">
        <v>38</v>
      </c>
      <c r="B41" s="31" t="s">
        <v>53</v>
      </c>
      <c r="C41" s="33" t="s">
        <v>113</v>
      </c>
      <c r="D41" s="34">
        <v>1</v>
      </c>
      <c r="E41" s="17">
        <v>109000</v>
      </c>
      <c r="F41" s="15">
        <v>0</v>
      </c>
      <c r="G41" s="25">
        <f t="shared" si="8"/>
        <v>0</v>
      </c>
      <c r="H41" s="25">
        <f t="shared" si="9"/>
        <v>109000</v>
      </c>
      <c r="I41" s="26">
        <f t="shared" si="1"/>
        <v>109000</v>
      </c>
      <c r="J41" s="8">
        <v>38</v>
      </c>
      <c r="K41" s="18" t="str">
        <f t="shared" si="2"/>
        <v xml:space="preserve">FUNGICIDA DE USO AGRÍCOLA. INGREDIENTE ACTIVO: Yodo poli-vinil pirrolidona 120g/litro Equivalente a 2.1% de yodo activo </v>
      </c>
      <c r="L41" s="19" t="str">
        <f t="shared" si="2"/>
        <v>Litro</v>
      </c>
      <c r="M41" s="23">
        <f t="shared" si="2"/>
        <v>1</v>
      </c>
      <c r="N41" s="27">
        <f t="shared" si="3"/>
        <v>109000</v>
      </c>
      <c r="O41" s="22">
        <f t="shared" si="4"/>
        <v>0</v>
      </c>
      <c r="P41" s="28">
        <f t="shared" si="5"/>
        <v>0</v>
      </c>
      <c r="Q41" s="28">
        <f t="shared" si="6"/>
        <v>109000</v>
      </c>
      <c r="R41" s="29">
        <f t="shared" si="7"/>
        <v>109000</v>
      </c>
    </row>
    <row r="42" spans="1:18" ht="39" thickBot="1" x14ac:dyDescent="0.25">
      <c r="A42" s="1">
        <v>39</v>
      </c>
      <c r="B42" s="31" t="s">
        <v>54</v>
      </c>
      <c r="C42" s="33" t="s">
        <v>113</v>
      </c>
      <c r="D42" s="34">
        <v>1</v>
      </c>
      <c r="E42" s="17">
        <v>205000</v>
      </c>
      <c r="F42" s="15">
        <v>0</v>
      </c>
      <c r="G42" s="25">
        <f t="shared" si="8"/>
        <v>0</v>
      </c>
      <c r="H42" s="25">
        <f t="shared" si="9"/>
        <v>205000</v>
      </c>
      <c r="I42" s="26">
        <f t="shared" si="1"/>
        <v>205000</v>
      </c>
      <c r="J42" s="8">
        <v>39</v>
      </c>
      <c r="K42" s="18" t="str">
        <f t="shared" si="2"/>
        <v xml:space="preserve">FUNGICIDA MINERAL DE USO AGRÍCOLA. 
INGREDIENTE ACTIVO: Polisulfuro de Calcio 200g/litro 
</v>
      </c>
      <c r="L42" s="19" t="str">
        <f t="shared" si="2"/>
        <v>Litro</v>
      </c>
      <c r="M42" s="23">
        <f t="shared" si="2"/>
        <v>1</v>
      </c>
      <c r="N42" s="27">
        <f t="shared" si="3"/>
        <v>205000</v>
      </c>
      <c r="O42" s="22">
        <f t="shared" si="4"/>
        <v>0</v>
      </c>
      <c r="P42" s="28">
        <f t="shared" si="5"/>
        <v>0</v>
      </c>
      <c r="Q42" s="28">
        <f t="shared" si="6"/>
        <v>205000</v>
      </c>
      <c r="R42" s="29">
        <f t="shared" si="7"/>
        <v>205000</v>
      </c>
    </row>
    <row r="43" spans="1:18" ht="13.5" thickBot="1" x14ac:dyDescent="0.25">
      <c r="A43" s="1">
        <v>40</v>
      </c>
      <c r="B43" s="31" t="s">
        <v>55</v>
      </c>
      <c r="C43" s="33" t="s">
        <v>109</v>
      </c>
      <c r="D43" s="34">
        <v>1</v>
      </c>
      <c r="E43" s="17">
        <v>69000</v>
      </c>
      <c r="F43" s="15">
        <v>0</v>
      </c>
      <c r="G43" s="25">
        <f t="shared" si="8"/>
        <v>0</v>
      </c>
      <c r="H43" s="25">
        <f t="shared" si="9"/>
        <v>69000</v>
      </c>
      <c r="I43" s="26">
        <f t="shared" si="1"/>
        <v>69000</v>
      </c>
      <c r="J43" s="8">
        <v>40</v>
      </c>
      <c r="K43" s="18" t="str">
        <f t="shared" si="2"/>
        <v>HIDRO RETENEDOR DE USO AGRÍCOLA</v>
      </c>
      <c r="L43" s="19" t="str">
        <f t="shared" si="2"/>
        <v>Kilo</v>
      </c>
      <c r="M43" s="23">
        <f t="shared" si="2"/>
        <v>1</v>
      </c>
      <c r="N43" s="27">
        <f t="shared" si="3"/>
        <v>69000</v>
      </c>
      <c r="O43" s="22">
        <f t="shared" si="4"/>
        <v>0</v>
      </c>
      <c r="P43" s="28">
        <f t="shared" si="5"/>
        <v>0</v>
      </c>
      <c r="Q43" s="28">
        <f t="shared" si="6"/>
        <v>69000</v>
      </c>
      <c r="R43" s="29">
        <f t="shared" si="7"/>
        <v>69000</v>
      </c>
    </row>
    <row r="44" spans="1:18" ht="39" thickBot="1" x14ac:dyDescent="0.25">
      <c r="A44" s="1">
        <v>41</v>
      </c>
      <c r="B44" s="31" t="s">
        <v>56</v>
      </c>
      <c r="C44" s="33" t="s">
        <v>109</v>
      </c>
      <c r="D44" s="34">
        <v>1</v>
      </c>
      <c r="E44" s="17">
        <v>119000</v>
      </c>
      <c r="F44" s="15">
        <v>0</v>
      </c>
      <c r="G44" s="25">
        <f t="shared" si="8"/>
        <v>0</v>
      </c>
      <c r="H44" s="25">
        <f t="shared" si="9"/>
        <v>119000</v>
      </c>
      <c r="I44" s="26">
        <f t="shared" si="1"/>
        <v>119000</v>
      </c>
      <c r="J44" s="8">
        <v>41</v>
      </c>
      <c r="K44" s="18" t="str">
        <f t="shared" si="2"/>
        <v xml:space="preserve">HIDRÓXIDO DE POTASIO 
(Potasa) x kilo
</v>
      </c>
      <c r="L44" s="19" t="str">
        <f t="shared" si="2"/>
        <v>Kilo</v>
      </c>
      <c r="M44" s="23">
        <f t="shared" si="2"/>
        <v>1</v>
      </c>
      <c r="N44" s="27">
        <f t="shared" si="3"/>
        <v>119000</v>
      </c>
      <c r="O44" s="22">
        <f t="shared" si="4"/>
        <v>0</v>
      </c>
      <c r="P44" s="28">
        <f t="shared" si="5"/>
        <v>0</v>
      </c>
      <c r="Q44" s="28">
        <f t="shared" si="6"/>
        <v>119000</v>
      </c>
      <c r="R44" s="29">
        <f t="shared" si="7"/>
        <v>119000</v>
      </c>
    </row>
    <row r="45" spans="1:18" ht="64.5" thickBot="1" x14ac:dyDescent="0.25">
      <c r="A45" s="1">
        <v>42</v>
      </c>
      <c r="B45" s="31" t="s">
        <v>57</v>
      </c>
      <c r="C45" s="33" t="s">
        <v>110</v>
      </c>
      <c r="D45" s="34">
        <v>1</v>
      </c>
      <c r="E45" s="17">
        <v>49000</v>
      </c>
      <c r="F45" s="15">
        <v>0</v>
      </c>
      <c r="G45" s="25">
        <f t="shared" si="8"/>
        <v>0</v>
      </c>
      <c r="H45" s="25">
        <f t="shared" si="9"/>
        <v>49000</v>
      </c>
      <c r="I45" s="26">
        <f t="shared" si="1"/>
        <v>49000</v>
      </c>
      <c r="J45" s="8">
        <v>42</v>
      </c>
      <c r="K45" s="18" t="str">
        <f t="shared" si="2"/>
        <v xml:space="preserve">HORMIGUICIDA, 
INGREDIENTE ACTIVO: Sulfluramida: N-etil perfluoro-octano sul-fonamida 0.3% ó Fipronil:.…0.03 g / kilo ó  Clorpirifós …...1.25 g/kg X 500 gr 
</v>
      </c>
      <c r="L45" s="19" t="str">
        <f t="shared" si="2"/>
        <v>Libra</v>
      </c>
      <c r="M45" s="23">
        <f t="shared" si="2"/>
        <v>1</v>
      </c>
      <c r="N45" s="27">
        <f t="shared" si="3"/>
        <v>49000</v>
      </c>
      <c r="O45" s="22">
        <f t="shared" si="4"/>
        <v>0</v>
      </c>
      <c r="P45" s="28">
        <f t="shared" si="5"/>
        <v>0</v>
      </c>
      <c r="Q45" s="28">
        <f t="shared" si="6"/>
        <v>49000</v>
      </c>
      <c r="R45" s="29">
        <f t="shared" si="7"/>
        <v>49000</v>
      </c>
    </row>
    <row r="46" spans="1:18" ht="39" thickBot="1" x14ac:dyDescent="0.25">
      <c r="A46" s="1">
        <v>43</v>
      </c>
      <c r="B46" s="31" t="s">
        <v>58</v>
      </c>
      <c r="C46" s="33" t="s">
        <v>113</v>
      </c>
      <c r="D46" s="34">
        <v>1</v>
      </c>
      <c r="E46" s="17">
        <v>189000</v>
      </c>
      <c r="F46" s="15">
        <v>0</v>
      </c>
      <c r="G46" s="25">
        <f t="shared" si="8"/>
        <v>0</v>
      </c>
      <c r="H46" s="25">
        <f t="shared" si="9"/>
        <v>189000</v>
      </c>
      <c r="I46" s="26">
        <f t="shared" si="1"/>
        <v>189000</v>
      </c>
      <c r="J46" s="8">
        <v>43</v>
      </c>
      <c r="K46" s="18" t="str">
        <f t="shared" si="2"/>
        <v xml:space="preserve">INSECTICIDA ACARICIDA 
Ingrediente activo: Abamectina 18 g/L. 
</v>
      </c>
      <c r="L46" s="19" t="str">
        <f t="shared" si="2"/>
        <v>Litro</v>
      </c>
      <c r="M46" s="23">
        <f t="shared" si="2"/>
        <v>1</v>
      </c>
      <c r="N46" s="27">
        <f t="shared" si="3"/>
        <v>189000</v>
      </c>
      <c r="O46" s="22">
        <f t="shared" si="4"/>
        <v>0</v>
      </c>
      <c r="P46" s="28">
        <f t="shared" si="5"/>
        <v>0</v>
      </c>
      <c r="Q46" s="28">
        <f t="shared" si="6"/>
        <v>189000</v>
      </c>
      <c r="R46" s="29">
        <f t="shared" si="7"/>
        <v>189000</v>
      </c>
    </row>
    <row r="47" spans="1:18" ht="33.75" customHeight="1" thickBot="1" x14ac:dyDescent="0.25">
      <c r="A47" s="1">
        <v>44</v>
      </c>
      <c r="B47" s="31" t="s">
        <v>59</v>
      </c>
      <c r="C47" s="33" t="s">
        <v>113</v>
      </c>
      <c r="D47" s="34">
        <v>1</v>
      </c>
      <c r="E47" s="17">
        <v>89000</v>
      </c>
      <c r="F47" s="15">
        <v>0</v>
      </c>
      <c r="G47" s="25">
        <f t="shared" si="8"/>
        <v>0</v>
      </c>
      <c r="H47" s="25">
        <f t="shared" si="9"/>
        <v>89000</v>
      </c>
      <c r="I47" s="26">
        <f t="shared" si="1"/>
        <v>89000</v>
      </c>
      <c r="J47" s="8">
        <v>44</v>
      </c>
      <c r="K47" s="18" t="str">
        <f t="shared" si="2"/>
        <v xml:space="preserve">INSECTICIDA ORGÁNICO 
Composición Extracto de Ají 100 g/lt + Extracto de Ajo 100 g/lt 
</v>
      </c>
      <c r="L47" s="19" t="str">
        <f t="shared" si="2"/>
        <v>Litro</v>
      </c>
      <c r="M47" s="23">
        <f t="shared" si="2"/>
        <v>1</v>
      </c>
      <c r="N47" s="27">
        <f t="shared" si="3"/>
        <v>89000</v>
      </c>
      <c r="O47" s="22">
        <f t="shared" si="4"/>
        <v>0</v>
      </c>
      <c r="P47" s="28">
        <f t="shared" si="5"/>
        <v>0</v>
      </c>
      <c r="Q47" s="28">
        <f t="shared" si="6"/>
        <v>89000</v>
      </c>
      <c r="R47" s="29">
        <f t="shared" si="7"/>
        <v>89000</v>
      </c>
    </row>
    <row r="48" spans="1:18" ht="48.75" customHeight="1" thickBot="1" x14ac:dyDescent="0.25">
      <c r="A48" s="1">
        <v>45</v>
      </c>
      <c r="B48" s="31" t="s">
        <v>60</v>
      </c>
      <c r="C48" s="33" t="s">
        <v>113</v>
      </c>
      <c r="D48" s="34">
        <v>1</v>
      </c>
      <c r="E48" s="17">
        <v>79000</v>
      </c>
      <c r="F48" s="15">
        <v>0</v>
      </c>
      <c r="G48" s="25">
        <f t="shared" si="8"/>
        <v>0</v>
      </c>
      <c r="H48" s="25">
        <f t="shared" si="9"/>
        <v>79000</v>
      </c>
      <c r="I48" s="26">
        <f t="shared" si="1"/>
        <v>79000</v>
      </c>
      <c r="J48" s="8">
        <v>45</v>
      </c>
      <c r="K48" s="18" t="str">
        <f t="shared" si="2"/>
        <v xml:space="preserve">INSECTICIDA-ACARICIDA 
EXTRACTO VEGETAL EXTRAÍDO DE LAS SEMILLAS DEL ÁRBOL DEL NEEM. Ingrediente activo: AZADIRACHTINA INDICA 120grs/
</v>
      </c>
      <c r="L48" s="19" t="str">
        <f t="shared" si="2"/>
        <v>Litro</v>
      </c>
      <c r="M48" s="23">
        <f t="shared" si="2"/>
        <v>1</v>
      </c>
      <c r="N48" s="27">
        <f t="shared" si="3"/>
        <v>79000</v>
      </c>
      <c r="O48" s="22">
        <f t="shared" si="4"/>
        <v>0</v>
      </c>
      <c r="P48" s="28">
        <f t="shared" si="5"/>
        <v>0</v>
      </c>
      <c r="Q48" s="28">
        <f t="shared" si="6"/>
        <v>79000</v>
      </c>
      <c r="R48" s="29">
        <f t="shared" si="7"/>
        <v>79000</v>
      </c>
    </row>
    <row r="49" spans="1:18" ht="39" thickBot="1" x14ac:dyDescent="0.25">
      <c r="A49" s="1">
        <v>46</v>
      </c>
      <c r="B49" s="31" t="s">
        <v>61</v>
      </c>
      <c r="C49" s="33" t="s">
        <v>110</v>
      </c>
      <c r="D49" s="34">
        <v>1</v>
      </c>
      <c r="E49" s="17">
        <v>25000</v>
      </c>
      <c r="F49" s="15">
        <v>0.05</v>
      </c>
      <c r="G49" s="25">
        <f t="shared" si="8"/>
        <v>1250</v>
      </c>
      <c r="H49" s="25">
        <f t="shared" si="9"/>
        <v>26250</v>
      </c>
      <c r="I49" s="26">
        <f t="shared" si="1"/>
        <v>26250</v>
      </c>
      <c r="J49" s="8">
        <v>46</v>
      </c>
      <c r="K49" s="18" t="str">
        <f t="shared" si="2"/>
        <v xml:space="preserve">LEVADURA FRESCA
BLOQUE FIRME X 500GR
</v>
      </c>
      <c r="L49" s="19" t="str">
        <f t="shared" si="2"/>
        <v>Libra</v>
      </c>
      <c r="M49" s="23">
        <f t="shared" si="2"/>
        <v>1</v>
      </c>
      <c r="N49" s="27">
        <f t="shared" si="3"/>
        <v>25000</v>
      </c>
      <c r="O49" s="22">
        <f t="shared" si="4"/>
        <v>0.05</v>
      </c>
      <c r="P49" s="28">
        <f t="shared" si="5"/>
        <v>1250</v>
      </c>
      <c r="Q49" s="28">
        <f t="shared" si="6"/>
        <v>26250</v>
      </c>
      <c r="R49" s="29">
        <f t="shared" si="7"/>
        <v>26250</v>
      </c>
    </row>
    <row r="50" spans="1:18" ht="71.25" customHeight="1" thickBot="1" x14ac:dyDescent="0.25">
      <c r="A50" s="1">
        <v>47</v>
      </c>
      <c r="B50" s="31" t="s">
        <v>62</v>
      </c>
      <c r="C50" s="33" t="s">
        <v>108</v>
      </c>
      <c r="D50" s="34">
        <v>1</v>
      </c>
      <c r="E50" s="17">
        <v>229000</v>
      </c>
      <c r="F50" s="15">
        <v>0.19</v>
      </c>
      <c r="G50" s="25">
        <f t="shared" si="8"/>
        <v>43510</v>
      </c>
      <c r="H50" s="25">
        <f t="shared" si="9"/>
        <v>272510</v>
      </c>
      <c r="I50" s="26">
        <f t="shared" si="1"/>
        <v>272510</v>
      </c>
      <c r="J50" s="8">
        <v>47</v>
      </c>
      <c r="K50" s="18" t="str">
        <f t="shared" si="2"/>
        <v xml:space="preserve">LUPA DE BOLSILLO FANCII LED 
LUPA DE BOLSILLO CON 3 MAGNIFICACIÓN PROGRESIVAMENTE MAS FUERTE 15X, 30X Y 60X, FUNCIÓN DE LUCES LED Y LUZ NE-GRA UV, DIÁMETRO DE LA LENTE 15X de 25mm, 30X de 12 mm y 60X de 8mm, conveniente y portátil, ajustar al bolsillo de la cami-sa y pantalón
</v>
      </c>
      <c r="L50" s="19" t="str">
        <f t="shared" si="2"/>
        <v xml:space="preserve">Unidad   </v>
      </c>
      <c r="M50" s="23">
        <f t="shared" si="2"/>
        <v>1</v>
      </c>
      <c r="N50" s="27">
        <f t="shared" si="3"/>
        <v>229000</v>
      </c>
      <c r="O50" s="22">
        <f t="shared" si="4"/>
        <v>0.19</v>
      </c>
      <c r="P50" s="28">
        <f t="shared" si="5"/>
        <v>43510</v>
      </c>
      <c r="Q50" s="28">
        <f t="shared" si="6"/>
        <v>272510</v>
      </c>
      <c r="R50" s="29">
        <f t="shared" si="7"/>
        <v>272510</v>
      </c>
    </row>
    <row r="51" spans="1:18" ht="51.75" thickBot="1" x14ac:dyDescent="0.25">
      <c r="A51" s="1">
        <v>48</v>
      </c>
      <c r="B51" s="31" t="s">
        <v>63</v>
      </c>
      <c r="C51" s="33" t="s">
        <v>112</v>
      </c>
      <c r="D51" s="34">
        <v>2</v>
      </c>
      <c r="E51" s="17">
        <v>189000</v>
      </c>
      <c r="F51" s="15">
        <v>0.19</v>
      </c>
      <c r="G51" s="25">
        <f t="shared" si="8"/>
        <v>35910</v>
      </c>
      <c r="H51" s="25">
        <f t="shared" si="9"/>
        <v>224910</v>
      </c>
      <c r="I51" s="26">
        <f t="shared" si="1"/>
        <v>449820</v>
      </c>
      <c r="J51" s="8">
        <v>48</v>
      </c>
      <c r="K51" s="18" t="str">
        <f t="shared" si="2"/>
        <v xml:space="preserve">MALLA GALLINERO
Malla metálica calibre gruesa de 1,8 m de alto, x 36 m de largo, galvanizada
</v>
      </c>
      <c r="L51" s="19" t="str">
        <f t="shared" si="2"/>
        <v>Rollo</v>
      </c>
      <c r="M51" s="23">
        <f t="shared" si="2"/>
        <v>2</v>
      </c>
      <c r="N51" s="27">
        <f t="shared" si="3"/>
        <v>189000</v>
      </c>
      <c r="O51" s="22">
        <f t="shared" si="4"/>
        <v>0.19</v>
      </c>
      <c r="P51" s="28">
        <f t="shared" si="5"/>
        <v>35910</v>
      </c>
      <c r="Q51" s="28">
        <f t="shared" si="6"/>
        <v>224910</v>
      </c>
      <c r="R51" s="29">
        <f t="shared" si="7"/>
        <v>449820</v>
      </c>
    </row>
    <row r="52" spans="1:18" ht="13.5" thickBot="1" x14ac:dyDescent="0.25">
      <c r="A52" s="1">
        <v>49</v>
      </c>
      <c r="B52" s="31" t="s">
        <v>64</v>
      </c>
      <c r="C52" s="33" t="s">
        <v>16</v>
      </c>
      <c r="D52" s="34">
        <v>1</v>
      </c>
      <c r="E52" s="17">
        <v>85000</v>
      </c>
      <c r="F52" s="15">
        <v>0</v>
      </c>
      <c r="G52" s="25">
        <f t="shared" si="8"/>
        <v>0</v>
      </c>
      <c r="H52" s="25">
        <f t="shared" si="9"/>
        <v>85000</v>
      </c>
      <c r="I52" s="26">
        <f t="shared" si="1"/>
        <v>85000</v>
      </c>
      <c r="J52" s="8">
        <v>49</v>
      </c>
      <c r="K52" s="18" t="str">
        <f t="shared" si="2"/>
        <v>MELAZA X 30 KG</v>
      </c>
      <c r="L52" s="19" t="str">
        <f t="shared" si="2"/>
        <v>BULTO</v>
      </c>
      <c r="M52" s="23">
        <f t="shared" si="2"/>
        <v>1</v>
      </c>
      <c r="N52" s="27">
        <f t="shared" si="3"/>
        <v>85000</v>
      </c>
      <c r="O52" s="22">
        <f t="shared" si="4"/>
        <v>0</v>
      </c>
      <c r="P52" s="28">
        <f t="shared" si="5"/>
        <v>0</v>
      </c>
      <c r="Q52" s="28">
        <f t="shared" si="6"/>
        <v>85000</v>
      </c>
      <c r="R52" s="29">
        <f t="shared" si="7"/>
        <v>85000</v>
      </c>
    </row>
    <row r="53" spans="1:18" ht="64.5" thickBot="1" x14ac:dyDescent="0.25">
      <c r="A53" s="1">
        <v>50</v>
      </c>
      <c r="B53" s="31" t="s">
        <v>65</v>
      </c>
      <c r="C53" s="33" t="s">
        <v>16</v>
      </c>
      <c r="D53" s="34">
        <v>1</v>
      </c>
      <c r="E53" s="17">
        <v>149000</v>
      </c>
      <c r="F53" s="15">
        <v>0</v>
      </c>
      <c r="G53" s="25">
        <f t="shared" si="8"/>
        <v>0</v>
      </c>
      <c r="H53" s="25">
        <f t="shared" si="9"/>
        <v>149000</v>
      </c>
      <c r="I53" s="26">
        <f t="shared" si="1"/>
        <v>149000</v>
      </c>
      <c r="J53" s="8">
        <v>50</v>
      </c>
      <c r="K53" s="18" t="str">
        <f t="shared" si="2"/>
        <v xml:space="preserve">MICORRIZAS DE 300 esporas/gramo 
(Glomus fasciculatum, Scutellospora heterogama, Glomus mos-seae, Glomus manihotis, Acaulospora rugosa y Entrophospora colombiana) X 50 KG 
</v>
      </c>
      <c r="L53" s="19" t="str">
        <f t="shared" si="2"/>
        <v>BULTO</v>
      </c>
      <c r="M53" s="23">
        <f t="shared" si="2"/>
        <v>1</v>
      </c>
      <c r="N53" s="27">
        <f t="shared" si="3"/>
        <v>149000</v>
      </c>
      <c r="O53" s="22">
        <f t="shared" si="4"/>
        <v>0</v>
      </c>
      <c r="P53" s="28">
        <f t="shared" si="5"/>
        <v>0</v>
      </c>
      <c r="Q53" s="28">
        <f t="shared" si="6"/>
        <v>149000</v>
      </c>
      <c r="R53" s="29">
        <f t="shared" si="7"/>
        <v>149000</v>
      </c>
    </row>
    <row r="54" spans="1:18" ht="204.75" thickBot="1" x14ac:dyDescent="0.25">
      <c r="A54" s="1">
        <v>51</v>
      </c>
      <c r="B54" s="31" t="s">
        <v>66</v>
      </c>
      <c r="C54" s="33" t="s">
        <v>108</v>
      </c>
      <c r="D54" s="34">
        <v>1</v>
      </c>
      <c r="E54" s="17">
        <v>1899000</v>
      </c>
      <c r="F54" s="15">
        <v>0.19</v>
      </c>
      <c r="G54" s="25">
        <f t="shared" si="8"/>
        <v>360810</v>
      </c>
      <c r="H54" s="25">
        <f t="shared" si="9"/>
        <v>2259810</v>
      </c>
      <c r="I54" s="26">
        <f t="shared" si="1"/>
        <v>2259810</v>
      </c>
      <c r="J54" s="8">
        <v>51</v>
      </c>
      <c r="K54" s="18" t="str">
        <f t="shared" si="2"/>
        <v xml:space="preserve">MOTOSIERRA
Cilindrada 30,1 cm³
Logro 1,2-1,3 kW
Potencia 1,6-1,8 PS
Potencia 1,6-1,7 bhp
Peso 4,5 kg 1)
Peso del sistema 5,08 kg 2)
Relación peso/potencia 3,3-3,8 kg/kW
Longitud de la espada 35 cm
Paso de cadena de aserrado 3/8 " P
Longitud con tope de garra 395 mm
Nivel de presión sonora 100 dB(A) 3)
Nivel de potencia acústica 112 dB(A) 4)
Valor de vibraciones, izquierda 3,7 m/s² 5)
Valor de vibraciones, derecha 3,7 m/s² 5)
</v>
      </c>
      <c r="L54" s="19" t="str">
        <f t="shared" si="2"/>
        <v xml:space="preserve">Unidad   </v>
      </c>
      <c r="M54" s="23">
        <f t="shared" si="2"/>
        <v>1</v>
      </c>
      <c r="N54" s="27">
        <f t="shared" si="3"/>
        <v>1899000</v>
      </c>
      <c r="O54" s="22">
        <f t="shared" si="4"/>
        <v>0.19</v>
      </c>
      <c r="P54" s="28">
        <f t="shared" si="5"/>
        <v>360810</v>
      </c>
      <c r="Q54" s="28">
        <f t="shared" si="6"/>
        <v>2259810</v>
      </c>
      <c r="R54" s="29">
        <f t="shared" si="7"/>
        <v>2259810</v>
      </c>
    </row>
    <row r="55" spans="1:18" ht="39" thickBot="1" x14ac:dyDescent="0.25">
      <c r="A55" s="1">
        <v>52</v>
      </c>
      <c r="B55" s="31" t="s">
        <v>67</v>
      </c>
      <c r="C55" s="33" t="s">
        <v>113</v>
      </c>
      <c r="D55" s="34">
        <v>1</v>
      </c>
      <c r="E55" s="17">
        <v>89000</v>
      </c>
      <c r="F55" s="15">
        <v>0</v>
      </c>
      <c r="G55" s="25">
        <f t="shared" si="8"/>
        <v>0</v>
      </c>
      <c r="H55" s="25">
        <f t="shared" si="9"/>
        <v>89000</v>
      </c>
      <c r="I55" s="26">
        <f t="shared" si="1"/>
        <v>89000</v>
      </c>
      <c r="J55" s="8">
        <v>52</v>
      </c>
      <c r="K55" s="18" t="str">
        <f t="shared" si="2"/>
        <v xml:space="preserve">NEMATICIDA Y ACARICIDA ORGÁNICO. 
Composición: Extracto de Ruda 100 g/lt
</v>
      </c>
      <c r="L55" s="19" t="str">
        <f t="shared" si="2"/>
        <v>Litro</v>
      </c>
      <c r="M55" s="23">
        <f t="shared" si="2"/>
        <v>1</v>
      </c>
      <c r="N55" s="27">
        <f t="shared" si="3"/>
        <v>89000</v>
      </c>
      <c r="O55" s="22">
        <f t="shared" si="4"/>
        <v>0</v>
      </c>
      <c r="P55" s="28">
        <f t="shared" si="5"/>
        <v>0</v>
      </c>
      <c r="Q55" s="28">
        <f t="shared" si="6"/>
        <v>89000</v>
      </c>
      <c r="R55" s="29">
        <f t="shared" si="7"/>
        <v>89000</v>
      </c>
    </row>
    <row r="56" spans="1:18" ht="39" thickBot="1" x14ac:dyDescent="0.25">
      <c r="A56" s="1">
        <v>53</v>
      </c>
      <c r="B56" s="31" t="s">
        <v>68</v>
      </c>
      <c r="C56" s="33" t="s">
        <v>16</v>
      </c>
      <c r="D56" s="34">
        <v>1</v>
      </c>
      <c r="E56" s="17">
        <v>199000</v>
      </c>
      <c r="F56" s="15">
        <v>0.05</v>
      </c>
      <c r="G56" s="25">
        <f t="shared" si="8"/>
        <v>9950</v>
      </c>
      <c r="H56" s="25">
        <f t="shared" si="9"/>
        <v>208950</v>
      </c>
      <c r="I56" s="26">
        <f t="shared" si="1"/>
        <v>208950</v>
      </c>
      <c r="J56" s="8">
        <v>53</v>
      </c>
      <c r="K56" s="18" t="str">
        <f t="shared" si="2"/>
        <v xml:space="preserve">NITRATO DE CALCIO 
USO AGRÍCOLA   X 25 KG  
</v>
      </c>
      <c r="L56" s="19" t="str">
        <f t="shared" si="2"/>
        <v>BULTO</v>
      </c>
      <c r="M56" s="23">
        <f t="shared" si="2"/>
        <v>1</v>
      </c>
      <c r="N56" s="27">
        <f t="shared" si="3"/>
        <v>199000</v>
      </c>
      <c r="O56" s="22">
        <f t="shared" si="4"/>
        <v>0.05</v>
      </c>
      <c r="P56" s="28">
        <f t="shared" si="5"/>
        <v>9950</v>
      </c>
      <c r="Q56" s="28">
        <f t="shared" si="6"/>
        <v>208950</v>
      </c>
      <c r="R56" s="29">
        <f t="shared" si="7"/>
        <v>208950</v>
      </c>
    </row>
    <row r="57" spans="1:18" ht="51.75" thickBot="1" x14ac:dyDescent="0.25">
      <c r="A57" s="1">
        <v>54</v>
      </c>
      <c r="B57" s="31" t="s">
        <v>69</v>
      </c>
      <c r="C57" s="33" t="s">
        <v>16</v>
      </c>
      <c r="D57" s="34">
        <v>1</v>
      </c>
      <c r="E57" s="17">
        <v>295000</v>
      </c>
      <c r="F57" s="15">
        <v>0.05</v>
      </c>
      <c r="G57" s="25">
        <f t="shared" si="8"/>
        <v>14750</v>
      </c>
      <c r="H57" s="25">
        <f t="shared" si="9"/>
        <v>309750</v>
      </c>
      <c r="I57" s="26">
        <f t="shared" si="1"/>
        <v>309750</v>
      </c>
      <c r="J57" s="8">
        <v>54</v>
      </c>
      <c r="K57" s="18" t="str">
        <f t="shared" si="2"/>
        <v xml:space="preserve">NITRATO DE POTASIO
Fertilizante complejo NK aplicación suelo N 13 - K 46
Bulto de 25 kg
</v>
      </c>
      <c r="L57" s="19" t="str">
        <f t="shared" si="2"/>
        <v>BULTO</v>
      </c>
      <c r="M57" s="23">
        <f t="shared" si="2"/>
        <v>1</v>
      </c>
      <c r="N57" s="27">
        <f t="shared" si="3"/>
        <v>295000</v>
      </c>
      <c r="O57" s="22">
        <f t="shared" si="4"/>
        <v>0.05</v>
      </c>
      <c r="P57" s="28">
        <f t="shared" si="5"/>
        <v>14750</v>
      </c>
      <c r="Q57" s="28">
        <f t="shared" si="6"/>
        <v>309750</v>
      </c>
      <c r="R57" s="29">
        <f t="shared" si="7"/>
        <v>309750</v>
      </c>
    </row>
    <row r="58" spans="1:18" ht="13.5" thickBot="1" x14ac:dyDescent="0.25">
      <c r="A58" s="1">
        <v>55</v>
      </c>
      <c r="B58" s="31" t="s">
        <v>70</v>
      </c>
      <c r="C58" s="33" t="s">
        <v>108</v>
      </c>
      <c r="D58" s="34">
        <v>1</v>
      </c>
      <c r="E58" s="17">
        <v>49000</v>
      </c>
      <c r="F58" s="15">
        <v>0.19</v>
      </c>
      <c r="G58" s="25">
        <f t="shared" si="8"/>
        <v>9310</v>
      </c>
      <c r="H58" s="25">
        <f t="shared" si="9"/>
        <v>58310</v>
      </c>
      <c r="I58" s="26">
        <f t="shared" si="1"/>
        <v>58310</v>
      </c>
      <c r="J58" s="8">
        <v>55</v>
      </c>
      <c r="K58" s="18" t="str">
        <f t="shared" si="2"/>
        <v xml:space="preserve">PARAFINA 500 GRAMOS </v>
      </c>
      <c r="L58" s="19" t="str">
        <f t="shared" si="2"/>
        <v xml:space="preserve">Unidad   </v>
      </c>
      <c r="M58" s="23">
        <f t="shared" si="2"/>
        <v>1</v>
      </c>
      <c r="N58" s="27">
        <f t="shared" si="3"/>
        <v>49000</v>
      </c>
      <c r="O58" s="22">
        <f t="shared" si="4"/>
        <v>0.19</v>
      </c>
      <c r="P58" s="28">
        <f t="shared" si="5"/>
        <v>9310</v>
      </c>
      <c r="Q58" s="28">
        <f t="shared" si="6"/>
        <v>58310</v>
      </c>
      <c r="R58" s="29">
        <f t="shared" si="7"/>
        <v>58310</v>
      </c>
    </row>
    <row r="59" spans="1:18" ht="39" thickBot="1" x14ac:dyDescent="0.25">
      <c r="A59" s="1">
        <v>56</v>
      </c>
      <c r="B59" s="31" t="s">
        <v>71</v>
      </c>
      <c r="C59" s="33" t="s">
        <v>109</v>
      </c>
      <c r="D59" s="34">
        <v>2</v>
      </c>
      <c r="E59" s="17">
        <v>3900</v>
      </c>
      <c r="F59" s="15">
        <v>0.05</v>
      </c>
      <c r="G59" s="25">
        <f t="shared" si="8"/>
        <v>195</v>
      </c>
      <c r="H59" s="25">
        <f t="shared" si="9"/>
        <v>4095</v>
      </c>
      <c r="I59" s="26">
        <f t="shared" si="1"/>
        <v>8190</v>
      </c>
      <c r="J59" s="8">
        <v>56</v>
      </c>
      <c r="K59" s="18" t="str">
        <f t="shared" si="2"/>
        <v xml:space="preserve">PERCARBONATO DE SODIO
(Oxigeno activo) x 1 kg
</v>
      </c>
      <c r="L59" s="19" t="str">
        <f t="shared" si="2"/>
        <v>Kilo</v>
      </c>
      <c r="M59" s="23">
        <f t="shared" si="2"/>
        <v>2</v>
      </c>
      <c r="N59" s="27">
        <f t="shared" si="3"/>
        <v>3900</v>
      </c>
      <c r="O59" s="22">
        <f t="shared" si="4"/>
        <v>0.05</v>
      </c>
      <c r="P59" s="28">
        <f t="shared" si="5"/>
        <v>195</v>
      </c>
      <c r="Q59" s="28">
        <f t="shared" si="6"/>
        <v>4095</v>
      </c>
      <c r="R59" s="29">
        <f t="shared" si="7"/>
        <v>8190</v>
      </c>
    </row>
    <row r="60" spans="1:18" ht="29.25" customHeight="1" thickBot="1" x14ac:dyDescent="0.25">
      <c r="A60" s="1">
        <v>57</v>
      </c>
      <c r="B60" s="31" t="s">
        <v>72</v>
      </c>
      <c r="C60" s="33" t="s">
        <v>112</v>
      </c>
      <c r="D60" s="34">
        <v>1</v>
      </c>
      <c r="E60" s="17">
        <v>1416667</v>
      </c>
      <c r="F60" s="15">
        <v>0.19</v>
      </c>
      <c r="G60" s="25">
        <f t="shared" si="8"/>
        <v>269166.73</v>
      </c>
      <c r="H60" s="25">
        <f t="shared" si="9"/>
        <v>1685833.73</v>
      </c>
      <c r="I60" s="26">
        <f t="shared" si="1"/>
        <v>1685833.73</v>
      </c>
      <c r="J60" s="8">
        <v>57</v>
      </c>
      <c r="K60" s="18" t="str">
        <f t="shared" si="2"/>
        <v xml:space="preserve">POLISOMBRA AL 60% 
ROLLO DE 100 M. X 4 M DE ANCHO, COLOR NEGRO
</v>
      </c>
      <c r="L60" s="19" t="str">
        <f t="shared" si="2"/>
        <v>Rollo</v>
      </c>
      <c r="M60" s="23">
        <f t="shared" si="2"/>
        <v>1</v>
      </c>
      <c r="N60" s="27">
        <f t="shared" si="3"/>
        <v>1416667</v>
      </c>
      <c r="O60" s="22">
        <f t="shared" si="4"/>
        <v>0.19</v>
      </c>
      <c r="P60" s="28">
        <f t="shared" si="5"/>
        <v>269166.73</v>
      </c>
      <c r="Q60" s="28">
        <f t="shared" si="6"/>
        <v>1685833.73</v>
      </c>
      <c r="R60" s="29">
        <f t="shared" si="7"/>
        <v>1685833.73</v>
      </c>
    </row>
    <row r="61" spans="1:18" ht="13.5" thickBot="1" x14ac:dyDescent="0.25">
      <c r="A61" s="1">
        <v>58</v>
      </c>
      <c r="B61" s="31" t="s">
        <v>73</v>
      </c>
      <c r="C61" s="33" t="s">
        <v>16</v>
      </c>
      <c r="D61" s="34">
        <v>1</v>
      </c>
      <c r="E61" s="17">
        <v>49000</v>
      </c>
      <c r="F61" s="15">
        <v>0</v>
      </c>
      <c r="G61" s="25">
        <f t="shared" si="8"/>
        <v>0</v>
      </c>
      <c r="H61" s="25">
        <f t="shared" si="9"/>
        <v>49000</v>
      </c>
      <c r="I61" s="26">
        <f t="shared" si="1"/>
        <v>49000</v>
      </c>
      <c r="J61" s="8">
        <v>58</v>
      </c>
      <c r="K61" s="18" t="str">
        <f t="shared" si="2"/>
        <v>ROCA FOSFÓRICA 30 % USO AGRÍCOLA X 50 KG</v>
      </c>
      <c r="L61" s="19" t="str">
        <f t="shared" si="2"/>
        <v>BULTO</v>
      </c>
      <c r="M61" s="23">
        <f t="shared" si="2"/>
        <v>1</v>
      </c>
      <c r="N61" s="27">
        <f t="shared" si="3"/>
        <v>49000</v>
      </c>
      <c r="O61" s="22">
        <f t="shared" si="4"/>
        <v>0</v>
      </c>
      <c r="P61" s="28">
        <f t="shared" si="5"/>
        <v>0</v>
      </c>
      <c r="Q61" s="28">
        <f t="shared" si="6"/>
        <v>49000</v>
      </c>
      <c r="R61" s="29">
        <f t="shared" si="7"/>
        <v>49000</v>
      </c>
    </row>
    <row r="62" spans="1:18" ht="38.25" customHeight="1" thickBot="1" x14ac:dyDescent="0.25">
      <c r="A62" s="1">
        <v>59</v>
      </c>
      <c r="B62" s="31" t="s">
        <v>74</v>
      </c>
      <c r="C62" s="33" t="s">
        <v>116</v>
      </c>
      <c r="D62" s="34">
        <v>1</v>
      </c>
      <c r="E62" s="17">
        <v>39000</v>
      </c>
      <c r="F62" s="15">
        <v>0</v>
      </c>
      <c r="G62" s="25">
        <f t="shared" si="8"/>
        <v>0</v>
      </c>
      <c r="H62" s="25">
        <f t="shared" si="9"/>
        <v>39000</v>
      </c>
      <c r="I62" s="26">
        <f t="shared" si="1"/>
        <v>39000</v>
      </c>
      <c r="J62" s="8">
        <v>59</v>
      </c>
      <c r="K62" s="18" t="str">
        <f t="shared" si="2"/>
        <v xml:space="preserve">SABORIZANTE 
Microencapsulado Maracuyá, 4 sobres por X 100 gramos  c/u
</v>
      </c>
      <c r="L62" s="19" t="str">
        <f t="shared" si="2"/>
        <v>Paquete</v>
      </c>
      <c r="M62" s="23">
        <f t="shared" si="2"/>
        <v>1</v>
      </c>
      <c r="N62" s="27">
        <f t="shared" si="3"/>
        <v>39000</v>
      </c>
      <c r="O62" s="22">
        <f t="shared" si="4"/>
        <v>0</v>
      </c>
      <c r="P62" s="28">
        <f t="shared" si="5"/>
        <v>0</v>
      </c>
      <c r="Q62" s="28">
        <f t="shared" si="6"/>
        <v>39000</v>
      </c>
      <c r="R62" s="29">
        <f t="shared" si="7"/>
        <v>39000</v>
      </c>
    </row>
    <row r="63" spans="1:18" ht="39" customHeight="1" thickBot="1" x14ac:dyDescent="0.25">
      <c r="A63" s="1">
        <v>60</v>
      </c>
      <c r="B63" s="31" t="s">
        <v>75</v>
      </c>
      <c r="C63" s="33" t="s">
        <v>116</v>
      </c>
      <c r="D63" s="34">
        <v>1</v>
      </c>
      <c r="E63" s="17">
        <v>39000</v>
      </c>
      <c r="F63" s="15">
        <v>0</v>
      </c>
      <c r="G63" s="25">
        <f t="shared" si="8"/>
        <v>0</v>
      </c>
      <c r="H63" s="25">
        <f t="shared" si="9"/>
        <v>39000</v>
      </c>
      <c r="I63" s="26">
        <f t="shared" si="1"/>
        <v>39000</v>
      </c>
      <c r="J63" s="8">
        <v>60</v>
      </c>
      <c r="K63" s="18" t="str">
        <f t="shared" si="2"/>
        <v xml:space="preserve">SABORIZANTE 
Microencapsulado Naranja , 4 sobres por X 100 gramos  c/u
</v>
      </c>
      <c r="L63" s="19" t="str">
        <f t="shared" si="2"/>
        <v>Paquete</v>
      </c>
      <c r="M63" s="23">
        <f t="shared" si="2"/>
        <v>1</v>
      </c>
      <c r="N63" s="27">
        <f t="shared" si="3"/>
        <v>39000</v>
      </c>
      <c r="O63" s="22">
        <f t="shared" si="4"/>
        <v>0</v>
      </c>
      <c r="P63" s="28">
        <f t="shared" si="5"/>
        <v>0</v>
      </c>
      <c r="Q63" s="28">
        <f t="shared" si="6"/>
        <v>39000</v>
      </c>
      <c r="R63" s="29">
        <f t="shared" si="7"/>
        <v>39000</v>
      </c>
    </row>
    <row r="64" spans="1:18" ht="39" thickBot="1" x14ac:dyDescent="0.25">
      <c r="A64" s="1">
        <v>61</v>
      </c>
      <c r="B64" s="31" t="s">
        <v>76</v>
      </c>
      <c r="C64" s="33" t="s">
        <v>116</v>
      </c>
      <c r="D64" s="34">
        <v>1</v>
      </c>
      <c r="E64" s="17">
        <v>39000</v>
      </c>
      <c r="F64" s="15">
        <v>0</v>
      </c>
      <c r="G64" s="25">
        <f t="shared" si="8"/>
        <v>0</v>
      </c>
      <c r="H64" s="25">
        <f t="shared" si="9"/>
        <v>39000</v>
      </c>
      <c r="I64" s="26">
        <f t="shared" si="1"/>
        <v>39000</v>
      </c>
      <c r="J64" s="8">
        <v>61</v>
      </c>
      <c r="K64" s="18" t="str">
        <f t="shared" si="2"/>
        <v xml:space="preserve">SABORIZANTE
Microencapsulado Limón, 4 sobres por X 100 gramos  c/u
</v>
      </c>
      <c r="L64" s="19" t="str">
        <f t="shared" si="2"/>
        <v>Paquete</v>
      </c>
      <c r="M64" s="23">
        <f t="shared" si="2"/>
        <v>1</v>
      </c>
      <c r="N64" s="27">
        <f t="shared" si="3"/>
        <v>39000</v>
      </c>
      <c r="O64" s="22">
        <f t="shared" si="4"/>
        <v>0</v>
      </c>
      <c r="P64" s="28">
        <f t="shared" si="5"/>
        <v>0</v>
      </c>
      <c r="Q64" s="28">
        <f t="shared" si="6"/>
        <v>39000</v>
      </c>
      <c r="R64" s="29">
        <f t="shared" si="7"/>
        <v>39000</v>
      </c>
    </row>
    <row r="65" spans="1:18" ht="13.5" thickBot="1" x14ac:dyDescent="0.25">
      <c r="A65" s="1">
        <v>62</v>
      </c>
      <c r="B65" s="31" t="s">
        <v>77</v>
      </c>
      <c r="C65" s="33" t="s">
        <v>117</v>
      </c>
      <c r="D65" s="34">
        <v>1</v>
      </c>
      <c r="E65" s="17">
        <v>45000</v>
      </c>
      <c r="F65" s="15">
        <v>0</v>
      </c>
      <c r="G65" s="25">
        <f t="shared" si="8"/>
        <v>0</v>
      </c>
      <c r="H65" s="25">
        <f t="shared" si="9"/>
        <v>45000</v>
      </c>
      <c r="I65" s="26">
        <f t="shared" si="1"/>
        <v>45000</v>
      </c>
      <c r="J65" s="8">
        <v>62</v>
      </c>
      <c r="K65" s="18" t="str">
        <f t="shared" si="2"/>
        <v>SEMILLA DE ACELGA sobre x 2 gr</v>
      </c>
      <c r="L65" s="19" t="str">
        <f t="shared" si="2"/>
        <v>sobre</v>
      </c>
      <c r="M65" s="23">
        <f t="shared" si="2"/>
        <v>1</v>
      </c>
      <c r="N65" s="27">
        <f t="shared" si="3"/>
        <v>45000</v>
      </c>
      <c r="O65" s="22">
        <f t="shared" si="4"/>
        <v>0</v>
      </c>
      <c r="P65" s="28">
        <f t="shared" si="5"/>
        <v>0</v>
      </c>
      <c r="Q65" s="28">
        <f t="shared" si="6"/>
        <v>45000</v>
      </c>
      <c r="R65" s="29">
        <f t="shared" si="7"/>
        <v>45000</v>
      </c>
    </row>
    <row r="66" spans="1:18" ht="13.5" thickBot="1" x14ac:dyDescent="0.25">
      <c r="A66" s="1">
        <v>63</v>
      </c>
      <c r="B66" s="31" t="s">
        <v>78</v>
      </c>
      <c r="C66" s="33" t="s">
        <v>117</v>
      </c>
      <c r="D66" s="34">
        <v>1</v>
      </c>
      <c r="E66" s="17">
        <v>299000</v>
      </c>
      <c r="F66" s="15">
        <v>0</v>
      </c>
      <c r="G66" s="25">
        <f t="shared" si="8"/>
        <v>0</v>
      </c>
      <c r="H66" s="25">
        <f t="shared" si="9"/>
        <v>299000</v>
      </c>
      <c r="I66" s="26">
        <f t="shared" si="1"/>
        <v>299000</v>
      </c>
      <c r="J66" s="8">
        <v>63</v>
      </c>
      <c r="K66" s="18" t="str">
        <f t="shared" si="2"/>
        <v>SEMILLA DE AHUYAMIN, clima medio-cálido X 25 gr</v>
      </c>
      <c r="L66" s="19" t="str">
        <f t="shared" si="2"/>
        <v>sobre</v>
      </c>
      <c r="M66" s="23">
        <f t="shared" si="2"/>
        <v>1</v>
      </c>
      <c r="N66" s="27">
        <f t="shared" si="3"/>
        <v>299000</v>
      </c>
      <c r="O66" s="22">
        <f t="shared" si="4"/>
        <v>0</v>
      </c>
      <c r="P66" s="28">
        <f t="shared" si="5"/>
        <v>0</v>
      </c>
      <c r="Q66" s="28">
        <f t="shared" si="6"/>
        <v>299000</v>
      </c>
      <c r="R66" s="29">
        <f t="shared" si="7"/>
        <v>299000</v>
      </c>
    </row>
    <row r="67" spans="1:18" ht="26.25" thickBot="1" x14ac:dyDescent="0.25">
      <c r="A67" s="1">
        <v>64</v>
      </c>
      <c r="B67" s="31" t="s">
        <v>79</v>
      </c>
      <c r="C67" s="33" t="s">
        <v>117</v>
      </c>
      <c r="D67" s="34">
        <v>1</v>
      </c>
      <c r="E67" s="17">
        <v>89000</v>
      </c>
      <c r="F67" s="15">
        <v>0</v>
      </c>
      <c r="G67" s="25">
        <f t="shared" si="8"/>
        <v>0</v>
      </c>
      <c r="H67" s="25">
        <f t="shared" si="9"/>
        <v>89000</v>
      </c>
      <c r="I67" s="26">
        <f t="shared" si="1"/>
        <v>89000</v>
      </c>
      <c r="J67" s="8">
        <v>64</v>
      </c>
      <c r="K67" s="18" t="str">
        <f t="shared" si="2"/>
        <v>SEMILLA DE AJÍ, Variedad Jalapeño, clima medio-cálido X 2 gr</v>
      </c>
      <c r="L67" s="19" t="str">
        <f t="shared" si="2"/>
        <v>sobre</v>
      </c>
      <c r="M67" s="23">
        <f t="shared" si="2"/>
        <v>1</v>
      </c>
      <c r="N67" s="27">
        <f t="shared" si="3"/>
        <v>89000</v>
      </c>
      <c r="O67" s="22">
        <f t="shared" si="4"/>
        <v>0</v>
      </c>
      <c r="P67" s="28">
        <f t="shared" si="5"/>
        <v>0</v>
      </c>
      <c r="Q67" s="28">
        <f t="shared" si="6"/>
        <v>89000</v>
      </c>
      <c r="R67" s="29">
        <f t="shared" si="7"/>
        <v>89000</v>
      </c>
    </row>
    <row r="68" spans="1:18" ht="13.5" thickBot="1" x14ac:dyDescent="0.25">
      <c r="A68" s="1">
        <v>65</v>
      </c>
      <c r="B68" s="31" t="s">
        <v>80</v>
      </c>
      <c r="C68" s="33" t="s">
        <v>117</v>
      </c>
      <c r="D68" s="34">
        <v>1</v>
      </c>
      <c r="E68" s="17">
        <v>169000</v>
      </c>
      <c r="F68" s="15">
        <v>0</v>
      </c>
      <c r="G68" s="25">
        <f t="shared" si="8"/>
        <v>0</v>
      </c>
      <c r="H68" s="25">
        <f t="shared" si="9"/>
        <v>169000</v>
      </c>
      <c r="I68" s="26">
        <f t="shared" si="1"/>
        <v>169000</v>
      </c>
      <c r="J68" s="8">
        <v>65</v>
      </c>
      <c r="K68" s="18" t="str">
        <f t="shared" si="2"/>
        <v>SEMILLA DE CEBOLLA Puerro, clima medio-cálido X 2 gr</v>
      </c>
      <c r="L68" s="19" t="str">
        <f t="shared" si="2"/>
        <v>sobre</v>
      </c>
      <c r="M68" s="23">
        <f t="shared" si="2"/>
        <v>1</v>
      </c>
      <c r="N68" s="27">
        <f t="shared" si="3"/>
        <v>169000</v>
      </c>
      <c r="O68" s="22">
        <f t="shared" si="4"/>
        <v>0</v>
      </c>
      <c r="P68" s="28">
        <f t="shared" si="5"/>
        <v>0</v>
      </c>
      <c r="Q68" s="28">
        <f t="shared" si="6"/>
        <v>169000</v>
      </c>
      <c r="R68" s="29">
        <f t="shared" si="7"/>
        <v>169000</v>
      </c>
    </row>
    <row r="69" spans="1:18" ht="26.25" thickBot="1" x14ac:dyDescent="0.25">
      <c r="A69" s="1">
        <v>66</v>
      </c>
      <c r="B69" s="31" t="s">
        <v>81</v>
      </c>
      <c r="C69" s="33" t="s">
        <v>117</v>
      </c>
      <c r="D69" s="34">
        <v>1</v>
      </c>
      <c r="E69" s="17">
        <v>19000</v>
      </c>
      <c r="F69" s="15">
        <v>0</v>
      </c>
      <c r="G69" s="25">
        <f t="shared" si="8"/>
        <v>0</v>
      </c>
      <c r="H69" s="25">
        <f t="shared" si="9"/>
        <v>19000</v>
      </c>
      <c r="I69" s="26">
        <f t="shared" ref="I69:I95" si="10">H69*D69</f>
        <v>19000</v>
      </c>
      <c r="J69" s="8">
        <v>66</v>
      </c>
      <c r="K69" s="18" t="str">
        <f t="shared" ref="K69:M95" si="11">+B69</f>
        <v>SEMILLA DE CEBOLLA, Variedad Larga Tokio, clima medio-cálido X 2 gr</v>
      </c>
      <c r="L69" s="19" t="str">
        <f t="shared" si="11"/>
        <v>sobre</v>
      </c>
      <c r="M69" s="23">
        <f t="shared" si="11"/>
        <v>1</v>
      </c>
      <c r="N69" s="27">
        <f t="shared" ref="N69:N95" si="12">E69</f>
        <v>19000</v>
      </c>
      <c r="O69" s="22">
        <f t="shared" si="4"/>
        <v>0</v>
      </c>
      <c r="P69" s="28">
        <f t="shared" ref="P69:P95" si="13">G69</f>
        <v>0</v>
      </c>
      <c r="Q69" s="28">
        <f t="shared" ref="Q69:Q95" si="14">H69</f>
        <v>19000</v>
      </c>
      <c r="R69" s="29">
        <f t="shared" ref="R69:R95" si="15">I69</f>
        <v>19000</v>
      </c>
    </row>
    <row r="70" spans="1:18" ht="26.25" thickBot="1" x14ac:dyDescent="0.25">
      <c r="A70" s="1">
        <v>67</v>
      </c>
      <c r="B70" s="31" t="s">
        <v>82</v>
      </c>
      <c r="C70" s="33" t="s">
        <v>117</v>
      </c>
      <c r="D70" s="34">
        <v>1</v>
      </c>
      <c r="E70" s="17">
        <v>59000</v>
      </c>
      <c r="F70" s="15">
        <v>0</v>
      </c>
      <c r="G70" s="25">
        <f t="shared" ref="G70:G95" si="16">E70*F70</f>
        <v>0</v>
      </c>
      <c r="H70" s="25">
        <f t="shared" ref="H70:H95" si="17">E70+G70</f>
        <v>59000</v>
      </c>
      <c r="I70" s="26">
        <f t="shared" si="10"/>
        <v>59000</v>
      </c>
      <c r="J70" s="8">
        <v>67</v>
      </c>
      <c r="K70" s="18" t="str">
        <f t="shared" si="11"/>
        <v>SEMILLA DE CILANTRO, Variedad Común clima medio-cálido X 5 gr</v>
      </c>
      <c r="L70" s="19" t="str">
        <f t="shared" si="11"/>
        <v>sobre</v>
      </c>
      <c r="M70" s="23">
        <f t="shared" si="11"/>
        <v>1</v>
      </c>
      <c r="N70" s="27">
        <f t="shared" si="12"/>
        <v>59000</v>
      </c>
      <c r="O70" s="22">
        <f t="shared" si="4"/>
        <v>0</v>
      </c>
      <c r="P70" s="28">
        <f t="shared" si="13"/>
        <v>0</v>
      </c>
      <c r="Q70" s="28">
        <f t="shared" si="14"/>
        <v>59000</v>
      </c>
      <c r="R70" s="29">
        <f t="shared" si="15"/>
        <v>59000</v>
      </c>
    </row>
    <row r="71" spans="1:18" ht="13.5" thickBot="1" x14ac:dyDescent="0.25">
      <c r="A71" s="1">
        <v>68</v>
      </c>
      <c r="B71" s="31" t="s">
        <v>83</v>
      </c>
      <c r="C71" s="33" t="s">
        <v>109</v>
      </c>
      <c r="D71" s="34">
        <v>1</v>
      </c>
      <c r="E71" s="17">
        <v>39000</v>
      </c>
      <c r="F71" s="15">
        <v>0</v>
      </c>
      <c r="G71" s="25">
        <f t="shared" si="16"/>
        <v>0</v>
      </c>
      <c r="H71" s="25">
        <f t="shared" si="17"/>
        <v>39000</v>
      </c>
      <c r="I71" s="26">
        <f t="shared" si="10"/>
        <v>39000</v>
      </c>
      <c r="J71" s="8">
        <v>68</v>
      </c>
      <c r="K71" s="18" t="str">
        <f t="shared" si="11"/>
        <v>SEMILLA DE FRIJOL CALIMA, clima medio-cálido</v>
      </c>
      <c r="L71" s="19" t="str">
        <f t="shared" si="11"/>
        <v>Kilo</v>
      </c>
      <c r="M71" s="23">
        <f t="shared" si="11"/>
        <v>1</v>
      </c>
      <c r="N71" s="27">
        <f t="shared" si="12"/>
        <v>39000</v>
      </c>
      <c r="O71" s="22">
        <f t="shared" si="4"/>
        <v>0</v>
      </c>
      <c r="P71" s="28">
        <f t="shared" si="13"/>
        <v>0</v>
      </c>
      <c r="Q71" s="28">
        <f t="shared" si="14"/>
        <v>39000</v>
      </c>
      <c r="R71" s="29">
        <f t="shared" si="15"/>
        <v>39000</v>
      </c>
    </row>
    <row r="72" spans="1:18" ht="26.25" thickBot="1" x14ac:dyDescent="0.25">
      <c r="A72" s="1">
        <v>69</v>
      </c>
      <c r="B72" s="31" t="s">
        <v>84</v>
      </c>
      <c r="C72" s="33" t="s">
        <v>117</v>
      </c>
      <c r="D72" s="34">
        <v>1</v>
      </c>
      <c r="E72" s="17">
        <v>49000</v>
      </c>
      <c r="F72" s="15">
        <v>0</v>
      </c>
      <c r="G72" s="25">
        <f t="shared" si="16"/>
        <v>0</v>
      </c>
      <c r="H72" s="25">
        <f t="shared" si="17"/>
        <v>49000</v>
      </c>
      <c r="I72" s="26">
        <f t="shared" si="10"/>
        <v>49000</v>
      </c>
      <c r="J72" s="8">
        <v>69</v>
      </c>
      <c r="K72" s="18" t="str">
        <f t="shared" si="11"/>
        <v>SEMILLA DE HABICHUELA, Variedad Lago Azul clima medio-cálido X 10 gr</v>
      </c>
      <c r="L72" s="19" t="str">
        <f t="shared" si="11"/>
        <v>sobre</v>
      </c>
      <c r="M72" s="23">
        <f t="shared" si="11"/>
        <v>1</v>
      </c>
      <c r="N72" s="27">
        <f t="shared" si="12"/>
        <v>49000</v>
      </c>
      <c r="O72" s="22">
        <f t="shared" si="4"/>
        <v>0</v>
      </c>
      <c r="P72" s="28">
        <f t="shared" si="13"/>
        <v>0</v>
      </c>
      <c r="Q72" s="28">
        <f t="shared" si="14"/>
        <v>49000</v>
      </c>
      <c r="R72" s="29">
        <f t="shared" si="15"/>
        <v>49000</v>
      </c>
    </row>
    <row r="73" spans="1:18" ht="26.25" thickBot="1" x14ac:dyDescent="0.25">
      <c r="A73" s="1">
        <v>70</v>
      </c>
      <c r="B73" s="31" t="s">
        <v>85</v>
      </c>
      <c r="C73" s="33" t="s">
        <v>117</v>
      </c>
      <c r="D73" s="34">
        <v>1</v>
      </c>
      <c r="E73" s="17">
        <v>18900</v>
      </c>
      <c r="F73" s="15">
        <v>0</v>
      </c>
      <c r="G73" s="25">
        <f t="shared" si="16"/>
        <v>0</v>
      </c>
      <c r="H73" s="25">
        <f t="shared" si="17"/>
        <v>18900</v>
      </c>
      <c r="I73" s="26">
        <f t="shared" si="10"/>
        <v>18900</v>
      </c>
      <c r="J73" s="8">
        <v>70</v>
      </c>
      <c r="K73" s="18" t="str">
        <f t="shared" si="11"/>
        <v>SEMILLA DE LECHUGA, Variedad Black Seeded Simpson clima medio-cálido X 3 gr</v>
      </c>
      <c r="L73" s="19" t="str">
        <f t="shared" si="11"/>
        <v>sobre</v>
      </c>
      <c r="M73" s="23">
        <f t="shared" si="11"/>
        <v>1</v>
      </c>
      <c r="N73" s="27">
        <f t="shared" si="12"/>
        <v>18900</v>
      </c>
      <c r="O73" s="22">
        <f t="shared" si="4"/>
        <v>0</v>
      </c>
      <c r="P73" s="28">
        <f t="shared" si="13"/>
        <v>0</v>
      </c>
      <c r="Q73" s="28">
        <f t="shared" si="14"/>
        <v>18900</v>
      </c>
      <c r="R73" s="29">
        <f t="shared" si="15"/>
        <v>18900</v>
      </c>
    </row>
    <row r="74" spans="1:18" ht="13.5" thickBot="1" x14ac:dyDescent="0.25">
      <c r="A74" s="1">
        <v>71</v>
      </c>
      <c r="B74" s="31" t="s">
        <v>86</v>
      </c>
      <c r="C74" s="33" t="s">
        <v>109</v>
      </c>
      <c r="D74" s="34">
        <v>1</v>
      </c>
      <c r="E74" s="17">
        <v>49000</v>
      </c>
      <c r="F74" s="15">
        <v>0</v>
      </c>
      <c r="G74" s="25">
        <f t="shared" si="16"/>
        <v>0</v>
      </c>
      <c r="H74" s="25">
        <f t="shared" si="17"/>
        <v>49000</v>
      </c>
      <c r="I74" s="26">
        <f t="shared" si="10"/>
        <v>49000</v>
      </c>
      <c r="J74" s="8">
        <v>71</v>
      </c>
      <c r="K74" s="18" t="str">
        <f t="shared" si="11"/>
        <v>SEMILLA DE MAÍZ PIONER P2069, clima medio-cálido</v>
      </c>
      <c r="L74" s="19" t="str">
        <f t="shared" si="11"/>
        <v>Kilo</v>
      </c>
      <c r="M74" s="23">
        <f t="shared" si="11"/>
        <v>1</v>
      </c>
      <c r="N74" s="27">
        <f t="shared" si="12"/>
        <v>49000</v>
      </c>
      <c r="O74" s="22">
        <f t="shared" si="4"/>
        <v>0</v>
      </c>
      <c r="P74" s="28">
        <f t="shared" si="13"/>
        <v>0</v>
      </c>
      <c r="Q74" s="28">
        <f t="shared" si="14"/>
        <v>49000</v>
      </c>
      <c r="R74" s="29">
        <f t="shared" si="15"/>
        <v>49000</v>
      </c>
    </row>
    <row r="75" spans="1:18" ht="13.5" thickBot="1" x14ac:dyDescent="0.25">
      <c r="A75" s="1">
        <v>72</v>
      </c>
      <c r="B75" s="31" t="s">
        <v>87</v>
      </c>
      <c r="C75" s="33" t="s">
        <v>117</v>
      </c>
      <c r="D75" s="34">
        <v>1</v>
      </c>
      <c r="E75" s="17">
        <v>129000</v>
      </c>
      <c r="F75" s="15">
        <v>0</v>
      </c>
      <c r="G75" s="25">
        <f t="shared" si="16"/>
        <v>0</v>
      </c>
      <c r="H75" s="25">
        <f t="shared" si="17"/>
        <v>129000</v>
      </c>
      <c r="I75" s="26">
        <f t="shared" si="10"/>
        <v>129000</v>
      </c>
      <c r="J75" s="8">
        <v>72</v>
      </c>
      <c r="K75" s="18" t="str">
        <f t="shared" si="11"/>
        <v>SEMILLA DE PAPAYA variedad maradol sobre x 100 semillas</v>
      </c>
      <c r="L75" s="19" t="str">
        <f t="shared" si="11"/>
        <v>sobre</v>
      </c>
      <c r="M75" s="23">
        <f t="shared" si="11"/>
        <v>1</v>
      </c>
      <c r="N75" s="27">
        <f t="shared" si="12"/>
        <v>129000</v>
      </c>
      <c r="O75" s="22">
        <f t="shared" si="4"/>
        <v>0</v>
      </c>
      <c r="P75" s="28">
        <f t="shared" si="13"/>
        <v>0</v>
      </c>
      <c r="Q75" s="28">
        <f t="shared" si="14"/>
        <v>129000</v>
      </c>
      <c r="R75" s="29">
        <f t="shared" si="15"/>
        <v>129000</v>
      </c>
    </row>
    <row r="76" spans="1:18" ht="26.25" thickBot="1" x14ac:dyDescent="0.25">
      <c r="A76" s="1">
        <v>73</v>
      </c>
      <c r="B76" s="31" t="s">
        <v>88</v>
      </c>
      <c r="C76" s="33" t="s">
        <v>117</v>
      </c>
      <c r="D76" s="34">
        <v>1</v>
      </c>
      <c r="E76" s="17">
        <v>59000</v>
      </c>
      <c r="F76" s="15">
        <v>0</v>
      </c>
      <c r="G76" s="25">
        <f t="shared" si="16"/>
        <v>0</v>
      </c>
      <c r="H76" s="25">
        <f t="shared" si="17"/>
        <v>59000</v>
      </c>
      <c r="I76" s="26">
        <f t="shared" si="10"/>
        <v>59000</v>
      </c>
      <c r="J76" s="8">
        <v>73</v>
      </c>
      <c r="K76" s="18" t="str">
        <f t="shared" si="11"/>
        <v xml:space="preserve">SEMILLA DE PEPINO COHOMBRO, Variedad Poinsett 76 clima medio-cálido X 3 gr </v>
      </c>
      <c r="L76" s="19" t="str">
        <f t="shared" si="11"/>
        <v>sobre</v>
      </c>
      <c r="M76" s="23">
        <f t="shared" si="11"/>
        <v>1</v>
      </c>
      <c r="N76" s="27">
        <f t="shared" si="12"/>
        <v>59000</v>
      </c>
      <c r="O76" s="22">
        <f t="shared" si="4"/>
        <v>0</v>
      </c>
      <c r="P76" s="28">
        <f t="shared" si="13"/>
        <v>0</v>
      </c>
      <c r="Q76" s="28">
        <f t="shared" si="14"/>
        <v>59000</v>
      </c>
      <c r="R76" s="29">
        <f t="shared" si="15"/>
        <v>59000</v>
      </c>
    </row>
    <row r="77" spans="1:18" ht="13.5" thickBot="1" x14ac:dyDescent="0.25">
      <c r="A77" s="1">
        <v>74</v>
      </c>
      <c r="B77" s="31" t="s">
        <v>89</v>
      </c>
      <c r="C77" s="33" t="s">
        <v>117</v>
      </c>
      <c r="D77" s="34">
        <v>1</v>
      </c>
      <c r="E77" s="17">
        <v>45000</v>
      </c>
      <c r="F77" s="15">
        <v>0</v>
      </c>
      <c r="G77" s="25">
        <f t="shared" si="16"/>
        <v>0</v>
      </c>
      <c r="H77" s="25">
        <f t="shared" si="17"/>
        <v>45000</v>
      </c>
      <c r="I77" s="26">
        <f t="shared" si="10"/>
        <v>45000</v>
      </c>
      <c r="J77" s="8">
        <v>74</v>
      </c>
      <c r="K77" s="18" t="str">
        <f t="shared" si="11"/>
        <v>SEMILLA DE PEREJIL sobre x 2gr</v>
      </c>
      <c r="L77" s="19" t="str">
        <f t="shared" si="11"/>
        <v>sobre</v>
      </c>
      <c r="M77" s="23">
        <f t="shared" si="11"/>
        <v>1</v>
      </c>
      <c r="N77" s="27">
        <f t="shared" si="12"/>
        <v>45000</v>
      </c>
      <c r="O77" s="22">
        <f t="shared" si="4"/>
        <v>0</v>
      </c>
      <c r="P77" s="28">
        <f t="shared" si="13"/>
        <v>0</v>
      </c>
      <c r="Q77" s="28">
        <f t="shared" si="14"/>
        <v>45000</v>
      </c>
      <c r="R77" s="29">
        <f t="shared" si="15"/>
        <v>45000</v>
      </c>
    </row>
    <row r="78" spans="1:18" ht="26.25" thickBot="1" x14ac:dyDescent="0.25">
      <c r="A78" s="1">
        <v>75</v>
      </c>
      <c r="B78" s="31" t="s">
        <v>90</v>
      </c>
      <c r="C78" s="33" t="s">
        <v>117</v>
      </c>
      <c r="D78" s="34">
        <v>1</v>
      </c>
      <c r="E78" s="17">
        <v>8900</v>
      </c>
      <c r="F78" s="15">
        <v>0</v>
      </c>
      <c r="G78" s="25">
        <f t="shared" si="16"/>
        <v>0</v>
      </c>
      <c r="H78" s="25">
        <f t="shared" si="17"/>
        <v>8900</v>
      </c>
      <c r="I78" s="26">
        <f t="shared" si="10"/>
        <v>8900</v>
      </c>
      <c r="J78" s="8">
        <v>75</v>
      </c>
      <c r="K78" s="18" t="str">
        <f t="shared" si="11"/>
        <v>SEMILLA DE PIMENTÓN, California Wonder clima medio-cálido X 2 gr</v>
      </c>
      <c r="L78" s="19" t="str">
        <f t="shared" si="11"/>
        <v>sobre</v>
      </c>
      <c r="M78" s="23">
        <f t="shared" si="11"/>
        <v>1</v>
      </c>
      <c r="N78" s="27">
        <f t="shared" si="12"/>
        <v>8900</v>
      </c>
      <c r="O78" s="22">
        <f t="shared" si="4"/>
        <v>0</v>
      </c>
      <c r="P78" s="28">
        <f t="shared" si="13"/>
        <v>0</v>
      </c>
      <c r="Q78" s="28">
        <f t="shared" si="14"/>
        <v>8900</v>
      </c>
      <c r="R78" s="29">
        <f t="shared" si="15"/>
        <v>8900</v>
      </c>
    </row>
    <row r="79" spans="1:18" ht="13.5" thickBot="1" x14ac:dyDescent="0.25">
      <c r="A79" s="1">
        <v>76</v>
      </c>
      <c r="B79" s="31" t="s">
        <v>91</v>
      </c>
      <c r="C79" s="33" t="s">
        <v>117</v>
      </c>
      <c r="D79" s="34">
        <v>1</v>
      </c>
      <c r="E79" s="17">
        <v>5900</v>
      </c>
      <c r="F79" s="15">
        <v>0</v>
      </c>
      <c r="G79" s="25">
        <f t="shared" si="16"/>
        <v>0</v>
      </c>
      <c r="H79" s="25">
        <f t="shared" si="17"/>
        <v>5900</v>
      </c>
      <c r="I79" s="26">
        <f t="shared" si="10"/>
        <v>5900</v>
      </c>
      <c r="J79" s="8">
        <v>76</v>
      </c>
      <c r="K79" s="18" t="str">
        <f t="shared" si="11"/>
        <v>SEMILLA DE RÁBANO variedad Crimson Giantsobre x 2 gr</v>
      </c>
      <c r="L79" s="19" t="str">
        <f t="shared" si="11"/>
        <v>sobre</v>
      </c>
      <c r="M79" s="23">
        <f t="shared" si="11"/>
        <v>1</v>
      </c>
      <c r="N79" s="27">
        <f t="shared" si="12"/>
        <v>5900</v>
      </c>
      <c r="O79" s="22">
        <f t="shared" si="4"/>
        <v>0</v>
      </c>
      <c r="P79" s="28">
        <f t="shared" si="13"/>
        <v>0</v>
      </c>
      <c r="Q79" s="28">
        <f t="shared" si="14"/>
        <v>5900</v>
      </c>
      <c r="R79" s="29">
        <f t="shared" si="15"/>
        <v>5900</v>
      </c>
    </row>
    <row r="80" spans="1:18" ht="26.25" thickBot="1" x14ac:dyDescent="0.25">
      <c r="A80" s="1">
        <v>77</v>
      </c>
      <c r="B80" s="31" t="s">
        <v>92</v>
      </c>
      <c r="C80" s="33" t="s">
        <v>117</v>
      </c>
      <c r="D80" s="34">
        <v>1</v>
      </c>
      <c r="E80" s="17">
        <v>7900</v>
      </c>
      <c r="F80" s="15">
        <v>0</v>
      </c>
      <c r="G80" s="25">
        <f t="shared" si="16"/>
        <v>0</v>
      </c>
      <c r="H80" s="25">
        <f t="shared" si="17"/>
        <v>7900</v>
      </c>
      <c r="I80" s="26">
        <f t="shared" si="10"/>
        <v>7900</v>
      </c>
      <c r="J80" s="8">
        <v>77</v>
      </c>
      <c r="K80" s="18" t="str">
        <f t="shared" si="11"/>
        <v>SEMILLA DE TOMATE, Variedad Rio Grande, clima medio-cálido X 2 gr</v>
      </c>
      <c r="L80" s="19" t="str">
        <f t="shared" si="11"/>
        <v>sobre</v>
      </c>
      <c r="M80" s="23">
        <f t="shared" si="11"/>
        <v>1</v>
      </c>
      <c r="N80" s="27">
        <f t="shared" si="12"/>
        <v>7900</v>
      </c>
      <c r="O80" s="22">
        <f t="shared" si="4"/>
        <v>0</v>
      </c>
      <c r="P80" s="28">
        <f t="shared" si="13"/>
        <v>0</v>
      </c>
      <c r="Q80" s="28">
        <f t="shared" si="14"/>
        <v>7900</v>
      </c>
      <c r="R80" s="29">
        <f t="shared" si="15"/>
        <v>7900</v>
      </c>
    </row>
    <row r="81" spans="1:18" ht="26.25" thickBot="1" x14ac:dyDescent="0.25">
      <c r="A81" s="1">
        <v>78</v>
      </c>
      <c r="B81" s="31" t="s">
        <v>93</v>
      </c>
      <c r="C81" s="33" t="s">
        <v>117</v>
      </c>
      <c r="D81" s="34">
        <v>1</v>
      </c>
      <c r="E81" s="17">
        <v>8900</v>
      </c>
      <c r="F81" s="15">
        <v>0</v>
      </c>
      <c r="G81" s="25">
        <f t="shared" si="16"/>
        <v>0</v>
      </c>
      <c r="H81" s="25">
        <f t="shared" si="17"/>
        <v>8900</v>
      </c>
      <c r="I81" s="26">
        <f t="shared" si="10"/>
        <v>8900</v>
      </c>
      <c r="J81" s="8">
        <v>78</v>
      </c>
      <c r="K81" s="18" t="str">
        <f t="shared" si="11"/>
        <v>SEMILLA DE ZANAHORIA, Variedad Danvers, clima medio-cálido X 4 gr</v>
      </c>
      <c r="L81" s="19" t="str">
        <f t="shared" si="11"/>
        <v>sobre</v>
      </c>
      <c r="M81" s="23">
        <f t="shared" si="11"/>
        <v>1</v>
      </c>
      <c r="N81" s="27">
        <f t="shared" si="12"/>
        <v>8900</v>
      </c>
      <c r="O81" s="22">
        <f t="shared" si="4"/>
        <v>0</v>
      </c>
      <c r="P81" s="28">
        <f t="shared" si="13"/>
        <v>0</v>
      </c>
      <c r="Q81" s="28">
        <f t="shared" si="14"/>
        <v>8900</v>
      </c>
      <c r="R81" s="29">
        <f t="shared" si="15"/>
        <v>8900</v>
      </c>
    </row>
    <row r="82" spans="1:18" ht="13.5" thickBot="1" x14ac:dyDescent="0.25">
      <c r="A82" s="1">
        <v>79</v>
      </c>
      <c r="B82" s="31" t="s">
        <v>94</v>
      </c>
      <c r="C82" s="33" t="s">
        <v>16</v>
      </c>
      <c r="D82" s="34">
        <v>1</v>
      </c>
      <c r="E82" s="17">
        <v>459000</v>
      </c>
      <c r="F82" s="15">
        <v>0</v>
      </c>
      <c r="G82" s="25">
        <f t="shared" si="16"/>
        <v>0</v>
      </c>
      <c r="H82" s="25">
        <f t="shared" si="17"/>
        <v>459000</v>
      </c>
      <c r="I82" s="26">
        <f t="shared" si="10"/>
        <v>459000</v>
      </c>
      <c r="J82" s="8">
        <v>79</v>
      </c>
      <c r="K82" s="18" t="str">
        <f t="shared" si="11"/>
        <v xml:space="preserve">SÉMOLA DE MAÍZ O TRIGO USO AGRÍCOLA X 25 KG </v>
      </c>
      <c r="L82" s="19" t="str">
        <f t="shared" si="11"/>
        <v>BULTO</v>
      </c>
      <c r="M82" s="23">
        <f t="shared" si="11"/>
        <v>1</v>
      </c>
      <c r="N82" s="27">
        <f t="shared" si="12"/>
        <v>459000</v>
      </c>
      <c r="O82" s="22">
        <f t="shared" si="4"/>
        <v>0</v>
      </c>
      <c r="P82" s="28">
        <f t="shared" si="13"/>
        <v>0</v>
      </c>
      <c r="Q82" s="28">
        <f t="shared" si="14"/>
        <v>459000</v>
      </c>
      <c r="R82" s="29">
        <f t="shared" si="15"/>
        <v>459000</v>
      </c>
    </row>
    <row r="83" spans="1:18" ht="77.25" thickBot="1" x14ac:dyDescent="0.25">
      <c r="A83" s="1">
        <v>80</v>
      </c>
      <c r="B83" s="31" t="s">
        <v>95</v>
      </c>
      <c r="C83" s="33" t="s">
        <v>108</v>
      </c>
      <c r="D83" s="34">
        <v>1</v>
      </c>
      <c r="E83" s="17">
        <v>369000</v>
      </c>
      <c r="F83" s="15">
        <v>0.19</v>
      </c>
      <c r="G83" s="25">
        <f t="shared" si="16"/>
        <v>70110</v>
      </c>
      <c r="H83" s="25">
        <f t="shared" si="17"/>
        <v>439110</v>
      </c>
      <c r="I83" s="26">
        <f t="shared" si="10"/>
        <v>439110</v>
      </c>
      <c r="J83" s="8">
        <v>80</v>
      </c>
      <c r="K83" s="18" t="str">
        <f t="shared" si="11"/>
        <v xml:space="preserve">SERRUCHO PODADOR
Serrucho curvo de corte por tracción, diámetro de corte 120.00 mm, peso de 400 gr, hoja de 33 cm de LONGITUD, mango curvo, estuche con sistema de cierre con correa de velcro para sujetar a la pierna. IMPORTADA
</v>
      </c>
      <c r="L83" s="19" t="str">
        <f t="shared" si="11"/>
        <v xml:space="preserve">Unidad   </v>
      </c>
      <c r="M83" s="23">
        <f t="shared" si="11"/>
        <v>1</v>
      </c>
      <c r="N83" s="27">
        <f t="shared" si="12"/>
        <v>369000</v>
      </c>
      <c r="O83" s="22">
        <f t="shared" si="4"/>
        <v>0.19</v>
      </c>
      <c r="P83" s="28">
        <f t="shared" si="13"/>
        <v>70110</v>
      </c>
      <c r="Q83" s="28">
        <f t="shared" si="14"/>
        <v>439110</v>
      </c>
      <c r="R83" s="29">
        <f t="shared" si="15"/>
        <v>439110</v>
      </c>
    </row>
    <row r="84" spans="1:18" ht="13.5" thickBot="1" x14ac:dyDescent="0.25">
      <c r="A84" s="1">
        <v>81</v>
      </c>
      <c r="B84" s="31" t="s">
        <v>96</v>
      </c>
      <c r="C84" s="33" t="s">
        <v>109</v>
      </c>
      <c r="D84" s="34">
        <v>1</v>
      </c>
      <c r="E84" s="17">
        <v>39000</v>
      </c>
      <c r="F84" s="15">
        <v>0</v>
      </c>
      <c r="G84" s="25">
        <f t="shared" si="16"/>
        <v>0</v>
      </c>
      <c r="H84" s="25">
        <f t="shared" si="17"/>
        <v>39000</v>
      </c>
      <c r="I84" s="26">
        <f t="shared" si="10"/>
        <v>39000</v>
      </c>
      <c r="J84" s="8">
        <v>81</v>
      </c>
      <c r="K84" s="18" t="str">
        <f t="shared" si="11"/>
        <v>SODA CAUSTICA. Presentación kilo.</v>
      </c>
      <c r="L84" s="19" t="str">
        <f t="shared" si="11"/>
        <v>Kilo</v>
      </c>
      <c r="M84" s="23">
        <f t="shared" si="11"/>
        <v>1</v>
      </c>
      <c r="N84" s="27">
        <f t="shared" si="12"/>
        <v>39000</v>
      </c>
      <c r="O84" s="22">
        <f t="shared" si="4"/>
        <v>0</v>
      </c>
      <c r="P84" s="28">
        <f t="shared" si="13"/>
        <v>0</v>
      </c>
      <c r="Q84" s="28">
        <f t="shared" si="14"/>
        <v>39000</v>
      </c>
      <c r="R84" s="29">
        <f t="shared" si="15"/>
        <v>39000</v>
      </c>
    </row>
    <row r="85" spans="1:18" ht="13.5" thickBot="1" x14ac:dyDescent="0.25">
      <c r="A85" s="1">
        <v>82</v>
      </c>
      <c r="B85" s="31" t="s">
        <v>97</v>
      </c>
      <c r="C85" s="33" t="s">
        <v>16</v>
      </c>
      <c r="D85" s="34">
        <v>1</v>
      </c>
      <c r="E85" s="17">
        <v>289000</v>
      </c>
      <c r="F85" s="15">
        <v>0</v>
      </c>
      <c r="G85" s="25">
        <f t="shared" si="16"/>
        <v>0</v>
      </c>
      <c r="H85" s="25">
        <f t="shared" si="17"/>
        <v>289000</v>
      </c>
      <c r="I85" s="26">
        <f t="shared" si="10"/>
        <v>289000</v>
      </c>
      <c r="J85" s="8">
        <v>82</v>
      </c>
      <c r="K85" s="18" t="str">
        <f t="shared" si="11"/>
        <v>SULFATO DE AMONIO X 25 KG</v>
      </c>
      <c r="L85" s="19" t="str">
        <f t="shared" si="11"/>
        <v>BULTO</v>
      </c>
      <c r="M85" s="23">
        <f t="shared" si="11"/>
        <v>1</v>
      </c>
      <c r="N85" s="27">
        <f t="shared" si="12"/>
        <v>289000</v>
      </c>
      <c r="O85" s="22">
        <f t="shared" si="4"/>
        <v>0</v>
      </c>
      <c r="P85" s="28">
        <f t="shared" si="13"/>
        <v>0</v>
      </c>
      <c r="Q85" s="28">
        <f t="shared" si="14"/>
        <v>289000</v>
      </c>
      <c r="R85" s="29">
        <f t="shared" si="15"/>
        <v>289000</v>
      </c>
    </row>
    <row r="86" spans="1:18" ht="13.5" thickBot="1" x14ac:dyDescent="0.25">
      <c r="A86" s="1">
        <v>83</v>
      </c>
      <c r="B86" s="31" t="s">
        <v>98</v>
      </c>
      <c r="C86" s="33" t="s">
        <v>16</v>
      </c>
      <c r="D86" s="34">
        <v>1</v>
      </c>
      <c r="E86" s="17">
        <v>39000</v>
      </c>
      <c r="F86" s="15">
        <v>0</v>
      </c>
      <c r="G86" s="25">
        <f t="shared" si="16"/>
        <v>0</v>
      </c>
      <c r="H86" s="25">
        <f t="shared" si="17"/>
        <v>39000</v>
      </c>
      <c r="I86" s="26">
        <f t="shared" si="10"/>
        <v>39000</v>
      </c>
      <c r="J86" s="8">
        <v>83</v>
      </c>
      <c r="K86" s="18" t="str">
        <f t="shared" si="11"/>
        <v>SULFATO DE CALCIO USO AGRÍCOLA X 50 KG</v>
      </c>
      <c r="L86" s="19" t="str">
        <f t="shared" si="11"/>
        <v>BULTO</v>
      </c>
      <c r="M86" s="23">
        <f t="shared" si="11"/>
        <v>1</v>
      </c>
      <c r="N86" s="27">
        <f t="shared" si="12"/>
        <v>39000</v>
      </c>
      <c r="O86" s="22">
        <f t="shared" si="4"/>
        <v>0</v>
      </c>
      <c r="P86" s="28">
        <f t="shared" si="13"/>
        <v>0</v>
      </c>
      <c r="Q86" s="28">
        <f t="shared" si="14"/>
        <v>39000</v>
      </c>
      <c r="R86" s="29">
        <f t="shared" si="15"/>
        <v>39000</v>
      </c>
    </row>
    <row r="87" spans="1:18" ht="13.5" thickBot="1" x14ac:dyDescent="0.25">
      <c r="A87" s="1">
        <v>84</v>
      </c>
      <c r="B87" s="31" t="s">
        <v>99</v>
      </c>
      <c r="C87" s="33" t="s">
        <v>16</v>
      </c>
      <c r="D87" s="34">
        <v>1</v>
      </c>
      <c r="E87" s="17">
        <v>1833333</v>
      </c>
      <c r="F87" s="15">
        <v>0</v>
      </c>
      <c r="G87" s="25">
        <f t="shared" si="16"/>
        <v>0</v>
      </c>
      <c r="H87" s="25">
        <f t="shared" si="17"/>
        <v>1833333</v>
      </c>
      <c r="I87" s="26">
        <f t="shared" si="10"/>
        <v>1833333</v>
      </c>
      <c r="J87" s="8">
        <v>84</v>
      </c>
      <c r="K87" s="18" t="str">
        <f t="shared" si="11"/>
        <v xml:space="preserve">SULFATO DE COBRE USO AGRÍCOLA X 50 KG </v>
      </c>
      <c r="L87" s="19" t="str">
        <f t="shared" si="11"/>
        <v>BULTO</v>
      </c>
      <c r="M87" s="23">
        <f t="shared" si="11"/>
        <v>1</v>
      </c>
      <c r="N87" s="27">
        <f t="shared" si="12"/>
        <v>1833333</v>
      </c>
      <c r="O87" s="22">
        <f t="shared" si="4"/>
        <v>0</v>
      </c>
      <c r="P87" s="28">
        <f t="shared" si="13"/>
        <v>0</v>
      </c>
      <c r="Q87" s="28">
        <f t="shared" si="14"/>
        <v>1833333</v>
      </c>
      <c r="R87" s="29">
        <f t="shared" si="15"/>
        <v>1833333</v>
      </c>
    </row>
    <row r="88" spans="1:18" ht="13.5" thickBot="1" x14ac:dyDescent="0.25">
      <c r="A88" s="1">
        <v>85</v>
      </c>
      <c r="B88" s="31" t="s">
        <v>100</v>
      </c>
      <c r="C88" s="33" t="s">
        <v>16</v>
      </c>
      <c r="D88" s="34">
        <v>1</v>
      </c>
      <c r="E88" s="17">
        <v>139000</v>
      </c>
      <c r="F88" s="15">
        <v>0</v>
      </c>
      <c r="G88" s="25">
        <f t="shared" si="16"/>
        <v>0</v>
      </c>
      <c r="H88" s="25">
        <f t="shared" si="17"/>
        <v>139000</v>
      </c>
      <c r="I88" s="26">
        <f t="shared" si="10"/>
        <v>139000</v>
      </c>
      <c r="J88" s="8">
        <v>85</v>
      </c>
      <c r="K88" s="18" t="str">
        <f t="shared" si="11"/>
        <v xml:space="preserve">SULFATO DE MAGNESIO USO AGRÍCOLA X 25 KG </v>
      </c>
      <c r="L88" s="19" t="str">
        <f t="shared" si="11"/>
        <v>BULTO</v>
      </c>
      <c r="M88" s="23">
        <f t="shared" si="11"/>
        <v>1</v>
      </c>
      <c r="N88" s="27">
        <f t="shared" si="12"/>
        <v>139000</v>
      </c>
      <c r="O88" s="22">
        <f t="shared" si="4"/>
        <v>0</v>
      </c>
      <c r="P88" s="28">
        <f t="shared" si="13"/>
        <v>0</v>
      </c>
      <c r="Q88" s="28">
        <f t="shared" si="14"/>
        <v>139000</v>
      </c>
      <c r="R88" s="29">
        <f t="shared" si="15"/>
        <v>139000</v>
      </c>
    </row>
    <row r="89" spans="1:18" ht="13.5" thickBot="1" x14ac:dyDescent="0.25">
      <c r="A89" s="1">
        <v>86</v>
      </c>
      <c r="B89" s="31" t="s">
        <v>101</v>
      </c>
      <c r="C89" s="33" t="s">
        <v>16</v>
      </c>
      <c r="D89" s="34">
        <v>1</v>
      </c>
      <c r="E89" s="17">
        <v>539000</v>
      </c>
      <c r="F89" s="15">
        <v>0</v>
      </c>
      <c r="G89" s="25">
        <f t="shared" si="16"/>
        <v>0</v>
      </c>
      <c r="H89" s="25">
        <f t="shared" si="17"/>
        <v>539000</v>
      </c>
      <c r="I89" s="26">
        <f t="shared" si="10"/>
        <v>539000</v>
      </c>
      <c r="J89" s="8">
        <v>86</v>
      </c>
      <c r="K89" s="18" t="str">
        <f t="shared" si="11"/>
        <v>SULFATO DE MANGANESO USO AGRÍCOLA X 25 KG</v>
      </c>
      <c r="L89" s="19" t="str">
        <f t="shared" si="11"/>
        <v>BULTO</v>
      </c>
      <c r="M89" s="23">
        <f t="shared" si="11"/>
        <v>1</v>
      </c>
      <c r="N89" s="27">
        <f t="shared" si="12"/>
        <v>539000</v>
      </c>
      <c r="O89" s="22">
        <f t="shared" si="4"/>
        <v>0</v>
      </c>
      <c r="P89" s="28">
        <f t="shared" si="13"/>
        <v>0</v>
      </c>
      <c r="Q89" s="28">
        <f t="shared" si="14"/>
        <v>539000</v>
      </c>
      <c r="R89" s="29">
        <f t="shared" si="15"/>
        <v>539000</v>
      </c>
    </row>
    <row r="90" spans="1:18" ht="13.5" thickBot="1" x14ac:dyDescent="0.25">
      <c r="A90" s="1">
        <v>87</v>
      </c>
      <c r="B90" s="31" t="s">
        <v>102</v>
      </c>
      <c r="C90" s="33" t="s">
        <v>16</v>
      </c>
      <c r="D90" s="34">
        <v>1</v>
      </c>
      <c r="E90" s="17">
        <f>(254380*5.22%)+254380</f>
        <v>267658.636</v>
      </c>
      <c r="F90" s="15">
        <v>0</v>
      </c>
      <c r="G90" s="25">
        <f t="shared" si="16"/>
        <v>0</v>
      </c>
      <c r="H90" s="25">
        <f t="shared" si="17"/>
        <v>267658.636</v>
      </c>
      <c r="I90" s="26">
        <f t="shared" si="10"/>
        <v>267658.636</v>
      </c>
      <c r="J90" s="8">
        <v>87</v>
      </c>
      <c r="K90" s="18" t="str">
        <f t="shared" si="11"/>
        <v xml:space="preserve">SULFATO DE POTASIO USO AGRÍCOLA X 25 KG  </v>
      </c>
      <c r="L90" s="19" t="str">
        <f t="shared" si="11"/>
        <v>BULTO</v>
      </c>
      <c r="M90" s="23">
        <f t="shared" si="11"/>
        <v>1</v>
      </c>
      <c r="N90" s="27">
        <f t="shared" si="12"/>
        <v>267658.636</v>
      </c>
      <c r="O90" s="22">
        <f t="shared" si="4"/>
        <v>0</v>
      </c>
      <c r="P90" s="28">
        <f t="shared" si="13"/>
        <v>0</v>
      </c>
      <c r="Q90" s="28">
        <f t="shared" si="14"/>
        <v>267658.636</v>
      </c>
      <c r="R90" s="29">
        <f t="shared" si="15"/>
        <v>267658.636</v>
      </c>
    </row>
    <row r="91" spans="1:18" ht="13.5" thickBot="1" x14ac:dyDescent="0.25">
      <c r="A91" s="1">
        <v>88</v>
      </c>
      <c r="B91" s="31" t="s">
        <v>103</v>
      </c>
      <c r="C91" s="33" t="s">
        <v>16</v>
      </c>
      <c r="D91" s="34">
        <v>1</v>
      </c>
      <c r="E91" s="17">
        <v>366667</v>
      </c>
      <c r="F91" s="15">
        <v>0</v>
      </c>
      <c r="G91" s="25">
        <f t="shared" si="16"/>
        <v>0</v>
      </c>
      <c r="H91" s="25">
        <f t="shared" si="17"/>
        <v>366667</v>
      </c>
      <c r="I91" s="26">
        <f t="shared" si="10"/>
        <v>366667</v>
      </c>
      <c r="J91" s="8">
        <v>88</v>
      </c>
      <c r="K91" s="18" t="str">
        <f t="shared" si="11"/>
        <v xml:space="preserve">SULFATO DE ZINC USO AGRÍCOLA X 50 KG </v>
      </c>
      <c r="L91" s="19" t="str">
        <f t="shared" si="11"/>
        <v>BULTO</v>
      </c>
      <c r="M91" s="23">
        <f t="shared" si="11"/>
        <v>1</v>
      </c>
      <c r="N91" s="27">
        <f t="shared" si="12"/>
        <v>366667</v>
      </c>
      <c r="O91" s="22">
        <f t="shared" si="4"/>
        <v>0</v>
      </c>
      <c r="P91" s="28">
        <f t="shared" si="13"/>
        <v>0</v>
      </c>
      <c r="Q91" s="28">
        <f t="shared" si="14"/>
        <v>366667</v>
      </c>
      <c r="R91" s="29">
        <f t="shared" si="15"/>
        <v>366667</v>
      </c>
    </row>
    <row r="92" spans="1:18" ht="13.5" thickBot="1" x14ac:dyDescent="0.25">
      <c r="A92" s="1">
        <v>89</v>
      </c>
      <c r="B92" s="31" t="s">
        <v>104</v>
      </c>
      <c r="C92" s="33" t="s">
        <v>16</v>
      </c>
      <c r="D92" s="34">
        <v>1</v>
      </c>
      <c r="E92" s="17">
        <v>699000</v>
      </c>
      <c r="F92" s="15">
        <v>0</v>
      </c>
      <c r="G92" s="25">
        <f t="shared" si="16"/>
        <v>0</v>
      </c>
      <c r="H92" s="25">
        <f t="shared" si="17"/>
        <v>699000</v>
      </c>
      <c r="I92" s="26">
        <f t="shared" si="10"/>
        <v>699000</v>
      </c>
      <c r="J92" s="8">
        <v>89</v>
      </c>
      <c r="K92" s="18" t="str">
        <f t="shared" si="11"/>
        <v>SULFATO FERROSO USO AGRÍCOLA X 25 KG</v>
      </c>
      <c r="L92" s="19" t="str">
        <f t="shared" si="11"/>
        <v>BULTO</v>
      </c>
      <c r="M92" s="23">
        <f t="shared" si="11"/>
        <v>1</v>
      </c>
      <c r="N92" s="27">
        <f t="shared" si="12"/>
        <v>699000</v>
      </c>
      <c r="O92" s="22">
        <f t="shared" si="4"/>
        <v>0</v>
      </c>
      <c r="P92" s="28">
        <f t="shared" si="13"/>
        <v>0</v>
      </c>
      <c r="Q92" s="28">
        <f t="shared" si="14"/>
        <v>699000</v>
      </c>
      <c r="R92" s="29">
        <f t="shared" si="15"/>
        <v>699000</v>
      </c>
    </row>
    <row r="93" spans="1:18" ht="102.75" thickBot="1" x14ac:dyDescent="0.25">
      <c r="A93" s="1">
        <v>90</v>
      </c>
      <c r="B93" s="31" t="s">
        <v>105</v>
      </c>
      <c r="C93" s="33" t="s">
        <v>108</v>
      </c>
      <c r="D93" s="34">
        <v>1</v>
      </c>
      <c r="E93" s="17">
        <v>59000</v>
      </c>
      <c r="F93" s="15">
        <v>0.19</v>
      </c>
      <c r="G93" s="25">
        <f t="shared" si="16"/>
        <v>11210</v>
      </c>
      <c r="H93" s="25">
        <f t="shared" si="17"/>
        <v>70210</v>
      </c>
      <c r="I93" s="26">
        <f t="shared" si="10"/>
        <v>70210</v>
      </c>
      <c r="J93" s="8">
        <v>90</v>
      </c>
      <c r="K93" s="18" t="str">
        <f t="shared" si="11"/>
        <v xml:space="preserve">TIJERA 
Podadera Suiza a una mano - Alto rendimiento - Ergonómica: diámetro de corte 25 mm, talla L (mano grande), longitud 210 mm, peso 245 gr, Corta-alambres, Raspador, Regulación micromé-trica, Sistema de amortiguación, Empuñaduras en aluminio mati-zado, Cabeza de corte inclinada, IMPORTADA. 
</v>
      </c>
      <c r="L93" s="19" t="str">
        <f t="shared" si="11"/>
        <v xml:space="preserve">Unidad   </v>
      </c>
      <c r="M93" s="23">
        <f t="shared" si="11"/>
        <v>1</v>
      </c>
      <c r="N93" s="27">
        <f t="shared" si="12"/>
        <v>59000</v>
      </c>
      <c r="O93" s="22">
        <f t="shared" si="4"/>
        <v>0.19</v>
      </c>
      <c r="P93" s="28">
        <f t="shared" si="13"/>
        <v>11210</v>
      </c>
      <c r="Q93" s="28">
        <f t="shared" si="14"/>
        <v>70210</v>
      </c>
      <c r="R93" s="29">
        <f t="shared" si="15"/>
        <v>70210</v>
      </c>
    </row>
    <row r="94" spans="1:18" ht="51.75" thickBot="1" x14ac:dyDescent="0.25">
      <c r="A94" s="1">
        <v>91</v>
      </c>
      <c r="B94" s="31" t="s">
        <v>106</v>
      </c>
      <c r="C94" s="33" t="s">
        <v>118</v>
      </c>
      <c r="D94" s="34">
        <v>1</v>
      </c>
      <c r="E94" s="17">
        <v>129000</v>
      </c>
      <c r="F94" s="15">
        <v>0.19</v>
      </c>
      <c r="G94" s="25">
        <f t="shared" si="16"/>
        <v>24510</v>
      </c>
      <c r="H94" s="25">
        <f t="shared" si="17"/>
        <v>153510</v>
      </c>
      <c r="I94" s="26">
        <f t="shared" si="10"/>
        <v>153510</v>
      </c>
      <c r="J94" s="8">
        <v>91</v>
      </c>
      <c r="K94" s="18" t="str">
        <f t="shared" si="11"/>
        <v xml:space="preserve">TIRAS INDICADORAS DE PH 5-7 
Tiras indicadoras de pH 5,0 - 7,0 no destiñen. Presentación: Caja de plástico x 100 strips
</v>
      </c>
      <c r="L94" s="19" t="str">
        <f t="shared" si="11"/>
        <v>caja</v>
      </c>
      <c r="M94" s="23">
        <f t="shared" si="11"/>
        <v>1</v>
      </c>
      <c r="N94" s="27">
        <f t="shared" si="12"/>
        <v>129000</v>
      </c>
      <c r="O94" s="22">
        <f t="shared" si="4"/>
        <v>0.19</v>
      </c>
      <c r="P94" s="28">
        <f t="shared" si="13"/>
        <v>24510</v>
      </c>
      <c r="Q94" s="28">
        <f t="shared" si="14"/>
        <v>153510</v>
      </c>
      <c r="R94" s="29">
        <f t="shared" si="15"/>
        <v>153510</v>
      </c>
    </row>
    <row r="95" spans="1:18" ht="13.5" thickBot="1" x14ac:dyDescent="0.25">
      <c r="A95" s="1">
        <v>92</v>
      </c>
      <c r="B95" s="31" t="s">
        <v>107</v>
      </c>
      <c r="C95" s="33" t="s">
        <v>16</v>
      </c>
      <c r="D95" s="34">
        <v>1</v>
      </c>
      <c r="E95" s="17">
        <v>259000</v>
      </c>
      <c r="F95" s="15">
        <v>0.05</v>
      </c>
      <c r="G95" s="25">
        <f t="shared" si="16"/>
        <v>12950</v>
      </c>
      <c r="H95" s="25">
        <f t="shared" si="17"/>
        <v>271950</v>
      </c>
      <c r="I95" s="26">
        <f t="shared" si="10"/>
        <v>271950</v>
      </c>
      <c r="J95" s="8">
        <v>92</v>
      </c>
      <c r="K95" s="18" t="str">
        <f t="shared" si="11"/>
        <v>ÚREA 46-0-0 X 50 KG</v>
      </c>
      <c r="L95" s="19" t="str">
        <f t="shared" si="11"/>
        <v>BULTO</v>
      </c>
      <c r="M95" s="23">
        <f t="shared" si="11"/>
        <v>1</v>
      </c>
      <c r="N95" s="27">
        <f t="shared" si="12"/>
        <v>259000</v>
      </c>
      <c r="O95" s="22">
        <f t="shared" si="4"/>
        <v>0.05</v>
      </c>
      <c r="P95" s="28">
        <f t="shared" si="13"/>
        <v>12950</v>
      </c>
      <c r="Q95" s="28">
        <f t="shared" si="14"/>
        <v>271950</v>
      </c>
      <c r="R95" s="29">
        <f t="shared" si="15"/>
        <v>271950</v>
      </c>
    </row>
    <row r="96" spans="1:18" s="4" customFormat="1" ht="13.5" thickBot="1" x14ac:dyDescent="0.25">
      <c r="A96" s="46"/>
      <c r="B96" s="46"/>
      <c r="C96" s="46"/>
      <c r="D96" s="46"/>
      <c r="E96" s="44" t="s">
        <v>11</v>
      </c>
      <c r="F96" s="45"/>
      <c r="G96" s="45"/>
      <c r="H96" s="45"/>
      <c r="I96" s="20">
        <f>SUM(I58:I95)</f>
        <v>8624272.3660000004</v>
      </c>
      <c r="J96" s="41" t="s">
        <v>7</v>
      </c>
      <c r="K96" s="42"/>
      <c r="L96" s="42"/>
      <c r="M96" s="42"/>
      <c r="N96" s="42"/>
      <c r="O96" s="42"/>
      <c r="P96" s="42"/>
      <c r="Q96" s="42"/>
      <c r="R96" s="21">
        <f>SUM(R58:R95)</f>
        <v>8624272.3660000004</v>
      </c>
    </row>
    <row r="100" spans="1:18" x14ac:dyDescent="0.2">
      <c r="J100" s="37" t="s">
        <v>13</v>
      </c>
      <c r="K100" s="37"/>
      <c r="L100" s="37"/>
      <c r="M100" s="37"/>
      <c r="N100" s="37"/>
      <c r="O100" s="37"/>
      <c r="P100" s="37"/>
      <c r="Q100" s="37"/>
      <c r="R100" s="37"/>
    </row>
    <row r="101" spans="1:18" x14ac:dyDescent="0.2">
      <c r="A101" s="2" t="s">
        <v>119</v>
      </c>
    </row>
    <row r="102" spans="1:18" x14ac:dyDescent="0.2">
      <c r="A102" s="2" t="s">
        <v>120</v>
      </c>
    </row>
    <row r="110" spans="1:18" ht="15" x14ac:dyDescent="0.25">
      <c r="B110"/>
    </row>
    <row r="116" spans="2:2" ht="15" x14ac:dyDescent="0.25">
      <c r="B116"/>
    </row>
  </sheetData>
  <mergeCells count="11">
    <mergeCell ref="J100:R100"/>
    <mergeCell ref="J2:R2"/>
    <mergeCell ref="J96:Q96"/>
    <mergeCell ref="B1:I1"/>
    <mergeCell ref="E96:H96"/>
    <mergeCell ref="A96:D96"/>
    <mergeCell ref="A2:A3"/>
    <mergeCell ref="B2:B3"/>
    <mergeCell ref="C2:C3"/>
    <mergeCell ref="D2:D3"/>
    <mergeCell ref="E2:I2"/>
  </mergeCells>
  <pageMargins left="0.7" right="0.7" top="0.75" bottom="0.75" header="0.3" footer="0.3"/>
  <pageSetup paperSize="5" scale="4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SONDEO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2024-08-05T14:31:36Z</cp:lastPrinted>
  <dcterms:created xsi:type="dcterms:W3CDTF">2024-04-30T17:30:21Z</dcterms:created>
  <dcterms:modified xsi:type="dcterms:W3CDTF">2025-04-01T16:05:52Z</dcterms:modified>
</cp:coreProperties>
</file>