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cuments\BIENES Y SERVICIOS CEDAGRO\MC-IMPERMEABILIZACIÓN\"/>
    </mc:Choice>
  </mc:AlternateContent>
  <xr:revisionPtr revIDLastSave="0" documentId="8_{FA48447F-DC7E-4A8C-BDBB-B996DB1A77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AN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J7" i="1" s="1"/>
  <c r="I7" i="1"/>
  <c r="I17" i="1"/>
  <c r="I18" i="1"/>
  <c r="I19" i="1"/>
  <c r="I20" i="1"/>
  <c r="G17" i="1"/>
  <c r="J17" i="1" s="1"/>
  <c r="G18" i="1"/>
  <c r="G19" i="1"/>
  <c r="J19" i="1" s="1"/>
  <c r="G20" i="1"/>
  <c r="G21" i="1"/>
  <c r="G22" i="1"/>
  <c r="G16" i="1"/>
  <c r="G12" i="1"/>
  <c r="G13" i="1"/>
  <c r="G14" i="1"/>
  <c r="G11" i="1"/>
  <c r="G8" i="1"/>
  <c r="G9" i="1"/>
  <c r="I21" i="1"/>
  <c r="I22" i="1"/>
  <c r="I16" i="1"/>
  <c r="I11" i="1"/>
  <c r="I12" i="1"/>
  <c r="I13" i="1"/>
  <c r="I14" i="1"/>
  <c r="I8" i="1"/>
  <c r="I9" i="1"/>
  <c r="J18" i="1" l="1"/>
  <c r="J20" i="1"/>
  <c r="J8" i="1"/>
  <c r="J11" i="1"/>
  <c r="J14" i="1"/>
  <c r="J13" i="1"/>
  <c r="J12" i="1"/>
  <c r="J16" i="1"/>
  <c r="J22" i="1"/>
  <c r="J21" i="1"/>
  <c r="J9" i="1"/>
  <c r="I23" i="1"/>
  <c r="I26" i="1" s="1"/>
  <c r="I27" i="1" s="1"/>
  <c r="G23" i="1"/>
  <c r="J23" i="1" l="1"/>
  <c r="J26" i="1" s="1"/>
  <c r="J27" i="1" s="1"/>
  <c r="J24" i="1"/>
  <c r="J25" i="1"/>
  <c r="I24" i="1"/>
  <c r="I25" i="1"/>
  <c r="G26" i="1"/>
  <c r="G25" i="1"/>
  <c r="G24" i="1"/>
  <c r="J28" i="1" l="1"/>
  <c r="I28" i="1"/>
  <c r="G27" i="1"/>
  <c r="G28" i="1" l="1"/>
</calcChain>
</file>

<file path=xl/sharedStrings.xml><?xml version="1.0" encoding="utf-8"?>
<sst xmlns="http://schemas.openxmlformats.org/spreadsheetml/2006/main" count="56" uniqueCount="46">
  <si>
    <t>OBJETO: Contratar la impermeabilización de las sedes adscritas al centro del Centro para el Desarrollo Agroecológico y Agroindustrial Regional Atlántico.</t>
  </si>
  <si>
    <t>ITEM</t>
  </si>
  <si>
    <t>DESCRIPCIÓN DEL BIEN Y/O SERVICIO</t>
  </si>
  <si>
    <t>ESPECIFICACIONES TECNICAS</t>
  </si>
  <si>
    <t>UNIDAD DE MEDIDA</t>
  </si>
  <si>
    <t>TIPO DE 
MANTENIMIENTO</t>
  </si>
  <si>
    <t>ACTIVIDAD POR
DESARROLLAR</t>
  </si>
  <si>
    <t>DESCRIPCIÓN</t>
  </si>
  <si>
    <t>UNIDAD M2</t>
  </si>
  <si>
    <t>MANO DE OBRA Y MATERIALES</t>
  </si>
  <si>
    <t>TOTAL MANO DE OBRA X CANTIDAD M2</t>
  </si>
  <si>
    <t xml:space="preserve">CENTRO DE VALOR AGREGADO AGROEMPRESARIAL </t>
  </si>
  <si>
    <t xml:space="preserve">MANTENIMIENTO 
CORRECTIVO
</t>
  </si>
  <si>
    <t>Mantenimiento 
Manto actual</t>
  </si>
  <si>
    <t>Suministro e instalacion con manto foil de aluminio en muros antepecho cubiertas</t>
  </si>
  <si>
    <t>• Refaccion de manto foil (sellado de juntas con broncoelastico y pegado de manto en mal estado)</t>
  </si>
  <si>
    <t>• suministro e instalacion manto con foil de aluminio en losa para reemplazar manto exIstente.</t>
  </si>
  <si>
    <t xml:space="preserve">SEDE URBANA  
</t>
  </si>
  <si>
    <t>MANTENIMIENTO 
CORRECTIVO</t>
  </si>
  <si>
    <t xml:space="preserve">Suministro e instalacion de manto foil de aluminio sobre caballetes de la cubierta en cafeteria. </t>
  </si>
  <si>
    <t xml:space="preserve">Suministro e instalacion de manto foil de aluminio sobre caballetes de la cubierta en ambiente de formacion
</t>
  </si>
  <si>
    <t>Suministro e instalacion de manto foil de aluminio sobre caballetes de la cubierta en area administrativa.</t>
  </si>
  <si>
    <t>Suministro e instalacion de manto foil de aluminio sobre caballetes de la cubierta en laboratorios.</t>
  </si>
  <si>
    <t>FINCA EL CANEY</t>
  </si>
  <si>
    <t>Suministro e instalacion de manto foil de aluminio en losa de cubierta de tablero electrico principal</t>
  </si>
  <si>
    <t>Suministro e instalacion de manto foil de aluminio en cubierta de area de laboratorios</t>
  </si>
  <si>
    <t>A COSTO SIN IMPUESTO</t>
  </si>
  <si>
    <t>TOTAL</t>
  </si>
  <si>
    <t xml:space="preserve">ADMINISTRACION </t>
  </si>
  <si>
    <t>IMPREVISTO</t>
  </si>
  <si>
    <t>UTILIDAD</t>
  </si>
  <si>
    <t>IVA SOBRE UTILIDAD</t>
  </si>
  <si>
    <t>ADMINISTRACION  9%</t>
  </si>
  <si>
    <t>IMPREVISTO 8%</t>
  </si>
  <si>
    <t>UTILIDAD 8%</t>
  </si>
  <si>
    <t>IVA SOBRE UTILIDAD 19%</t>
  </si>
  <si>
    <t>VALOR UNITARIO ANTES DE IVA</t>
  </si>
  <si>
    <t>VALOR TOTAL ANTES DE IVA</t>
  </si>
  <si>
    <t>COTIZACION 1 - SOLUCIONES Y EQUIPOS</t>
  </si>
  <si>
    <t xml:space="preserve">COTIZACION 2- </t>
  </si>
  <si>
    <t>PROMEDIO</t>
  </si>
  <si>
    <t>Suministro e instalacion de manto foil de aluminio en losa de cubierta lateral oficina administrativa</t>
  </si>
  <si>
    <t>Suministro e instalacion de manto foil de aluminio en losa de cubierta de ambientes convencionales</t>
  </si>
  <si>
    <t>Sumiistro e instalacion de manto foil de aluminio sobre losa Garita - entrada principal</t>
  </si>
  <si>
    <t>Sumiistro e instalacion de manto foil de aluminio sobre losa parte detrás de la PATAP</t>
  </si>
  <si>
    <t>Sumiistro e instalacion de manto foil de aluminio sobre pisa techo cubierta Hangar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</si>
</sst>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164" fontId="0" fillId="0" borderId="0" xfId="1" applyFont="1"/>
    <xf numFmtId="164" fontId="0" fillId="0" borderId="0" xfId="0" applyNumberFormat="1"/>
    <xf numFmtId="0" fontId="1" fillId="0" borderId="0" xfId="0" applyFont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164" fontId="0" fillId="0" borderId="3" xfId="1" applyFont="1" applyFill="1" applyBorder="1" applyAlignment="1">
      <alignment horizontal="center" vertical="center" wrapText="1"/>
    </xf>
    <xf numFmtId="164" fontId="0" fillId="0" borderId="11" xfId="1" applyFont="1" applyFill="1" applyBorder="1" applyAlignment="1">
      <alignment horizontal="center" vertical="center" wrapText="1"/>
    </xf>
    <xf numFmtId="164" fontId="0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right"/>
    </xf>
    <xf numFmtId="164" fontId="3" fillId="0" borderId="1" xfId="0" applyNumberFormat="1" applyFont="1" applyBorder="1"/>
    <xf numFmtId="9" fontId="0" fillId="0" borderId="1" xfId="0" applyNumberFormat="1" applyBorder="1" applyAlignment="1">
      <alignment horizontal="right"/>
    </xf>
    <xf numFmtId="164" fontId="0" fillId="0" borderId="1" xfId="0" applyNumberFormat="1" applyBorder="1"/>
    <xf numFmtId="164" fontId="3" fillId="0" borderId="3" xfId="0" applyNumberFormat="1" applyFont="1" applyBorder="1"/>
    <xf numFmtId="164" fontId="0" fillId="0" borderId="3" xfId="0" applyNumberFormat="1" applyBorder="1"/>
    <xf numFmtId="164" fontId="0" fillId="0" borderId="2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0" fillId="4" borderId="1" xfId="0" applyNumberFormat="1" applyFill="1" applyBorder="1"/>
    <xf numFmtId="0" fontId="4" fillId="4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6"/>
  <sheetViews>
    <sheetView showGridLines="0" tabSelected="1" zoomScale="60" zoomScaleNormal="60" workbookViewId="0">
      <selection activeCell="B7" sqref="B7:B9"/>
    </sheetView>
  </sheetViews>
  <sheetFormatPr baseColWidth="10" defaultRowHeight="14.5" x14ac:dyDescent="0.35"/>
  <cols>
    <col min="1" max="1" width="4.81640625" customWidth="1"/>
    <col min="2" max="2" width="17.08984375" customWidth="1"/>
    <col min="3" max="3" width="36" customWidth="1"/>
    <col min="4" max="4" width="36.26953125" customWidth="1"/>
    <col min="5" max="5" width="16" customWidth="1"/>
    <col min="6" max="6" width="23.453125" customWidth="1"/>
    <col min="7" max="7" width="21.26953125" customWidth="1"/>
    <col min="8" max="8" width="24.453125" customWidth="1"/>
    <col min="9" max="9" width="26.7265625" customWidth="1"/>
    <col min="10" max="10" width="27.453125" customWidth="1"/>
    <col min="11" max="11" width="21.453125" customWidth="1"/>
    <col min="12" max="12" width="14" customWidth="1"/>
  </cols>
  <sheetData>
    <row r="1" spans="2:11" ht="15.65" customHeight="1" x14ac:dyDescent="0.35"/>
    <row r="2" spans="2:11" ht="42" customHeight="1" x14ac:dyDescent="0.35">
      <c r="B2" s="44" t="s">
        <v>0</v>
      </c>
      <c r="C2" s="45"/>
      <c r="D2" s="45"/>
      <c r="E2" s="46"/>
      <c r="F2" s="44" t="s">
        <v>38</v>
      </c>
      <c r="G2" s="46"/>
      <c r="H2" s="44" t="s">
        <v>39</v>
      </c>
      <c r="I2" s="45"/>
      <c r="J2" s="28" t="s">
        <v>40</v>
      </c>
      <c r="K2" s="9"/>
    </row>
    <row r="3" spans="2:11" ht="39" customHeight="1" x14ac:dyDescent="0.35">
      <c r="B3" s="10" t="s">
        <v>1</v>
      </c>
      <c r="C3" s="1" t="s">
        <v>2</v>
      </c>
      <c r="D3" s="1" t="s">
        <v>3</v>
      </c>
      <c r="E3" s="1" t="s">
        <v>4</v>
      </c>
      <c r="F3" s="24" t="s">
        <v>36</v>
      </c>
      <c r="G3" s="24" t="s">
        <v>37</v>
      </c>
      <c r="H3" s="24" t="s">
        <v>36</v>
      </c>
      <c r="I3" s="25" t="s">
        <v>37</v>
      </c>
      <c r="J3" s="28"/>
    </row>
    <row r="4" spans="2:11" x14ac:dyDescent="0.35">
      <c r="B4" s="42" t="s">
        <v>3</v>
      </c>
      <c r="C4" s="42"/>
      <c r="D4" s="42"/>
      <c r="E4" s="42"/>
      <c r="F4" s="42"/>
      <c r="G4" s="42"/>
      <c r="H4" s="42"/>
      <c r="I4" s="43"/>
      <c r="J4" s="28"/>
    </row>
    <row r="5" spans="2:11" ht="43.5" x14ac:dyDescent="0.35">
      <c r="B5" s="22" t="s">
        <v>5</v>
      </c>
      <c r="C5" s="22" t="s">
        <v>6</v>
      </c>
      <c r="D5" s="23" t="s">
        <v>7</v>
      </c>
      <c r="E5" s="23" t="s">
        <v>8</v>
      </c>
      <c r="F5" s="22" t="s">
        <v>9</v>
      </c>
      <c r="G5" s="22" t="s">
        <v>10</v>
      </c>
      <c r="H5" s="22" t="s">
        <v>9</v>
      </c>
      <c r="I5" s="26" t="s">
        <v>10</v>
      </c>
      <c r="J5" s="28"/>
    </row>
    <row r="6" spans="2:11" ht="17.149999999999999" customHeight="1" x14ac:dyDescent="0.35">
      <c r="B6" s="40" t="s">
        <v>11</v>
      </c>
      <c r="C6" s="41"/>
      <c r="D6" s="41"/>
      <c r="E6" s="41"/>
      <c r="F6" s="41"/>
      <c r="G6" s="41"/>
      <c r="H6" s="41"/>
      <c r="I6" s="41"/>
      <c r="J6" s="28"/>
    </row>
    <row r="7" spans="2:11" ht="41.5" customHeight="1" x14ac:dyDescent="0.35">
      <c r="B7" s="47" t="s">
        <v>12</v>
      </c>
      <c r="C7" s="48" t="s">
        <v>13</v>
      </c>
      <c r="D7" s="2" t="s">
        <v>14</v>
      </c>
      <c r="E7" s="3">
        <v>500</v>
      </c>
      <c r="F7" s="11">
        <v>120481.92771084337</v>
      </c>
      <c r="G7" s="11">
        <f>F7*E7</f>
        <v>60240963.855421685</v>
      </c>
      <c r="H7" s="13">
        <v>108434</v>
      </c>
      <c r="I7" s="13">
        <f>H7*E7</f>
        <v>54217000</v>
      </c>
      <c r="J7" s="18">
        <f>AVERAGE(G7,I7)</f>
        <v>57228981.927710846</v>
      </c>
    </row>
    <row r="8" spans="2:11" ht="43.5" x14ac:dyDescent="0.35">
      <c r="B8" s="47"/>
      <c r="C8" s="48"/>
      <c r="D8" s="2" t="s">
        <v>15</v>
      </c>
      <c r="E8" s="3">
        <v>20</v>
      </c>
      <c r="F8" s="11">
        <v>42838.018741633205</v>
      </c>
      <c r="G8" s="11">
        <f t="shared" ref="G8:G9" si="0">F8*E8</f>
        <v>856760.37483266415</v>
      </c>
      <c r="H8" s="13">
        <v>38554</v>
      </c>
      <c r="I8" s="13">
        <f t="shared" ref="I8:I22" si="1">H8*E8</f>
        <v>771080</v>
      </c>
      <c r="J8" s="18">
        <f>AVERAGE(G8,I8)</f>
        <v>813920.18741633208</v>
      </c>
    </row>
    <row r="9" spans="2:11" ht="43.5" x14ac:dyDescent="0.35">
      <c r="B9" s="47"/>
      <c r="C9" s="48"/>
      <c r="D9" s="2" t="s">
        <v>16</v>
      </c>
      <c r="E9" s="3">
        <v>120</v>
      </c>
      <c r="F9" s="11">
        <v>120481.92771084337</v>
      </c>
      <c r="G9" s="11">
        <f t="shared" si="0"/>
        <v>14457831.325301206</v>
      </c>
      <c r="H9" s="13">
        <v>108434</v>
      </c>
      <c r="I9" s="13">
        <f t="shared" si="1"/>
        <v>13012080</v>
      </c>
      <c r="J9" s="18">
        <f>AVERAGE(G9,I9)</f>
        <v>13734955.662650604</v>
      </c>
    </row>
    <row r="10" spans="2:11" ht="15" customHeight="1" x14ac:dyDescent="0.35">
      <c r="B10" s="49" t="s">
        <v>17</v>
      </c>
      <c r="C10" s="50"/>
      <c r="D10" s="50"/>
      <c r="E10" s="50"/>
      <c r="F10" s="50"/>
      <c r="G10" s="50"/>
      <c r="H10" s="50"/>
      <c r="I10" s="50"/>
      <c r="J10" s="27"/>
    </row>
    <row r="11" spans="2:11" ht="55" customHeight="1" x14ac:dyDescent="0.35">
      <c r="B11" s="47" t="s">
        <v>18</v>
      </c>
      <c r="C11" s="51" t="s">
        <v>13</v>
      </c>
      <c r="D11" s="2" t="s">
        <v>19</v>
      </c>
      <c r="E11" s="4">
        <v>10</v>
      </c>
      <c r="F11" s="11">
        <v>120481.92771084337</v>
      </c>
      <c r="G11" s="12">
        <f>F11*E11</f>
        <v>1204819.2771084337</v>
      </c>
      <c r="H11" s="13">
        <v>108434</v>
      </c>
      <c r="I11" s="13">
        <f>H11*E11</f>
        <v>1084340</v>
      </c>
      <c r="J11" s="18">
        <f>AVERAGE(G11,I11)</f>
        <v>1144579.6385542168</v>
      </c>
    </row>
    <row r="12" spans="2:11" ht="58" x14ac:dyDescent="0.35">
      <c r="B12" s="47"/>
      <c r="C12" s="52"/>
      <c r="D12" s="2" t="s">
        <v>20</v>
      </c>
      <c r="E12" s="4">
        <v>10</v>
      </c>
      <c r="F12" s="11">
        <v>120481.92771084337</v>
      </c>
      <c r="G12" s="12">
        <f t="shared" ref="G12:G14" si="2">F12*E12</f>
        <v>1204819.2771084337</v>
      </c>
      <c r="H12" s="13">
        <v>108434</v>
      </c>
      <c r="I12" s="13">
        <f t="shared" si="1"/>
        <v>1084340</v>
      </c>
      <c r="J12" s="18">
        <f>AVERAGE(G12,I12)</f>
        <v>1144579.6385542168</v>
      </c>
    </row>
    <row r="13" spans="2:11" ht="43.5" x14ac:dyDescent="0.35">
      <c r="B13" s="47"/>
      <c r="C13" s="52"/>
      <c r="D13" s="2" t="s">
        <v>21</v>
      </c>
      <c r="E13" s="4">
        <v>15</v>
      </c>
      <c r="F13" s="11">
        <v>120481.92771084337</v>
      </c>
      <c r="G13" s="12">
        <f t="shared" si="2"/>
        <v>1807228.9156626507</v>
      </c>
      <c r="H13" s="13">
        <v>108434</v>
      </c>
      <c r="I13" s="13">
        <f t="shared" si="1"/>
        <v>1626510</v>
      </c>
      <c r="J13" s="18">
        <f>AVERAGE(G13,I13)</f>
        <v>1716869.4578313255</v>
      </c>
    </row>
    <row r="14" spans="2:11" ht="43.5" x14ac:dyDescent="0.35">
      <c r="B14" s="47"/>
      <c r="C14" s="52"/>
      <c r="D14" s="2" t="s">
        <v>22</v>
      </c>
      <c r="E14" s="3">
        <v>15</v>
      </c>
      <c r="F14" s="11">
        <v>120481.92771084337</v>
      </c>
      <c r="G14" s="12">
        <f t="shared" si="2"/>
        <v>1807228.9156626507</v>
      </c>
      <c r="H14" s="13">
        <v>108434</v>
      </c>
      <c r="I14" s="13">
        <f t="shared" si="1"/>
        <v>1626510</v>
      </c>
      <c r="J14" s="18">
        <f>AVERAGE(G14,I14)</f>
        <v>1716869.4578313255</v>
      </c>
    </row>
    <row r="15" spans="2:11" x14ac:dyDescent="0.35">
      <c r="B15" s="53" t="s">
        <v>23</v>
      </c>
      <c r="C15" s="54"/>
      <c r="D15" s="54"/>
      <c r="E15" s="54"/>
      <c r="F15" s="54"/>
      <c r="G15" s="54"/>
      <c r="H15" s="54"/>
      <c r="I15" s="54"/>
      <c r="J15" s="27"/>
    </row>
    <row r="16" spans="2:11" ht="43.5" x14ac:dyDescent="0.35">
      <c r="B16" s="47" t="s">
        <v>18</v>
      </c>
      <c r="C16" s="48" t="s">
        <v>18</v>
      </c>
      <c r="D16" s="2" t="s">
        <v>24</v>
      </c>
      <c r="E16" s="4">
        <v>6</v>
      </c>
      <c r="F16" s="11">
        <v>120481.92771084337</v>
      </c>
      <c r="G16" s="12">
        <f>F16*E16</f>
        <v>722891.56626506022</v>
      </c>
      <c r="H16" s="13">
        <v>108434</v>
      </c>
      <c r="I16" s="13">
        <f t="shared" si="1"/>
        <v>650604</v>
      </c>
      <c r="J16" s="18">
        <f t="shared" ref="J16:J22" si="3">AVERAGE(G16,I16)</f>
        <v>686747.78313253005</v>
      </c>
    </row>
    <row r="17" spans="2:11" ht="43.5" x14ac:dyDescent="0.35">
      <c r="B17" s="47"/>
      <c r="C17" s="48"/>
      <c r="D17" s="2" t="s">
        <v>41</v>
      </c>
      <c r="E17" s="4">
        <v>5</v>
      </c>
      <c r="F17" s="11">
        <v>120481.92771084337</v>
      </c>
      <c r="G17" s="12">
        <f t="shared" ref="G17:G20" si="4">F17*E17</f>
        <v>602409.63855421683</v>
      </c>
      <c r="H17" s="13">
        <v>108434</v>
      </c>
      <c r="I17" s="13">
        <f t="shared" si="1"/>
        <v>542170</v>
      </c>
      <c r="J17" s="18">
        <f t="shared" si="3"/>
        <v>572289.81927710841</v>
      </c>
    </row>
    <row r="18" spans="2:11" ht="43.5" x14ac:dyDescent="0.35">
      <c r="B18" s="47"/>
      <c r="C18" s="48"/>
      <c r="D18" s="2" t="s">
        <v>42</v>
      </c>
      <c r="E18" s="4">
        <v>10</v>
      </c>
      <c r="F18" s="11">
        <v>120481.92771084337</v>
      </c>
      <c r="G18" s="12">
        <f t="shared" si="4"/>
        <v>1204819.2771084337</v>
      </c>
      <c r="H18" s="13">
        <v>108434</v>
      </c>
      <c r="I18" s="13">
        <f t="shared" si="1"/>
        <v>1084340</v>
      </c>
      <c r="J18" s="18">
        <f t="shared" si="3"/>
        <v>1144579.6385542168</v>
      </c>
    </row>
    <row r="19" spans="2:11" ht="43.5" x14ac:dyDescent="0.35">
      <c r="B19" s="47"/>
      <c r="C19" s="48"/>
      <c r="D19" s="2" t="s">
        <v>44</v>
      </c>
      <c r="E19" s="4">
        <v>10</v>
      </c>
      <c r="F19" s="11">
        <v>120481.92771084337</v>
      </c>
      <c r="G19" s="12">
        <f t="shared" si="4"/>
        <v>1204819.2771084337</v>
      </c>
      <c r="H19" s="13">
        <v>108434</v>
      </c>
      <c r="I19" s="13">
        <f t="shared" si="1"/>
        <v>1084340</v>
      </c>
      <c r="J19" s="18">
        <f t="shared" si="3"/>
        <v>1144579.6385542168</v>
      </c>
    </row>
    <row r="20" spans="2:11" ht="43.5" x14ac:dyDescent="0.35">
      <c r="B20" s="47"/>
      <c r="C20" s="48"/>
      <c r="D20" s="2" t="s">
        <v>43</v>
      </c>
      <c r="E20" s="4">
        <v>20</v>
      </c>
      <c r="F20" s="11">
        <v>120481.92771084337</v>
      </c>
      <c r="G20" s="12">
        <f t="shared" si="4"/>
        <v>2409638.5542168673</v>
      </c>
      <c r="H20" s="13">
        <v>108434</v>
      </c>
      <c r="I20" s="13">
        <f t="shared" si="1"/>
        <v>2168680</v>
      </c>
      <c r="J20" s="18">
        <f t="shared" si="3"/>
        <v>2289159.2771084337</v>
      </c>
    </row>
    <row r="21" spans="2:11" ht="43.5" x14ac:dyDescent="0.35">
      <c r="B21" s="47"/>
      <c r="C21" s="48"/>
      <c r="D21" s="2" t="s">
        <v>45</v>
      </c>
      <c r="E21" s="5">
        <v>10</v>
      </c>
      <c r="F21" s="11">
        <v>120481.92771084337</v>
      </c>
      <c r="G21" s="12">
        <f t="shared" ref="G21:G22" si="5">F21*E21</f>
        <v>1204819.2771084337</v>
      </c>
      <c r="H21" s="13">
        <v>108434</v>
      </c>
      <c r="I21" s="13">
        <f t="shared" si="1"/>
        <v>1084340</v>
      </c>
      <c r="J21" s="18">
        <f t="shared" si="3"/>
        <v>1144579.6385542168</v>
      </c>
    </row>
    <row r="22" spans="2:11" ht="43.5" x14ac:dyDescent="0.35">
      <c r="B22" s="47"/>
      <c r="C22" s="48"/>
      <c r="D22" s="2" t="s">
        <v>25</v>
      </c>
      <c r="E22" s="6">
        <v>90</v>
      </c>
      <c r="F22" s="11">
        <v>120481.92771084337</v>
      </c>
      <c r="G22" s="12">
        <f t="shared" si="5"/>
        <v>10843373.493975904</v>
      </c>
      <c r="H22" s="21">
        <v>108434</v>
      </c>
      <c r="I22" s="21">
        <f t="shared" si="1"/>
        <v>9759060</v>
      </c>
      <c r="J22" s="18">
        <f t="shared" si="3"/>
        <v>10301216.746987952</v>
      </c>
    </row>
    <row r="23" spans="2:11" x14ac:dyDescent="0.35">
      <c r="B23" s="29"/>
      <c r="C23" s="30"/>
      <c r="D23" s="31"/>
      <c r="E23" s="38" t="s">
        <v>26</v>
      </c>
      <c r="F23" s="39"/>
      <c r="G23" s="19">
        <f>SUM(G7:G22)</f>
        <v>99772423.025435045</v>
      </c>
      <c r="H23" s="15" t="s">
        <v>26</v>
      </c>
      <c r="I23" s="16">
        <f>SUM(I7:I22)</f>
        <v>89795394</v>
      </c>
      <c r="J23" s="18">
        <f>J22+J21+J20+J19+J18+J17+J16+J14+J13+J12+J11+J9+J8+J7</f>
        <v>94783908.512717545</v>
      </c>
    </row>
    <row r="24" spans="2:11" x14ac:dyDescent="0.35">
      <c r="B24" s="32"/>
      <c r="C24" s="33"/>
      <c r="D24" s="34"/>
      <c r="E24" s="14" t="s">
        <v>28</v>
      </c>
      <c r="F24" s="17">
        <v>0.09</v>
      </c>
      <c r="G24" s="20">
        <f>G23*F24</f>
        <v>8979518.0722891539</v>
      </c>
      <c r="H24" s="14" t="s">
        <v>32</v>
      </c>
      <c r="I24" s="18">
        <f>I23*F24</f>
        <v>8081585.46</v>
      </c>
      <c r="J24" s="18">
        <f>J23*F24</f>
        <v>8530551.7661445793</v>
      </c>
    </row>
    <row r="25" spans="2:11" x14ac:dyDescent="0.35">
      <c r="B25" s="32"/>
      <c r="C25" s="33"/>
      <c r="D25" s="34"/>
      <c r="E25" s="14" t="s">
        <v>29</v>
      </c>
      <c r="F25" s="17">
        <v>0.08</v>
      </c>
      <c r="G25" s="20">
        <f>G23*F25</f>
        <v>7981793.8420348037</v>
      </c>
      <c r="H25" s="14" t="s">
        <v>33</v>
      </c>
      <c r="I25" s="18">
        <f>I23*F25</f>
        <v>7183631.5200000005</v>
      </c>
      <c r="J25" s="18">
        <f>J23*F25</f>
        <v>7582712.6810174035</v>
      </c>
    </row>
    <row r="26" spans="2:11" x14ac:dyDescent="0.35">
      <c r="B26" s="32"/>
      <c r="C26" s="33"/>
      <c r="D26" s="34"/>
      <c r="E26" s="14" t="s">
        <v>30</v>
      </c>
      <c r="F26" s="17">
        <v>0.08</v>
      </c>
      <c r="G26" s="20">
        <f>G23*F26</f>
        <v>7981793.8420348037</v>
      </c>
      <c r="H26" s="14" t="s">
        <v>34</v>
      </c>
      <c r="I26" s="18">
        <f>I23*F26</f>
        <v>7183631.5200000005</v>
      </c>
      <c r="J26" s="18">
        <f>J23*F26</f>
        <v>7582712.6810174035</v>
      </c>
    </row>
    <row r="27" spans="2:11" x14ac:dyDescent="0.35">
      <c r="B27" s="32"/>
      <c r="C27" s="33"/>
      <c r="D27" s="34"/>
      <c r="E27" s="14" t="s">
        <v>31</v>
      </c>
      <c r="F27" s="17">
        <v>0.19</v>
      </c>
      <c r="G27" s="20">
        <f>G26*F27</f>
        <v>1516540.8299866128</v>
      </c>
      <c r="H27" s="14" t="s">
        <v>35</v>
      </c>
      <c r="I27" s="18">
        <f>I26*F27</f>
        <v>1364889.9888000002</v>
      </c>
      <c r="J27" s="18">
        <f>J26*F27</f>
        <v>1440715.4093933066</v>
      </c>
    </row>
    <row r="28" spans="2:11" ht="15" thickBot="1" x14ac:dyDescent="0.4">
      <c r="B28" s="35"/>
      <c r="C28" s="36"/>
      <c r="D28" s="37"/>
      <c r="E28" s="14"/>
      <c r="F28" s="15" t="s">
        <v>27</v>
      </c>
      <c r="G28" s="19">
        <f>G23+G24+G25+G26+G27</f>
        <v>126232069.61178042</v>
      </c>
      <c r="H28" s="15" t="s">
        <v>27</v>
      </c>
      <c r="I28" s="16">
        <f>I23+I24+I25+I26+I27</f>
        <v>113609132.48879999</v>
      </c>
      <c r="J28" s="18">
        <f>J23+J24+J25+J26+J27</f>
        <v>119920601.05029023</v>
      </c>
    </row>
    <row r="29" spans="2:11" x14ac:dyDescent="0.35">
      <c r="G29" s="7"/>
      <c r="K29" s="8"/>
    </row>
    <row r="30" spans="2:11" x14ac:dyDescent="0.35">
      <c r="G30" s="7"/>
      <c r="K30" s="8"/>
    </row>
    <row r="31" spans="2:11" x14ac:dyDescent="0.35">
      <c r="G31" s="7"/>
      <c r="K31" s="7"/>
    </row>
    <row r="32" spans="2:11" x14ac:dyDescent="0.35">
      <c r="G32" s="7"/>
    </row>
    <row r="33" spans="6:11" x14ac:dyDescent="0.35">
      <c r="G33" s="8"/>
      <c r="I33" s="7"/>
      <c r="J33" s="7"/>
      <c r="K33" s="8"/>
    </row>
    <row r="34" spans="6:11" x14ac:dyDescent="0.35">
      <c r="G34" s="8"/>
      <c r="I34" s="8"/>
      <c r="J34" s="8"/>
      <c r="K34" s="7"/>
    </row>
    <row r="35" spans="6:11" x14ac:dyDescent="0.35">
      <c r="F35" s="8"/>
      <c r="G35" s="8"/>
    </row>
    <row r="36" spans="6:11" x14ac:dyDescent="0.35">
      <c r="F36" s="8"/>
    </row>
  </sheetData>
  <mergeCells count="16">
    <mergeCell ref="J2:J6"/>
    <mergeCell ref="B23:D28"/>
    <mergeCell ref="E23:F23"/>
    <mergeCell ref="B6:I6"/>
    <mergeCell ref="B4:I4"/>
    <mergeCell ref="B2:E2"/>
    <mergeCell ref="F2:G2"/>
    <mergeCell ref="H2:I2"/>
    <mergeCell ref="B7:B9"/>
    <mergeCell ref="C7:C9"/>
    <mergeCell ref="B10:I10"/>
    <mergeCell ref="B11:B14"/>
    <mergeCell ref="C11:C14"/>
    <mergeCell ref="B16:B22"/>
    <mergeCell ref="C16:C22"/>
    <mergeCell ref="B15:I15"/>
  </mergeCells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María Nelly Florez Rodriguez</cp:lastModifiedBy>
  <cp:lastPrinted>2025-04-02T12:43:32Z</cp:lastPrinted>
  <dcterms:created xsi:type="dcterms:W3CDTF">2025-03-19T23:52:25Z</dcterms:created>
  <dcterms:modified xsi:type="dcterms:W3CDTF">2025-05-07T18:38:37Z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2025-05-07T00:16:28Z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e5e968ff-6aee-428f-b749-36b116b4276d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