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https://itceduco-my.sharepoint.com/personal/gdocumentalviceadm_itc_edu_co/Documents/ARCHIVO VICE/ARCHIVO 2025/ESTUDIOS PREVIOS 2025/GESTION AMBIENTAL/SANEAMIENTO/EVALUACION DEFINITIVA/"/>
    </mc:Choice>
  </mc:AlternateContent>
  <xr:revisionPtr revIDLastSave="0" documentId="11_2AADB6AD0B9A261ED8511A75ADA990AE6315514D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E. ORGANIZACIONAL " sheetId="3" r:id="rId1"/>
    <sheet name="E. ECONOMICA" sheetId="1" r:id="rId2"/>
    <sheet name="CARACTERISTICAS INSTALACIONE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0" i="1" l="1"/>
  <c r="L39" i="1"/>
  <c r="L35" i="1"/>
  <c r="L36" i="1"/>
  <c r="L37" i="1"/>
  <c r="L34" i="1"/>
  <c r="L26" i="1"/>
  <c r="L27" i="1"/>
  <c r="L28" i="1"/>
  <c r="L29" i="1"/>
  <c r="L30" i="1"/>
  <c r="L31" i="1"/>
  <c r="L32" i="1"/>
  <c r="L25" i="1"/>
  <c r="L21" i="1"/>
  <c r="L22" i="1"/>
  <c r="L23" i="1"/>
  <c r="L20" i="1"/>
  <c r="L12" i="1"/>
  <c r="L13" i="1"/>
  <c r="L14" i="1"/>
  <c r="L15" i="1"/>
  <c r="L16" i="1"/>
  <c r="L17" i="1"/>
  <c r="L18" i="1"/>
  <c r="L11" i="1"/>
  <c r="L41" i="1" l="1"/>
  <c r="L38" i="1"/>
  <c r="K9" i="1"/>
  <c r="H9" i="1" l="1"/>
  <c r="I35" i="1" l="1"/>
  <c r="I36" i="1"/>
  <c r="I37" i="1"/>
  <c r="I39" i="1"/>
  <c r="I40" i="1"/>
  <c r="I41" i="1" s="1"/>
  <c r="I34" i="1"/>
  <c r="I26" i="1"/>
  <c r="I27" i="1"/>
  <c r="I28" i="1"/>
  <c r="I29" i="1"/>
  <c r="I30" i="1"/>
  <c r="I31" i="1"/>
  <c r="I32" i="1"/>
  <c r="I25" i="1"/>
  <c r="I21" i="1"/>
  <c r="I22" i="1"/>
  <c r="I23" i="1"/>
  <c r="I20" i="1"/>
  <c r="I12" i="1"/>
  <c r="I13" i="1"/>
  <c r="I14" i="1"/>
  <c r="I15" i="1"/>
  <c r="I16" i="1"/>
  <c r="I17" i="1"/>
  <c r="I18" i="1"/>
  <c r="I11" i="1"/>
  <c r="I38" i="1" l="1"/>
  <c r="I19" i="1"/>
  <c r="I33" i="1"/>
  <c r="I24" i="1"/>
  <c r="H15" i="3"/>
  <c r="F15" i="3"/>
  <c r="D15" i="3"/>
  <c r="I42" i="1" l="1"/>
  <c r="I43" i="1" s="1"/>
  <c r="I44" i="1" s="1"/>
  <c r="F40" i="1"/>
  <c r="F39" i="1"/>
  <c r="F37" i="1"/>
  <c r="F36" i="1"/>
  <c r="F35" i="1"/>
  <c r="F25" i="1"/>
  <c r="F26" i="1"/>
  <c r="F34" i="1"/>
  <c r="F27" i="1"/>
  <c r="F28" i="1"/>
  <c r="F15" i="1"/>
  <c r="E13" i="2"/>
  <c r="E12" i="2"/>
  <c r="F31" i="1"/>
  <c r="F29" i="1"/>
  <c r="F30" i="1"/>
  <c r="F21" i="1"/>
  <c r="F22" i="1"/>
  <c r="F20" i="1"/>
  <c r="F12" i="1"/>
  <c r="F13" i="1"/>
  <c r="F14" i="1"/>
  <c r="F16" i="1"/>
  <c r="F17" i="1"/>
  <c r="F18" i="1"/>
  <c r="F11" i="1"/>
  <c r="F23" i="1"/>
  <c r="L19" i="1" l="1"/>
  <c r="L24" i="1"/>
  <c r="F19" i="1"/>
  <c r="F41" i="1"/>
  <c r="F38" i="1"/>
  <c r="F32" i="1"/>
  <c r="L33" i="1" s="1"/>
  <c r="F24" i="1"/>
  <c r="L42" i="1" l="1"/>
  <c r="L43" i="1" s="1"/>
  <c r="L44" i="1" s="1"/>
  <c r="F33" i="1"/>
  <c r="F42" i="1" s="1"/>
  <c r="F43" i="1" s="1"/>
  <c r="F44" i="1" l="1"/>
</calcChain>
</file>

<file path=xl/sharedStrings.xml><?xml version="1.0" encoding="utf-8"?>
<sst xmlns="http://schemas.openxmlformats.org/spreadsheetml/2006/main" count="245" uniqueCount="145">
  <si>
    <t xml:space="preserve">SEDE </t>
  </si>
  <si>
    <t>DESCRIPCIÓN</t>
  </si>
  <si>
    <t>CANTIDAD</t>
  </si>
  <si>
    <t>UNIDAD DE MEDIDA</t>
  </si>
  <si>
    <t>TOTAL</t>
  </si>
  <si>
    <t>servicios</t>
  </si>
  <si>
    <t>servicio</t>
  </si>
  <si>
    <t xml:space="preserve">SEDE CALLE 18
Calle 18 #13-26 </t>
  </si>
  <si>
    <t>SEDE TINTAL
Calle 6C # 94A - 25</t>
  </si>
  <si>
    <t>SUBTOTAL SEDE TINTAL</t>
  </si>
  <si>
    <t>IVA</t>
  </si>
  <si>
    <t>GRAN TOTAL</t>
  </si>
  <si>
    <t>Análisis Fisicoquímico y Microbiológico del agua potable una vez se halla efectuado la limpieza y desinfección de tanques de almacenamiento Pruebas microbiológicas y fisicoquímicas: Para el control del procedimiento realizado, el contratista debe entregar los resultados de los análisis fisicoquímicos (pH, Cloro Residual Libre, Alcalinidad, Dureza total, Hierro, Sulfato, Cloruro, Calcio, Magnesio, Color, Turbidez y Conductividad) y microbiológicos (Coliformes Totales y E. colie) que garanticen la calidad del agua potable. El Muestreo y análisis debe ser realizado en laboratorio de agua que posea Licencia Sanitaria Vigente de conformidad al Capítulo III de la Resolución 2190 de 1991.</t>
  </si>
  <si>
    <t>Suministro e instalación (cambio) de lámina adhesiva para 2 lámpara atrapa insectos por medio de luz BL-UV Ref. 924</t>
  </si>
  <si>
    <t>Análisis Fisicoquímico y Microbiológico del agua potable una vez se halla efectuado la limpieza y desinfección de tanques de almacenamiento. Pruebas microbiológicas y fisicoquímicas: Para el control del procedimiento realizado, el contratista debe entregar los resultados de los análisis fisicoquímicos (pH, Cloro Residual Libre, Alcalinidad, Dureza total, Hierro, Sulfato, Cloruro, Calcio, Magnesio, Color, Turbidez y Conductividad) y microbiológicos (Coliformes Totales y E. colie) que garanticen la calidad del agua potable. El Muestreo y análisis debe ser realizado en laboratorio de agua que posea Licencia Sanitaria Vigente de conformidad al Capítulo III de la Resolución 2190 de 1991.</t>
  </si>
  <si>
    <t>pruebas</t>
  </si>
  <si>
    <t>Sede</t>
  </si>
  <si>
    <t>Dirección</t>
  </si>
  <si>
    <t>Área Total sede (m2)</t>
  </si>
  <si>
    <t>área zonas comunes (m2)</t>
  </si>
  <si>
    <t>área zonas verdes (m2)</t>
  </si>
  <si>
    <t>N° Pisos</t>
  </si>
  <si>
    <t>N° de Salones  laboratorios y talleres</t>
  </si>
  <si>
    <t>N° de Oficinas</t>
  </si>
  <si>
    <t>N° de Baños</t>
  </si>
  <si>
    <t>N° áreas preparación o expendio de alimentos</t>
  </si>
  <si>
    <t>Otras áreas</t>
  </si>
  <si>
    <t>Trampa de Grasas</t>
  </si>
  <si>
    <t>Tanques Agua Potable</t>
  </si>
  <si>
    <t>Tipo</t>
  </si>
  <si>
    <t>Tamaño</t>
  </si>
  <si>
    <t>Material</t>
  </si>
  <si>
    <t>Cantidad</t>
  </si>
  <si>
    <t xml:space="preserve">Calle 13 </t>
  </si>
  <si>
    <t>Calle 13 16-74</t>
  </si>
  <si>
    <t>Localidad de Los Mártires</t>
  </si>
  <si>
    <t xml:space="preserve">                 8.589,50 </t>
  </si>
  <si>
    <t xml:space="preserve">  562,51 </t>
  </si>
  <si>
    <t>1 trampa capacidad de 200 Litros</t>
  </si>
  <si>
    <t>Tanque de agua subterráneo</t>
  </si>
  <si>
    <t>11.000 litros</t>
  </si>
  <si>
    <t>Concreto</t>
  </si>
  <si>
    <t>Tanque de agua en sótano</t>
  </si>
  <si>
    <t>1.000 litros c/u</t>
  </si>
  <si>
    <t>plástico</t>
  </si>
  <si>
    <t>Calle 18</t>
  </si>
  <si>
    <t>Calle 18 #13-26</t>
  </si>
  <si>
    <t>57,81</t>
  </si>
  <si>
    <t>Tanque de agua en cubierta</t>
  </si>
  <si>
    <t>Hasta 1000 litro</t>
  </si>
  <si>
    <t>Tintal - modulares</t>
  </si>
  <si>
    <t>Calle 6C # 94A - 25</t>
  </si>
  <si>
    <t>Localidad de Kennedy</t>
  </si>
  <si>
    <t xml:space="preserve"> 431 m2 de sitios para preparación, expendio y consumo de alimentos (Modulares) </t>
  </si>
  <si>
    <t>Tanque de agua a nivel del suelo</t>
  </si>
  <si>
    <t>2000 litros c/u</t>
  </si>
  <si>
    <t>Tintal - Edificio Nuevo (Incluye Auditorio)</t>
  </si>
  <si>
    <t>Sin dato</t>
  </si>
  <si>
    <t xml:space="preserve"> 5 pisos incluyendo terraza</t>
  </si>
  <si>
    <t>N/A</t>
  </si>
  <si>
    <t>Tanque subterráneo</t>
  </si>
  <si>
    <t>40000 litros</t>
  </si>
  <si>
    <t>Localidad de Santafé</t>
  </si>
  <si>
    <t>Suministro e instalación (cambio) de lámina adhesiva para 5 lámparas atrapa insectos por medio de luz BL-UV Ref. 924</t>
  </si>
  <si>
    <t>SEDE GUAYMARAL</t>
  </si>
  <si>
    <t>SEDE FUNZA</t>
  </si>
  <si>
    <t>Calle 235 - 80 - 02 – CASA 28
Localidad de Suba</t>
  </si>
  <si>
    <t>-Acceso principal vehicular
-Hall 
-Cocina
-2 Baños
-Sala
-2 Alcobas</t>
  </si>
  <si>
    <t>Area construida :
Casa (1) 498.50 m2 
Casa (2)118.36 m2</t>
  </si>
  <si>
    <t>2 pisos</t>
  </si>
  <si>
    <t>-</t>
  </si>
  <si>
    <t>Tanque desarenador aguas lluvias</t>
  </si>
  <si>
    <t>1200 litros</t>
  </si>
  <si>
    <t>Vda. La Punta, Ceuta, Tenjo, Funza, Cundinamarca</t>
  </si>
  <si>
    <t>Area construida:
-Construcción 1 – 210,60  m2
- Construcción 2 – 117,18 m2</t>
  </si>
  <si>
    <t>BLOQUE</t>
  </si>
  <si>
    <t>PISOS</t>
  </si>
  <si>
    <t>ACTIVIDADES/USO</t>
  </si>
  <si>
    <t>1 y 2 pisos</t>
  </si>
  <si>
    <t>-Acceso principal peatonal sobre vía perimetral</t>
  </si>
  <si>
    <t>-Bodega, cocina, 2 baños, 4 cuartos, patio y hall de acceso.</t>
  </si>
  <si>
    <t>2</t>
  </si>
  <si>
    <t>1 piso (Almacén)</t>
  </si>
  <si>
    <t xml:space="preserve">-Zona de almacenamiento, cocina. </t>
  </si>
  <si>
    <t>Zona de almacenamiento</t>
  </si>
  <si>
    <t>1 piso (Cuarto de máquinas)</t>
  </si>
  <si>
    <t>Cuarto de bombas</t>
  </si>
  <si>
    <t xml:space="preserve">Zona de almacenamiento </t>
  </si>
  <si>
    <t>Evacuación, limpieza con vactor de trampa de grasas de capacidad de 200 L. Transporte, tratamiento y disposición final de lodos o aguas residuales de la trampa de grasas (Cantidad estimada 200 L)</t>
  </si>
  <si>
    <t>VALOR UNITARIO 2025
(Sin IVA)</t>
  </si>
  <si>
    <t>TOTAL 2025
(Sin IVA)</t>
  </si>
  <si>
    <t>CENTRO
CALLE 13 16-74</t>
  </si>
  <si>
    <t>Control de insectos voladores y rastreros:
Uso de medios químicos, físicos y otras técnicas para el control de plagas. Uso de aspersión, nebulización ULV, termonebulización, productos ecológicos y monitoreo con dispositivos según el caso. Incluye asistencia permanente para el control de estos vectores. Incluye fumigación especializada de archivos y bibliotecas.
Incluye Fumigación de todas las áreas de la Sede, haciendo especial énfasis en las áreas de almacenamiento de documentos impresos en papel tales como archivos y bibliotecas, utilizando productos que no ocasionen daño a estos elementos.</t>
  </si>
  <si>
    <t>SEDE GUAYMARAL 
Calle 235 - 80 - 02 – CASA 28
Localidad de Suba</t>
  </si>
  <si>
    <t>Suministro e instalación (cambio) de tubo LED para 5 lámparas atrapa insectos por medio de luz BL-UV Ref. 924</t>
  </si>
  <si>
    <t>Suministro e instalación (cambio) de tubo LED para 2 lámparas atrapa insectos por medio de luz BL-UV Ref. 924</t>
  </si>
  <si>
    <t>SUBTOTAL CALLE 18</t>
  </si>
  <si>
    <t>SUBTOTAL SEDE CENTRO</t>
  </si>
  <si>
    <t>SUBTOTAL SEDE GUAYMARAL</t>
  </si>
  <si>
    <t>SUBTOTAL SEDE FUNZA</t>
  </si>
  <si>
    <t>OBJETO: PRESTAR SERVICIOS ESPECIALIZADOS A TODO COSTO DE SANEAMIENTO AMBIENTAL EN TODAS LAS SEDES DE LA ESCUELA TECNOLÓGICA INSTITUTO TÉCNICO CENTRAL.</t>
  </si>
  <si>
    <t>FORMATO PARA COTIZACIÓN DE SERVICIOS SANEAMIENTO AMBIENTAL VIGENCIA 2025</t>
  </si>
  <si>
    <t>CONDICIONES Y HORARIOS DE OPERACIÓN</t>
  </si>
  <si>
    <t>SEDE FUNZA
Vda. La Punta, Ceuta, Tenjo, Funza, Cundinamarca</t>
  </si>
  <si>
    <t xml:space="preserve">Sondeo eléctrico, limpieza y Lavado de cajas de inspección, pozos colectores, sifones y cárcamos (Hasta 25 un). </t>
  </si>
  <si>
    <t>Control de insectos voladores y rastreros:
Uso de medios químicos, físicos y otras técnicas para el control de plagas. Uso de aspersión, nebulización ULV, termonebulización, productos ecológicos y monitoreo con dispositivos según el caso. Incluye asistencia permanente para el control de estos vectores. Incluye fumigación especializada de archivos y bibliotecas.
Incluye Fumigación de todas las áreas de la Sede, haciendo especial énfasis en las áreas de almacenamiento de documentos impresos en papel tales como archivos y bibliotecas, utilizando productos que no ocasionen daño a estos elementos.
Incluye inmunización contra insectos que afectan la madera en zonas de cielorraso de machimbre y con bigas de madera expuestas.</t>
  </si>
  <si>
    <t>Control de roedores: 
- Inspección preliminar para identificar las zonas críticas que requieren mayor atención y la necesidad de instalar nuevas cajas o reubicar las existentes.
- Actualizar el plano de ubicación de las cajas cebaderas que le será proporcionado por la ETITC
- Revisión de hasta cien (100) trampas, reemplazo de cebo, recomendaciones para controlar la presencia de los mismos en las instalaciones. Incluye el suministro e instalación de nuevas cajas cebadoras según sea la necesidad, cambio/reemplazo de cajas dañadas y señalización
- Incluye atención en caso de emergencia por infestación que en caso de presentarse no será considerado como un servicio  adicional.
- Se debe garantizar la rotación del cebo rodenticida, debe enviar fichas técnicas y hojas de seguridad correspondientes.</t>
  </si>
  <si>
    <t>Sondeo eléctrico, limpieza y Lavado de cajas de inspección, pozos colectores y cárcamos (hasta 10 unidades)</t>
  </si>
  <si>
    <t xml:space="preserve">Limpieza de dos (2) tanques desarenadores de las siguiente Dimensiones: 92cm X 76cm / profundidad 1,7m
</t>
  </si>
  <si>
    <t>ESCUELA TECNOLOGICA INSTITUTO TECNICO CENTRAL - ETITC</t>
  </si>
  <si>
    <t xml:space="preserve">PRESUPUESTO : $ </t>
  </si>
  <si>
    <t>REQUISITOS FINANCIEROS EXIGIDOS POR LA ETITC</t>
  </si>
  <si>
    <t>Índice de Liquidez</t>
  </si>
  <si>
    <t>&gt;=1</t>
  </si>
  <si>
    <t>Nivel de Endeudamiento</t>
  </si>
  <si>
    <t>&lt;=70</t>
  </si>
  <si>
    <t>Razón de Cobertura de Intereses</t>
  </si>
  <si>
    <t>CAPACIDAD ORGANIZACIONAL EXIGIDOS POR LA ETITC</t>
  </si>
  <si>
    <t>Rentabilidad sobre el patrimonio</t>
  </si>
  <si>
    <t>Mayor o igual a 0</t>
  </si>
  <si>
    <t>Rentabilidad sobre activos</t>
  </si>
  <si>
    <t>Jenny Andrea López Molina</t>
  </si>
  <si>
    <t>Evaluador Económico</t>
  </si>
  <si>
    <t>PRESTACION DE SERVICIOS ESPECIALIZADOS DE SANEAMIENTO AMBIENTAL EN LA ESCUELA TECNOLÓGICA INSTITUTO TÉCNICO CENTRAL Y SUS SEDES.</t>
  </si>
  <si>
    <t>162.096.593,96 COP</t>
  </si>
  <si>
    <t>AMBICOL SERVICES SAS
 NIT 900241832</t>
  </si>
  <si>
    <t xml:space="preserve"> SAMC-005-2025 -EVALUACIÓN ORGANIZACIONAL Y FINANCIERA - PRELIMINAR</t>
  </si>
  <si>
    <t>ECOFLORA S.A.S NIT 830032102</t>
  </si>
  <si>
    <t>VECTORS AND WASTE S.A.S
 NIT 900957534</t>
  </si>
  <si>
    <t>CUMPLE</t>
  </si>
  <si>
    <t>Mayo 2 de 2025</t>
  </si>
  <si>
    <r>
      <t xml:space="preserve">La Entidad es un establecimiento público de educación superior y cuenta con un instituto de bachillerato.
El futuro contratista debe tener en cuenta las siguientes condiciones y horarios para la prestación de los servicios:
</t>
    </r>
    <r>
      <rPr>
        <b/>
        <sz val="10"/>
        <color rgb="FF000000"/>
        <rFont val="Arial"/>
        <family val="2"/>
      </rPr>
      <t>Sede Centro:</t>
    </r>
    <r>
      <rPr>
        <sz val="10"/>
        <color rgb="FF000000"/>
        <rFont val="Arial"/>
        <family val="2"/>
      </rPr>
      <t xml:space="preserve"> 
Bachillerato 6am-1:45pm de lunes a viernes
Programas de Educación Superior: L-V 2:00 pm - 10:00 pm y Sábados 7:00 am - 5:00 pm
</t>
    </r>
    <r>
      <rPr>
        <b/>
        <sz val="10"/>
        <color rgb="FF000000"/>
        <rFont val="Arial"/>
        <family val="2"/>
      </rPr>
      <t>Sede Calle 18</t>
    </r>
    <r>
      <rPr>
        <sz val="10"/>
        <color rgb="FF000000"/>
        <rFont val="Arial"/>
        <family val="2"/>
      </rPr>
      <t xml:space="preserve">: LV 8:00 am - 5:00 pm
</t>
    </r>
    <r>
      <rPr>
        <b/>
        <sz val="10"/>
        <color rgb="FF000000"/>
        <rFont val="Arial"/>
        <family val="2"/>
      </rPr>
      <t xml:space="preserve">Sede Tintal: </t>
    </r>
    <r>
      <rPr>
        <sz val="10"/>
        <color rgb="FF000000"/>
        <rFont val="Arial"/>
        <family val="2"/>
      </rPr>
      <t xml:space="preserve">Programas de Educación Superior L-V 7:00 am - 10:00 pm, Sábados 7:00 am - 3:00 pm
</t>
    </r>
    <r>
      <rPr>
        <b/>
        <sz val="10"/>
        <color rgb="FF000000"/>
        <rFont val="Arial"/>
        <family val="2"/>
      </rPr>
      <t>Sede Guaymaral:</t>
    </r>
    <r>
      <rPr>
        <sz val="10"/>
        <color rgb="FF000000"/>
        <rFont val="Arial"/>
        <family val="2"/>
      </rPr>
      <t xml:space="preserve"> LV 8:00 am - 5:00 pm
</t>
    </r>
    <r>
      <rPr>
        <b/>
        <sz val="10"/>
        <color rgb="FF000000"/>
        <rFont val="Arial"/>
        <family val="2"/>
      </rPr>
      <t>Sede Funza:</t>
    </r>
    <r>
      <rPr>
        <sz val="10"/>
        <color rgb="FF000000"/>
        <rFont val="Arial"/>
        <family val="2"/>
      </rPr>
      <t xml:space="preserve">LV 8:00 am - 5:00 pm
El futuro contratista debe tener disponibilidad para prestar servicios en horario nocturno (después de las 10pm) y en días festivos.
En los costos de cotización, el futuro contratista debe tener en cuenta el personal:
- Un Profesional  (Químico) que estará a cargo de la preparación de desinfectantes. (Res. 2190 de 1991 Art.3 Numeral 4)
- Mínimo 3 técnicos (que cumplan con la formación vigente requerida) 
- un supervisor SST para tareas de alto riesgo.
</t>
    </r>
  </si>
  <si>
    <r>
      <t xml:space="preserve">Lavado y desinfección de tanques de almacenamiento de agua potable: 
Se requiere realizar los procedimientos de limpieza y desinfección de tanques de almacenamiento de agua potable según lo establecido en el Decreto 1575 de 2007. Para el procedimiento se utilizan equipos eficientes y productos de desinfección que no alteran las características organolépticas ni fisicoquímicas del agua, avalados por Salud Pública.
</t>
    </r>
    <r>
      <rPr>
        <b/>
        <sz val="10"/>
        <color theme="1"/>
        <rFont val="Arial"/>
        <family val="2"/>
      </rPr>
      <t>Cantidad de Tanques y  Características:</t>
    </r>
    <r>
      <rPr>
        <sz val="10"/>
        <color theme="1"/>
        <rFont val="Arial"/>
        <family val="2"/>
      </rPr>
      <t xml:space="preserve">
 1 tanque subterráneo de concreto, de 11000 litros de capacidad 
10 tanques plásticos de 1000 litros de capacidad c/u 
8 tanques plásticos de hasta 1000 litros cada uno
1 tanque aéreo de concreto de capacidad 9,6 m3</t>
    </r>
  </si>
  <si>
    <r>
      <t xml:space="preserve">Lavado y desinfección de tanques de almacenamiento de agua potable:
Se requiere realizar los procedimientos de limpieza y desinfección de tanques de almacenamiento de agua potable según lo establecido en el Decreto 1575 de 2007. 
Para el procedimiento se utilizan equipos eficientes y productos de desinfección que no alteran las características organolépticas ni fisicoquímicas del agua, avalados por Salud Pública.
</t>
    </r>
    <r>
      <rPr>
        <b/>
        <sz val="10"/>
        <color theme="1"/>
        <rFont val="Arial"/>
        <family val="2"/>
      </rPr>
      <t>Cantidad de Tanques y sus Características</t>
    </r>
    <r>
      <rPr>
        <sz val="10"/>
        <color theme="1"/>
        <rFont val="Arial"/>
        <family val="2"/>
      </rPr>
      <t xml:space="preserve">:
 6 tanques plásticos de 1000 litros de capacidad.
</t>
    </r>
  </si>
  <si>
    <r>
      <t xml:space="preserve">Lavado y desinfección de tanques de almacenamiento de agua potable:
 Se requiere realizar los procedimientos de limpieza y desinfección de tanques de almacenamiento de agua potable según lo establecido en el Decreto 1575 de 2007. Para el procedimiento se utilizan equipos eficientes y productos de desinfección que no alteran las características organolépticas ni fisicoquímicas del agua, avalados por Salud Pública. 
</t>
    </r>
    <r>
      <rPr>
        <b/>
        <sz val="10"/>
        <color theme="1"/>
        <rFont val="Arial"/>
        <family val="2"/>
      </rPr>
      <t xml:space="preserve">Cantidad de Tanques y sus Características 
</t>
    </r>
    <r>
      <rPr>
        <sz val="10"/>
        <color theme="1"/>
        <rFont val="Arial"/>
        <family val="2"/>
      </rPr>
      <t>3 tanques plásticos de 2000 litros de capacidad C/u 1 tanque de concreto subterráneo de 40000 litros de capacidad 1 Tanque de almacenamiento de aguas lluvias de 40000 litros de capacidad.</t>
    </r>
  </si>
  <si>
    <r>
      <t xml:space="preserve">Control de insectos voladores y rastreros </t>
    </r>
    <r>
      <rPr>
        <b/>
        <sz val="10"/>
        <color theme="1"/>
        <rFont val="Arial"/>
        <family val="2"/>
      </rPr>
      <t>(solo en área construida)</t>
    </r>
    <r>
      <rPr>
        <b/>
        <sz val="10"/>
        <color rgb="FFFF0000"/>
        <rFont val="Arial"/>
        <family val="2"/>
      </rPr>
      <t>*</t>
    </r>
    <r>
      <rPr>
        <sz val="10"/>
        <color theme="1"/>
        <rFont val="Arial"/>
        <family val="2"/>
      </rPr>
      <t xml:space="preserve">:
Uso de medios químicos, físicos y otras técnicas para el control de plagas. Uso de aspersión, nebulización ULV, termonebulización, productos ecológicos y monitoreo con dispositivos según el caso. Incluye asistencia permanente para el control de estos vectores. Incluye fumigación especializada de archivos y bibliotecas.
Incluye Fumigación de todas las áreas de la Sede, haciendo especial énfasis en las áreas de almacenamiento de documentos impresos en papel tales como archivos y bibliotecas, utilizando productos que no ocasionen daño a estos elementos.
</t>
    </r>
    <r>
      <rPr>
        <b/>
        <sz val="10"/>
        <color rgb="FFFF0000"/>
        <rFont val="Arial"/>
        <family val="2"/>
      </rPr>
      <t>*Casa (1) 498.50 m2 - Casa (2)118.36 m2</t>
    </r>
  </si>
  <si>
    <r>
      <t xml:space="preserve">Control de roedores </t>
    </r>
    <r>
      <rPr>
        <b/>
        <sz val="10"/>
        <color theme="1"/>
        <rFont val="Arial"/>
        <family val="2"/>
      </rPr>
      <t>(solo en área construida</t>
    </r>
    <r>
      <rPr>
        <b/>
        <sz val="10"/>
        <color rgb="FFFF0000"/>
        <rFont val="Arial"/>
        <family val="2"/>
      </rPr>
      <t>*</t>
    </r>
    <r>
      <rPr>
        <b/>
        <sz val="10"/>
        <color theme="1"/>
        <rFont val="Arial"/>
        <family val="2"/>
      </rPr>
      <t>)</t>
    </r>
    <r>
      <rPr>
        <sz val="10"/>
        <color theme="1"/>
        <rFont val="Arial"/>
        <family val="2"/>
      </rPr>
      <t xml:space="preserve">: 
- Inspección preliminar para identificar las zonas críticas que requieren mayor atención y la necesidad de instalar nuevas cajas o reubicar las existentes.
- Instalación de hasta veinte (20) trampas, reemplazo de cebo, recomendaciones para controlar la presencia de los mismos en las instalaciones. Incluye el suministro e instalación de nuevas cajas cebadoras según sea la necesidad, cambio/reemplazo de cajas dañadas y señalización.
- Elaborar el plano de ubicación de las cajas cebaderas.
- Incluye atención en caso de emergencia por infestación que en caso de presentarse no será considerado como un servicio  adicional.
- Se debe garantizar la rotación del cebo rodenticida, debe enviar fichas técnicas y hojas de seguridad correspondientes.
</t>
    </r>
    <r>
      <rPr>
        <b/>
        <sz val="10"/>
        <color rgb="FFFF0000"/>
        <rFont val="Arial"/>
        <family val="2"/>
      </rPr>
      <t>*Casa (1) 498.50 m2 - Casa (2)118.36 m2</t>
    </r>
  </si>
  <si>
    <r>
      <t xml:space="preserve">Lavado y desinfección de tanques de almacenamiento de agua potable:
 Se requiere realizar los procedimientos de limpieza y desinfección de tanques de almacenamiento de agua potable según lo establecido en el Decreto 1575 de 2007. Para el procedimiento se utilizan equipos eficientes y productos de desinfección que no alteran las características organolépticas ni fisicoquímicas del agua, avalados por Salud Pública. 
</t>
    </r>
    <r>
      <rPr>
        <b/>
        <sz val="10"/>
        <color theme="1"/>
        <rFont val="Arial"/>
        <family val="2"/>
      </rPr>
      <t xml:space="preserve">Cantidad de Tanques y sus Características 
</t>
    </r>
    <r>
      <rPr>
        <sz val="10"/>
        <color theme="1"/>
        <rFont val="Arial"/>
        <family val="2"/>
      </rPr>
      <t xml:space="preserve">1 tanque plástico de capacidad 500 litros </t>
    </r>
  </si>
  <si>
    <r>
      <t xml:space="preserve">Control de insectos voladores y rastreros </t>
    </r>
    <r>
      <rPr>
        <b/>
        <sz val="10"/>
        <color theme="1"/>
        <rFont val="Arial"/>
        <family val="2"/>
      </rPr>
      <t>(solo en área construida</t>
    </r>
    <r>
      <rPr>
        <b/>
        <sz val="10"/>
        <color rgb="FFFF0000"/>
        <rFont val="Arial"/>
        <family val="2"/>
      </rPr>
      <t>*</t>
    </r>
    <r>
      <rPr>
        <b/>
        <sz val="10"/>
        <color theme="1"/>
        <rFont val="Arial"/>
        <family val="2"/>
      </rPr>
      <t>)</t>
    </r>
    <r>
      <rPr>
        <sz val="10"/>
        <color theme="1"/>
        <rFont val="Arial"/>
        <family val="2"/>
      </rPr>
      <t xml:space="preserve">:
Uso de medios químicos, físicos y otras técnicas para el control de plagas. Uso de aspersión, nebulización ULV, termonebulización, productos ecológicos y monitoreo con dispositivos según el caso. Incluye asistencia permanente para el control de estos vectores. Incluye fumigación especializada de archivos y bibliotecas.
Incluye Fumigación de todas las áreas de la Sede, haciendo especial énfasis en las áreas de almacenamiento de documentos impresos en papel tales como archivos y bibliotecas, utilizando productos que no ocasionen daño a estos elementos.
</t>
    </r>
    <r>
      <rPr>
        <b/>
        <sz val="10"/>
        <color rgb="FFFF0000"/>
        <rFont val="Arial"/>
        <family val="2"/>
      </rPr>
      <t>*-Construcción 1 – 210,60  m2
- Construcción 2 – 117,18 m2</t>
    </r>
  </si>
  <si>
    <r>
      <t xml:space="preserve">Control de roedores </t>
    </r>
    <r>
      <rPr>
        <b/>
        <sz val="10"/>
        <color theme="1"/>
        <rFont val="Arial"/>
        <family val="2"/>
      </rPr>
      <t>(solo en área construida</t>
    </r>
    <r>
      <rPr>
        <b/>
        <sz val="10"/>
        <color rgb="FFFF0000"/>
        <rFont val="Arial"/>
        <family val="2"/>
      </rPr>
      <t>*</t>
    </r>
    <r>
      <rPr>
        <b/>
        <sz val="10"/>
        <color theme="1"/>
        <rFont val="Arial"/>
        <family val="2"/>
      </rPr>
      <t>)</t>
    </r>
    <r>
      <rPr>
        <sz val="10"/>
        <color theme="1"/>
        <rFont val="Arial"/>
        <family val="2"/>
      </rPr>
      <t xml:space="preserve">: 
- Inspección preliminar para identificar las zonas críticas que requieren mayor atención y la necesidad de instalar nuevas cajas o reubicar las existentes.
- Instalación de hasta veinte (20) trampas, reemplazo de cebo, recomendaciones para controlar la presencia de los mismos en las instalaciones. Incluye el suministro e instalación de nuevas cajas cebadoras según sea la necesidad, cambio/reemplazo de cajas dañadas y señalización.
- Elaborar el plano de ubicación de las cajas cebaderas.
- Incluye atención en caso de emergencia por infestación que en caso de presentarse no será considerado como un servicio  adicional.
- Se debe garantizar la rotación del cebo rodenticida, debe enviar fichas técnicas y hojas de seguridad correspondientes.
</t>
    </r>
    <r>
      <rPr>
        <b/>
        <sz val="10"/>
        <color rgb="FFFF0000"/>
        <rFont val="Arial"/>
        <family val="2"/>
      </rPr>
      <t xml:space="preserve">
*-Construcción 1 – 210,60  m2
- Construcción 2 – 117,18 m2</t>
    </r>
  </si>
  <si>
    <t>Mayo 8 de 2025</t>
  </si>
  <si>
    <t>RECHAZADA</t>
  </si>
  <si>
    <t>HABILITADO</t>
  </si>
  <si>
    <r>
      <t xml:space="preserve">1.4. RECHAZO DE LA OFERTA La Escuela Tecnológica Instituto Técnico Central
rechazará aquellas propuestas que no se ajusten a las exigencias en la presente invitación.
A continuación, se indican de manera ilustrativa los casos en que se generará RECHAZO
de la propuesta: e) </t>
    </r>
    <r>
      <rPr>
        <b/>
        <sz val="11"/>
        <color theme="8" tint="-0.249977111117893"/>
        <rFont val="Arial"/>
        <family val="2"/>
      </rPr>
      <t xml:space="preserve">Cuando el proponente no subsane los requisitos habilitantes o no responda las
aclaraciones, </t>
    </r>
    <r>
      <rPr>
        <sz val="11"/>
        <color rgb="FF000000"/>
        <rFont val="Arial"/>
        <family val="2"/>
      </rPr>
      <t>durante el término establecido por La Escuela Tecnológica Instituto
Técnico Central.</t>
    </r>
  </si>
  <si>
    <t>EVALUACIÓN ORGANIZACIONAL Y FINANCIERA - SAMC-005-2025 -DEFINITIVA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</si>
</sst>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XDR&quot;* #,##0.00_-;\-&quot;XDR&quot;* #,##0.00_-;_-&quot;XDR&quot;* &quot;-&quot;??_-;_-@_-"/>
    <numFmt numFmtId="165" formatCode="_-[$$-2C0A]\ * #,##0.00_-;\-[$$-2C0A]\ * #,##0.00_-;_-[$$-2C0A]\ * &quot;-&quot;??_-;_-@_-"/>
    <numFmt numFmtId="166" formatCode="_-* #,##0_-;\-* #,##0_-;_-* &quot;-&quot;??_-;_-@_-"/>
    <numFmt numFmtId="167" formatCode="[$$-240A]\ #,##0.0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b/>
      <sz val="11"/>
      <color theme="8" tint="-0.249977111117893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43" fontId="4" fillId="0" borderId="1" xfId="2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0" fontId="7" fillId="0" borderId="0" xfId="0" applyFont="1"/>
    <xf numFmtId="0" fontId="7" fillId="12" borderId="0" xfId="0" applyFont="1" applyFill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2" fontId="9" fillId="13" borderId="1" xfId="0" applyNumberFormat="1" applyFont="1" applyFill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13" borderId="1" xfId="0" applyNumberFormat="1" applyFont="1" applyFill="1" applyBorder="1" applyAlignment="1">
      <alignment horizontal="center" vertical="center" wrapText="1"/>
    </xf>
    <xf numFmtId="1" fontId="9" fillId="13" borderId="1" xfId="0" applyNumberFormat="1" applyFont="1" applyFill="1" applyBorder="1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12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right" vertical="center"/>
    </xf>
    <xf numFmtId="3" fontId="13" fillId="0" borderId="9" xfId="0" applyNumberFormat="1" applyFont="1" applyBorder="1" applyAlignment="1">
      <alignment horizontal="right" vertical="center"/>
    </xf>
    <xf numFmtId="0" fontId="14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3" fillId="3" borderId="1" xfId="1" applyFont="1" applyFill="1" applyBorder="1" applyAlignment="1">
      <alignment horizontal="center" vertical="center" wrapText="1"/>
    </xf>
    <xf numFmtId="164" fontId="13" fillId="0" borderId="0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165" fontId="12" fillId="0" borderId="1" xfId="1" applyNumberFormat="1" applyFont="1" applyBorder="1" applyAlignment="1">
      <alignment horizontal="center" vertical="center" wrapText="1"/>
    </xf>
    <xf numFmtId="165" fontId="12" fillId="0" borderId="0" xfId="1" applyNumberFormat="1" applyFont="1" applyFill="1" applyBorder="1" applyAlignment="1">
      <alignment horizontal="center" vertical="center" wrapText="1"/>
    </xf>
    <xf numFmtId="165" fontId="12" fillId="0" borderId="0" xfId="0" applyNumberFormat="1" applyFont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3" fillId="4" borderId="1" xfId="0" applyFont="1" applyFill="1" applyBorder="1" applyAlignment="1">
      <alignment vertical="center" wrapText="1"/>
    </xf>
    <xf numFmtId="165" fontId="13" fillId="14" borderId="1" xfId="1" applyNumberFormat="1" applyFont="1" applyFill="1" applyBorder="1" applyAlignment="1">
      <alignment horizontal="center" vertical="center" wrapText="1"/>
    </xf>
    <xf numFmtId="165" fontId="13" fillId="0" borderId="0" xfId="1" applyNumberFormat="1" applyFont="1" applyFill="1" applyBorder="1" applyAlignment="1">
      <alignment horizontal="center" vertical="center" wrapText="1"/>
    </xf>
    <xf numFmtId="165" fontId="13" fillId="16" borderId="1" xfId="1" applyNumberFormat="1" applyFont="1" applyFill="1" applyBorder="1" applyAlignment="1">
      <alignment horizontal="center" vertical="center" wrapText="1"/>
    </xf>
    <xf numFmtId="165" fontId="13" fillId="0" borderId="0" xfId="0" applyNumberFormat="1" applyFont="1" applyAlignment="1">
      <alignment vertical="center" wrapText="1"/>
    </xf>
    <xf numFmtId="0" fontId="13" fillId="16" borderId="1" xfId="0" applyFont="1" applyFill="1" applyBorder="1" applyAlignment="1">
      <alignment vertical="center" wrapText="1"/>
    </xf>
    <xf numFmtId="165" fontId="13" fillId="6" borderId="1" xfId="0" applyNumberFormat="1" applyFont="1" applyFill="1" applyBorder="1" applyAlignment="1">
      <alignment horizontal="center" vertical="center" wrapText="1"/>
    </xf>
    <xf numFmtId="165" fontId="13" fillId="6" borderId="1" xfId="1" applyNumberFormat="1" applyFont="1" applyFill="1" applyBorder="1" applyAlignment="1">
      <alignment vertical="center" wrapText="1"/>
    </xf>
    <xf numFmtId="165" fontId="13" fillId="0" borderId="0" xfId="1" applyNumberFormat="1" applyFont="1" applyFill="1" applyBorder="1" applyAlignment="1">
      <alignment vertical="center" wrapText="1"/>
    </xf>
    <xf numFmtId="0" fontId="13" fillId="5" borderId="1" xfId="0" applyFont="1" applyFill="1" applyBorder="1" applyAlignment="1">
      <alignment vertical="center" wrapText="1"/>
    </xf>
    <xf numFmtId="165" fontId="13" fillId="9" borderId="1" xfId="1" applyNumberFormat="1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vertical="center" wrapText="1"/>
    </xf>
    <xf numFmtId="165" fontId="13" fillId="7" borderId="1" xfId="1" applyNumberFormat="1" applyFont="1" applyFill="1" applyBorder="1" applyAlignment="1">
      <alignment horizontal="center" vertical="center" wrapText="1"/>
    </xf>
    <xf numFmtId="167" fontId="12" fillId="0" borderId="1" xfId="0" applyNumberFormat="1" applyFont="1" applyBorder="1" applyAlignment="1">
      <alignment horizontal="center" vertical="center"/>
    </xf>
    <xf numFmtId="0" fontId="13" fillId="8" borderId="6" xfId="0" applyFont="1" applyFill="1" applyBorder="1" applyAlignment="1">
      <alignment vertical="center" wrapText="1"/>
    </xf>
    <xf numFmtId="0" fontId="13" fillId="8" borderId="7" xfId="0" applyFont="1" applyFill="1" applyBorder="1" applyAlignment="1">
      <alignment vertical="center" wrapText="1"/>
    </xf>
    <xf numFmtId="0" fontId="12" fillId="8" borderId="0" xfId="0" applyFont="1" applyFill="1" applyAlignment="1">
      <alignment vertical="center" wrapText="1"/>
    </xf>
    <xf numFmtId="165" fontId="13" fillId="8" borderId="9" xfId="1" applyNumberFormat="1" applyFont="1" applyFill="1" applyBorder="1" applyAlignment="1">
      <alignment vertical="center" wrapText="1"/>
    </xf>
    <xf numFmtId="0" fontId="13" fillId="8" borderId="8" xfId="0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1" fillId="15" borderId="1" xfId="0" applyFont="1" applyFill="1" applyBorder="1" applyAlignment="1">
      <alignment horizontal="center" vertical="center" wrapText="1"/>
    </xf>
    <xf numFmtId="165" fontId="11" fillId="15" borderId="1" xfId="1" applyNumberFormat="1" applyFont="1" applyFill="1" applyBorder="1" applyAlignment="1">
      <alignment horizontal="center" vertical="center" wrapText="1"/>
    </xf>
    <xf numFmtId="165" fontId="11" fillId="0" borderId="0" xfId="1" applyNumberFormat="1" applyFont="1" applyFill="1" applyAlignment="1">
      <alignment horizontal="center" vertical="center" wrapText="1"/>
    </xf>
    <xf numFmtId="164" fontId="12" fillId="0" borderId="0" xfId="1" applyFont="1" applyFill="1" applyAlignment="1">
      <alignment vertical="center" wrapText="1"/>
    </xf>
    <xf numFmtId="164" fontId="12" fillId="0" borderId="0" xfId="1" applyFont="1" applyAlignment="1">
      <alignment vertical="center" wrapText="1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11" borderId="2" xfId="0" applyFont="1" applyFill="1" applyBorder="1" applyAlignment="1">
      <alignment horizontal="center" vertical="center" wrapText="1"/>
    </xf>
    <xf numFmtId="0" fontId="6" fillId="11" borderId="3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6" fillId="11" borderId="4" xfId="0" applyFont="1" applyFill="1" applyBorder="1" applyAlignment="1">
      <alignment horizontal="center" vertical="center"/>
    </xf>
    <xf numFmtId="0" fontId="6" fillId="11" borderId="0" xfId="0" applyFont="1" applyFill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righ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" fontId="14" fillId="0" borderId="2" xfId="0" applyNumberFormat="1" applyFont="1" applyBorder="1" applyAlignment="1">
      <alignment horizontal="center" vertical="center"/>
    </xf>
    <xf numFmtId="1" fontId="14" fillId="0" borderId="3" xfId="0" applyNumberFormat="1" applyFont="1" applyBorder="1" applyAlignment="1">
      <alignment horizontal="center" vertical="center"/>
    </xf>
    <xf numFmtId="0" fontId="13" fillId="16" borderId="2" xfId="0" applyFont="1" applyFill="1" applyBorder="1" applyAlignment="1">
      <alignment horizontal="center" vertical="center" wrapText="1"/>
    </xf>
    <xf numFmtId="0" fontId="13" fillId="16" borderId="3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6" fontId="4" fillId="0" borderId="1" xfId="2" applyNumberFormat="1" applyFont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43" fontId="4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43" fontId="3" fillId="0" borderId="1" xfId="2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294254</xdr:colOff>
      <xdr:row>5</xdr:row>
      <xdr:rowOff>96610</xdr:rowOff>
    </xdr:from>
    <xdr:to>
      <xdr:col>1</xdr:col>
      <xdr:colOff>2501814</xdr:colOff>
      <xdr:row>5</xdr:row>
      <xdr:rowOff>818129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2C814304-C4A5-495A-BDF1-946C3A0592FA}"/>
            </a:ext>
            <a:ext uri="{147F2762-F138-4A5C-976F-8EAC2B608ADB}">
              <a16:predDERef xmlns:a16="http://schemas.microsoft.com/office/drawing/2014/main" pred="{039D5588-09D1-4EC0-9F90-5501045266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81540" y="1226003"/>
          <a:ext cx="2207560" cy="721519"/>
        </a:xfrm>
        <a:prstGeom prst="rect">
          <a:avLst/>
        </a:prstGeom>
      </xdr:spPr>
    </xdr:pic>
    <xdr:clientData/>
  </xdr:twoCellAnchor>
  <xdr:twoCellAnchor editAs="oneCell">
    <xdr:from>
      <xdr:col>0</xdr:col>
      <xdr:colOff>68036</xdr:colOff>
      <xdr:row>60</xdr:row>
      <xdr:rowOff>217714</xdr:rowOff>
    </xdr:from>
    <xdr:to>
      <xdr:col>1</xdr:col>
      <xdr:colOff>456113</xdr:colOff>
      <xdr:row>62</xdr:row>
      <xdr:rowOff>106208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36" y="49325893"/>
          <a:ext cx="1952898" cy="5144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5"/>
  <sheetViews>
    <sheetView topLeftCell="A4" workbookViewId="0">
      <selection activeCell="B23" sqref="B23"/>
    </sheetView>
  </sheetViews>
  <sheetFormatPr baseColWidth="10" defaultColWidth="11" defaultRowHeight="14.25" x14ac:dyDescent="0.2"/>
  <cols>
    <col min="1" max="1" width="11" style="25"/>
    <col min="2" max="2" width="28.5703125" style="25" customWidth="1"/>
    <col min="3" max="3" width="34.42578125" style="25" customWidth="1"/>
    <col min="4" max="4" width="32.42578125" style="25" customWidth="1"/>
    <col min="5" max="5" width="1.5703125" style="25" customWidth="1"/>
    <col min="6" max="6" width="20" style="25" customWidth="1"/>
    <col min="7" max="7" width="1.5703125" style="25" customWidth="1"/>
    <col min="8" max="8" width="22.85546875" style="25" customWidth="1"/>
    <col min="9" max="16384" width="11" style="25"/>
  </cols>
  <sheetData>
    <row r="1" spans="2:8" ht="15" x14ac:dyDescent="0.2">
      <c r="B1" s="76" t="s">
        <v>109</v>
      </c>
      <c r="C1" s="77"/>
      <c r="D1" s="77"/>
      <c r="E1" s="77"/>
      <c r="F1" s="77"/>
      <c r="G1" s="77"/>
      <c r="H1" s="77"/>
    </row>
    <row r="2" spans="2:8" ht="15" x14ac:dyDescent="0.2">
      <c r="B2" s="72"/>
      <c r="C2" s="72"/>
      <c r="D2" s="72"/>
    </row>
    <row r="3" spans="2:8" ht="15" x14ac:dyDescent="0.2">
      <c r="B3" s="76" t="s">
        <v>126</v>
      </c>
      <c r="C3" s="77"/>
      <c r="D3" s="77"/>
      <c r="E3" s="77"/>
      <c r="F3" s="77"/>
      <c r="G3" s="77"/>
      <c r="H3" s="77"/>
    </row>
    <row r="4" spans="2:8" ht="15" x14ac:dyDescent="0.2">
      <c r="C4" s="10"/>
      <c r="D4" s="10"/>
    </row>
    <row r="5" spans="2:8" ht="54.75" customHeight="1" x14ac:dyDescent="0.2">
      <c r="B5" s="78" t="s">
        <v>123</v>
      </c>
      <c r="C5" s="79"/>
      <c r="D5" s="79"/>
      <c r="E5" s="79"/>
      <c r="F5" s="79"/>
      <c r="G5" s="79"/>
      <c r="H5" s="80"/>
    </row>
    <row r="6" spans="2:8" ht="15" x14ac:dyDescent="0.2">
      <c r="B6" s="11"/>
      <c r="C6" s="12"/>
      <c r="D6" s="12"/>
    </row>
    <row r="7" spans="2:8" ht="15" x14ac:dyDescent="0.25">
      <c r="B7" s="13" t="s">
        <v>110</v>
      </c>
      <c r="C7" s="14" t="s">
        <v>124</v>
      </c>
      <c r="D7" s="12"/>
    </row>
    <row r="8" spans="2:8" x14ac:dyDescent="0.2">
      <c r="C8" s="15"/>
      <c r="D8" s="16"/>
    </row>
    <row r="9" spans="2:8" ht="45" x14ac:dyDescent="0.2">
      <c r="B9" s="73" t="s">
        <v>111</v>
      </c>
      <c r="C9" s="74"/>
      <c r="D9" s="17" t="s">
        <v>125</v>
      </c>
      <c r="F9" s="17" t="s">
        <v>127</v>
      </c>
      <c r="H9" s="17" t="s">
        <v>128</v>
      </c>
    </row>
    <row r="10" spans="2:8" ht="15" x14ac:dyDescent="0.2">
      <c r="B10" s="18" t="s">
        <v>112</v>
      </c>
      <c r="C10" s="17" t="s">
        <v>113</v>
      </c>
      <c r="D10" s="19">
        <v>7.65</v>
      </c>
      <c r="F10" s="19">
        <v>4.41</v>
      </c>
      <c r="H10" s="19">
        <v>4.33</v>
      </c>
    </row>
    <row r="11" spans="2:8" ht="15" x14ac:dyDescent="0.2">
      <c r="B11" s="18" t="s">
        <v>114</v>
      </c>
      <c r="C11" s="17" t="s">
        <v>115</v>
      </c>
      <c r="D11" s="19">
        <v>19</v>
      </c>
      <c r="F11" s="19">
        <v>37</v>
      </c>
      <c r="H11" s="19">
        <v>20</v>
      </c>
    </row>
    <row r="12" spans="2:8" ht="30" x14ac:dyDescent="0.2">
      <c r="B12" s="18" t="s">
        <v>116</v>
      </c>
      <c r="C12" s="17" t="s">
        <v>113</v>
      </c>
      <c r="D12" s="19">
        <v>89.98</v>
      </c>
      <c r="F12" s="19">
        <v>2.97</v>
      </c>
      <c r="H12" s="19">
        <v>8.94</v>
      </c>
    </row>
    <row r="13" spans="2:8" ht="15" x14ac:dyDescent="0.2">
      <c r="C13" s="15"/>
      <c r="D13" s="20" t="s">
        <v>129</v>
      </c>
      <c r="F13" s="20" t="s">
        <v>129</v>
      </c>
      <c r="H13" s="20" t="s">
        <v>129</v>
      </c>
    </row>
    <row r="14" spans="2:8" ht="15" x14ac:dyDescent="0.2">
      <c r="C14" s="15"/>
      <c r="D14" s="21"/>
      <c r="F14" s="21"/>
      <c r="H14" s="21"/>
    </row>
    <row r="15" spans="2:8" ht="45" x14ac:dyDescent="0.2">
      <c r="B15" s="75" t="s">
        <v>117</v>
      </c>
      <c r="C15" s="75"/>
      <c r="D15" s="22" t="str">
        <f>D9</f>
        <v>AMBICOL SERVICES SAS
 NIT 900241832</v>
      </c>
      <c r="F15" s="22" t="str">
        <f>F9</f>
        <v>ECOFLORA S.A.S NIT 830032102</v>
      </c>
      <c r="H15" s="22" t="str">
        <f>H9</f>
        <v>VECTORS AND WASTE S.A.S
 NIT 900957534</v>
      </c>
    </row>
    <row r="16" spans="2:8" ht="30" x14ac:dyDescent="0.2">
      <c r="B16" s="18" t="s">
        <v>118</v>
      </c>
      <c r="C16" s="17" t="s">
        <v>119</v>
      </c>
      <c r="D16" s="23">
        <v>27</v>
      </c>
      <c r="F16" s="23">
        <v>18</v>
      </c>
      <c r="H16" s="23">
        <v>69</v>
      </c>
    </row>
    <row r="17" spans="2:8" ht="15" x14ac:dyDescent="0.2">
      <c r="B17" s="18" t="s">
        <v>120</v>
      </c>
      <c r="C17" s="17" t="s">
        <v>119</v>
      </c>
      <c r="D17" s="23">
        <v>22</v>
      </c>
      <c r="F17" s="23">
        <v>11</v>
      </c>
      <c r="H17" s="23">
        <v>55</v>
      </c>
    </row>
    <row r="18" spans="2:8" ht="15" x14ac:dyDescent="0.2">
      <c r="C18" s="15"/>
      <c r="D18" s="20" t="s">
        <v>129</v>
      </c>
      <c r="F18" s="20" t="s">
        <v>129</v>
      </c>
      <c r="H18" s="20" t="s">
        <v>129</v>
      </c>
    </row>
    <row r="19" spans="2:8" x14ac:dyDescent="0.2">
      <c r="C19" s="15"/>
      <c r="D19" s="16"/>
      <c r="F19" s="16"/>
      <c r="H19" s="16"/>
    </row>
    <row r="21" spans="2:8" ht="15" x14ac:dyDescent="0.25">
      <c r="B21" s="24" t="s">
        <v>121</v>
      </c>
    </row>
    <row r="22" spans="2:8" ht="15" x14ac:dyDescent="0.25">
      <c r="B22" s="24" t="s">
        <v>122</v>
      </c>
    </row>
    <row r="25" spans="2:8" x14ac:dyDescent="0.2">
      <c r="B25" s="15" t="s">
        <v>130</v>
      </c>
    </row>
  </sheetData>
  <mergeCells count="6">
    <mergeCell ref="B2:D2"/>
    <mergeCell ref="B9:C9"/>
    <mergeCell ref="B15:C15"/>
    <mergeCell ref="B1:H1"/>
    <mergeCell ref="B3:H3"/>
    <mergeCell ref="B5:H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69"/>
  <sheetViews>
    <sheetView showGridLines="0" tabSelected="1" topLeftCell="A39" zoomScale="70" zoomScaleNormal="70" zoomScaleSheetLayoutView="70" workbookViewId="0">
      <selection activeCell="H39" sqref="H39"/>
    </sheetView>
  </sheetViews>
  <sheetFormatPr baseColWidth="10" defaultColWidth="9.140625" defaultRowHeight="12.75" x14ac:dyDescent="0.25"/>
  <cols>
    <col min="1" max="1" width="20.42578125" style="26" customWidth="1"/>
    <col min="2" max="2" width="70.28515625" style="26" customWidth="1"/>
    <col min="3" max="3" width="15.140625" style="64" customWidth="1"/>
    <col min="4" max="4" width="15.7109375" style="26" customWidth="1"/>
    <col min="5" max="5" width="33.140625" style="69" customWidth="1"/>
    <col min="6" max="6" width="22" style="69" customWidth="1"/>
    <col min="7" max="7" width="1.5703125" style="68" customWidth="1"/>
    <col min="8" max="8" width="29.7109375" style="26" bestFit="1" customWidth="1"/>
    <col min="9" max="9" width="29.7109375" style="26" customWidth="1"/>
    <col min="10" max="10" width="1.5703125" style="26" customWidth="1"/>
    <col min="11" max="11" width="21" style="26" customWidth="1"/>
    <col min="12" max="12" width="28.140625" style="26" customWidth="1"/>
    <col min="13" max="16384" width="9.140625" style="26"/>
  </cols>
  <sheetData>
    <row r="1" spans="1:12" x14ac:dyDescent="0.25">
      <c r="A1" s="92" t="s">
        <v>109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</row>
    <row r="2" spans="1:12" x14ac:dyDescent="0.25">
      <c r="A2" s="93"/>
      <c r="B2" s="93"/>
      <c r="C2" s="93"/>
      <c r="D2" s="27"/>
      <c r="E2" s="27"/>
      <c r="F2" s="27"/>
      <c r="G2" s="27"/>
      <c r="H2" s="27"/>
    </row>
    <row r="3" spans="1:12" x14ac:dyDescent="0.25">
      <c r="A3" s="94" t="s">
        <v>144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</row>
    <row r="4" spans="1:12" x14ac:dyDescent="0.25">
      <c r="A4" s="28"/>
      <c r="B4" s="29"/>
      <c r="C4" s="29"/>
      <c r="D4" s="29"/>
      <c r="E4" s="29"/>
      <c r="F4" s="29"/>
      <c r="G4" s="29"/>
      <c r="H4" s="29"/>
    </row>
    <row r="5" spans="1:12" ht="29.25" customHeight="1" x14ac:dyDescent="0.25">
      <c r="A5" s="30" t="s">
        <v>110</v>
      </c>
      <c r="B5" s="31" t="s">
        <v>124</v>
      </c>
      <c r="C5" s="29"/>
      <c r="D5" s="29"/>
      <c r="E5" s="29"/>
      <c r="F5" s="29"/>
      <c r="G5" s="29"/>
      <c r="H5" s="29"/>
    </row>
    <row r="6" spans="1:12" ht="81" customHeight="1" x14ac:dyDescent="0.25">
      <c r="A6" s="32"/>
      <c r="B6" s="95" t="s">
        <v>100</v>
      </c>
      <c r="C6" s="95"/>
      <c r="D6" s="95"/>
      <c r="E6" s="95"/>
      <c r="F6" s="95"/>
      <c r="G6" s="95"/>
      <c r="H6" s="95"/>
      <c r="I6" s="95"/>
      <c r="J6" s="95"/>
      <c r="K6" s="95"/>
      <c r="L6" s="95"/>
    </row>
    <row r="7" spans="1:12" ht="300.75" customHeight="1" x14ac:dyDescent="0.25">
      <c r="A7" s="33" t="s">
        <v>102</v>
      </c>
      <c r="B7" s="96" t="s">
        <v>131</v>
      </c>
      <c r="C7" s="96"/>
      <c r="D7" s="96"/>
      <c r="E7" s="96"/>
      <c r="F7" s="96"/>
      <c r="G7" s="96"/>
      <c r="H7" s="96"/>
      <c r="I7" s="96"/>
      <c r="J7" s="96"/>
      <c r="K7" s="96"/>
      <c r="L7" s="96"/>
    </row>
    <row r="8" spans="1:12" ht="20.25" customHeight="1" x14ac:dyDescent="0.25">
      <c r="A8" s="34"/>
      <c r="B8" s="34"/>
      <c r="C8" s="34"/>
      <c r="D8" s="34"/>
      <c r="E8" s="34"/>
      <c r="F8" s="34"/>
      <c r="G8" s="35"/>
    </row>
    <row r="9" spans="1:12" ht="99" customHeight="1" x14ac:dyDescent="0.25">
      <c r="A9" s="104" t="s">
        <v>101</v>
      </c>
      <c r="B9" s="105"/>
      <c r="C9" s="105"/>
      <c r="D9" s="106"/>
      <c r="E9" s="99" t="s">
        <v>125</v>
      </c>
      <c r="F9" s="100"/>
      <c r="G9" s="35"/>
      <c r="H9" s="99" t="str">
        <f>'E. ORGANIZACIONAL '!F9</f>
        <v>ECOFLORA S.A.S NIT 830032102</v>
      </c>
      <c r="I9" s="100"/>
      <c r="K9" s="99" t="str">
        <f>'E. ORGANIZACIONAL '!H9</f>
        <v>VECTORS AND WASTE S.A.S
 NIT 900957534</v>
      </c>
      <c r="L9" s="100"/>
    </row>
    <row r="10" spans="1:12" ht="38.25" x14ac:dyDescent="0.25">
      <c r="A10" s="36" t="s">
        <v>0</v>
      </c>
      <c r="B10" s="36" t="s">
        <v>1</v>
      </c>
      <c r="C10" s="36" t="s">
        <v>2</v>
      </c>
      <c r="D10" s="36" t="s">
        <v>3</v>
      </c>
      <c r="E10" s="37" t="s">
        <v>89</v>
      </c>
      <c r="F10" s="37" t="s">
        <v>90</v>
      </c>
      <c r="G10" s="38"/>
      <c r="H10" s="37" t="s">
        <v>89</v>
      </c>
      <c r="I10" s="37" t="s">
        <v>90</v>
      </c>
      <c r="K10" s="37" t="s">
        <v>89</v>
      </c>
      <c r="L10" s="37" t="s">
        <v>90</v>
      </c>
    </row>
    <row r="11" spans="1:12" ht="25.5" x14ac:dyDescent="0.25">
      <c r="A11" s="83" t="s">
        <v>91</v>
      </c>
      <c r="B11" s="39" t="s">
        <v>104</v>
      </c>
      <c r="C11" s="40">
        <v>2</v>
      </c>
      <c r="D11" s="40" t="s">
        <v>5</v>
      </c>
      <c r="E11" s="41">
        <v>3500000</v>
      </c>
      <c r="F11" s="41">
        <f t="shared" ref="F11:F18" si="0">C11*E11</f>
        <v>7000000</v>
      </c>
      <c r="G11" s="42"/>
      <c r="H11" s="41">
        <v>4390540</v>
      </c>
      <c r="I11" s="41">
        <f>H11*C11</f>
        <v>8781080</v>
      </c>
      <c r="J11" s="43"/>
      <c r="K11" s="41">
        <v>4456959.1160080004</v>
      </c>
      <c r="L11" s="41">
        <f>K11*C11</f>
        <v>8913918.2320160009</v>
      </c>
    </row>
    <row r="12" spans="1:12" ht="38.25" x14ac:dyDescent="0.25">
      <c r="A12" s="83"/>
      <c r="B12" s="39" t="s">
        <v>88</v>
      </c>
      <c r="C12" s="40">
        <v>2</v>
      </c>
      <c r="D12" s="40" t="s">
        <v>5</v>
      </c>
      <c r="E12" s="41">
        <v>1650000</v>
      </c>
      <c r="F12" s="41">
        <f t="shared" si="0"/>
        <v>3300000</v>
      </c>
      <c r="G12" s="42"/>
      <c r="H12" s="41">
        <v>2275267</v>
      </c>
      <c r="I12" s="41">
        <f t="shared" ref="I12:I18" si="1">H12*C12</f>
        <v>4550534</v>
      </c>
      <c r="J12" s="43"/>
      <c r="K12" s="41">
        <v>2309686.9670000002</v>
      </c>
      <c r="L12" s="41">
        <f t="shared" ref="L12:L18" si="2">K12*C12</f>
        <v>4619373.9340000004</v>
      </c>
    </row>
    <row r="13" spans="1:12" ht="191.25" x14ac:dyDescent="0.25">
      <c r="A13" s="83"/>
      <c r="B13" s="39" t="s">
        <v>105</v>
      </c>
      <c r="C13" s="40">
        <v>3</v>
      </c>
      <c r="D13" s="40" t="s">
        <v>5</v>
      </c>
      <c r="E13" s="41">
        <v>1561000</v>
      </c>
      <c r="F13" s="41">
        <f t="shared" si="0"/>
        <v>4683000</v>
      </c>
      <c r="G13" s="42"/>
      <c r="H13" s="41">
        <v>2137638</v>
      </c>
      <c r="I13" s="41">
        <f t="shared" si="1"/>
        <v>6412914</v>
      </c>
      <c r="J13" s="43"/>
      <c r="K13" s="41">
        <v>2169975.8819200001</v>
      </c>
      <c r="L13" s="41">
        <f t="shared" si="2"/>
        <v>6509927.6457599998</v>
      </c>
    </row>
    <row r="14" spans="1:12" ht="25.5" x14ac:dyDescent="0.25">
      <c r="A14" s="83"/>
      <c r="B14" s="39" t="s">
        <v>63</v>
      </c>
      <c r="C14" s="40">
        <v>5</v>
      </c>
      <c r="D14" s="40" t="s">
        <v>5</v>
      </c>
      <c r="E14" s="41">
        <v>100000</v>
      </c>
      <c r="F14" s="41">
        <f t="shared" si="0"/>
        <v>500000</v>
      </c>
      <c r="G14" s="42"/>
      <c r="H14" s="41">
        <v>124509</v>
      </c>
      <c r="I14" s="41">
        <f t="shared" si="1"/>
        <v>622545</v>
      </c>
      <c r="J14" s="43"/>
      <c r="K14" s="41">
        <v>126392.7</v>
      </c>
      <c r="L14" s="41">
        <f t="shared" si="2"/>
        <v>631963.5</v>
      </c>
    </row>
    <row r="15" spans="1:12" ht="25.5" x14ac:dyDescent="0.25">
      <c r="A15" s="83"/>
      <c r="B15" s="39" t="s">
        <v>94</v>
      </c>
      <c r="C15" s="40">
        <v>1</v>
      </c>
      <c r="D15" s="40" t="s">
        <v>6</v>
      </c>
      <c r="E15" s="41">
        <v>262000</v>
      </c>
      <c r="F15" s="41">
        <f t="shared" si="0"/>
        <v>262000</v>
      </c>
      <c r="G15" s="42"/>
      <c r="H15" s="41">
        <v>359008</v>
      </c>
      <c r="I15" s="41">
        <f t="shared" si="1"/>
        <v>359008</v>
      </c>
      <c r="J15" s="43"/>
      <c r="K15" s="41">
        <v>364438.62424242421</v>
      </c>
      <c r="L15" s="41">
        <f t="shared" si="2"/>
        <v>364438.62424242421</v>
      </c>
    </row>
    <row r="16" spans="1:12" ht="165.75" x14ac:dyDescent="0.25">
      <c r="A16" s="83"/>
      <c r="B16" s="39" t="s">
        <v>106</v>
      </c>
      <c r="C16" s="40">
        <v>6</v>
      </c>
      <c r="D16" s="40" t="s">
        <v>5</v>
      </c>
      <c r="E16" s="41">
        <v>1350000</v>
      </c>
      <c r="F16" s="41">
        <f t="shared" si="0"/>
        <v>8100000</v>
      </c>
      <c r="G16" s="42"/>
      <c r="H16" s="41">
        <v>1830451</v>
      </c>
      <c r="I16" s="41">
        <f t="shared" si="1"/>
        <v>10982706</v>
      </c>
      <c r="J16" s="43"/>
      <c r="K16" s="41">
        <v>1858141.2784666666</v>
      </c>
      <c r="L16" s="41">
        <f t="shared" si="2"/>
        <v>11148847.6708</v>
      </c>
    </row>
    <row r="17" spans="1:12" ht="153" x14ac:dyDescent="0.25">
      <c r="A17" s="83"/>
      <c r="B17" s="44" t="s">
        <v>132</v>
      </c>
      <c r="C17" s="40">
        <v>2</v>
      </c>
      <c r="D17" s="40" t="s">
        <v>6</v>
      </c>
      <c r="E17" s="41">
        <v>2350000</v>
      </c>
      <c r="F17" s="41">
        <f t="shared" si="0"/>
        <v>4700000</v>
      </c>
      <c r="G17" s="42"/>
      <c r="H17" s="41">
        <v>3287423</v>
      </c>
      <c r="I17" s="41">
        <f t="shared" si="1"/>
        <v>6574846</v>
      </c>
      <c r="J17" s="43"/>
      <c r="K17" s="41">
        <v>3337154.4042666666</v>
      </c>
      <c r="L17" s="41">
        <f t="shared" si="2"/>
        <v>6674308.8085333332</v>
      </c>
    </row>
    <row r="18" spans="1:12" ht="114.75" x14ac:dyDescent="0.25">
      <c r="A18" s="83"/>
      <c r="B18" s="44" t="s">
        <v>12</v>
      </c>
      <c r="C18" s="40">
        <v>4</v>
      </c>
      <c r="D18" s="40" t="s">
        <v>15</v>
      </c>
      <c r="E18" s="41">
        <v>900000</v>
      </c>
      <c r="F18" s="41">
        <f t="shared" si="0"/>
        <v>3600000</v>
      </c>
      <c r="G18" s="42"/>
      <c r="H18" s="41">
        <v>903873</v>
      </c>
      <c r="I18" s="41">
        <f t="shared" si="1"/>
        <v>3615492</v>
      </c>
      <c r="J18" s="43"/>
      <c r="K18" s="41">
        <v>917546.55463146663</v>
      </c>
      <c r="L18" s="41">
        <f t="shared" si="2"/>
        <v>3670186.2185258665</v>
      </c>
    </row>
    <row r="19" spans="1:12" ht="40.5" customHeight="1" x14ac:dyDescent="0.25">
      <c r="A19" s="83"/>
      <c r="B19" s="101"/>
      <c r="C19" s="102"/>
      <c r="D19" s="103"/>
      <c r="E19" s="45" t="s">
        <v>97</v>
      </c>
      <c r="F19" s="46">
        <f>SUM(F11:F18)</f>
        <v>32145000</v>
      </c>
      <c r="G19" s="47"/>
      <c r="H19" s="45"/>
      <c r="I19" s="48">
        <f>SUM(I11:I18)</f>
        <v>41899125</v>
      </c>
      <c r="J19" s="49"/>
      <c r="K19" s="50"/>
      <c r="L19" s="48">
        <f>SUM(L11:L18)</f>
        <v>42532964.633877628</v>
      </c>
    </row>
    <row r="20" spans="1:12" ht="153" x14ac:dyDescent="0.25">
      <c r="A20" s="84" t="s">
        <v>7</v>
      </c>
      <c r="B20" s="39" t="s">
        <v>92</v>
      </c>
      <c r="C20" s="40">
        <v>3</v>
      </c>
      <c r="D20" s="40" t="s">
        <v>5</v>
      </c>
      <c r="E20" s="41">
        <v>900000</v>
      </c>
      <c r="F20" s="41">
        <f>C20*E20</f>
        <v>2700000</v>
      </c>
      <c r="G20" s="42"/>
      <c r="H20" s="41">
        <v>953773</v>
      </c>
      <c r="I20" s="41">
        <f>H20*C20</f>
        <v>2861319</v>
      </c>
      <c r="J20" s="43"/>
      <c r="K20" s="41">
        <v>968201.81266666658</v>
      </c>
      <c r="L20" s="41">
        <f>K20*C20</f>
        <v>2904605.4379999996</v>
      </c>
    </row>
    <row r="21" spans="1:12" ht="165.75" x14ac:dyDescent="0.25">
      <c r="A21" s="84"/>
      <c r="B21" s="39" t="s">
        <v>106</v>
      </c>
      <c r="C21" s="40">
        <v>6</v>
      </c>
      <c r="D21" s="40" t="s">
        <v>5</v>
      </c>
      <c r="E21" s="41">
        <v>1200000</v>
      </c>
      <c r="F21" s="41">
        <f>C21*E21</f>
        <v>7200000</v>
      </c>
      <c r="G21" s="42"/>
      <c r="H21" s="41">
        <v>1331868</v>
      </c>
      <c r="I21" s="41">
        <f t="shared" ref="I21:I23" si="3">H21*C21</f>
        <v>7991208</v>
      </c>
      <c r="J21" s="43"/>
      <c r="K21" s="41">
        <v>1352015.8036</v>
      </c>
      <c r="L21" s="41">
        <f t="shared" ref="L21:L23" si="4">K21*C21</f>
        <v>8112094.8215999994</v>
      </c>
    </row>
    <row r="22" spans="1:12" ht="165.75" x14ac:dyDescent="0.25">
      <c r="A22" s="84"/>
      <c r="B22" s="44" t="s">
        <v>133</v>
      </c>
      <c r="C22" s="40">
        <v>2</v>
      </c>
      <c r="D22" s="40" t="s">
        <v>5</v>
      </c>
      <c r="E22" s="41">
        <v>900000</v>
      </c>
      <c r="F22" s="41">
        <f>C22*E22</f>
        <v>1800000</v>
      </c>
      <c r="G22" s="42"/>
      <c r="H22" s="41">
        <v>1163566</v>
      </c>
      <c r="I22" s="41">
        <f t="shared" si="3"/>
        <v>2327132</v>
      </c>
      <c r="J22" s="43"/>
      <c r="K22" s="41">
        <v>1181167.7065999999</v>
      </c>
      <c r="L22" s="41">
        <f t="shared" si="4"/>
        <v>2362335.4131999998</v>
      </c>
    </row>
    <row r="23" spans="1:12" ht="114.75" x14ac:dyDescent="0.25">
      <c r="A23" s="84"/>
      <c r="B23" s="44" t="s">
        <v>12</v>
      </c>
      <c r="C23" s="40">
        <v>2</v>
      </c>
      <c r="D23" s="40" t="s">
        <v>15</v>
      </c>
      <c r="E23" s="41">
        <v>900000</v>
      </c>
      <c r="F23" s="41">
        <f>C23*E23</f>
        <v>1800000</v>
      </c>
      <c r="G23" s="42"/>
      <c r="H23" s="41">
        <v>903873</v>
      </c>
      <c r="I23" s="41">
        <f t="shared" si="3"/>
        <v>1807746</v>
      </c>
      <c r="J23" s="43"/>
      <c r="K23" s="41">
        <v>917546.55463146663</v>
      </c>
      <c r="L23" s="41">
        <f t="shared" si="4"/>
        <v>1835093.1092629333</v>
      </c>
    </row>
    <row r="24" spans="1:12" ht="45.75" customHeight="1" x14ac:dyDescent="0.25">
      <c r="A24" s="84"/>
      <c r="B24" s="85"/>
      <c r="C24" s="85"/>
      <c r="D24" s="85"/>
      <c r="E24" s="51" t="s">
        <v>96</v>
      </c>
      <c r="F24" s="52">
        <f>SUM(F20:F23)</f>
        <v>13500000</v>
      </c>
      <c r="G24" s="53"/>
      <c r="H24" s="51"/>
      <c r="I24" s="52">
        <f>SUM(I20:I23)</f>
        <v>14987405</v>
      </c>
      <c r="J24" s="49"/>
      <c r="K24" s="51"/>
      <c r="L24" s="52">
        <f>SUM(L20:L23)</f>
        <v>15214128.782062933</v>
      </c>
    </row>
    <row r="25" spans="1:12" ht="25.5" x14ac:dyDescent="0.25">
      <c r="A25" s="107" t="s">
        <v>8</v>
      </c>
      <c r="B25" s="44" t="s">
        <v>107</v>
      </c>
      <c r="C25" s="40">
        <v>2</v>
      </c>
      <c r="D25" s="44" t="s">
        <v>5</v>
      </c>
      <c r="E25" s="41">
        <v>2800000</v>
      </c>
      <c r="F25" s="41">
        <f t="shared" ref="F25:F40" si="5">C25*E25</f>
        <v>5600000</v>
      </c>
      <c r="G25" s="42"/>
      <c r="H25" s="41">
        <v>2878871</v>
      </c>
      <c r="I25" s="41">
        <f>H25*C25</f>
        <v>5757742</v>
      </c>
      <c r="J25" s="43"/>
      <c r="K25" s="41">
        <v>2922421.9761333335</v>
      </c>
      <c r="L25" s="41">
        <f>K25*C25</f>
        <v>5844843.952266667</v>
      </c>
    </row>
    <row r="26" spans="1:12" ht="153" x14ac:dyDescent="0.25">
      <c r="A26" s="107"/>
      <c r="B26" s="39" t="s">
        <v>92</v>
      </c>
      <c r="C26" s="40">
        <v>3</v>
      </c>
      <c r="D26" s="40" t="s">
        <v>5</v>
      </c>
      <c r="E26" s="41">
        <v>1009000</v>
      </c>
      <c r="F26" s="41">
        <f t="shared" si="5"/>
        <v>3027000</v>
      </c>
      <c r="G26" s="42"/>
      <c r="H26" s="41">
        <v>1382095</v>
      </c>
      <c r="I26" s="41">
        <f t="shared" ref="I26:I32" si="6">H26*C26</f>
        <v>4146285</v>
      </c>
      <c r="J26" s="43"/>
      <c r="K26" s="41">
        <v>1403002.6252666665</v>
      </c>
      <c r="L26" s="41">
        <f t="shared" ref="L26:L32" si="7">K26*C26</f>
        <v>4209007.8757999996</v>
      </c>
    </row>
    <row r="27" spans="1:12" ht="25.5" x14ac:dyDescent="0.25">
      <c r="A27" s="107"/>
      <c r="B27" s="39" t="s">
        <v>13</v>
      </c>
      <c r="C27" s="40">
        <v>5</v>
      </c>
      <c r="D27" s="40" t="s">
        <v>5</v>
      </c>
      <c r="E27" s="41">
        <v>250000</v>
      </c>
      <c r="F27" s="41">
        <f t="shared" si="5"/>
        <v>1250000</v>
      </c>
      <c r="G27" s="42"/>
      <c r="H27" s="41">
        <v>333136</v>
      </c>
      <c r="I27" s="41">
        <f t="shared" si="6"/>
        <v>1665680</v>
      </c>
      <c r="J27" s="43"/>
      <c r="K27" s="41">
        <v>338175.88</v>
      </c>
      <c r="L27" s="41">
        <f t="shared" si="7"/>
        <v>1690879.4</v>
      </c>
    </row>
    <row r="28" spans="1:12" ht="25.5" x14ac:dyDescent="0.25">
      <c r="A28" s="107"/>
      <c r="B28" s="39" t="s">
        <v>95</v>
      </c>
      <c r="C28" s="40">
        <v>1</v>
      </c>
      <c r="D28" s="40" t="s">
        <v>6</v>
      </c>
      <c r="E28" s="41">
        <v>150000</v>
      </c>
      <c r="F28" s="41">
        <f t="shared" si="5"/>
        <v>150000</v>
      </c>
      <c r="G28" s="42"/>
      <c r="H28" s="41">
        <v>187372</v>
      </c>
      <c r="I28" s="41">
        <f t="shared" si="6"/>
        <v>187372</v>
      </c>
      <c r="J28" s="43"/>
      <c r="K28" s="41">
        <v>190206.75757575757</v>
      </c>
      <c r="L28" s="41">
        <f t="shared" si="7"/>
        <v>190206.75757575757</v>
      </c>
    </row>
    <row r="29" spans="1:12" ht="165.75" x14ac:dyDescent="0.25">
      <c r="A29" s="107"/>
      <c r="B29" s="39" t="s">
        <v>106</v>
      </c>
      <c r="C29" s="40">
        <v>9</v>
      </c>
      <c r="D29" s="40" t="s">
        <v>5</v>
      </c>
      <c r="E29" s="41">
        <v>1520000</v>
      </c>
      <c r="F29" s="41">
        <f t="shared" si="5"/>
        <v>13680000</v>
      </c>
      <c r="G29" s="42"/>
      <c r="H29" s="41">
        <v>1857701</v>
      </c>
      <c r="I29" s="41">
        <f t="shared" si="6"/>
        <v>16719309</v>
      </c>
      <c r="J29" s="43"/>
      <c r="K29" s="41">
        <v>1885803.6036</v>
      </c>
      <c r="L29" s="41">
        <f t="shared" si="7"/>
        <v>16972232.432399999</v>
      </c>
    </row>
    <row r="30" spans="1:12" ht="140.25" x14ac:dyDescent="0.25">
      <c r="A30" s="107"/>
      <c r="B30" s="44" t="s">
        <v>134</v>
      </c>
      <c r="C30" s="40">
        <v>2</v>
      </c>
      <c r="D30" s="40" t="s">
        <v>5</v>
      </c>
      <c r="E30" s="41">
        <v>1455000</v>
      </c>
      <c r="F30" s="41">
        <f t="shared" si="5"/>
        <v>2910000</v>
      </c>
      <c r="G30" s="42"/>
      <c r="H30" s="41">
        <v>1992531</v>
      </c>
      <c r="I30" s="41">
        <f t="shared" si="6"/>
        <v>3985062</v>
      </c>
      <c r="J30" s="43"/>
      <c r="K30" s="41">
        <v>2022673.1135333334</v>
      </c>
      <c r="L30" s="41">
        <f t="shared" si="7"/>
        <v>4045346.2270666668</v>
      </c>
    </row>
    <row r="31" spans="1:12" ht="38.25" x14ac:dyDescent="0.25">
      <c r="A31" s="107"/>
      <c r="B31" s="44" t="s">
        <v>108</v>
      </c>
      <c r="C31" s="40">
        <v>2</v>
      </c>
      <c r="D31" s="40" t="s">
        <v>6</v>
      </c>
      <c r="E31" s="41">
        <v>796000</v>
      </c>
      <c r="F31" s="41">
        <f t="shared" si="5"/>
        <v>1592000</v>
      </c>
      <c r="G31" s="42"/>
      <c r="H31" s="41">
        <v>1090609</v>
      </c>
      <c r="I31" s="41">
        <f t="shared" si="6"/>
        <v>2181218</v>
      </c>
      <c r="J31" s="43"/>
      <c r="K31" s="41">
        <v>1107107.4224</v>
      </c>
      <c r="L31" s="41">
        <f t="shared" si="7"/>
        <v>2214214.8448000001</v>
      </c>
    </row>
    <row r="32" spans="1:12" ht="114.75" x14ac:dyDescent="0.25">
      <c r="A32" s="107"/>
      <c r="B32" s="44" t="s">
        <v>14</v>
      </c>
      <c r="C32" s="40">
        <v>4</v>
      </c>
      <c r="D32" s="40" t="s">
        <v>15</v>
      </c>
      <c r="E32" s="41">
        <v>900000</v>
      </c>
      <c r="F32" s="41">
        <f t="shared" si="5"/>
        <v>3600000</v>
      </c>
      <c r="G32" s="42"/>
      <c r="H32" s="41">
        <v>903873</v>
      </c>
      <c r="I32" s="41">
        <f t="shared" si="6"/>
        <v>3615492</v>
      </c>
      <c r="J32" s="43"/>
      <c r="K32" s="41">
        <v>917546.55463146663</v>
      </c>
      <c r="L32" s="41">
        <f t="shared" si="7"/>
        <v>3670186.2185258665</v>
      </c>
    </row>
    <row r="33" spans="1:12" ht="62.25" customHeight="1" x14ac:dyDescent="0.25">
      <c r="A33" s="54"/>
      <c r="B33" s="54"/>
      <c r="C33" s="54"/>
      <c r="D33" s="54"/>
      <c r="E33" s="54" t="s">
        <v>9</v>
      </c>
      <c r="F33" s="55">
        <f>SUM(F25:F32)</f>
        <v>31809000</v>
      </c>
      <c r="G33" s="47"/>
      <c r="H33" s="54"/>
      <c r="I33" s="55">
        <f>SUM(I25:I32)</f>
        <v>38258160</v>
      </c>
      <c r="J33" s="49"/>
      <c r="K33" s="54"/>
      <c r="L33" s="55">
        <f>SUM(L25:L32)</f>
        <v>38836917.708434954</v>
      </c>
    </row>
    <row r="34" spans="1:12" ht="178.5" x14ac:dyDescent="0.25">
      <c r="A34" s="81" t="s">
        <v>93</v>
      </c>
      <c r="B34" s="39" t="s">
        <v>135</v>
      </c>
      <c r="C34" s="40">
        <v>3</v>
      </c>
      <c r="D34" s="40"/>
      <c r="E34" s="41">
        <v>1194000</v>
      </c>
      <c r="F34" s="41">
        <f t="shared" si="5"/>
        <v>3582000</v>
      </c>
      <c r="G34" s="42"/>
      <c r="H34" s="41">
        <v>1635776</v>
      </c>
      <c r="I34" s="41">
        <f>H34*C34</f>
        <v>4907328</v>
      </c>
      <c r="J34" s="43"/>
      <c r="K34" s="41">
        <v>1660521.8</v>
      </c>
      <c r="L34" s="41">
        <f>K34*C34</f>
        <v>4981565.4000000004</v>
      </c>
    </row>
    <row r="35" spans="1:12" ht="165.75" x14ac:dyDescent="0.25">
      <c r="A35" s="81"/>
      <c r="B35" s="39" t="s">
        <v>136</v>
      </c>
      <c r="C35" s="40">
        <v>9</v>
      </c>
      <c r="D35" s="40"/>
      <c r="E35" s="41">
        <v>1078000</v>
      </c>
      <c r="F35" s="41">
        <f t="shared" si="5"/>
        <v>9702000</v>
      </c>
      <c r="G35" s="42"/>
      <c r="H35" s="41">
        <v>1476410</v>
      </c>
      <c r="I35" s="41">
        <f t="shared" ref="I35:I40" si="8">H35*C35</f>
        <v>13287690</v>
      </c>
      <c r="J35" s="43"/>
      <c r="K35" s="41">
        <v>1498744.3333333333</v>
      </c>
      <c r="L35" s="41">
        <f t="shared" ref="L35:L37" si="9">K35*C35</f>
        <v>13488699</v>
      </c>
    </row>
    <row r="36" spans="1:12" ht="114.75" x14ac:dyDescent="0.25">
      <c r="A36" s="81"/>
      <c r="B36" s="44" t="s">
        <v>137</v>
      </c>
      <c r="C36" s="40">
        <v>2</v>
      </c>
      <c r="D36" s="40"/>
      <c r="E36" s="41">
        <v>241500</v>
      </c>
      <c r="F36" s="41">
        <f t="shared" si="5"/>
        <v>483000</v>
      </c>
      <c r="G36" s="42"/>
      <c r="H36" s="41">
        <v>330683</v>
      </c>
      <c r="I36" s="41">
        <f t="shared" si="8"/>
        <v>661366</v>
      </c>
      <c r="J36" s="43"/>
      <c r="K36" s="41">
        <v>335685</v>
      </c>
      <c r="L36" s="41">
        <f t="shared" si="9"/>
        <v>671370</v>
      </c>
    </row>
    <row r="37" spans="1:12" ht="114.75" x14ac:dyDescent="0.25">
      <c r="A37" s="81"/>
      <c r="B37" s="44" t="s">
        <v>14</v>
      </c>
      <c r="C37" s="40">
        <v>2</v>
      </c>
      <c r="D37" s="40"/>
      <c r="E37" s="41">
        <v>900000</v>
      </c>
      <c r="F37" s="41">
        <f t="shared" si="5"/>
        <v>1800000</v>
      </c>
      <c r="G37" s="42"/>
      <c r="H37" s="41">
        <v>903873</v>
      </c>
      <c r="I37" s="41">
        <f t="shared" si="8"/>
        <v>1807746</v>
      </c>
      <c r="J37" s="43"/>
      <c r="K37" s="41">
        <v>917546.55463146663</v>
      </c>
      <c r="L37" s="41">
        <f t="shared" si="9"/>
        <v>1835093.1092629333</v>
      </c>
    </row>
    <row r="38" spans="1:12" ht="35.25" customHeight="1" x14ac:dyDescent="0.25">
      <c r="A38" s="56"/>
      <c r="B38" s="56"/>
      <c r="C38" s="56"/>
      <c r="D38" s="56"/>
      <c r="E38" s="56" t="s">
        <v>98</v>
      </c>
      <c r="F38" s="57">
        <f>SUM(F34:F37)</f>
        <v>15567000</v>
      </c>
      <c r="G38" s="47"/>
      <c r="H38" s="56"/>
      <c r="I38" s="57">
        <f>I37+I36+I35+I34</f>
        <v>20664130</v>
      </c>
      <c r="J38" s="49"/>
      <c r="K38" s="56"/>
      <c r="L38" s="57">
        <f>L37+L36+L35+L34</f>
        <v>20976727.509262934</v>
      </c>
    </row>
    <row r="39" spans="1:12" ht="191.25" x14ac:dyDescent="0.25">
      <c r="A39" s="82" t="s">
        <v>103</v>
      </c>
      <c r="B39" s="39" t="s">
        <v>138</v>
      </c>
      <c r="C39" s="40">
        <v>3</v>
      </c>
      <c r="D39" s="40"/>
      <c r="E39" s="41">
        <v>1111000</v>
      </c>
      <c r="F39" s="41">
        <f t="shared" si="5"/>
        <v>3333000</v>
      </c>
      <c r="G39" s="42"/>
      <c r="H39" s="41">
        <v>1522098</v>
      </c>
      <c r="I39" s="41">
        <f t="shared" si="8"/>
        <v>4566294</v>
      </c>
      <c r="J39" s="43"/>
      <c r="K39" s="58">
        <v>1545124</v>
      </c>
      <c r="L39" s="41">
        <f>K39*C39</f>
        <v>4635372</v>
      </c>
    </row>
    <row r="40" spans="1:12" ht="234" customHeight="1" x14ac:dyDescent="0.25">
      <c r="A40" s="82"/>
      <c r="B40" s="39" t="s">
        <v>139</v>
      </c>
      <c r="C40" s="40">
        <v>9</v>
      </c>
      <c r="D40" s="40"/>
      <c r="E40" s="41">
        <v>1015000</v>
      </c>
      <c r="F40" s="41">
        <f t="shared" si="5"/>
        <v>9135000</v>
      </c>
      <c r="G40" s="42"/>
      <c r="H40" s="41">
        <v>1391103</v>
      </c>
      <c r="I40" s="41">
        <f t="shared" si="8"/>
        <v>12519927</v>
      </c>
      <c r="J40" s="43"/>
      <c r="K40" s="58">
        <v>1412147.3333333333</v>
      </c>
      <c r="L40" s="41">
        <f>K40*C40</f>
        <v>12709326</v>
      </c>
    </row>
    <row r="41" spans="1:12" ht="30.75" customHeight="1" x14ac:dyDescent="0.25">
      <c r="A41" s="59"/>
      <c r="B41" s="60"/>
      <c r="C41" s="60"/>
      <c r="D41" s="61"/>
      <c r="E41" s="59" t="s">
        <v>99</v>
      </c>
      <c r="F41" s="62">
        <f>SUM(F39:F40)</f>
        <v>12468000</v>
      </c>
      <c r="G41" s="53"/>
      <c r="H41" s="63"/>
      <c r="I41" s="62">
        <f>SUM(I39:I40)</f>
        <v>17086221</v>
      </c>
      <c r="J41" s="49"/>
      <c r="K41" s="63"/>
      <c r="L41" s="62">
        <f>L40+L39</f>
        <v>17344698</v>
      </c>
    </row>
    <row r="42" spans="1:12" x14ac:dyDescent="0.25">
      <c r="E42" s="65" t="s">
        <v>4</v>
      </c>
      <c r="F42" s="66">
        <f>F19+F24+F33+F38+F41</f>
        <v>105489000</v>
      </c>
      <c r="G42" s="67"/>
      <c r="H42" s="65" t="s">
        <v>4</v>
      </c>
      <c r="I42" s="66">
        <f>I19+I24+I33+I38+I41</f>
        <v>132895041</v>
      </c>
      <c r="K42" s="65" t="s">
        <v>4</v>
      </c>
      <c r="L42" s="66">
        <f>L19+L24+L33+L38+L41</f>
        <v>134905436.63363844</v>
      </c>
    </row>
    <row r="43" spans="1:12" x14ac:dyDescent="0.25">
      <c r="E43" s="65" t="s">
        <v>10</v>
      </c>
      <c r="F43" s="66">
        <f>F42*0.19</f>
        <v>20042910</v>
      </c>
      <c r="G43" s="67"/>
      <c r="H43" s="65" t="s">
        <v>10</v>
      </c>
      <c r="I43" s="66">
        <f>I42*0.19</f>
        <v>25250057.789999999</v>
      </c>
      <c r="K43" s="65" t="s">
        <v>10</v>
      </c>
      <c r="L43" s="66">
        <f>L42*0.19</f>
        <v>25632032.960391305</v>
      </c>
    </row>
    <row r="44" spans="1:12" x14ac:dyDescent="0.25">
      <c r="E44" s="65" t="s">
        <v>11</v>
      </c>
      <c r="F44" s="66">
        <f>F42+F43</f>
        <v>125531910</v>
      </c>
      <c r="G44" s="67"/>
      <c r="H44" s="65" t="s">
        <v>11</v>
      </c>
      <c r="I44" s="66">
        <f>I42+I43</f>
        <v>158145098.78999999</v>
      </c>
      <c r="K44" s="65" t="s">
        <v>11</v>
      </c>
      <c r="L44" s="66">
        <f>L42+L43</f>
        <v>160537469.59402975</v>
      </c>
    </row>
    <row r="47" spans="1:12" x14ac:dyDescent="0.25">
      <c r="E47" s="97" t="s">
        <v>141</v>
      </c>
      <c r="F47" s="98"/>
      <c r="H47" s="97" t="s">
        <v>142</v>
      </c>
      <c r="I47" s="98"/>
      <c r="K47" s="97" t="s">
        <v>142</v>
      </c>
      <c r="L47" s="98"/>
    </row>
    <row r="50" spans="5:6" ht="12.75" customHeight="1" x14ac:dyDescent="0.25">
      <c r="E50" s="86" t="s">
        <v>143</v>
      </c>
      <c r="F50" s="87"/>
    </row>
    <row r="51" spans="5:6" ht="12.75" customHeight="1" x14ac:dyDescent="0.25">
      <c r="E51" s="88"/>
      <c r="F51" s="89"/>
    </row>
    <row r="52" spans="5:6" x14ac:dyDescent="0.25">
      <c r="E52" s="88"/>
      <c r="F52" s="89"/>
    </row>
    <row r="53" spans="5:6" x14ac:dyDescent="0.25">
      <c r="E53" s="88"/>
      <c r="F53" s="89"/>
    </row>
    <row r="54" spans="5:6" x14ac:dyDescent="0.25">
      <c r="E54" s="88"/>
      <c r="F54" s="89"/>
    </row>
    <row r="55" spans="5:6" x14ac:dyDescent="0.25">
      <c r="E55" s="88"/>
      <c r="F55" s="89"/>
    </row>
    <row r="56" spans="5:6" x14ac:dyDescent="0.25">
      <c r="E56" s="88"/>
      <c r="F56" s="89"/>
    </row>
    <row r="57" spans="5:6" x14ac:dyDescent="0.25">
      <c r="E57" s="88"/>
      <c r="F57" s="89"/>
    </row>
    <row r="58" spans="5:6" x14ac:dyDescent="0.25">
      <c r="E58" s="88"/>
      <c r="F58" s="89"/>
    </row>
    <row r="59" spans="5:6" x14ac:dyDescent="0.25">
      <c r="E59" s="88"/>
      <c r="F59" s="89"/>
    </row>
    <row r="60" spans="5:6" x14ac:dyDescent="0.25">
      <c r="E60" s="88"/>
      <c r="F60" s="89"/>
    </row>
    <row r="61" spans="5:6" ht="36" customHeight="1" x14ac:dyDescent="0.25">
      <c r="E61" s="88"/>
      <c r="F61" s="89"/>
    </row>
    <row r="62" spans="5:6" x14ac:dyDescent="0.25">
      <c r="E62" s="90"/>
      <c r="F62" s="91"/>
    </row>
    <row r="65" spans="1:1" x14ac:dyDescent="0.25">
      <c r="A65" s="70" t="s">
        <v>121</v>
      </c>
    </row>
    <row r="66" spans="1:1" x14ac:dyDescent="0.25">
      <c r="A66" s="70" t="s">
        <v>122</v>
      </c>
    </row>
    <row r="67" spans="1:1" x14ac:dyDescent="0.25">
      <c r="A67" s="27"/>
    </row>
    <row r="68" spans="1:1" x14ac:dyDescent="0.25">
      <c r="A68" s="27"/>
    </row>
    <row r="69" spans="1:1" x14ac:dyDescent="0.25">
      <c r="A69" s="71" t="s">
        <v>140</v>
      </c>
    </row>
  </sheetData>
  <mergeCells count="20">
    <mergeCell ref="E50:F62"/>
    <mergeCell ref="A1:L1"/>
    <mergeCell ref="A3:L3"/>
    <mergeCell ref="B6:L6"/>
    <mergeCell ref="B7:L7"/>
    <mergeCell ref="A2:C2"/>
    <mergeCell ref="E47:F47"/>
    <mergeCell ref="H47:I47"/>
    <mergeCell ref="K47:L47"/>
    <mergeCell ref="K9:L9"/>
    <mergeCell ref="B19:D19"/>
    <mergeCell ref="A9:D9"/>
    <mergeCell ref="E9:F9"/>
    <mergeCell ref="H9:I9"/>
    <mergeCell ref="A25:A32"/>
    <mergeCell ref="A34:A37"/>
    <mergeCell ref="A39:A40"/>
    <mergeCell ref="A11:A19"/>
    <mergeCell ref="A20:A24"/>
    <mergeCell ref="B24:D24"/>
  </mergeCells>
  <pageMargins left="0.7" right="0.7" top="0.75" bottom="0.75" header="0.3" footer="0.3"/>
  <pageSetup paperSize="9" scale="15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8"/>
  <sheetViews>
    <sheetView showGridLines="0" zoomScale="70" zoomScaleNormal="70" workbookViewId="0">
      <selection activeCell="B26" sqref="B26"/>
    </sheetView>
  </sheetViews>
  <sheetFormatPr baseColWidth="10" defaultColWidth="11.42578125" defaultRowHeight="15" x14ac:dyDescent="0.25"/>
  <cols>
    <col min="1" max="1" width="19" style="4" customWidth="1"/>
    <col min="2" max="2" width="14.85546875" style="4" customWidth="1"/>
    <col min="3" max="12" width="19.28515625" style="4" customWidth="1"/>
    <col min="13" max="13" width="17.5703125" style="4" bestFit="1" customWidth="1"/>
    <col min="14" max="14" width="15.28515625" style="4" customWidth="1"/>
    <col min="15" max="15" width="10.42578125" style="4" bestFit="1" customWidth="1"/>
    <col min="16" max="16" width="11.140625" style="4" bestFit="1" customWidth="1"/>
    <col min="17" max="16384" width="11.42578125" style="4"/>
  </cols>
  <sheetData>
    <row r="1" spans="1:16" ht="35.25" customHeight="1" x14ac:dyDescent="0.25">
      <c r="A1" s="116" t="s">
        <v>16</v>
      </c>
      <c r="B1" s="116" t="s">
        <v>17</v>
      </c>
      <c r="C1" s="116" t="s">
        <v>18</v>
      </c>
      <c r="D1" s="116" t="s">
        <v>19</v>
      </c>
      <c r="E1" s="116" t="s">
        <v>20</v>
      </c>
      <c r="F1" s="116" t="s">
        <v>21</v>
      </c>
      <c r="G1" s="116" t="s">
        <v>22</v>
      </c>
      <c r="H1" s="116" t="s">
        <v>23</v>
      </c>
      <c r="I1" s="116" t="s">
        <v>24</v>
      </c>
      <c r="J1" s="116" t="s">
        <v>25</v>
      </c>
      <c r="K1" s="116" t="s">
        <v>26</v>
      </c>
      <c r="L1" s="116" t="s">
        <v>27</v>
      </c>
      <c r="M1" s="116" t="s">
        <v>28</v>
      </c>
      <c r="N1" s="116"/>
      <c r="O1" s="116"/>
      <c r="P1" s="116"/>
    </row>
    <row r="2" spans="1:16" ht="35.25" customHeight="1" x14ac:dyDescent="0.25">
      <c r="A2" s="116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2" t="s">
        <v>29</v>
      </c>
      <c r="N2" s="2" t="s">
        <v>30</v>
      </c>
      <c r="O2" s="2" t="s">
        <v>31</v>
      </c>
      <c r="P2" s="2" t="s">
        <v>32</v>
      </c>
    </row>
    <row r="3" spans="1:16" ht="30" x14ac:dyDescent="0.25">
      <c r="A3" s="117" t="s">
        <v>33</v>
      </c>
      <c r="B3" s="1" t="s">
        <v>34</v>
      </c>
      <c r="C3" s="115">
        <v>21873.03</v>
      </c>
      <c r="D3" s="113" t="s">
        <v>36</v>
      </c>
      <c r="E3" s="113" t="s">
        <v>37</v>
      </c>
      <c r="F3" s="113">
        <v>4</v>
      </c>
      <c r="G3" s="113">
        <v>142</v>
      </c>
      <c r="H3" s="113">
        <v>106</v>
      </c>
      <c r="I3" s="113">
        <v>20</v>
      </c>
      <c r="J3" s="113">
        <v>7</v>
      </c>
      <c r="K3" s="113">
        <v>14</v>
      </c>
      <c r="L3" s="113" t="s">
        <v>38</v>
      </c>
      <c r="M3" s="1" t="s">
        <v>39</v>
      </c>
      <c r="N3" s="3" t="s">
        <v>40</v>
      </c>
      <c r="O3" s="1" t="s">
        <v>41</v>
      </c>
      <c r="P3" s="1">
        <v>1</v>
      </c>
    </row>
    <row r="4" spans="1:16" ht="30" x14ac:dyDescent="0.25">
      <c r="A4" s="117"/>
      <c r="B4" s="1" t="s">
        <v>35</v>
      </c>
      <c r="C4" s="115"/>
      <c r="D4" s="113"/>
      <c r="E4" s="113"/>
      <c r="F4" s="113"/>
      <c r="G4" s="113"/>
      <c r="H4" s="113"/>
      <c r="I4" s="113"/>
      <c r="J4" s="113"/>
      <c r="K4" s="113"/>
      <c r="L4" s="113"/>
      <c r="M4" s="1" t="s">
        <v>42</v>
      </c>
      <c r="N4" s="1" t="s">
        <v>43</v>
      </c>
      <c r="O4" s="1" t="s">
        <v>44</v>
      </c>
      <c r="P4" s="1">
        <v>10</v>
      </c>
    </row>
    <row r="5" spans="1:16" ht="30" x14ac:dyDescent="0.25">
      <c r="A5" s="118" t="s">
        <v>45</v>
      </c>
      <c r="B5" s="1" t="s">
        <v>46</v>
      </c>
      <c r="C5" s="115">
        <v>183.14</v>
      </c>
      <c r="D5" s="113" t="s">
        <v>47</v>
      </c>
      <c r="E5" s="113">
        <v>0</v>
      </c>
      <c r="F5" s="113">
        <v>5</v>
      </c>
      <c r="G5" s="113">
        <v>24</v>
      </c>
      <c r="H5" s="113">
        <v>6</v>
      </c>
      <c r="I5" s="113">
        <v>10</v>
      </c>
      <c r="J5" s="113">
        <v>1</v>
      </c>
      <c r="K5" s="113">
        <v>3</v>
      </c>
      <c r="L5" s="113">
        <v>0</v>
      </c>
      <c r="M5" s="1" t="s">
        <v>48</v>
      </c>
      <c r="N5" s="1" t="s">
        <v>43</v>
      </c>
      <c r="O5" s="1" t="s">
        <v>44</v>
      </c>
      <c r="P5" s="1">
        <v>6</v>
      </c>
    </row>
    <row r="6" spans="1:16" ht="30" x14ac:dyDescent="0.25">
      <c r="A6" s="118"/>
      <c r="B6" s="1" t="s">
        <v>62</v>
      </c>
      <c r="C6" s="115"/>
      <c r="D6" s="113"/>
      <c r="E6" s="113"/>
      <c r="F6" s="113"/>
      <c r="G6" s="113"/>
      <c r="H6" s="113"/>
      <c r="I6" s="113"/>
      <c r="J6" s="113"/>
      <c r="K6" s="113"/>
      <c r="L6" s="113"/>
      <c r="M6" s="1" t="s">
        <v>39</v>
      </c>
      <c r="N6" s="1" t="s">
        <v>49</v>
      </c>
      <c r="O6" s="1" t="s">
        <v>41</v>
      </c>
      <c r="P6" s="1">
        <v>1</v>
      </c>
    </row>
    <row r="7" spans="1:16" ht="30" x14ac:dyDescent="0.25">
      <c r="A7" s="114" t="s">
        <v>50</v>
      </c>
      <c r="B7" s="1" t="s">
        <v>51</v>
      </c>
      <c r="C7" s="115">
        <v>3467.52</v>
      </c>
      <c r="D7" s="113" t="s">
        <v>53</v>
      </c>
      <c r="E7" s="113"/>
      <c r="F7" s="113">
        <v>2</v>
      </c>
      <c r="G7" s="113">
        <v>23</v>
      </c>
      <c r="H7" s="113">
        <v>11</v>
      </c>
      <c r="I7" s="113">
        <v>10</v>
      </c>
      <c r="J7" s="113">
        <v>1</v>
      </c>
      <c r="K7" s="113">
        <v>9</v>
      </c>
      <c r="L7" s="113">
        <v>0</v>
      </c>
      <c r="M7" s="113" t="s">
        <v>54</v>
      </c>
      <c r="N7" s="113" t="s">
        <v>55</v>
      </c>
      <c r="O7" s="113" t="s">
        <v>44</v>
      </c>
      <c r="P7" s="113">
        <v>3</v>
      </c>
    </row>
    <row r="8" spans="1:16" ht="30" x14ac:dyDescent="0.25">
      <c r="A8" s="114"/>
      <c r="B8" s="1" t="s">
        <v>52</v>
      </c>
      <c r="C8" s="115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</row>
    <row r="9" spans="1:16" ht="30" x14ac:dyDescent="0.25">
      <c r="A9" s="114" t="s">
        <v>56</v>
      </c>
      <c r="B9" s="1" t="s">
        <v>51</v>
      </c>
      <c r="C9" s="115">
        <v>1052.3900000000001</v>
      </c>
      <c r="D9" s="113">
        <v>1016</v>
      </c>
      <c r="E9" s="113" t="s">
        <v>57</v>
      </c>
      <c r="F9" s="113" t="s">
        <v>58</v>
      </c>
      <c r="G9" s="113">
        <v>14</v>
      </c>
      <c r="H9" s="113" t="s">
        <v>70</v>
      </c>
      <c r="I9" s="113">
        <v>8</v>
      </c>
      <c r="J9" s="113" t="s">
        <v>59</v>
      </c>
      <c r="K9" s="113"/>
      <c r="L9" s="113">
        <v>0</v>
      </c>
      <c r="M9" s="113" t="s">
        <v>60</v>
      </c>
      <c r="N9" s="113" t="s">
        <v>61</v>
      </c>
      <c r="O9" s="113" t="s">
        <v>41</v>
      </c>
      <c r="P9" s="113">
        <v>1</v>
      </c>
    </row>
    <row r="10" spans="1:16" x14ac:dyDescent="0.25">
      <c r="A10" s="114"/>
      <c r="B10" s="113" t="s">
        <v>52</v>
      </c>
      <c r="C10" s="115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</row>
    <row r="11" spans="1:16" ht="45" x14ac:dyDescent="0.25">
      <c r="A11" s="114"/>
      <c r="B11" s="113"/>
      <c r="C11" s="115"/>
      <c r="D11" s="113"/>
      <c r="E11" s="113"/>
      <c r="F11" s="113"/>
      <c r="G11" s="113"/>
      <c r="H11" s="113"/>
      <c r="I11" s="113"/>
      <c r="J11" s="113"/>
      <c r="K11" s="113"/>
      <c r="L11" s="113"/>
      <c r="M11" s="1" t="s">
        <v>71</v>
      </c>
      <c r="N11" s="1" t="s">
        <v>72</v>
      </c>
      <c r="O11" s="1" t="s">
        <v>41</v>
      </c>
      <c r="P11" s="1">
        <v>2</v>
      </c>
    </row>
    <row r="12" spans="1:16" ht="105" x14ac:dyDescent="0.25">
      <c r="A12" s="6" t="s">
        <v>64</v>
      </c>
      <c r="B12" s="5" t="s">
        <v>66</v>
      </c>
      <c r="C12" s="7">
        <v>5722.69</v>
      </c>
      <c r="D12" s="5" t="s">
        <v>68</v>
      </c>
      <c r="E12" s="5">
        <f>C12-(498.5+118.36)</f>
        <v>5105.83</v>
      </c>
      <c r="F12" s="5" t="s">
        <v>69</v>
      </c>
      <c r="G12" s="8" t="s">
        <v>67</v>
      </c>
      <c r="H12" s="8" t="s">
        <v>70</v>
      </c>
      <c r="I12" s="8" t="s">
        <v>70</v>
      </c>
      <c r="J12" s="8" t="s">
        <v>70</v>
      </c>
      <c r="K12" s="8" t="s">
        <v>70</v>
      </c>
      <c r="L12" s="8" t="s">
        <v>70</v>
      </c>
      <c r="M12" s="8" t="s">
        <v>70</v>
      </c>
      <c r="N12" s="8" t="s">
        <v>70</v>
      </c>
      <c r="O12" s="8" t="s">
        <v>70</v>
      </c>
      <c r="P12" s="8" t="s">
        <v>70</v>
      </c>
    </row>
    <row r="13" spans="1:16" ht="15.75" x14ac:dyDescent="0.25">
      <c r="A13" s="110" t="s">
        <v>65</v>
      </c>
      <c r="B13" s="108" t="s">
        <v>73</v>
      </c>
      <c r="C13" s="109">
        <v>105202</v>
      </c>
      <c r="D13" s="108" t="s">
        <v>74</v>
      </c>
      <c r="E13" s="111">
        <f>C13-(210.6+117.18)</f>
        <v>104874.22</v>
      </c>
      <c r="F13" s="108"/>
      <c r="G13" s="9" t="s">
        <v>75</v>
      </c>
      <c r="H13" s="9" t="s">
        <v>76</v>
      </c>
      <c r="I13" s="112" t="s">
        <v>77</v>
      </c>
      <c r="J13" s="112"/>
      <c r="K13" s="8" t="s">
        <v>70</v>
      </c>
      <c r="L13" s="8" t="s">
        <v>70</v>
      </c>
      <c r="M13" s="8" t="s">
        <v>70</v>
      </c>
      <c r="N13" s="8" t="s">
        <v>70</v>
      </c>
      <c r="O13" s="8" t="s">
        <v>70</v>
      </c>
      <c r="P13" s="8" t="s">
        <v>70</v>
      </c>
    </row>
    <row r="14" spans="1:16" ht="30.75" customHeight="1" x14ac:dyDescent="0.25">
      <c r="A14" s="110"/>
      <c r="B14" s="108"/>
      <c r="C14" s="109"/>
      <c r="D14" s="108"/>
      <c r="E14" s="111"/>
      <c r="F14" s="108"/>
      <c r="G14" s="108">
        <v>1</v>
      </c>
      <c r="H14" s="108" t="s">
        <v>78</v>
      </c>
      <c r="I14" s="108" t="s">
        <v>79</v>
      </c>
      <c r="J14" s="108"/>
      <c r="K14" s="8" t="s">
        <v>70</v>
      </c>
      <c r="L14" s="8" t="s">
        <v>70</v>
      </c>
      <c r="M14" s="8" t="s">
        <v>70</v>
      </c>
      <c r="N14" s="8" t="s">
        <v>70</v>
      </c>
      <c r="O14" s="8" t="s">
        <v>70</v>
      </c>
      <c r="P14" s="8" t="s">
        <v>70</v>
      </c>
    </row>
    <row r="15" spans="1:16" ht="34.5" customHeight="1" x14ac:dyDescent="0.25">
      <c r="A15" s="110"/>
      <c r="B15" s="108"/>
      <c r="C15" s="109"/>
      <c r="D15" s="108"/>
      <c r="E15" s="111"/>
      <c r="F15" s="108"/>
      <c r="G15" s="108"/>
      <c r="H15" s="108"/>
      <c r="I15" s="108" t="s">
        <v>80</v>
      </c>
      <c r="J15" s="108"/>
      <c r="K15" s="8" t="s">
        <v>70</v>
      </c>
      <c r="L15" s="8" t="s">
        <v>70</v>
      </c>
      <c r="M15" s="8" t="s">
        <v>70</v>
      </c>
      <c r="N15" s="8" t="s">
        <v>70</v>
      </c>
      <c r="O15" s="8" t="s">
        <v>70</v>
      </c>
      <c r="P15" s="8" t="s">
        <v>70</v>
      </c>
    </row>
    <row r="16" spans="1:16" ht="45" x14ac:dyDescent="0.25">
      <c r="A16" s="110"/>
      <c r="B16" s="108"/>
      <c r="C16" s="109"/>
      <c r="D16" s="108"/>
      <c r="E16" s="111"/>
      <c r="F16" s="108"/>
      <c r="G16" s="5" t="s">
        <v>81</v>
      </c>
      <c r="H16" s="5" t="s">
        <v>82</v>
      </c>
      <c r="I16" s="5" t="s">
        <v>83</v>
      </c>
      <c r="J16" s="5" t="s">
        <v>84</v>
      </c>
      <c r="K16" s="8" t="s">
        <v>70</v>
      </c>
      <c r="L16" s="8" t="s">
        <v>70</v>
      </c>
      <c r="M16" s="8" t="s">
        <v>70</v>
      </c>
      <c r="N16" s="8" t="s">
        <v>70</v>
      </c>
      <c r="O16" s="8" t="s">
        <v>70</v>
      </c>
      <c r="P16" s="8" t="s">
        <v>70</v>
      </c>
    </row>
    <row r="17" spans="1:16" x14ac:dyDescent="0.25">
      <c r="A17" s="110"/>
      <c r="B17" s="108"/>
      <c r="C17" s="109"/>
      <c r="D17" s="108"/>
      <c r="E17" s="111"/>
      <c r="F17" s="108"/>
      <c r="G17" s="108">
        <v>3</v>
      </c>
      <c r="H17" s="108" t="s">
        <v>85</v>
      </c>
      <c r="I17" s="108" t="s">
        <v>86</v>
      </c>
      <c r="J17" s="108" t="s">
        <v>87</v>
      </c>
      <c r="K17" s="8" t="s">
        <v>70</v>
      </c>
      <c r="L17" s="8" t="s">
        <v>70</v>
      </c>
      <c r="M17" s="8" t="s">
        <v>70</v>
      </c>
      <c r="N17" s="8" t="s">
        <v>70</v>
      </c>
      <c r="O17" s="8" t="s">
        <v>70</v>
      </c>
      <c r="P17" s="8" t="s">
        <v>70</v>
      </c>
    </row>
    <row r="18" spans="1:16" x14ac:dyDescent="0.25">
      <c r="A18" s="110"/>
      <c r="B18" s="108"/>
      <c r="C18" s="109"/>
      <c r="D18" s="108"/>
      <c r="E18" s="111"/>
      <c r="F18" s="108"/>
      <c r="G18" s="108"/>
      <c r="H18" s="108"/>
      <c r="I18" s="108"/>
      <c r="J18" s="108"/>
      <c r="K18" s="8" t="s">
        <v>70</v>
      </c>
      <c r="L18" s="8" t="s">
        <v>70</v>
      </c>
      <c r="M18" s="8" t="s">
        <v>70</v>
      </c>
      <c r="N18" s="8" t="s">
        <v>70</v>
      </c>
      <c r="O18" s="8" t="s">
        <v>70</v>
      </c>
      <c r="P18" s="8" t="s">
        <v>70</v>
      </c>
    </row>
  </sheetData>
  <mergeCells count="81">
    <mergeCell ref="O9:O10"/>
    <mergeCell ref="P9:P10"/>
    <mergeCell ref="M9:M10"/>
    <mergeCell ref="N9:N10"/>
    <mergeCell ref="K9:K11"/>
    <mergeCell ref="L9:L11"/>
    <mergeCell ref="N7:N8"/>
    <mergeCell ref="O7:O8"/>
    <mergeCell ref="P7:P8"/>
    <mergeCell ref="H7:H8"/>
    <mergeCell ref="I7:I8"/>
    <mergeCell ref="J7:J8"/>
    <mergeCell ref="K7:K8"/>
    <mergeCell ref="L7:L8"/>
    <mergeCell ref="M7:M8"/>
    <mergeCell ref="A7:A8"/>
    <mergeCell ref="C7:C8"/>
    <mergeCell ref="D7:D8"/>
    <mergeCell ref="E7:E8"/>
    <mergeCell ref="F7:F8"/>
    <mergeCell ref="G7:G8"/>
    <mergeCell ref="G5:G6"/>
    <mergeCell ref="H5:H6"/>
    <mergeCell ref="I5:I6"/>
    <mergeCell ref="J5:J6"/>
    <mergeCell ref="A5:A6"/>
    <mergeCell ref="C5:C6"/>
    <mergeCell ref="D5:D6"/>
    <mergeCell ref="E5:E6"/>
    <mergeCell ref="F5:F6"/>
    <mergeCell ref="K5:K6"/>
    <mergeCell ref="L5:L6"/>
    <mergeCell ref="K3:K4"/>
    <mergeCell ref="L3:L4"/>
    <mergeCell ref="M1:P1"/>
    <mergeCell ref="K1:K2"/>
    <mergeCell ref="L1:L2"/>
    <mergeCell ref="A3:A4"/>
    <mergeCell ref="C3:C4"/>
    <mergeCell ref="D3:D4"/>
    <mergeCell ref="E3:E4"/>
    <mergeCell ref="F3:F4"/>
    <mergeCell ref="G3:G4"/>
    <mergeCell ref="H3:H4"/>
    <mergeCell ref="I3:I4"/>
    <mergeCell ref="J3:J4"/>
    <mergeCell ref="G1:G2"/>
    <mergeCell ref="H1:H2"/>
    <mergeCell ref="I1:I2"/>
    <mergeCell ref="J1:J2"/>
    <mergeCell ref="F1:F2"/>
    <mergeCell ref="A1:A2"/>
    <mergeCell ref="B1:B2"/>
    <mergeCell ref="C1:C2"/>
    <mergeCell ref="D1:D2"/>
    <mergeCell ref="E1:E2"/>
    <mergeCell ref="A9:A11"/>
    <mergeCell ref="B10:B11"/>
    <mergeCell ref="C9:C11"/>
    <mergeCell ref="D9:D11"/>
    <mergeCell ref="E9:E11"/>
    <mergeCell ref="F9:F11"/>
    <mergeCell ref="G9:G11"/>
    <mergeCell ref="H9:H11"/>
    <mergeCell ref="I9:I11"/>
    <mergeCell ref="J9:J11"/>
    <mergeCell ref="H17:H18"/>
    <mergeCell ref="I17:I18"/>
    <mergeCell ref="J17:J18"/>
    <mergeCell ref="E13:E18"/>
    <mergeCell ref="F13:F18"/>
    <mergeCell ref="I13:J13"/>
    <mergeCell ref="G14:G15"/>
    <mergeCell ref="H14:H15"/>
    <mergeCell ref="I14:J14"/>
    <mergeCell ref="I15:J15"/>
    <mergeCell ref="D13:D18"/>
    <mergeCell ref="C13:C18"/>
    <mergeCell ref="B13:B18"/>
    <mergeCell ref="A13:A18"/>
    <mergeCell ref="G17:G18"/>
  </mergeCells>
  <pageMargins left="0.7" right="0.7" top="0.75" bottom="0.75" header="0.3" footer="0.3"/>
  <pageSetup scale="32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E. ORGANIZACIONAL </vt:lpstr>
      <vt:lpstr>E. ECONOMICA</vt:lpstr>
      <vt:lpstr>CARACTERISTICAS INSTALACIONES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Ambiental</dc:creator>
  <cp:lastModifiedBy>Gestión Documental ViceAdministrativa</cp:lastModifiedBy>
  <dcterms:created xsi:type="dcterms:W3CDTF">2024-05-06T14:07:55Z</dcterms:created>
  <dcterms:modified xsi:type="dcterms:W3CDTF">2025-05-12T15:25:21Z</dcterms:modified>
</cp:coreProperties>
</file>