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5\lineamientos\BIENES Y SERVICIOS\DIA DEL CAMPESINO\"/>
    </mc:Choice>
  </mc:AlternateContent>
  <xr:revisionPtr revIDLastSave="0" documentId="13_ncr:1_{E4094817-37AC-4D55-9651-7D805A7AB128}" xr6:coauthVersionLast="47" xr6:coauthVersionMax="47" xr10:uidLastSave="{00000000-0000-0000-0000-000000000000}"/>
  <bookViews>
    <workbookView xWindow="-120" yWindow="-120" windowWidth="29040" windowHeight="15720" xr2:uid="{234DCF9C-3277-4B63-802C-5CF26DB32CAC}"/>
  </bookViews>
  <sheets>
    <sheet name="Hoja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8" i="2" l="1"/>
  <c r="O8" i="2" s="1"/>
  <c r="N9" i="2"/>
  <c r="N10" i="2"/>
  <c r="O10" i="2" s="1"/>
  <c r="N11" i="2"/>
  <c r="N7" i="2"/>
  <c r="R6" i="2"/>
  <c r="R7" i="2"/>
  <c r="Q6" i="2"/>
  <c r="Q7" i="2"/>
  <c r="W5" i="2"/>
  <c r="V5" i="2"/>
  <c r="U5" i="2"/>
  <c r="T5" i="2"/>
  <c r="S5" i="2"/>
  <c r="Q5" i="2"/>
  <c r="R5" i="2"/>
  <c r="P6" i="2"/>
  <c r="P7" i="2"/>
  <c r="P8" i="2"/>
  <c r="P9" i="2"/>
  <c r="P10" i="2"/>
  <c r="P11" i="2"/>
  <c r="P5" i="2"/>
  <c r="O6" i="2"/>
  <c r="O7" i="2"/>
  <c r="O9" i="2"/>
  <c r="O11" i="2"/>
  <c r="N6" i="2"/>
  <c r="O5" i="2"/>
  <c r="N5" i="2"/>
  <c r="O12" i="2" l="1"/>
  <c r="H7" i="2"/>
  <c r="K7" i="2"/>
  <c r="K8" i="2"/>
  <c r="L8" i="2" s="1"/>
  <c r="K9" i="2"/>
  <c r="L9" i="2" s="1"/>
  <c r="K10" i="2"/>
  <c r="L10" i="2" s="1"/>
  <c r="K11" i="2"/>
  <c r="L11" i="2"/>
  <c r="L6" i="2"/>
  <c r="L7" i="2"/>
  <c r="L5" i="2"/>
  <c r="K6" i="2"/>
  <c r="K5" i="2"/>
  <c r="L12" i="2" l="1"/>
  <c r="H11" i="2"/>
  <c r="H10" i="2"/>
  <c r="I10" i="2" s="1"/>
  <c r="R10" i="2" s="1"/>
  <c r="H9" i="2"/>
  <c r="H8" i="2"/>
  <c r="Q8" i="2" s="1"/>
  <c r="I7" i="2"/>
  <c r="H6" i="2"/>
  <c r="I6" i="2" s="1"/>
  <c r="H5" i="2"/>
  <c r="I5" i="2" s="1"/>
  <c r="I8" i="2" l="1"/>
  <c r="R8" i="2" s="1"/>
  <c r="I9" i="2"/>
  <c r="R9" i="2" s="1"/>
  <c r="Q9" i="2"/>
  <c r="I11" i="2"/>
  <c r="R11" i="2" s="1"/>
  <c r="Q11" i="2"/>
  <c r="Q10" i="2"/>
  <c r="I12" i="2" l="1"/>
  <c r="R12" i="2"/>
</calcChain>
</file>

<file path=xl/sharedStrings.xml><?xml version="1.0" encoding="utf-8"?>
<sst xmlns="http://schemas.openxmlformats.org/spreadsheetml/2006/main" count="45" uniqueCount="31">
  <si>
    <t>ITEM</t>
  </si>
  <si>
    <t>ESPECIFICACIONES TÉCNICAS</t>
  </si>
  <si>
    <t>ESPECIFICACIONES TÉCNICAS DEL BIEN O SERVICIO</t>
  </si>
  <si>
    <t>UNIDAD DE MEDIDA</t>
  </si>
  <si>
    <t>CANTIDAD SOLICITADA</t>
  </si>
  <si>
    <t>VALOR UNITARIO</t>
  </si>
  <si>
    <t>IVA</t>
  </si>
  <si>
    <t>VALOR TOTAL</t>
  </si>
  <si>
    <t>DESCRIPCION DE LA NECESIDAD</t>
  </si>
  <si>
    <t>Refrigerios</t>
  </si>
  <si>
    <t>Porción personal de croissan acompañado de jugo natural (incluye entrega).</t>
  </si>
  <si>
    <t>Hidratación</t>
  </si>
  <si>
    <t>Estación de agua y café para de toda la jornada dirigida a 200 participantes.</t>
  </si>
  <si>
    <t>Conferencias</t>
  </si>
  <si>
    <t>Experto en el tema "Semillas Criollas" para ejecutar conferencia en el marco del evento .</t>
  </si>
  <si>
    <t>Materiales de formación actividad "Olla Comunitaria"</t>
  </si>
  <si>
    <t>Elementos necesarios para la preparación de un sanchoco por doscientas (200) porciones de acuerdo al lineamiento, a base de las proteínas costilla, gallina, carne salada, incluyendo guarnición (yuca, platano, ñame, mazorca, papa), especias, legumbres y condimentos, incluye platos y cubiertos.</t>
  </si>
  <si>
    <t>Pendón principal del evento con estructura que soporte el aviso. Con dimension de 2 * 1 mtrs (el diseño será el entregado por la supervisora de la entidad) armado e instalado en sitio.</t>
  </si>
  <si>
    <t>Alquiler de carpas</t>
  </si>
  <si>
    <t>Carpas completas blancas de medidas 4*4 metros, incluye la instación.</t>
  </si>
  <si>
    <t>Materiales de formación actividad "Receta Ancestral"</t>
  </si>
  <si>
    <t>Elementos necesarios para la preparación  de la receta ancestral seleccionada "Peto" por doscientas (200) porciones, a base de maiz, coco, leche entera de vaca, crema de leche, canela, edulzado con azúcar , incluye el servicio con vasos 12 onzas y leche condensada.</t>
  </si>
  <si>
    <t>Unidad</t>
  </si>
  <si>
    <t>Global</t>
  </si>
  <si>
    <t>Pendon</t>
  </si>
  <si>
    <t xml:space="preserve">VALOR TOTAL </t>
  </si>
  <si>
    <t xml:space="preserve">OPA SOLUCIONES SAS </t>
  </si>
  <si>
    <t xml:space="preserve">GRUPO EMPRESARIAL GAVA SAS </t>
  </si>
  <si>
    <t xml:space="preserve">ESCALERA SAS </t>
  </si>
  <si>
    <t>PRECIO PROMEDIO</t>
  </si>
  <si>
    <t>ANEXO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</si>
</sst>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  <font>
      <b/>
      <sz val="11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49" fontId="4" fillId="0" borderId="0">
      <alignment horizontal="left" vertical="center"/>
    </xf>
    <xf numFmtId="44" fontId="2" fillId="0" borderId="0" applyFont="0" applyFill="0" applyBorder="0" applyAlignment="0" applyProtection="0"/>
  </cellStyleXfs>
  <cellXfs count="22">
    <xf numFmtId="0" fontId="0" fillId="0" borderId="0" xfId="0"/>
    <xf numFmtId="0" fontId="7" fillId="0" borderId="1" xfId="0" applyFont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 wrapText="1"/>
    </xf>
    <xf numFmtId="44" fontId="7" fillId="0" borderId="1" xfId="5" applyFont="1" applyBorder="1" applyAlignment="1">
      <alignment horizontal="center" vertical="center" shrinkToFit="1"/>
    </xf>
    <xf numFmtId="44" fontId="8" fillId="2" borderId="1" xfId="5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 wrapText="1"/>
    </xf>
    <xf numFmtId="4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4" fontId="0" fillId="0" borderId="0" xfId="0" applyNumberFormat="1"/>
    <xf numFmtId="44" fontId="0" fillId="0" borderId="1" xfId="0" applyNumberFormat="1" applyBorder="1" applyAlignment="1">
      <alignment horizontal="center" vertical="center"/>
    </xf>
    <xf numFmtId="164" fontId="5" fillId="3" borderId="1" xfId="1" applyNumberFormat="1" applyFont="1" applyFill="1" applyBorder="1" applyAlignment="1">
      <alignment horizontal="center" vertical="center" wrapText="1"/>
    </xf>
    <xf numFmtId="44" fontId="1" fillId="3" borderId="1" xfId="0" applyNumberFormat="1" applyFont="1" applyFill="1" applyBorder="1" applyAlignment="1">
      <alignment horizontal="center" vertical="center"/>
    </xf>
    <xf numFmtId="44" fontId="0" fillId="3" borderId="0" xfId="0" applyNumberFormat="1" applyFill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/>
  </cellXfs>
  <cellStyles count="6">
    <cellStyle name="BodyStyle" xfId="4" xr:uid="{561F75C4-F2C7-49CF-8150-9D3B86F33F1E}"/>
    <cellStyle name="Millares" xfId="1" builtinId="3"/>
    <cellStyle name="Moneda" xfId="5" builtinId="4"/>
    <cellStyle name="Normal" xfId="0" builtinId="0"/>
    <cellStyle name="Normal 2" xfId="2" xr:uid="{DE8BCC47-DE00-4974-99ED-5E0ED028D248}"/>
    <cellStyle name="Normal 2 2" xfId="3" xr:uid="{9059506C-CAC7-4643-BC14-171D33F2B4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B0594-F56C-4EB6-803D-04DB52E9DF70}">
  <dimension ref="B1:W14"/>
  <sheetViews>
    <sheetView tabSelected="1" zoomScale="74" zoomScaleNormal="130" workbookViewId="0">
      <selection activeCell="F22" sqref="F22"/>
    </sheetView>
  </sheetViews>
  <sheetFormatPr baseColWidth="10" defaultRowHeight="15" x14ac:dyDescent="0.25"/>
  <cols>
    <col min="1" max="1" width="2.85546875" customWidth="1"/>
    <col min="2" max="2" width="15.85546875" customWidth="1"/>
    <col min="3" max="3" width="28" customWidth="1"/>
    <col min="4" max="4" width="49.140625" customWidth="1"/>
    <col min="5" max="5" width="13.28515625" customWidth="1"/>
    <col min="6" max="6" width="15.5703125" customWidth="1"/>
    <col min="7" max="7" width="14.140625" customWidth="1"/>
    <col min="8" max="8" width="18.42578125" customWidth="1"/>
    <col min="9" max="9" width="25.42578125" customWidth="1"/>
    <col min="10" max="10" width="15.140625" bestFit="1" customWidth="1"/>
    <col min="11" max="11" width="17.42578125" bestFit="1" customWidth="1"/>
    <col min="12" max="12" width="22.140625" bestFit="1" customWidth="1"/>
    <col min="14" max="14" width="21.140625" bestFit="1" customWidth="1"/>
    <col min="15" max="15" width="22.140625" bestFit="1" customWidth="1"/>
    <col min="16" max="16" width="20.85546875" customWidth="1"/>
    <col min="17" max="17" width="16.85546875" customWidth="1"/>
    <col min="18" max="18" width="22.28515625" customWidth="1"/>
  </cols>
  <sheetData>
    <row r="1" spans="2:23" x14ac:dyDescent="0.25">
      <c r="E1" s="21" t="s">
        <v>30</v>
      </c>
    </row>
    <row r="2" spans="2:23" ht="18.75" customHeight="1" x14ac:dyDescent="0.25">
      <c r="B2" s="19" t="s">
        <v>2</v>
      </c>
      <c r="C2" s="19"/>
      <c r="D2" s="19"/>
      <c r="E2" s="19"/>
      <c r="F2" s="19"/>
      <c r="G2" s="20"/>
      <c r="H2" s="20"/>
      <c r="I2" s="20"/>
    </row>
    <row r="3" spans="2:23" ht="18.75" customHeight="1" x14ac:dyDescent="0.25">
      <c r="B3" s="13"/>
      <c r="C3" s="13"/>
      <c r="D3" s="13"/>
      <c r="E3" s="13"/>
      <c r="F3" s="13"/>
      <c r="G3" s="19" t="s">
        <v>26</v>
      </c>
      <c r="H3" s="19"/>
      <c r="I3" s="19"/>
      <c r="J3" s="19" t="s">
        <v>27</v>
      </c>
      <c r="K3" s="19"/>
      <c r="L3" s="19"/>
      <c r="M3" s="19" t="s">
        <v>28</v>
      </c>
      <c r="N3" s="19"/>
      <c r="O3" s="19"/>
      <c r="P3" s="19" t="s">
        <v>29</v>
      </c>
      <c r="Q3" s="19"/>
      <c r="R3" s="19"/>
    </row>
    <row r="4" spans="2:23" ht="61.5" customHeight="1" x14ac:dyDescent="0.25">
      <c r="B4" s="3" t="s">
        <v>0</v>
      </c>
      <c r="C4" s="3" t="s">
        <v>8</v>
      </c>
      <c r="D4" s="6" t="s">
        <v>1</v>
      </c>
      <c r="E4" s="6" t="s">
        <v>3</v>
      </c>
      <c r="F4" s="7" t="s">
        <v>4</v>
      </c>
      <c r="G4" s="6" t="s">
        <v>5</v>
      </c>
      <c r="H4" s="7" t="s">
        <v>6</v>
      </c>
      <c r="I4" s="7" t="s">
        <v>7</v>
      </c>
      <c r="J4" s="6" t="s">
        <v>5</v>
      </c>
      <c r="K4" s="7" t="s">
        <v>6</v>
      </c>
      <c r="L4" s="7" t="s">
        <v>7</v>
      </c>
      <c r="M4" s="6" t="s">
        <v>5</v>
      </c>
      <c r="N4" s="7" t="s">
        <v>6</v>
      </c>
      <c r="O4" s="7" t="s">
        <v>7</v>
      </c>
      <c r="P4" s="6" t="s">
        <v>5</v>
      </c>
      <c r="Q4" s="7" t="s">
        <v>6</v>
      </c>
      <c r="R4" s="16" t="s">
        <v>7</v>
      </c>
    </row>
    <row r="5" spans="2:23" ht="39.75" customHeight="1" x14ac:dyDescent="0.25">
      <c r="B5" s="10">
        <v>1</v>
      </c>
      <c r="C5" s="2" t="s">
        <v>9</v>
      </c>
      <c r="D5" s="2" t="s">
        <v>10</v>
      </c>
      <c r="E5" s="4" t="s">
        <v>22</v>
      </c>
      <c r="F5" s="4">
        <v>200</v>
      </c>
      <c r="G5" s="8">
        <v>10000</v>
      </c>
      <c r="H5" s="9">
        <f>(G5*F5)*8%</f>
        <v>160000</v>
      </c>
      <c r="I5" s="9">
        <f t="shared" ref="I5:I11" si="0">(G5*F5)+H5</f>
        <v>2160000</v>
      </c>
      <c r="J5" s="8">
        <v>12000</v>
      </c>
      <c r="K5" s="9">
        <f>(J5*F5)*8%</f>
        <v>192000</v>
      </c>
      <c r="L5" s="9">
        <f>(J5*F5)+K5</f>
        <v>2592000</v>
      </c>
      <c r="M5" s="8">
        <v>12000</v>
      </c>
      <c r="N5" s="9">
        <f>(M5*F5)*8%</f>
        <v>192000</v>
      </c>
      <c r="O5" s="9">
        <f>(M5*F5)+N5</f>
        <v>2592000</v>
      </c>
      <c r="P5" s="15">
        <f>(M5+J5+G5)/3</f>
        <v>11333.333333333334</v>
      </c>
      <c r="Q5" s="12">
        <f t="shared" ref="Q5:R11" si="1">(N5+K5+H5)/3</f>
        <v>181333.33333333334</v>
      </c>
      <c r="R5" s="17">
        <f t="shared" si="1"/>
        <v>2448000</v>
      </c>
      <c r="S5">
        <f>12+12+10</f>
        <v>34</v>
      </c>
      <c r="T5">
        <f>S5/3</f>
        <v>11.333333333333334</v>
      </c>
      <c r="U5">
        <f>T5*200</f>
        <v>2266.666666666667</v>
      </c>
      <c r="V5">
        <f>U5*8%</f>
        <v>181.33333333333337</v>
      </c>
      <c r="W5">
        <f>U5+V5</f>
        <v>2448.0000000000005</v>
      </c>
    </row>
    <row r="6" spans="2:23" ht="54" customHeight="1" x14ac:dyDescent="0.25">
      <c r="B6" s="10">
        <v>2</v>
      </c>
      <c r="C6" s="2" t="s">
        <v>11</v>
      </c>
      <c r="D6" s="2" t="s">
        <v>12</v>
      </c>
      <c r="E6" s="4" t="s">
        <v>23</v>
      </c>
      <c r="F6" s="4">
        <v>1</v>
      </c>
      <c r="G6" s="8">
        <v>800000</v>
      </c>
      <c r="H6" s="9">
        <f>(G6*F6)*8%</f>
        <v>64000</v>
      </c>
      <c r="I6" s="9">
        <f t="shared" si="0"/>
        <v>864000</v>
      </c>
      <c r="J6" s="8">
        <v>600000</v>
      </c>
      <c r="K6" s="9">
        <f>(J6*F6)*8%</f>
        <v>48000</v>
      </c>
      <c r="L6" s="9">
        <f t="shared" ref="L6:L11" si="2">(J6*F6)+K6</f>
        <v>648000</v>
      </c>
      <c r="M6" s="8">
        <v>900000</v>
      </c>
      <c r="N6" s="9">
        <f t="shared" ref="N6" si="3">(M6*F6)*8%</f>
        <v>72000</v>
      </c>
      <c r="O6" s="9">
        <f t="shared" ref="O6:O11" si="4">(M6*F6)+N6</f>
        <v>972000</v>
      </c>
      <c r="P6" s="15">
        <f t="shared" ref="P6:P11" si="5">(M6+J6+G6)/3</f>
        <v>766666.66666666663</v>
      </c>
      <c r="Q6" s="12">
        <f t="shared" si="1"/>
        <v>61333.333333333336</v>
      </c>
      <c r="R6" s="17">
        <f t="shared" si="1"/>
        <v>828000</v>
      </c>
    </row>
    <row r="7" spans="2:23" ht="28.5" customHeight="1" x14ac:dyDescent="0.25">
      <c r="B7" s="10">
        <v>3</v>
      </c>
      <c r="C7" s="2" t="s">
        <v>13</v>
      </c>
      <c r="D7" s="2" t="s">
        <v>14</v>
      </c>
      <c r="E7" s="4" t="s">
        <v>22</v>
      </c>
      <c r="F7" s="4">
        <v>2</v>
      </c>
      <c r="G7" s="8">
        <v>1500000</v>
      </c>
      <c r="H7" s="9">
        <f>(G7*F7)*19%</f>
        <v>570000</v>
      </c>
      <c r="I7" s="9">
        <f t="shared" si="0"/>
        <v>3570000</v>
      </c>
      <c r="J7" s="8">
        <v>1500000</v>
      </c>
      <c r="K7" s="9">
        <f>(J7*F7)*19%</f>
        <v>570000</v>
      </c>
      <c r="L7" s="9">
        <f t="shared" si="2"/>
        <v>3570000</v>
      </c>
      <c r="M7" s="8">
        <v>1300000</v>
      </c>
      <c r="N7" s="9">
        <f>(M7*F7)*19%</f>
        <v>494000</v>
      </c>
      <c r="O7" s="9">
        <f t="shared" si="4"/>
        <v>3094000</v>
      </c>
      <c r="P7" s="15">
        <f t="shared" si="5"/>
        <v>1433333.3333333333</v>
      </c>
      <c r="Q7" s="12">
        <f t="shared" si="1"/>
        <v>544666.66666666663</v>
      </c>
      <c r="R7" s="17">
        <f t="shared" si="1"/>
        <v>3411333.3333333335</v>
      </c>
    </row>
    <row r="8" spans="2:23" ht="99.75" customHeight="1" x14ac:dyDescent="0.25">
      <c r="B8" s="10">
        <v>4</v>
      </c>
      <c r="C8" s="2" t="s">
        <v>15</v>
      </c>
      <c r="D8" s="2" t="s">
        <v>16</v>
      </c>
      <c r="E8" s="4" t="s">
        <v>23</v>
      </c>
      <c r="F8" s="4">
        <v>1</v>
      </c>
      <c r="G8" s="8">
        <v>4400000</v>
      </c>
      <c r="H8" s="9">
        <f>(G8*F8)*19%</f>
        <v>836000</v>
      </c>
      <c r="I8" s="9">
        <f t="shared" si="0"/>
        <v>5236000</v>
      </c>
      <c r="J8" s="8">
        <v>3500000</v>
      </c>
      <c r="K8" s="9">
        <f t="shared" ref="K8:K11" si="6">(J8*F8)*19%</f>
        <v>665000</v>
      </c>
      <c r="L8" s="9">
        <f t="shared" si="2"/>
        <v>4165000</v>
      </c>
      <c r="M8" s="8">
        <v>3875000</v>
      </c>
      <c r="N8" s="9">
        <f t="shared" ref="N8:N11" si="7">(M8*F8)*19%</f>
        <v>736250</v>
      </c>
      <c r="O8" s="9">
        <f t="shared" si="4"/>
        <v>4611250</v>
      </c>
      <c r="P8" s="15">
        <f t="shared" si="5"/>
        <v>3925000</v>
      </c>
      <c r="Q8" s="12">
        <f t="shared" si="1"/>
        <v>745750</v>
      </c>
      <c r="R8" s="17">
        <f t="shared" si="1"/>
        <v>4670750</v>
      </c>
    </row>
    <row r="9" spans="2:23" ht="60" x14ac:dyDescent="0.25">
      <c r="B9" s="10">
        <v>5</v>
      </c>
      <c r="C9" s="2" t="s">
        <v>24</v>
      </c>
      <c r="D9" s="2" t="s">
        <v>17</v>
      </c>
      <c r="E9" s="4" t="s">
        <v>22</v>
      </c>
      <c r="F9" s="4">
        <v>1</v>
      </c>
      <c r="G9" s="8">
        <v>320000</v>
      </c>
      <c r="H9" s="9">
        <f>(G9*F9)*19%</f>
        <v>60800</v>
      </c>
      <c r="I9" s="9">
        <f t="shared" si="0"/>
        <v>380800</v>
      </c>
      <c r="J9" s="8">
        <v>350000</v>
      </c>
      <c r="K9" s="9">
        <f t="shared" si="6"/>
        <v>66500</v>
      </c>
      <c r="L9" s="9">
        <f t="shared" si="2"/>
        <v>416500</v>
      </c>
      <c r="M9" s="8">
        <v>380000</v>
      </c>
      <c r="N9" s="9">
        <f t="shared" si="7"/>
        <v>72200</v>
      </c>
      <c r="O9" s="9">
        <f t="shared" si="4"/>
        <v>452200</v>
      </c>
      <c r="P9" s="15">
        <f t="shared" si="5"/>
        <v>350000</v>
      </c>
      <c r="Q9" s="12">
        <f t="shared" si="1"/>
        <v>66500</v>
      </c>
      <c r="R9" s="17">
        <f t="shared" si="1"/>
        <v>416500</v>
      </c>
    </row>
    <row r="10" spans="2:23" ht="46.5" customHeight="1" x14ac:dyDescent="0.25">
      <c r="B10" s="10">
        <v>6</v>
      </c>
      <c r="C10" s="2" t="s">
        <v>18</v>
      </c>
      <c r="D10" s="1" t="s">
        <v>19</v>
      </c>
      <c r="E10" s="4" t="s">
        <v>22</v>
      </c>
      <c r="F10" s="4">
        <v>4</v>
      </c>
      <c r="G10" s="8">
        <v>320000</v>
      </c>
      <c r="H10" s="9">
        <f>(G10*F10)*19%</f>
        <v>243200</v>
      </c>
      <c r="I10" s="9">
        <f t="shared" si="0"/>
        <v>1523200</v>
      </c>
      <c r="J10" s="8">
        <v>300000</v>
      </c>
      <c r="K10" s="9">
        <f t="shared" si="6"/>
        <v>228000</v>
      </c>
      <c r="L10" s="9">
        <f>(J10*F10)+K10</f>
        <v>1428000</v>
      </c>
      <c r="M10" s="8">
        <v>350000</v>
      </c>
      <c r="N10" s="9">
        <f t="shared" si="7"/>
        <v>266000</v>
      </c>
      <c r="O10" s="9">
        <f t="shared" si="4"/>
        <v>1666000</v>
      </c>
      <c r="P10" s="15">
        <f t="shared" si="5"/>
        <v>323333.33333333331</v>
      </c>
      <c r="Q10" s="12">
        <f t="shared" si="1"/>
        <v>245733.33333333334</v>
      </c>
      <c r="R10" s="17">
        <f t="shared" si="1"/>
        <v>1539066.6666666667</v>
      </c>
    </row>
    <row r="11" spans="2:23" ht="89.25" customHeight="1" x14ac:dyDescent="0.25">
      <c r="B11" s="10">
        <v>7</v>
      </c>
      <c r="C11" s="1" t="s">
        <v>20</v>
      </c>
      <c r="D11" s="1" t="s">
        <v>21</v>
      </c>
      <c r="E11" s="5" t="s">
        <v>23</v>
      </c>
      <c r="F11" s="11">
        <v>1</v>
      </c>
      <c r="G11" s="8">
        <v>1350000</v>
      </c>
      <c r="H11" s="9">
        <f>(G11*F11)*19%</f>
        <v>256500</v>
      </c>
      <c r="I11" s="9">
        <f t="shared" si="0"/>
        <v>1606500</v>
      </c>
      <c r="J11" s="8">
        <v>1300000</v>
      </c>
      <c r="K11" s="9">
        <f t="shared" si="6"/>
        <v>247000</v>
      </c>
      <c r="L11" s="9">
        <f t="shared" si="2"/>
        <v>1547000</v>
      </c>
      <c r="M11" s="8">
        <v>1600000</v>
      </c>
      <c r="N11" s="9">
        <f t="shared" si="7"/>
        <v>304000</v>
      </c>
      <c r="O11" s="9">
        <f t="shared" si="4"/>
        <v>1904000</v>
      </c>
      <c r="P11" s="15">
        <f t="shared" si="5"/>
        <v>1416666.6666666667</v>
      </c>
      <c r="Q11" s="12">
        <f t="shared" si="1"/>
        <v>269166.66666666669</v>
      </c>
      <c r="R11" s="17">
        <f t="shared" si="1"/>
        <v>1685833.3333333333</v>
      </c>
    </row>
    <row r="12" spans="2:23" x14ac:dyDescent="0.25">
      <c r="B12" s="19" t="s">
        <v>25</v>
      </c>
      <c r="C12" s="19"/>
      <c r="D12" s="19"/>
      <c r="E12" s="19"/>
      <c r="F12" s="19"/>
      <c r="G12" s="19"/>
      <c r="H12" s="19"/>
      <c r="I12" s="12">
        <f>SUM(I5:I11)</f>
        <v>15340500</v>
      </c>
      <c r="L12" s="14">
        <f>SUM(L5:L11)</f>
        <v>14366500</v>
      </c>
      <c r="O12" s="14">
        <f>SUM(O5:O11)</f>
        <v>15291450</v>
      </c>
      <c r="R12" s="18">
        <f>SUM(R5:R11)</f>
        <v>14999483.333333334</v>
      </c>
    </row>
    <row r="14" spans="2:23" x14ac:dyDescent="0.25">
      <c r="I14" s="14"/>
      <c r="J14" s="14"/>
    </row>
  </sheetData>
  <mergeCells count="6">
    <mergeCell ref="P3:R3"/>
    <mergeCell ref="B2:I2"/>
    <mergeCell ref="B12:H12"/>
    <mergeCell ref="G3:I3"/>
    <mergeCell ref="J3:L3"/>
    <mergeCell ref="M3:O3"/>
  </mergeCells>
  <pageMargins left="0.70866141732283472" right="0.70866141732283472" top="0.74803149606299213" bottom="0.74803149606299213" header="0.31496062992125984" footer="0.31496062992125984"/>
  <pageSetup paperSize="14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 Andres Dulcey Rincon</dc:creator>
  <cp:lastModifiedBy>German Andres Dulcey Rincon</cp:lastModifiedBy>
  <cp:lastPrinted>2025-04-21T15:21:19Z</cp:lastPrinted>
  <dcterms:created xsi:type="dcterms:W3CDTF">2023-03-08T19:17:38Z</dcterms:created>
  <dcterms:modified xsi:type="dcterms:W3CDTF">2025-05-19T20:27:41Z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2023-03-08T19:29:29Z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ed03157a-3e44-4549-a46d-a6073ae08f2a</vt:lpwstr>
  </property>
  <property fmtid="{D5CDD505-2E9C-101B-9397-08002B2CF9AE}" pid="8" name="MSIP_Label_1299739c-ad3d-4908-806e-4d91151a6e13_ContentBits">
    <vt:lpwstr>0</vt:lpwstr>
  </property>
</Properties>
</file>