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ANDREA G\PROCESOS 2025\INSUMOS DE PISCINA\"/>
    </mc:Choice>
  </mc:AlternateContent>
  <xr:revisionPtr revIDLastSave="0" documentId="8_{84F22B58-3A9E-4D46-93BA-3CC098DF6A64}" xr6:coauthVersionLast="47" xr6:coauthVersionMax="47" xr10:uidLastSave="{00000000-0000-0000-0000-000000000000}"/>
  <bookViews>
    <workbookView xWindow="-120" yWindow="-120" windowWidth="38640" windowHeight="21120" firstSheet="1" activeTab="2" xr2:uid="{00000000-000D-0000-FFFF-FFFF00000000}"/>
  </bookViews>
  <sheets>
    <sheet name="Hoja4" sheetId="8" state="hidden" r:id="rId1"/>
    <sheet name="FICHA TÉCNICA" sheetId="5" r:id="rId2"/>
    <sheet name="ANÁLISIS DEL MERCADO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29" i="7" l="1"/>
  <c r="J128" i="7"/>
  <c r="R126" i="7"/>
  <c r="R125" i="7"/>
  <c r="R124" i="7"/>
  <c r="R123" i="7"/>
  <c r="R122" i="7"/>
  <c r="R121" i="7"/>
  <c r="R120" i="7"/>
  <c r="R119" i="7"/>
  <c r="R118" i="7"/>
  <c r="R117" i="7"/>
  <c r="R116" i="7"/>
  <c r="R115" i="7"/>
  <c r="R114" i="7"/>
  <c r="R113" i="7"/>
  <c r="R112" i="7"/>
  <c r="R111" i="7"/>
  <c r="R110" i="7"/>
  <c r="R109" i="7"/>
  <c r="R106" i="7"/>
  <c r="R105" i="7"/>
  <c r="R104" i="7"/>
  <c r="R103" i="7"/>
  <c r="R102" i="7"/>
  <c r="R101" i="7"/>
  <c r="R100" i="7"/>
  <c r="R99" i="7"/>
  <c r="R96" i="7"/>
  <c r="R95" i="7"/>
  <c r="R94" i="7"/>
  <c r="R93" i="7"/>
  <c r="R92" i="7"/>
  <c r="R91" i="7"/>
  <c r="R90" i="7"/>
  <c r="R89" i="7"/>
  <c r="R88" i="7"/>
  <c r="R87" i="7"/>
  <c r="R86" i="7"/>
  <c r="R85" i="7"/>
  <c r="R84" i="7"/>
  <c r="R81" i="7"/>
  <c r="R80" i="7"/>
  <c r="R79" i="7"/>
  <c r="R78" i="7"/>
  <c r="R77" i="7"/>
  <c r="R76" i="7"/>
  <c r="R73" i="7"/>
  <c r="R72" i="7"/>
  <c r="R71" i="7"/>
  <c r="R70" i="7"/>
  <c r="R69" i="7"/>
  <c r="R68" i="7"/>
  <c r="R67" i="7"/>
  <c r="R66" i="7"/>
  <c r="R65" i="7"/>
  <c r="R64" i="7"/>
  <c r="R63" i="7"/>
  <c r="R62" i="7"/>
  <c r="R61" i="7"/>
  <c r="R60" i="7"/>
  <c r="R59" i="7"/>
  <c r="R58" i="7"/>
  <c r="R57" i="7"/>
  <c r="R56" i="7"/>
  <c r="R55" i="7"/>
  <c r="R54" i="7"/>
  <c r="R53" i="7"/>
  <c r="R52" i="7"/>
  <c r="R51" i="7"/>
  <c r="R50" i="7"/>
  <c r="R49" i="7"/>
  <c r="R46" i="7"/>
  <c r="R45" i="7"/>
  <c r="R44" i="7"/>
  <c r="R43" i="7"/>
  <c r="R42" i="7"/>
  <c r="R41" i="7"/>
  <c r="R40" i="7"/>
  <c r="R39" i="7"/>
  <c r="R38" i="7"/>
  <c r="R37" i="7"/>
  <c r="R36" i="7"/>
  <c r="R35" i="7"/>
  <c r="R34" i="7"/>
  <c r="R33" i="7"/>
  <c r="R32" i="7"/>
  <c r="R31" i="7"/>
  <c r="R30" i="7"/>
  <c r="R29" i="7"/>
  <c r="R26" i="7"/>
  <c r="R25" i="7"/>
  <c r="R24" i="7"/>
  <c r="R23" i="7"/>
  <c r="R22" i="7"/>
  <c r="R21" i="7"/>
  <c r="R20" i="7"/>
  <c r="R19" i="7"/>
  <c r="R18" i="7"/>
  <c r="R17" i="7"/>
  <c r="R16" i="7"/>
  <c r="R15" i="7"/>
  <c r="R14" i="7"/>
  <c r="R11" i="7"/>
  <c r="R10" i="7"/>
  <c r="R9" i="7"/>
  <c r="R8" i="7"/>
  <c r="R7" i="7"/>
  <c r="R6" i="7"/>
  <c r="R5" i="7"/>
  <c r="R4" i="7"/>
  <c r="N127" i="7"/>
  <c r="P126" i="7"/>
  <c r="Q126" i="7" s="1"/>
  <c r="P125" i="7"/>
  <c r="Q125" i="7" s="1"/>
  <c r="P124" i="7"/>
  <c r="Q124" i="7" s="1"/>
  <c r="P123" i="7"/>
  <c r="Q123" i="7" s="1"/>
  <c r="P122" i="7"/>
  <c r="Q122" i="7" s="1"/>
  <c r="P121" i="7"/>
  <c r="Q121" i="7" s="1"/>
  <c r="P120" i="7"/>
  <c r="Q120" i="7" s="1"/>
  <c r="P119" i="7"/>
  <c r="Q119" i="7" s="1"/>
  <c r="P118" i="7"/>
  <c r="Q118" i="7" s="1"/>
  <c r="P117" i="7"/>
  <c r="Q117" i="7" s="1"/>
  <c r="P116" i="7"/>
  <c r="Q116" i="7" s="1"/>
  <c r="P115" i="7"/>
  <c r="Q115" i="7" s="1"/>
  <c r="P114" i="7"/>
  <c r="Q114" i="7" s="1"/>
  <c r="P113" i="7"/>
  <c r="Q113" i="7" s="1"/>
  <c r="P112" i="7"/>
  <c r="Q112" i="7" s="1"/>
  <c r="P111" i="7"/>
  <c r="Q111" i="7" s="1"/>
  <c r="P110" i="7"/>
  <c r="Q110" i="7" s="1"/>
  <c r="P109" i="7"/>
  <c r="Q109" i="7" s="1"/>
  <c r="N107" i="7"/>
  <c r="P106" i="7"/>
  <c r="Q106" i="7" s="1"/>
  <c r="P105" i="7"/>
  <c r="Q105" i="7" s="1"/>
  <c r="P104" i="7"/>
  <c r="Q104" i="7" s="1"/>
  <c r="P103" i="7"/>
  <c r="Q103" i="7" s="1"/>
  <c r="P102" i="7"/>
  <c r="Q102" i="7" s="1"/>
  <c r="P101" i="7"/>
  <c r="Q101" i="7" s="1"/>
  <c r="P100" i="7"/>
  <c r="P99" i="7"/>
  <c r="Q99" i="7" s="1"/>
  <c r="N97" i="7"/>
  <c r="P96" i="7"/>
  <c r="Q96" i="7" s="1"/>
  <c r="P95" i="7"/>
  <c r="Q95" i="7" s="1"/>
  <c r="P94" i="7"/>
  <c r="Q94" i="7" s="1"/>
  <c r="P93" i="7"/>
  <c r="Q93" i="7" s="1"/>
  <c r="P92" i="7"/>
  <c r="Q92" i="7" s="1"/>
  <c r="P91" i="7"/>
  <c r="Q91" i="7" s="1"/>
  <c r="P90" i="7"/>
  <c r="Q90" i="7" s="1"/>
  <c r="P89" i="7"/>
  <c r="Q89" i="7" s="1"/>
  <c r="P88" i="7"/>
  <c r="Q88" i="7" s="1"/>
  <c r="P87" i="7"/>
  <c r="Q87" i="7" s="1"/>
  <c r="P86" i="7"/>
  <c r="Q86" i="7" s="1"/>
  <c r="P85" i="7"/>
  <c r="Q85" i="7" s="1"/>
  <c r="P84" i="7"/>
  <c r="N82" i="7"/>
  <c r="P81" i="7"/>
  <c r="Q81" i="7" s="1"/>
  <c r="P80" i="7"/>
  <c r="Q80" i="7" s="1"/>
  <c r="P79" i="7"/>
  <c r="Q79" i="7" s="1"/>
  <c r="P78" i="7"/>
  <c r="Q78" i="7" s="1"/>
  <c r="P77" i="7"/>
  <c r="Q77" i="7" s="1"/>
  <c r="P76" i="7"/>
  <c r="Q76" i="7" s="1"/>
  <c r="N74" i="7"/>
  <c r="P73" i="7"/>
  <c r="Q73" i="7" s="1"/>
  <c r="P72" i="7"/>
  <c r="Q72" i="7" s="1"/>
  <c r="P71" i="7"/>
  <c r="Q71" i="7" s="1"/>
  <c r="P70" i="7"/>
  <c r="Q70" i="7" s="1"/>
  <c r="P69" i="7"/>
  <c r="Q69" i="7" s="1"/>
  <c r="P68" i="7"/>
  <c r="Q68" i="7" s="1"/>
  <c r="P67" i="7"/>
  <c r="Q67" i="7" s="1"/>
  <c r="P66" i="7"/>
  <c r="Q66" i="7" s="1"/>
  <c r="P65" i="7"/>
  <c r="Q65" i="7" s="1"/>
  <c r="P64" i="7"/>
  <c r="Q64" i="7" s="1"/>
  <c r="P63" i="7"/>
  <c r="Q63" i="7" s="1"/>
  <c r="P62" i="7"/>
  <c r="Q62" i="7" s="1"/>
  <c r="P61" i="7"/>
  <c r="Q61" i="7" s="1"/>
  <c r="P60" i="7"/>
  <c r="Q60" i="7" s="1"/>
  <c r="P59" i="7"/>
  <c r="Q59" i="7" s="1"/>
  <c r="P58" i="7"/>
  <c r="Q58" i="7" s="1"/>
  <c r="P57" i="7"/>
  <c r="Q57" i="7" s="1"/>
  <c r="P56" i="7"/>
  <c r="Q56" i="7" s="1"/>
  <c r="P55" i="7"/>
  <c r="Q55" i="7" s="1"/>
  <c r="P54" i="7"/>
  <c r="Q54" i="7" s="1"/>
  <c r="P53" i="7"/>
  <c r="Q53" i="7" s="1"/>
  <c r="P52" i="7"/>
  <c r="Q52" i="7" s="1"/>
  <c r="P51" i="7"/>
  <c r="Q51" i="7" s="1"/>
  <c r="P50" i="7"/>
  <c r="Q50" i="7" s="1"/>
  <c r="P49" i="7"/>
  <c r="Q49" i="7" s="1"/>
  <c r="N47" i="7"/>
  <c r="P29" i="7"/>
  <c r="P47" i="7" s="1"/>
  <c r="N27" i="7"/>
  <c r="N128" i="7" s="1"/>
  <c r="P26" i="7"/>
  <c r="Q26" i="7" s="1"/>
  <c r="P25" i="7"/>
  <c r="Q25" i="7" s="1"/>
  <c r="P24" i="7"/>
  <c r="Q24" i="7" s="1"/>
  <c r="P23" i="7"/>
  <c r="Q23" i="7" s="1"/>
  <c r="P22" i="7"/>
  <c r="Q22" i="7" s="1"/>
  <c r="P21" i="7"/>
  <c r="Q21" i="7" s="1"/>
  <c r="P20" i="7"/>
  <c r="Q20" i="7" s="1"/>
  <c r="P19" i="7"/>
  <c r="Q19" i="7" s="1"/>
  <c r="P18" i="7"/>
  <c r="Q18" i="7" s="1"/>
  <c r="P17" i="7"/>
  <c r="Q17" i="7" s="1"/>
  <c r="P16" i="7"/>
  <c r="Q16" i="7" s="1"/>
  <c r="P15" i="7"/>
  <c r="Q15" i="7" s="1"/>
  <c r="P14" i="7"/>
  <c r="Q14" i="7" s="1"/>
  <c r="N12" i="7"/>
  <c r="P11" i="7"/>
  <c r="Q11" i="7" s="1"/>
  <c r="P10" i="7"/>
  <c r="Q10" i="7" s="1"/>
  <c r="P9" i="7"/>
  <c r="Q9" i="7" s="1"/>
  <c r="P8" i="7"/>
  <c r="Q8" i="7" s="1"/>
  <c r="P7" i="7"/>
  <c r="Q7" i="7" s="1"/>
  <c r="P6" i="7"/>
  <c r="Q6" i="7" s="1"/>
  <c r="P5" i="7"/>
  <c r="P4" i="7"/>
  <c r="Q4" i="7" s="1"/>
  <c r="M129" i="7"/>
  <c r="L126" i="7"/>
  <c r="M126" i="7" s="1"/>
  <c r="L125" i="7"/>
  <c r="M125" i="7" s="1"/>
  <c r="L124" i="7"/>
  <c r="M124" i="7" s="1"/>
  <c r="L123" i="7"/>
  <c r="M123" i="7" s="1"/>
  <c r="L122" i="7"/>
  <c r="M122" i="7" s="1"/>
  <c r="L121" i="7"/>
  <c r="M121" i="7" s="1"/>
  <c r="L120" i="7"/>
  <c r="M120" i="7" s="1"/>
  <c r="L119" i="7"/>
  <c r="M119" i="7" s="1"/>
  <c r="L118" i="7"/>
  <c r="M118" i="7" s="1"/>
  <c r="L117" i="7"/>
  <c r="M117" i="7" s="1"/>
  <c r="L116" i="7"/>
  <c r="M116" i="7" s="1"/>
  <c r="L115" i="7"/>
  <c r="M115" i="7" s="1"/>
  <c r="L114" i="7"/>
  <c r="M114" i="7" s="1"/>
  <c r="L113" i="7"/>
  <c r="M113" i="7" s="1"/>
  <c r="L112" i="7"/>
  <c r="M112" i="7" s="1"/>
  <c r="L111" i="7"/>
  <c r="M111" i="7" s="1"/>
  <c r="L110" i="7"/>
  <c r="M110" i="7" s="1"/>
  <c r="L109" i="7"/>
  <c r="M109" i="7" s="1"/>
  <c r="L106" i="7"/>
  <c r="M106" i="7" s="1"/>
  <c r="L105" i="7"/>
  <c r="M105" i="7" s="1"/>
  <c r="L104" i="7"/>
  <c r="M104" i="7" s="1"/>
  <c r="L103" i="7"/>
  <c r="M103" i="7" s="1"/>
  <c r="L102" i="7"/>
  <c r="M102" i="7" s="1"/>
  <c r="L101" i="7"/>
  <c r="M101" i="7" s="1"/>
  <c r="L100" i="7"/>
  <c r="M100" i="7" s="1"/>
  <c r="L99" i="7"/>
  <c r="L96" i="7"/>
  <c r="M96" i="7" s="1"/>
  <c r="L95" i="7"/>
  <c r="M95" i="7" s="1"/>
  <c r="L94" i="7"/>
  <c r="M94" i="7" s="1"/>
  <c r="L93" i="7"/>
  <c r="M93" i="7" s="1"/>
  <c r="L92" i="7"/>
  <c r="M92" i="7" s="1"/>
  <c r="L91" i="7"/>
  <c r="M91" i="7" s="1"/>
  <c r="L90" i="7"/>
  <c r="M90" i="7" s="1"/>
  <c r="L89" i="7"/>
  <c r="M89" i="7" s="1"/>
  <c r="L88" i="7"/>
  <c r="M88" i="7" s="1"/>
  <c r="L87" i="7"/>
  <c r="M87" i="7" s="1"/>
  <c r="L86" i="7"/>
  <c r="M86" i="7" s="1"/>
  <c r="L85" i="7"/>
  <c r="M85" i="7" s="1"/>
  <c r="L84" i="7"/>
  <c r="M84" i="7" s="1"/>
  <c r="L81" i="7"/>
  <c r="M81" i="7" s="1"/>
  <c r="L80" i="7"/>
  <c r="M80" i="7" s="1"/>
  <c r="L79" i="7"/>
  <c r="M79" i="7" s="1"/>
  <c r="L78" i="7"/>
  <c r="M78" i="7" s="1"/>
  <c r="L77" i="7"/>
  <c r="M77" i="7" s="1"/>
  <c r="L76" i="7"/>
  <c r="M76" i="7" s="1"/>
  <c r="L73" i="7"/>
  <c r="M73" i="7" s="1"/>
  <c r="L72" i="7"/>
  <c r="M72" i="7" s="1"/>
  <c r="L71" i="7"/>
  <c r="M71" i="7" s="1"/>
  <c r="L70" i="7"/>
  <c r="M70" i="7" s="1"/>
  <c r="L69" i="7"/>
  <c r="M69" i="7" s="1"/>
  <c r="L68" i="7"/>
  <c r="M68" i="7" s="1"/>
  <c r="L67" i="7"/>
  <c r="M67" i="7" s="1"/>
  <c r="L66" i="7"/>
  <c r="M66" i="7" s="1"/>
  <c r="L65" i="7"/>
  <c r="M65" i="7" s="1"/>
  <c r="L64" i="7"/>
  <c r="M64" i="7" s="1"/>
  <c r="L63" i="7"/>
  <c r="M63" i="7" s="1"/>
  <c r="L62" i="7"/>
  <c r="M62" i="7" s="1"/>
  <c r="L61" i="7"/>
  <c r="M61" i="7" s="1"/>
  <c r="L60" i="7"/>
  <c r="M60" i="7" s="1"/>
  <c r="L59" i="7"/>
  <c r="M59" i="7" s="1"/>
  <c r="L58" i="7"/>
  <c r="M58" i="7" s="1"/>
  <c r="L57" i="7"/>
  <c r="M57" i="7" s="1"/>
  <c r="L56" i="7"/>
  <c r="M56" i="7" s="1"/>
  <c r="L55" i="7"/>
  <c r="M55" i="7" s="1"/>
  <c r="L54" i="7"/>
  <c r="M54" i="7" s="1"/>
  <c r="L53" i="7"/>
  <c r="M53" i="7" s="1"/>
  <c r="L52" i="7"/>
  <c r="M52" i="7" s="1"/>
  <c r="L51" i="7"/>
  <c r="M51" i="7" s="1"/>
  <c r="L50" i="7"/>
  <c r="M50" i="7" s="1"/>
  <c r="L49" i="7"/>
  <c r="M49" i="7" s="1"/>
  <c r="L46" i="7"/>
  <c r="M46" i="7" s="1"/>
  <c r="T46" i="7" s="1"/>
  <c r="L45" i="7"/>
  <c r="M45" i="7" s="1"/>
  <c r="T45" i="7" s="1"/>
  <c r="L44" i="7"/>
  <c r="M44" i="7" s="1"/>
  <c r="T44" i="7" s="1"/>
  <c r="L43" i="7"/>
  <c r="M43" i="7" s="1"/>
  <c r="T43" i="7" s="1"/>
  <c r="L42" i="7"/>
  <c r="M42" i="7" s="1"/>
  <c r="T42" i="7" s="1"/>
  <c r="L41" i="7"/>
  <c r="M41" i="7" s="1"/>
  <c r="T41" i="7" s="1"/>
  <c r="L40" i="7"/>
  <c r="M40" i="7" s="1"/>
  <c r="T40" i="7" s="1"/>
  <c r="L39" i="7"/>
  <c r="M39" i="7" s="1"/>
  <c r="T39" i="7" s="1"/>
  <c r="L38" i="7"/>
  <c r="M38" i="7" s="1"/>
  <c r="T38" i="7" s="1"/>
  <c r="L37" i="7"/>
  <c r="M37" i="7" s="1"/>
  <c r="T37" i="7" s="1"/>
  <c r="L36" i="7"/>
  <c r="M36" i="7" s="1"/>
  <c r="T36" i="7" s="1"/>
  <c r="L35" i="7"/>
  <c r="M35" i="7" s="1"/>
  <c r="T35" i="7" s="1"/>
  <c r="L34" i="7"/>
  <c r="M34" i="7" s="1"/>
  <c r="T34" i="7" s="1"/>
  <c r="L33" i="7"/>
  <c r="M33" i="7" s="1"/>
  <c r="T33" i="7" s="1"/>
  <c r="L32" i="7"/>
  <c r="M32" i="7" s="1"/>
  <c r="T32" i="7" s="1"/>
  <c r="L31" i="7"/>
  <c r="M31" i="7" s="1"/>
  <c r="T31" i="7" s="1"/>
  <c r="L30" i="7"/>
  <c r="M30" i="7" s="1"/>
  <c r="T30" i="7" s="1"/>
  <c r="L29" i="7"/>
  <c r="S29" i="7" s="1"/>
  <c r="L26" i="7"/>
  <c r="M26" i="7" s="1"/>
  <c r="L25" i="7"/>
  <c r="M25" i="7" s="1"/>
  <c r="L24" i="7"/>
  <c r="M24" i="7" s="1"/>
  <c r="L23" i="7"/>
  <c r="M23" i="7" s="1"/>
  <c r="L22" i="7"/>
  <c r="M22" i="7" s="1"/>
  <c r="L21" i="7"/>
  <c r="M21" i="7" s="1"/>
  <c r="L20" i="7"/>
  <c r="M20" i="7" s="1"/>
  <c r="L19" i="7"/>
  <c r="M19" i="7" s="1"/>
  <c r="L18" i="7"/>
  <c r="M18" i="7" s="1"/>
  <c r="L17" i="7"/>
  <c r="M17" i="7" s="1"/>
  <c r="L16" i="7"/>
  <c r="M16" i="7" s="1"/>
  <c r="L15" i="7"/>
  <c r="M15" i="7" s="1"/>
  <c r="L14" i="7"/>
  <c r="M14" i="7" s="1"/>
  <c r="L11" i="7"/>
  <c r="M11" i="7" s="1"/>
  <c r="L10" i="7"/>
  <c r="M10" i="7" s="1"/>
  <c r="L9" i="7"/>
  <c r="M9" i="7" s="1"/>
  <c r="L8" i="7"/>
  <c r="M8" i="7" s="1"/>
  <c r="L7" i="7"/>
  <c r="M7" i="7" s="1"/>
  <c r="L6" i="7"/>
  <c r="M6" i="7" s="1"/>
  <c r="L5" i="7"/>
  <c r="M5" i="7" s="1"/>
  <c r="L4" i="7"/>
  <c r="M4" i="7" s="1"/>
  <c r="S33" i="7" l="1"/>
  <c r="S45" i="7"/>
  <c r="S39" i="7"/>
  <c r="S31" i="7"/>
  <c r="S35" i="7"/>
  <c r="S37" i="7"/>
  <c r="S41" i="7"/>
  <c r="S43" i="7"/>
  <c r="S30" i="7"/>
  <c r="S32" i="7"/>
  <c r="S34" i="7"/>
  <c r="S36" i="7"/>
  <c r="S38" i="7"/>
  <c r="S40" i="7"/>
  <c r="S42" i="7"/>
  <c r="S44" i="7"/>
  <c r="S46" i="7"/>
  <c r="Q29" i="7"/>
  <c r="Q47" i="7" s="1"/>
  <c r="P97" i="7"/>
  <c r="Q84" i="7"/>
  <c r="Q97" i="7" s="1"/>
  <c r="P107" i="7"/>
  <c r="P27" i="7"/>
  <c r="P12" i="7"/>
  <c r="Q82" i="7"/>
  <c r="P74" i="7"/>
  <c r="Q129" i="7"/>
  <c r="Q130" i="7" s="1"/>
  <c r="Q131" i="7" s="1"/>
  <c r="Q127" i="7"/>
  <c r="Q27" i="7"/>
  <c r="Q74" i="7"/>
  <c r="P127" i="7"/>
  <c r="P128" i="7" s="1"/>
  <c r="Q5" i="7"/>
  <c r="Q12" i="7" s="1"/>
  <c r="Q100" i="7"/>
  <c r="Q107" i="7" s="1"/>
  <c r="P82" i="7"/>
  <c r="L47" i="7"/>
  <c r="L107" i="7"/>
  <c r="L82" i="7"/>
  <c r="M12" i="7"/>
  <c r="M82" i="7"/>
  <c r="M127" i="7"/>
  <c r="M27" i="7"/>
  <c r="M74" i="7"/>
  <c r="M97" i="7"/>
  <c r="L12" i="7"/>
  <c r="L127" i="7"/>
  <c r="M29" i="7"/>
  <c r="M99" i="7"/>
  <c r="M107" i="7" s="1"/>
  <c r="L27" i="7"/>
  <c r="L74" i="7"/>
  <c r="L97" i="7"/>
  <c r="M128" i="7" l="1"/>
  <c r="Q128" i="7"/>
  <c r="L128" i="7"/>
  <c r="M47" i="7"/>
  <c r="T29" i="7"/>
  <c r="M130" i="7"/>
  <c r="M131" i="7" l="1"/>
  <c r="S131" i="7" s="1"/>
  <c r="S130" i="7"/>
  <c r="F127" i="7"/>
  <c r="H126" i="7"/>
  <c r="H125" i="7"/>
  <c r="H124" i="7"/>
  <c r="H123" i="7"/>
  <c r="H122" i="7"/>
  <c r="H121" i="7"/>
  <c r="H120" i="7"/>
  <c r="H119" i="7"/>
  <c r="H118" i="7"/>
  <c r="H117" i="7"/>
  <c r="H116" i="7"/>
  <c r="H115" i="7"/>
  <c r="H114" i="7"/>
  <c r="H113" i="7"/>
  <c r="H112" i="7"/>
  <c r="H111" i="7"/>
  <c r="H110" i="7"/>
  <c r="H109" i="7"/>
  <c r="F107" i="7"/>
  <c r="R107" i="7" s="1"/>
  <c r="H106" i="7"/>
  <c r="H105" i="7"/>
  <c r="H104" i="7"/>
  <c r="H103" i="7"/>
  <c r="H102" i="7"/>
  <c r="H101" i="7"/>
  <c r="H100" i="7"/>
  <c r="H99" i="7"/>
  <c r="F97" i="7"/>
  <c r="R97" i="7" s="1"/>
  <c r="H96" i="7"/>
  <c r="H95" i="7"/>
  <c r="H94" i="7"/>
  <c r="H93" i="7"/>
  <c r="H92" i="7"/>
  <c r="H91" i="7"/>
  <c r="H90" i="7"/>
  <c r="H89" i="7"/>
  <c r="H88" i="7"/>
  <c r="H87" i="7"/>
  <c r="H86" i="7"/>
  <c r="H85" i="7"/>
  <c r="H84" i="7"/>
  <c r="F82" i="7"/>
  <c r="R82" i="7" s="1"/>
  <c r="H81" i="7"/>
  <c r="H80" i="7"/>
  <c r="H79" i="7"/>
  <c r="H78" i="7"/>
  <c r="S78" i="7" s="1"/>
  <c r="H77" i="7"/>
  <c r="H76" i="7"/>
  <c r="F74" i="7"/>
  <c r="R74" i="7" s="1"/>
  <c r="H73" i="7"/>
  <c r="H72" i="7"/>
  <c r="H71" i="7"/>
  <c r="H70" i="7"/>
  <c r="H69" i="7"/>
  <c r="H68" i="7"/>
  <c r="H67" i="7"/>
  <c r="H66" i="7"/>
  <c r="H65" i="7"/>
  <c r="H64" i="7"/>
  <c r="H63" i="7"/>
  <c r="H62" i="7"/>
  <c r="H61" i="7"/>
  <c r="H60" i="7"/>
  <c r="H59" i="7"/>
  <c r="H58" i="7"/>
  <c r="H57" i="7"/>
  <c r="H56" i="7"/>
  <c r="H55" i="7"/>
  <c r="H54" i="7"/>
  <c r="H53" i="7"/>
  <c r="H52" i="7"/>
  <c r="H51" i="7"/>
  <c r="H50" i="7"/>
  <c r="S50" i="7" s="1"/>
  <c r="H49" i="7"/>
  <c r="I47" i="7"/>
  <c r="T47" i="7" s="1"/>
  <c r="H47" i="7"/>
  <c r="S47" i="7" s="1"/>
  <c r="F47" i="7"/>
  <c r="R47" i="7" s="1"/>
  <c r="F27" i="7"/>
  <c r="R27" i="7" s="1"/>
  <c r="H26" i="7"/>
  <c r="H25" i="7"/>
  <c r="H24" i="7"/>
  <c r="H23" i="7"/>
  <c r="H22" i="7"/>
  <c r="H21" i="7"/>
  <c r="H20" i="7"/>
  <c r="H19" i="7"/>
  <c r="H18" i="7"/>
  <c r="H17" i="7"/>
  <c r="H16" i="7"/>
  <c r="H15" i="7"/>
  <c r="H14" i="7"/>
  <c r="S14" i="7" s="1"/>
  <c r="F12" i="7"/>
  <c r="R12" i="7" s="1"/>
  <c r="H11" i="7"/>
  <c r="H10" i="7"/>
  <c r="H9" i="7"/>
  <c r="H8" i="7"/>
  <c r="H7" i="7"/>
  <c r="H6" i="7"/>
  <c r="H5" i="7"/>
  <c r="H4" i="7"/>
  <c r="S4" i="7" s="1"/>
  <c r="R127" i="7" l="1"/>
  <c r="F128" i="7"/>
  <c r="R128" i="7" s="1"/>
  <c r="I88" i="7"/>
  <c r="T88" i="7" s="1"/>
  <c r="S88" i="7"/>
  <c r="I94" i="7"/>
  <c r="T94" i="7" s="1"/>
  <c r="S94" i="7"/>
  <c r="I101" i="7"/>
  <c r="T101" i="7" s="1"/>
  <c r="S101" i="7"/>
  <c r="I114" i="7"/>
  <c r="T114" i="7" s="1"/>
  <c r="S114" i="7"/>
  <c r="I120" i="7"/>
  <c r="T120" i="7" s="1"/>
  <c r="S120" i="7"/>
  <c r="I126" i="7"/>
  <c r="T126" i="7" s="1"/>
  <c r="S126" i="7"/>
  <c r="I89" i="7"/>
  <c r="T89" i="7" s="1"/>
  <c r="S89" i="7"/>
  <c r="I95" i="7"/>
  <c r="T95" i="7" s="1"/>
  <c r="S95" i="7"/>
  <c r="I102" i="7"/>
  <c r="T102" i="7" s="1"/>
  <c r="S102" i="7"/>
  <c r="I109" i="7"/>
  <c r="T109" i="7" s="1"/>
  <c r="S109" i="7"/>
  <c r="I115" i="7"/>
  <c r="T115" i="7" s="1"/>
  <c r="S115" i="7"/>
  <c r="I121" i="7"/>
  <c r="T121" i="7" s="1"/>
  <c r="S121" i="7"/>
  <c r="I84" i="7"/>
  <c r="T84" i="7" s="1"/>
  <c r="S84" i="7"/>
  <c r="I90" i="7"/>
  <c r="T90" i="7" s="1"/>
  <c r="S90" i="7"/>
  <c r="I96" i="7"/>
  <c r="T96" i="7" s="1"/>
  <c r="S96" i="7"/>
  <c r="I103" i="7"/>
  <c r="T103" i="7" s="1"/>
  <c r="S103" i="7"/>
  <c r="I110" i="7"/>
  <c r="T110" i="7" s="1"/>
  <c r="S110" i="7"/>
  <c r="I116" i="7"/>
  <c r="T116" i="7" s="1"/>
  <c r="S116" i="7"/>
  <c r="I122" i="7"/>
  <c r="T122" i="7" s="1"/>
  <c r="S122" i="7"/>
  <c r="I85" i="7"/>
  <c r="T85" i="7" s="1"/>
  <c r="S85" i="7"/>
  <c r="I91" i="7"/>
  <c r="T91" i="7" s="1"/>
  <c r="S91" i="7"/>
  <c r="I104" i="7"/>
  <c r="T104" i="7" s="1"/>
  <c r="S104" i="7"/>
  <c r="I111" i="7"/>
  <c r="T111" i="7" s="1"/>
  <c r="S111" i="7"/>
  <c r="I117" i="7"/>
  <c r="T117" i="7" s="1"/>
  <c r="S117" i="7"/>
  <c r="I123" i="7"/>
  <c r="T123" i="7" s="1"/>
  <c r="S123" i="7"/>
  <c r="I92" i="7"/>
  <c r="T92" i="7" s="1"/>
  <c r="S92" i="7"/>
  <c r="I99" i="7"/>
  <c r="T99" i="7" s="1"/>
  <c r="S99" i="7"/>
  <c r="I105" i="7"/>
  <c r="T105" i="7" s="1"/>
  <c r="S105" i="7"/>
  <c r="I112" i="7"/>
  <c r="T112" i="7" s="1"/>
  <c r="S112" i="7"/>
  <c r="I118" i="7"/>
  <c r="T118" i="7" s="1"/>
  <c r="S118" i="7"/>
  <c r="I124" i="7"/>
  <c r="T124" i="7" s="1"/>
  <c r="S124" i="7"/>
  <c r="I86" i="7"/>
  <c r="T86" i="7" s="1"/>
  <c r="S86" i="7"/>
  <c r="I87" i="7"/>
  <c r="T87" i="7" s="1"/>
  <c r="S87" i="7"/>
  <c r="I93" i="7"/>
  <c r="T93" i="7" s="1"/>
  <c r="S93" i="7"/>
  <c r="I100" i="7"/>
  <c r="T100" i="7" s="1"/>
  <c r="S100" i="7"/>
  <c r="I106" i="7"/>
  <c r="T106" i="7" s="1"/>
  <c r="S106" i="7"/>
  <c r="I113" i="7"/>
  <c r="T113" i="7" s="1"/>
  <c r="S113" i="7"/>
  <c r="I119" i="7"/>
  <c r="T119" i="7" s="1"/>
  <c r="S119" i="7"/>
  <c r="I125" i="7"/>
  <c r="T125" i="7" s="1"/>
  <c r="S125" i="7"/>
  <c r="I7" i="7"/>
  <c r="T7" i="7" s="1"/>
  <c r="S7" i="7"/>
  <c r="I20" i="7"/>
  <c r="T20" i="7" s="1"/>
  <c r="S20" i="7"/>
  <c r="I26" i="7"/>
  <c r="T26" i="7" s="1"/>
  <c r="S26" i="7"/>
  <c r="I56" i="7"/>
  <c r="T56" i="7" s="1"/>
  <c r="S56" i="7"/>
  <c r="I62" i="7"/>
  <c r="T62" i="7" s="1"/>
  <c r="S62" i="7"/>
  <c r="I68" i="7"/>
  <c r="T68" i="7" s="1"/>
  <c r="S68" i="7"/>
  <c r="I81" i="7"/>
  <c r="T81" i="7" s="1"/>
  <c r="S81" i="7"/>
  <c r="I8" i="7"/>
  <c r="T8" i="7" s="1"/>
  <c r="S8" i="7"/>
  <c r="I15" i="7"/>
  <c r="T15" i="7" s="1"/>
  <c r="S15" i="7"/>
  <c r="I21" i="7"/>
  <c r="T21" i="7" s="1"/>
  <c r="S21" i="7"/>
  <c r="I51" i="7"/>
  <c r="T51" i="7" s="1"/>
  <c r="S51" i="7"/>
  <c r="I57" i="7"/>
  <c r="T57" i="7" s="1"/>
  <c r="S57" i="7"/>
  <c r="I63" i="7"/>
  <c r="T63" i="7" s="1"/>
  <c r="S63" i="7"/>
  <c r="I69" i="7"/>
  <c r="T69" i="7" s="1"/>
  <c r="S69" i="7"/>
  <c r="I76" i="7"/>
  <c r="T76" i="7" s="1"/>
  <c r="S76" i="7"/>
  <c r="I9" i="7"/>
  <c r="T9" i="7" s="1"/>
  <c r="S9" i="7"/>
  <c r="I16" i="7"/>
  <c r="T16" i="7" s="1"/>
  <c r="S16" i="7"/>
  <c r="I22" i="7"/>
  <c r="T22" i="7" s="1"/>
  <c r="S22" i="7"/>
  <c r="I52" i="7"/>
  <c r="T52" i="7" s="1"/>
  <c r="S52" i="7"/>
  <c r="I58" i="7"/>
  <c r="T58" i="7" s="1"/>
  <c r="S58" i="7"/>
  <c r="I64" i="7"/>
  <c r="T64" i="7" s="1"/>
  <c r="S64" i="7"/>
  <c r="I70" i="7"/>
  <c r="T70" i="7" s="1"/>
  <c r="S70" i="7"/>
  <c r="I77" i="7"/>
  <c r="T77" i="7" s="1"/>
  <c r="S77" i="7"/>
  <c r="I10" i="7"/>
  <c r="T10" i="7" s="1"/>
  <c r="S10" i="7"/>
  <c r="I17" i="7"/>
  <c r="T17" i="7" s="1"/>
  <c r="S17" i="7"/>
  <c r="I23" i="7"/>
  <c r="T23" i="7" s="1"/>
  <c r="S23" i="7"/>
  <c r="I53" i="7"/>
  <c r="T53" i="7" s="1"/>
  <c r="S53" i="7"/>
  <c r="I59" i="7"/>
  <c r="T59" i="7" s="1"/>
  <c r="S59" i="7"/>
  <c r="I65" i="7"/>
  <c r="T65" i="7" s="1"/>
  <c r="S65" i="7"/>
  <c r="I71" i="7"/>
  <c r="T71" i="7" s="1"/>
  <c r="S71" i="7"/>
  <c r="I5" i="7"/>
  <c r="T5" i="7" s="1"/>
  <c r="S5" i="7"/>
  <c r="I11" i="7"/>
  <c r="T11" i="7" s="1"/>
  <c r="S11" i="7"/>
  <c r="I18" i="7"/>
  <c r="T18" i="7" s="1"/>
  <c r="S18" i="7"/>
  <c r="I24" i="7"/>
  <c r="T24" i="7" s="1"/>
  <c r="S24" i="7"/>
  <c r="I54" i="7"/>
  <c r="T54" i="7" s="1"/>
  <c r="S54" i="7"/>
  <c r="I60" i="7"/>
  <c r="T60" i="7" s="1"/>
  <c r="S60" i="7"/>
  <c r="I66" i="7"/>
  <c r="T66" i="7" s="1"/>
  <c r="S66" i="7"/>
  <c r="I72" i="7"/>
  <c r="T72" i="7" s="1"/>
  <c r="S72" i="7"/>
  <c r="I79" i="7"/>
  <c r="T79" i="7" s="1"/>
  <c r="S79" i="7"/>
  <c r="I6" i="7"/>
  <c r="T6" i="7" s="1"/>
  <c r="S6" i="7"/>
  <c r="I19" i="7"/>
  <c r="T19" i="7" s="1"/>
  <c r="S19" i="7"/>
  <c r="I25" i="7"/>
  <c r="T25" i="7" s="1"/>
  <c r="S25" i="7"/>
  <c r="I49" i="7"/>
  <c r="T49" i="7" s="1"/>
  <c r="S49" i="7"/>
  <c r="I55" i="7"/>
  <c r="T55" i="7" s="1"/>
  <c r="S55" i="7"/>
  <c r="I61" i="7"/>
  <c r="T61" i="7" s="1"/>
  <c r="S61" i="7"/>
  <c r="I67" i="7"/>
  <c r="T67" i="7" s="1"/>
  <c r="S67" i="7"/>
  <c r="I73" i="7"/>
  <c r="T73" i="7" s="1"/>
  <c r="S73" i="7"/>
  <c r="I80" i="7"/>
  <c r="T80" i="7" s="1"/>
  <c r="S80" i="7"/>
  <c r="H74" i="7"/>
  <c r="S74" i="7" s="1"/>
  <c r="H27" i="7"/>
  <c r="S27" i="7" s="1"/>
  <c r="H82" i="7"/>
  <c r="S82" i="7" s="1"/>
  <c r="I50" i="7"/>
  <c r="H97" i="7"/>
  <c r="S97" i="7" s="1"/>
  <c r="I129" i="7"/>
  <c r="I130" i="7" s="1"/>
  <c r="I131" i="7" s="1"/>
  <c r="H12" i="7"/>
  <c r="S12" i="7" s="1"/>
  <c r="H127" i="7"/>
  <c r="I14" i="7"/>
  <c r="I4" i="7"/>
  <c r="I78" i="7"/>
  <c r="H107" i="7"/>
  <c r="S107" i="7" s="1"/>
  <c r="S127" i="7" l="1"/>
  <c r="H128" i="7"/>
  <c r="S128" i="7" s="1"/>
  <c r="I127" i="7"/>
  <c r="T127" i="7" s="1"/>
  <c r="I97" i="7"/>
  <c r="T97" i="7" s="1"/>
  <c r="I107" i="7"/>
  <c r="T107" i="7" s="1"/>
  <c r="I82" i="7"/>
  <c r="T82" i="7" s="1"/>
  <c r="T78" i="7"/>
  <c r="I12" i="7"/>
  <c r="T12" i="7" s="1"/>
  <c r="T4" i="7"/>
  <c r="I27" i="7"/>
  <c r="T27" i="7" s="1"/>
  <c r="T14" i="7"/>
  <c r="I74" i="7"/>
  <c r="T74" i="7" s="1"/>
  <c r="T50" i="7"/>
  <c r="I128" i="7" l="1"/>
  <c r="T128" i="7" s="1"/>
</calcChain>
</file>

<file path=xl/sharedStrings.xml><?xml version="1.0" encoding="utf-8"?>
<sst xmlns="http://schemas.openxmlformats.org/spreadsheetml/2006/main" count="707" uniqueCount="159">
  <si>
    <t>Ítem</t>
  </si>
  <si>
    <t>Descripción</t>
  </si>
  <si>
    <t>Sede</t>
  </si>
  <si>
    <t>Unidad</t>
  </si>
  <si>
    <t>Cantidad</t>
  </si>
  <si>
    <t>Vr. Subtotal</t>
  </si>
  <si>
    <t>% IVA</t>
  </si>
  <si>
    <t>Vr. IVA</t>
  </si>
  <si>
    <t>Vr. Total</t>
  </si>
  <si>
    <t>MANTENIMIENTO FILTROS A PRESIÓN PARA PISICNAS</t>
  </si>
  <si>
    <t>TOTAL ACTIVIDAD</t>
  </si>
  <si>
    <t>MANTENIMIENTO PREVENTIVO PLANTAS ELECTRICAS 44 KW, 100 KW Y 150 KW</t>
  </si>
  <si>
    <t>SUMINISTRO DE INSUMOS QUÍMICOS</t>
  </si>
  <si>
    <t>SERVICIO DE LABORATORIO PARA AGUAS DE PISCINA</t>
  </si>
  <si>
    <t>MANTENIMIENTO CALENTADORES Y CALDERAS</t>
  </si>
  <si>
    <t>MANTENIMIENTO BOMBAS CENTRÍFUGAS Y SUMERGIBLES</t>
  </si>
  <si>
    <t>SISTEMA DE MEDICIÓN Y CONTROL EN LÍNEA DE PH, ORP, CLORO LIBRE Y CLORO TOTAL</t>
  </si>
  <si>
    <t>SUBTOTAL CTO</t>
  </si>
  <si>
    <t>CONVENCIONES</t>
  </si>
  <si>
    <t>IVA 19%</t>
  </si>
  <si>
    <t>CAF</t>
  </si>
  <si>
    <t>Centro Acuático Funza</t>
  </si>
  <si>
    <t>TOTAL CTO</t>
  </si>
  <si>
    <t>VSF</t>
  </si>
  <si>
    <t>Villa del Sol Funza</t>
  </si>
  <si>
    <t>CMF</t>
  </si>
  <si>
    <t>Cancha municipal Funza</t>
  </si>
  <si>
    <t>PPF</t>
  </si>
  <si>
    <t>Pista Patinaje Funza</t>
  </si>
  <si>
    <t>GB</t>
  </si>
  <si>
    <t>Gimnasio Bora</t>
  </si>
  <si>
    <t>Servicio de mantenimiento, limpieza general interna y externa a planta eléctrica. Se  realiza ajuste de soportes de motor generador, se realizan pruebas en vacío para verificar parámetros de trabajo de motor diésel y generador eléctrico.</t>
  </si>
  <si>
    <t>Super choque tarro por 1 kg o caneca por 20 kg (según disponibilidad)</t>
  </si>
  <si>
    <t>Corrector de pH+ polvo bulto por 25 kg o caja por 12 kg (según disponibilidad)</t>
  </si>
  <si>
    <t>Cloro al 91 caneca por 25 kg o 50 kg (según disponibilidad)</t>
  </si>
  <si>
    <t>Alguicida frasco o doy pack por 1 kg (según disponibilidad)</t>
  </si>
  <si>
    <t>Cloro granulado al 70% caneca por 25 kg o 40 kg (según disponibilidad)</t>
  </si>
  <si>
    <t>Reductor de pH- empaque por 25 kg o caja de 30 kg (según disponibilidad)</t>
  </si>
  <si>
    <t>Clarificante frasco por 1,5 kg o 1 kg (según disponibilidad)</t>
  </si>
  <si>
    <t>Swicht de flujo para caldera RBI serial 011673010</t>
  </si>
  <si>
    <t>Suministro de climatizador de piscina de 156 BTU marca Raypack, con pantalla digital LED. Alimentación con gas natural.</t>
  </si>
  <si>
    <t>Chimenea deflector y ducto de evacuación, en tubo galvanizado de 4"</t>
  </si>
  <si>
    <t>Válvula de alivio hasta 50 PSI y 110 °C con rosca NPT 3/4</t>
  </si>
  <si>
    <t>Mano de obra instalación y pruebas de funcionamiento swicht de flujo caldera RBI</t>
  </si>
  <si>
    <t>Transporte, mano de obra instalación, accesorios, materiales y puesta en marcha para el climatizador</t>
  </si>
  <si>
    <t>Rodamientos</t>
  </si>
  <si>
    <t>Sello mecánico</t>
  </si>
  <si>
    <t>Grava bulto por 25 kg</t>
  </si>
  <si>
    <t>bulto</t>
  </si>
  <si>
    <t>Arena bulto por 25 kg</t>
  </si>
  <si>
    <t>Antracita bulto por 25 kg</t>
  </si>
  <si>
    <t>Reposición de empaques y tornillería</t>
  </si>
  <si>
    <t>gbl</t>
  </si>
  <si>
    <t>Filtro de 16" con válvula multipor con 3 acoples</t>
  </si>
  <si>
    <t>und</t>
  </si>
  <si>
    <t>Servicio de transporte material filtrante</t>
  </si>
  <si>
    <t>servicio</t>
  </si>
  <si>
    <t>Retiro y disposición material filtrante (no certificado)</t>
  </si>
  <si>
    <t>Mano de obra mantenimiento filtros y puesta en marcha</t>
  </si>
  <si>
    <t>Aceite 15W-40 planta de 44 KW</t>
  </si>
  <si>
    <t>Filtro ACPM planta de 44 KW</t>
  </si>
  <si>
    <t>Filtro Aceite planta de 44 KW</t>
  </si>
  <si>
    <t>Filtro Aire planta de 44 KW</t>
  </si>
  <si>
    <t>Aceite 15W-40 planta de 100 KW</t>
  </si>
  <si>
    <t>Filtro ACPM planta de 100 KW</t>
  </si>
  <si>
    <t>Filtro Aceite planta de 100 KW</t>
  </si>
  <si>
    <t>Filtro Aire planta de 100 KW</t>
  </si>
  <si>
    <t>Aceite 15W-40 planta de 150 KW</t>
  </si>
  <si>
    <t>Filtro ACPM planta de 150 KW</t>
  </si>
  <si>
    <t>Filtro Aceite planta de 150 KW</t>
  </si>
  <si>
    <t>Filtro Aire planta de 150 KW</t>
  </si>
  <si>
    <t>kg</t>
  </si>
  <si>
    <t>Alkalino frasco por 4 kg</t>
  </si>
  <si>
    <t>Reactivo #1 Taylor DPD</t>
  </si>
  <si>
    <t>Reactivo Taylor rojo fenol pH #14 para serie 1000 Taylor</t>
  </si>
  <si>
    <t>Bicarbonato de sodio bulto por 25 kg</t>
  </si>
  <si>
    <t>Esponja caja por 2 und</t>
  </si>
  <si>
    <t>caja</t>
  </si>
  <si>
    <t>Nasa profesional tipo pala</t>
  </si>
  <si>
    <t>Cepillo recto de 18" con cerdas en Nylon</t>
  </si>
  <si>
    <t>Reactivo DPD #2 Taylor</t>
  </si>
  <si>
    <t>Colorimetro de 7 pasos</t>
  </si>
  <si>
    <t>Hiposulfito de sodio (tiosulfato de sodio)</t>
  </si>
  <si>
    <t>Cartuchos para gases ácidos máscara full face</t>
  </si>
  <si>
    <t>pH</t>
  </si>
  <si>
    <t>análisis</t>
  </si>
  <si>
    <t>Color</t>
  </si>
  <si>
    <t>Material flotante</t>
  </si>
  <si>
    <t>Conductividad</t>
  </si>
  <si>
    <t>Turbiedad</t>
  </si>
  <si>
    <t>Temperatura</t>
  </si>
  <si>
    <t>Ácido Cianúrico</t>
  </si>
  <si>
    <t>Alcalinidad total</t>
  </si>
  <si>
    <t>Aluminio</t>
  </si>
  <si>
    <t>Amonio</t>
  </si>
  <si>
    <t>Cloro residual libre</t>
  </si>
  <si>
    <t>Cloro combinado</t>
  </si>
  <si>
    <t>Cloro total</t>
  </si>
  <si>
    <t>Cobre</t>
  </si>
  <si>
    <t>Dureza total</t>
  </si>
  <si>
    <t>Hierro total</t>
  </si>
  <si>
    <t>Índice Langenier</t>
  </si>
  <si>
    <t>Potencial Redox</t>
  </si>
  <si>
    <t>Índice IRAPI</t>
  </si>
  <si>
    <t>Coliformes Termotolerantes</t>
  </si>
  <si>
    <t>Heterótrofos</t>
  </si>
  <si>
    <t>Mohos y Levaduras</t>
  </si>
  <si>
    <t>Escherichia coli</t>
  </si>
  <si>
    <t>Pseudomonas aerugionosa</t>
  </si>
  <si>
    <t>Servicio de muestreo laboratorio</t>
  </si>
  <si>
    <t>Impulsor</t>
  </si>
  <si>
    <t>Bobinado motor 3 HP</t>
  </si>
  <si>
    <t>Bobinado motor 3,6 HP</t>
  </si>
  <si>
    <t>Bobinado motor 5 HP</t>
  </si>
  <si>
    <t>Bobinado motor 5,5 HP</t>
  </si>
  <si>
    <t>Bobinado motor 6 HP</t>
  </si>
  <si>
    <t>Suministro bomba Barnes de 0,8 HP sumergible 110 VAC</t>
  </si>
  <si>
    <t>Diagnóstico y mantenimiento preventivo tablero de control y potencia</t>
  </si>
  <si>
    <t>Servicio tecnico especializado para el mantenimiento de bombas centrifuga ,asilado y barnizado de bobinado, pintura, ensamble y pruebas dielectricas. No incluye  mecanizados o cambio de partes mecanicas, (eje, impulsor, carcasa, tapas)</t>
  </si>
  <si>
    <t>Desmontaje y montaje de bomba en sitio - con traslado a taller.</t>
  </si>
  <si>
    <t>Mano de obra instalación y pruebas de funcionamiento bomba sumergible</t>
  </si>
  <si>
    <t>DULCOTROL PRO - pH, ORP, Cloro libre, Cloro total y Temperatura agua de piscinas</t>
  </si>
  <si>
    <t>Plataforma DULCONNEX anual por equipo</t>
  </si>
  <si>
    <t>Bomba Dosificadora Beta/ X - 18 lph @ 7 barg</t>
  </si>
  <si>
    <t>Cable de Control Universal - 10 mts</t>
  </si>
  <si>
    <t>Tanque de 140 lts PE - Color Natural</t>
  </si>
  <si>
    <t>Agitador para tanque de 140 L - 1725 RPM</t>
  </si>
  <si>
    <t>Tablero eléctrico para conexión eléctrica de agitadores para tanques de almacenamiento, bombas dosificadoras y controlador Dulcopool Pro.</t>
  </si>
  <si>
    <r>
      <rPr>
        <sz val="10"/>
        <rFont val="Century Gothic"/>
        <family val="2"/>
      </rPr>
      <t>Servicio de instalación y puesta en marcha del sistema de medición de cloro libre, cloro total, ORP, pH y temperatura en las instalaciones del cliente. Incluye mano de obra para montaje hidráulico y eléctrico de los sistemas, parametrización y
conexiones entre todos los componentes y capacitación al personal encargado de la operación de los equipos.</t>
    </r>
  </si>
  <si>
    <t>MANTENIMIENTO CORRECTIVO Y PRUEBAS RED CONTRA INCENDIOS</t>
  </si>
  <si>
    <t>Prueba de pitometria con base en lineamientos NFPA 20 que establece los requisitos para el diseño, instalación y mantenimiento de sistemas de bombas contra incendios. Esta norma abarca diversos aspectos relacionados con las bombas, incluyendo su capacidad, ubicación,
operación y mantenimiento.</t>
  </si>
  <si>
    <t>Manómetro de 2 1/2" rango 0-300 psi</t>
  </si>
  <si>
    <t>Presostato Danfoss</t>
  </si>
  <si>
    <t>Fabricación de niplería succión y descarga para la bomba jockey</t>
  </si>
  <si>
    <t>Cableado y conexión de tablero de control con el tablero de transferencia y conexión de líneas de salida de la planta eléctrica</t>
  </si>
  <si>
    <t>Conexión de motores 40 hp y 1.5 hp a tablero de control</t>
  </si>
  <si>
    <t>Cableado, conexiones y programacion tablero de transferencia</t>
  </si>
  <si>
    <t>Contactor con bloque auxiliar para motor de 40 hp</t>
  </si>
  <si>
    <t>Temporizador RTW-RE</t>
  </si>
  <si>
    <t>Temporizador RTW-RD</t>
  </si>
  <si>
    <r>
      <rPr>
        <sz val="10"/>
        <rFont val="Century Gothic"/>
        <family val="2"/>
      </rPr>
      <t>Contactor con bloque auxiliar para motor de
1.5 hp</t>
    </r>
  </si>
  <si>
    <t>Prueba hidrostática red de 4"</t>
  </si>
  <si>
    <t>Inspección, prueba de flujo y prueba hidrostática por punto a gabinete tipo 3</t>
  </si>
  <si>
    <t>Prueba de pitometría equipo de bombeo principal</t>
  </si>
  <si>
    <t>Inspección y prueba riser red de rociadores</t>
  </si>
  <si>
    <t>Pintura de tubería y tableros sistema de bombeo red contra incendios</t>
  </si>
  <si>
    <r>
      <rPr>
        <sz val="10"/>
        <rFont val="Century Gothic"/>
        <family val="2"/>
      </rPr>
      <t>Servicio tecnico especializado para el arranque del sistema de bombeo de la red contra incendios, parametrizacion de
encendido.</t>
    </r>
  </si>
  <si>
    <t>Desmontaje, reparación y montaje de bomba principal motor de 40 HP y bomba jockey motor de 1,5 HP</t>
  </si>
  <si>
    <t>FICHA TÉCNICA (DESCRIPCIÓN)</t>
  </si>
  <si>
    <t>QUIMINSA</t>
  </si>
  <si>
    <t>PROCOL S.A.S</t>
  </si>
  <si>
    <t>WATER QUALITY LTDA</t>
  </si>
  <si>
    <t>PROMEDIO</t>
  </si>
  <si>
    <r>
      <rPr>
        <sz val="8"/>
        <rFont val="Century Gothic"/>
        <family val="2"/>
      </rPr>
      <t>Servicio de instalación y puesta en marcha del sistema de medición de cloro libre, cloro total, ORP, pH y temperatura en las instalaciones del cliente. Incluye mano de obra para montaje hidráulico y eléctrico de los sistemas, parametrización y
conexiones entre todos los componentes y capacitación al personal encargado de la operación de los equipos.</t>
    </r>
  </si>
  <si>
    <r>
      <rPr>
        <sz val="8"/>
        <rFont val="Century Gothic"/>
        <family val="2"/>
      </rPr>
      <t>Contactor con bloque auxiliar para motor de
1.5 hp</t>
    </r>
  </si>
  <si>
    <r>
      <rPr>
        <sz val="8"/>
        <rFont val="Century Gothic"/>
        <family val="2"/>
      </rPr>
      <t>Servicio tecnico especializado para el arranque del sistema de bombeo de la red contra incendios, parametrizacion de
encendido.</t>
    </r>
  </si>
  <si>
    <t>IVA</t>
  </si>
  <si>
    <t>COSTOS TOTALES</t>
  </si>
  <si>
    <t>COSTOS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</si>
</sst>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6" formatCode="\$\ #,##0"/>
    <numFmt numFmtId="167" formatCode="\$\ #,##0.0"/>
    <numFmt numFmtId="168" formatCode="\$\ #,##0.00"/>
  </numFmts>
  <fonts count="25" x14ac:knownFonts="1">
    <font>
      <sz val="10"/>
      <color rgb="FF000000"/>
      <name val="Times New Roman"/>
      <charset val="204"/>
    </font>
    <font>
      <sz val="10"/>
      <color rgb="FF000000"/>
      <name val="Times New Roman"/>
      <charset val="204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Times New Roman"/>
      <family val="1"/>
    </font>
    <font>
      <b/>
      <sz val="8"/>
      <name val="Century Gothic"/>
      <family val="2"/>
    </font>
    <font>
      <b/>
      <sz val="10"/>
      <name val="Century Gothic"/>
      <family val="2"/>
    </font>
    <font>
      <sz val="8"/>
      <color rgb="FF000000"/>
      <name val="Century Gothic"/>
      <family val="2"/>
    </font>
    <font>
      <b/>
      <sz val="8"/>
      <color rgb="FF000000"/>
      <name val="Century Gothic"/>
      <family val="2"/>
    </font>
    <font>
      <sz val="10"/>
      <name val="Century Gothic"/>
      <family val="2"/>
    </font>
    <font>
      <sz val="8"/>
      <name val="Century Gothic"/>
      <family val="2"/>
    </font>
    <font>
      <b/>
      <sz val="12"/>
      <color rgb="FF000000"/>
      <name val="Century Gothic"/>
      <family val="2"/>
    </font>
    <font>
      <sz val="10"/>
      <color rgb="FF000000"/>
      <name val="Century Gothic"/>
      <family val="2"/>
    </font>
    <font>
      <b/>
      <sz val="10"/>
      <color rgb="FF000000"/>
      <name val="Century Gothic"/>
      <family val="2"/>
    </font>
    <font>
      <b/>
      <sz val="9"/>
      <color rgb="FF000000"/>
      <name val="Century Gothic"/>
      <family val="2"/>
    </font>
    <font>
      <sz val="9"/>
      <color rgb="FF000000"/>
      <name val="Century Gothic"/>
      <family val="2"/>
    </font>
    <font>
      <sz val="8"/>
      <color rgb="FF000000"/>
      <name val="Times New Roman"/>
      <family val="1"/>
    </font>
    <font>
      <b/>
      <sz val="8"/>
      <color theme="1"/>
      <name val="Century Gothic"/>
      <family val="2"/>
    </font>
    <font>
      <sz val="8"/>
      <color theme="1"/>
      <name val="Century Gothic"/>
      <family val="2"/>
    </font>
    <font>
      <sz val="10"/>
      <name val="Times New Roman"/>
      <family val="1"/>
    </font>
    <font>
      <b/>
      <sz val="13"/>
      <color rgb="FF000000"/>
      <name val="Century Gothic"/>
      <family val="2"/>
    </font>
    <font>
      <b/>
      <sz val="13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rgb="FFBCD6ED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EE1EF"/>
        <bgColor indexed="64"/>
      </patternFill>
    </fill>
    <fill>
      <patternFill patternType="solid">
        <fgColor rgb="FFC5DFF7"/>
        <bgColor indexed="64"/>
      </patternFill>
    </fill>
    <fill>
      <patternFill patternType="solid">
        <fgColor rgb="FFF5DED3"/>
        <bgColor indexed="64"/>
      </patternFill>
    </fill>
    <fill>
      <patternFill patternType="solid">
        <fgColor rgb="FFCAE8CD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</cellStyleXfs>
  <cellXfs count="146">
    <xf numFmtId="0" fontId="0" fillId="0" borderId="0" xfId="0" applyFill="1" applyBorder="1" applyAlignment="1">
      <alignment horizontal="left" vertical="top"/>
    </xf>
    <xf numFmtId="0" fontId="4" fillId="0" borderId="1" xfId="3" applyFont="1" applyBorder="1" applyAlignment="1">
      <alignment horizontal="center" vertical="center"/>
    </xf>
    <xf numFmtId="0" fontId="4" fillId="0" borderId="1" xfId="3" applyFont="1" applyBorder="1" applyAlignment="1">
      <alignment vertical="center"/>
    </xf>
    <xf numFmtId="0" fontId="5" fillId="0" borderId="0" xfId="7" applyAlignment="1">
      <alignment horizontal="left" vertical="top"/>
    </xf>
    <xf numFmtId="0" fontId="11" fillId="0" borderId="1" xfId="7" applyFont="1" applyBorder="1" applyAlignment="1">
      <alignment horizontal="center" vertical="top" wrapText="1"/>
    </xf>
    <xf numFmtId="1" fontId="8" fillId="0" borderId="1" xfId="7" applyNumberFormat="1" applyFont="1" applyBorder="1" applyAlignment="1">
      <alignment horizontal="center" vertical="top" shrinkToFit="1"/>
    </xf>
    <xf numFmtId="0" fontId="8" fillId="0" borderId="1" xfId="7" applyFont="1" applyBorder="1" applyAlignment="1">
      <alignment horizontal="center" wrapText="1"/>
    </xf>
    <xf numFmtId="0" fontId="8" fillId="0" borderId="1" xfId="7" applyFont="1" applyBorder="1" applyAlignment="1">
      <alignment horizontal="center" vertical="center" wrapText="1"/>
    </xf>
    <xf numFmtId="0" fontId="8" fillId="0" borderId="1" xfId="7" applyFont="1" applyBorder="1" applyAlignment="1">
      <alignment vertical="top" wrapText="1"/>
    </xf>
    <xf numFmtId="1" fontId="8" fillId="0" borderId="1" xfId="7" applyNumberFormat="1" applyFont="1" applyBorder="1" applyAlignment="1">
      <alignment horizontal="center" vertical="center" shrinkToFit="1"/>
    </xf>
    <xf numFmtId="0" fontId="17" fillId="0" borderId="0" xfId="7" applyFont="1" applyAlignment="1">
      <alignment horizontal="left" vertical="top"/>
    </xf>
    <xf numFmtId="0" fontId="5" fillId="0" borderId="0" xfId="7" applyFill="1" applyAlignment="1">
      <alignment horizontal="left" vertical="top"/>
    </xf>
    <xf numFmtId="0" fontId="10" fillId="0" borderId="1" xfId="7" applyFont="1" applyFill="1" applyBorder="1" applyAlignment="1">
      <alignment horizontal="left" vertical="top" wrapText="1"/>
    </xf>
    <xf numFmtId="0" fontId="11" fillId="0" borderId="1" xfId="7" applyFont="1" applyFill="1" applyBorder="1" applyAlignment="1">
      <alignment horizontal="center" vertical="top" wrapText="1"/>
    </xf>
    <xf numFmtId="0" fontId="8" fillId="0" borderId="1" xfId="7" applyFont="1" applyFill="1" applyBorder="1" applyAlignment="1">
      <alignment horizontal="center" wrapText="1"/>
    </xf>
    <xf numFmtId="0" fontId="8" fillId="0" borderId="1" xfId="7" applyFont="1" applyFill="1" applyBorder="1" applyAlignment="1">
      <alignment horizontal="center" vertical="center" wrapText="1"/>
    </xf>
    <xf numFmtId="0" fontId="8" fillId="0" borderId="1" xfId="7" applyFont="1" applyFill="1" applyBorder="1" applyAlignment="1">
      <alignment vertical="top" wrapText="1"/>
    </xf>
    <xf numFmtId="0" fontId="10" fillId="0" borderId="1" xfId="7" applyFont="1" applyFill="1" applyBorder="1" applyAlignment="1">
      <alignment vertical="center" wrapText="1"/>
    </xf>
    <xf numFmtId="0" fontId="13" fillId="0" borderId="1" xfId="7" applyFont="1" applyFill="1" applyBorder="1" applyAlignment="1">
      <alignment horizontal="left" vertical="top" wrapText="1"/>
    </xf>
    <xf numFmtId="0" fontId="10" fillId="0" borderId="1" xfId="7" applyFont="1" applyFill="1" applyBorder="1" applyAlignment="1">
      <alignment horizontal="center" vertical="center" wrapText="1"/>
    </xf>
    <xf numFmtId="0" fontId="10" fillId="0" borderId="1" xfId="7" applyFont="1" applyFill="1" applyBorder="1" applyAlignment="1">
      <alignment horizontal="center" vertical="top" wrapText="1"/>
    </xf>
    <xf numFmtId="0" fontId="17" fillId="0" borderId="0" xfId="7" applyFont="1" applyFill="1" applyAlignment="1">
      <alignment horizontal="left" vertical="top"/>
    </xf>
    <xf numFmtId="0" fontId="6" fillId="0" borderId="1" xfId="7" applyFont="1" applyFill="1" applyBorder="1" applyAlignment="1">
      <alignment horizontal="center" vertical="center" wrapText="1"/>
    </xf>
    <xf numFmtId="0" fontId="7" fillId="0" borderId="1" xfId="7" applyFont="1" applyFill="1" applyBorder="1" applyAlignment="1">
      <alignment horizontal="center" vertical="center" wrapText="1"/>
    </xf>
    <xf numFmtId="0" fontId="8" fillId="0" borderId="1" xfId="7" applyFont="1" applyFill="1" applyBorder="1" applyAlignment="1">
      <alignment horizontal="left" wrapText="1"/>
    </xf>
    <xf numFmtId="1" fontId="9" fillId="0" borderId="1" xfId="7" applyNumberFormat="1" applyFont="1" applyFill="1" applyBorder="1" applyAlignment="1">
      <alignment horizontal="center" vertical="top" shrinkToFit="1"/>
    </xf>
    <xf numFmtId="0" fontId="8" fillId="0" borderId="1" xfId="7" applyFont="1" applyFill="1" applyBorder="1" applyAlignment="1">
      <alignment horizontal="left" vertical="center" wrapText="1"/>
    </xf>
    <xf numFmtId="0" fontId="8" fillId="0" borderId="1" xfId="7" applyFont="1" applyFill="1" applyBorder="1" applyAlignment="1">
      <alignment horizontal="left" vertical="top" wrapText="1"/>
    </xf>
    <xf numFmtId="0" fontId="11" fillId="0" borderId="1" xfId="7" applyFont="1" applyFill="1" applyBorder="1" applyAlignment="1">
      <alignment vertical="center" wrapText="1"/>
    </xf>
    <xf numFmtId="0" fontId="11" fillId="0" borderId="1" xfId="7" applyFont="1" applyFill="1" applyBorder="1" applyAlignment="1">
      <alignment horizontal="left" vertical="top" wrapText="1"/>
    </xf>
    <xf numFmtId="0" fontId="11" fillId="0" borderId="1" xfId="7" applyFont="1" applyFill="1" applyBorder="1" applyAlignment="1">
      <alignment horizontal="center" vertical="center" wrapText="1"/>
    </xf>
    <xf numFmtId="0" fontId="6" fillId="4" borderId="1" xfId="7" applyFont="1" applyFill="1" applyBorder="1" applyAlignment="1">
      <alignment horizontal="center" vertical="center" wrapText="1"/>
    </xf>
    <xf numFmtId="0" fontId="6" fillId="4" borderId="1" xfId="7" applyFont="1" applyFill="1" applyBorder="1" applyAlignment="1">
      <alignment horizontal="right" vertical="center" wrapText="1"/>
    </xf>
    <xf numFmtId="0" fontId="8" fillId="4" borderId="1" xfId="7" applyFont="1" applyFill="1" applyBorder="1" applyAlignment="1">
      <alignment horizontal="left" wrapText="1"/>
    </xf>
    <xf numFmtId="1" fontId="9" fillId="4" borderId="1" xfId="7" applyNumberFormat="1" applyFont="1" applyFill="1" applyBorder="1" applyAlignment="1">
      <alignment horizontal="center" vertical="top" shrinkToFit="1"/>
    </xf>
    <xf numFmtId="0" fontId="8" fillId="0" borderId="1" xfId="7" applyFont="1" applyBorder="1" applyAlignment="1">
      <alignment horizontal="left" vertical="top" wrapText="1"/>
    </xf>
    <xf numFmtId="0" fontId="11" fillId="0" borderId="1" xfId="7" applyFont="1" applyBorder="1" applyAlignment="1">
      <alignment vertical="center" wrapText="1"/>
    </xf>
    <xf numFmtId="0" fontId="6" fillId="5" borderId="1" xfId="7" applyFont="1" applyFill="1" applyBorder="1" applyAlignment="1">
      <alignment horizontal="center" vertical="top" wrapText="1"/>
    </xf>
    <xf numFmtId="0" fontId="11" fillId="0" borderId="1" xfId="7" applyFont="1" applyBorder="1" applyAlignment="1">
      <alignment horizontal="left" vertical="top" wrapText="1"/>
    </xf>
    <xf numFmtId="0" fontId="11" fillId="0" borderId="1" xfId="7" applyFont="1" applyBorder="1" applyAlignment="1">
      <alignment horizontal="center" vertical="center" wrapText="1"/>
    </xf>
    <xf numFmtId="0" fontId="9" fillId="4" borderId="1" xfId="7" applyFont="1" applyFill="1" applyBorder="1" applyAlignment="1">
      <alignment vertical="center" wrapText="1"/>
    </xf>
    <xf numFmtId="0" fontId="8" fillId="0" borderId="0" xfId="7" applyFont="1" applyAlignment="1">
      <alignment horizontal="left" vertical="top"/>
    </xf>
    <xf numFmtId="0" fontId="6" fillId="6" borderId="1" xfId="7" applyFont="1" applyFill="1" applyBorder="1" applyAlignment="1">
      <alignment horizontal="center" vertical="center" wrapText="1"/>
    </xf>
    <xf numFmtId="164" fontId="8" fillId="6" borderId="1" xfId="8" applyNumberFormat="1" applyFont="1" applyFill="1" applyBorder="1" applyAlignment="1">
      <alignment horizontal="right" vertical="top" shrinkToFit="1"/>
    </xf>
    <xf numFmtId="9" fontId="8" fillId="6" borderId="1" xfId="7" applyNumberFormat="1" applyFont="1" applyFill="1" applyBorder="1" applyAlignment="1">
      <alignment horizontal="center" vertical="center" shrinkToFit="1"/>
    </xf>
    <xf numFmtId="166" fontId="8" fillId="6" borderId="1" xfId="7" applyNumberFormat="1" applyFont="1" applyFill="1" applyBorder="1" applyAlignment="1">
      <alignment horizontal="center" vertical="top" shrinkToFit="1"/>
    </xf>
    <xf numFmtId="166" fontId="8" fillId="6" borderId="1" xfId="7" applyNumberFormat="1" applyFont="1" applyFill="1" applyBorder="1" applyAlignment="1">
      <alignment horizontal="right" vertical="top" shrinkToFit="1"/>
    </xf>
    <xf numFmtId="164" fontId="8" fillId="6" borderId="1" xfId="8" applyNumberFormat="1" applyFont="1" applyFill="1" applyBorder="1" applyAlignment="1">
      <alignment horizontal="right" vertical="center" shrinkToFit="1"/>
    </xf>
    <xf numFmtId="166" fontId="8" fillId="6" borderId="1" xfId="7" applyNumberFormat="1" applyFont="1" applyFill="1" applyBorder="1" applyAlignment="1">
      <alignment vertical="center" shrinkToFit="1"/>
    </xf>
    <xf numFmtId="166" fontId="8" fillId="6" borderId="1" xfId="7" applyNumberFormat="1" applyFont="1" applyFill="1" applyBorder="1" applyAlignment="1">
      <alignment horizontal="right" vertical="center" shrinkToFit="1"/>
    </xf>
    <xf numFmtId="9" fontId="8" fillId="6" borderId="1" xfId="7" applyNumberFormat="1" applyFont="1" applyFill="1" applyBorder="1" applyAlignment="1">
      <alignment horizontal="left" vertical="center" shrinkToFit="1"/>
    </xf>
    <xf numFmtId="168" fontId="8" fillId="6" borderId="1" xfId="7" applyNumberFormat="1" applyFont="1" applyFill="1" applyBorder="1" applyAlignment="1">
      <alignment horizontal="left" vertical="top" shrinkToFit="1"/>
    </xf>
    <xf numFmtId="168" fontId="8" fillId="6" borderId="1" xfId="7" applyNumberFormat="1" applyFont="1" applyFill="1" applyBorder="1" applyAlignment="1">
      <alignment horizontal="center" vertical="top" shrinkToFit="1"/>
    </xf>
    <xf numFmtId="166" fontId="8" fillId="6" borderId="1" xfId="8" applyNumberFormat="1" applyFont="1" applyFill="1" applyBorder="1" applyAlignment="1">
      <alignment horizontal="right" vertical="top" shrinkToFit="1"/>
    </xf>
    <xf numFmtId="166" fontId="8" fillId="6" borderId="1" xfId="7" applyNumberFormat="1" applyFont="1" applyFill="1" applyBorder="1" applyAlignment="1">
      <alignment vertical="top" shrinkToFit="1"/>
    </xf>
    <xf numFmtId="166" fontId="9" fillId="6" borderId="1" xfId="7" applyNumberFormat="1" applyFont="1" applyFill="1" applyBorder="1" applyAlignment="1">
      <alignment horizontal="center" vertical="center" shrinkToFit="1"/>
    </xf>
    <xf numFmtId="166" fontId="9" fillId="6" borderId="1" xfId="7" applyNumberFormat="1" applyFont="1" applyFill="1" applyBorder="1" applyAlignment="1">
      <alignment horizontal="right" vertical="center" shrinkToFit="1"/>
    </xf>
    <xf numFmtId="166" fontId="9" fillId="6" borderId="1" xfId="7" applyNumberFormat="1" applyFont="1" applyFill="1" applyBorder="1" applyAlignment="1">
      <alignment vertical="center" shrinkToFit="1"/>
    </xf>
    <xf numFmtId="164" fontId="8" fillId="6" borderId="1" xfId="7" applyNumberFormat="1" applyFont="1" applyFill="1" applyBorder="1" applyAlignment="1">
      <alignment horizontal="center" vertical="center" wrapText="1"/>
    </xf>
    <xf numFmtId="164" fontId="8" fillId="6" borderId="1" xfId="8" applyNumberFormat="1" applyFont="1" applyFill="1" applyBorder="1" applyAlignment="1">
      <alignment horizontal="right" vertical="center"/>
    </xf>
    <xf numFmtId="168" fontId="15" fillId="6" borderId="1" xfId="7" applyNumberFormat="1" applyFont="1" applyFill="1" applyBorder="1" applyAlignment="1">
      <alignment horizontal="center" vertical="center" shrinkToFit="1"/>
    </xf>
    <xf numFmtId="0" fontId="17" fillId="6" borderId="0" xfId="7" applyFont="1" applyFill="1" applyAlignment="1">
      <alignment horizontal="left" vertical="top"/>
    </xf>
    <xf numFmtId="0" fontId="17" fillId="6" borderId="0" xfId="7" applyFont="1" applyFill="1" applyAlignment="1">
      <alignment horizontal="left" vertical="center"/>
    </xf>
    <xf numFmtId="44" fontId="18" fillId="7" borderId="1" xfId="5" applyFont="1" applyFill="1" applyBorder="1" applyAlignment="1">
      <alignment horizontal="center" vertical="center"/>
    </xf>
    <xf numFmtId="44" fontId="19" fillId="7" borderId="1" xfId="5" applyFont="1" applyFill="1" applyBorder="1" applyAlignment="1">
      <alignment vertical="center"/>
    </xf>
    <xf numFmtId="9" fontId="19" fillId="7" borderId="1" xfId="6" applyFont="1" applyFill="1" applyBorder="1" applyAlignment="1">
      <alignment horizontal="center" vertical="center"/>
    </xf>
    <xf numFmtId="44" fontId="18" fillId="7" borderId="1" xfId="3" applyNumberFormat="1" applyFont="1" applyFill="1" applyBorder="1" applyAlignment="1">
      <alignment vertical="center" wrapText="1"/>
    </xf>
    <xf numFmtId="44" fontId="18" fillId="7" borderId="1" xfId="5" applyFont="1" applyFill="1" applyBorder="1" applyAlignment="1">
      <alignment vertical="center"/>
    </xf>
    <xf numFmtId="44" fontId="4" fillId="7" borderId="0" xfId="5" applyFont="1" applyFill="1" applyAlignment="1">
      <alignment vertical="center"/>
    </xf>
    <xf numFmtId="44" fontId="4" fillId="7" borderId="0" xfId="5" applyFont="1" applyFill="1" applyAlignment="1">
      <alignment horizontal="center" vertical="center"/>
    </xf>
    <xf numFmtId="0" fontId="6" fillId="8" borderId="1" xfId="0" applyFont="1" applyFill="1" applyBorder="1" applyAlignment="1">
      <alignment horizontal="left" vertical="top" wrapText="1" indent="1"/>
    </xf>
    <xf numFmtId="0" fontId="6" fillId="8" borderId="1" xfId="0" applyFont="1" applyFill="1" applyBorder="1" applyAlignment="1">
      <alignment horizontal="center" vertical="top" wrapText="1"/>
    </xf>
    <xf numFmtId="0" fontId="6" fillId="8" borderId="1" xfId="0" applyFont="1" applyFill="1" applyBorder="1" applyAlignment="1">
      <alignment horizontal="left" vertical="top" wrapText="1" indent="3"/>
    </xf>
    <xf numFmtId="0" fontId="6" fillId="8" borderId="1" xfId="0" applyFont="1" applyFill="1" applyBorder="1" applyAlignment="1">
      <alignment horizontal="left" vertical="top" wrapText="1" indent="2"/>
    </xf>
    <xf numFmtId="9" fontId="11" fillId="8" borderId="1" xfId="0" applyNumberFormat="1" applyFont="1" applyFill="1" applyBorder="1" applyAlignment="1">
      <alignment horizontal="center" vertical="top" shrinkToFit="1"/>
    </xf>
    <xf numFmtId="164" fontId="11" fillId="8" borderId="1" xfId="1" applyNumberFormat="1" applyFont="1" applyFill="1" applyBorder="1" applyAlignment="1">
      <alignment horizontal="right" vertical="top" shrinkToFit="1"/>
    </xf>
    <xf numFmtId="9" fontId="11" fillId="8" borderId="1" xfId="2" applyFont="1" applyFill="1" applyBorder="1" applyAlignment="1">
      <alignment horizontal="center" vertical="top" shrinkToFit="1"/>
    </xf>
    <xf numFmtId="164" fontId="11" fillId="8" borderId="1" xfId="1" applyNumberFormat="1" applyFont="1" applyFill="1" applyBorder="1" applyAlignment="1">
      <alignment horizontal="center" vertical="center" shrinkToFit="1"/>
    </xf>
    <xf numFmtId="9" fontId="11" fillId="8" borderId="1" xfId="0" applyNumberFormat="1" applyFont="1" applyFill="1" applyBorder="1" applyAlignment="1">
      <alignment horizontal="center" vertical="center" shrinkToFit="1"/>
    </xf>
    <xf numFmtId="164" fontId="6" fillId="8" borderId="1" xfId="1" applyNumberFormat="1" applyFont="1" applyFill="1" applyBorder="1" applyAlignment="1">
      <alignment horizontal="right" vertical="top" shrinkToFit="1"/>
    </xf>
    <xf numFmtId="164" fontId="11" fillId="8" borderId="1" xfId="1" applyNumberFormat="1" applyFont="1" applyFill="1" applyBorder="1" applyAlignment="1">
      <alignment horizontal="right" vertical="center" shrinkToFit="1"/>
    </xf>
    <xf numFmtId="0" fontId="20" fillId="8" borderId="0" xfId="7" applyFont="1" applyFill="1" applyAlignment="1">
      <alignment horizontal="left" vertical="top"/>
    </xf>
    <xf numFmtId="0" fontId="20" fillId="8" borderId="0" xfId="0" applyFont="1" applyFill="1" applyBorder="1" applyAlignment="1">
      <alignment horizontal="left" vertical="top"/>
    </xf>
    <xf numFmtId="0" fontId="6" fillId="9" borderId="1" xfId="0" applyFont="1" applyFill="1" applyBorder="1" applyAlignment="1">
      <alignment horizontal="center" vertical="center" wrapText="1"/>
    </xf>
    <xf numFmtId="164" fontId="11" fillId="9" borderId="1" xfId="7" applyNumberFormat="1" applyFont="1" applyFill="1" applyBorder="1" applyAlignment="1">
      <alignment horizontal="left" vertical="top"/>
    </xf>
    <xf numFmtId="166" fontId="11" fillId="9" borderId="1" xfId="7" applyNumberFormat="1" applyFont="1" applyFill="1" applyBorder="1" applyAlignment="1">
      <alignment horizontal="left" vertical="top"/>
    </xf>
    <xf numFmtId="164" fontId="11" fillId="9" borderId="1" xfId="7" applyNumberFormat="1" applyFont="1" applyFill="1" applyBorder="1" applyAlignment="1">
      <alignment horizontal="center" vertical="center"/>
    </xf>
    <xf numFmtId="166" fontId="11" fillId="9" borderId="1" xfId="7" applyNumberFormat="1" applyFont="1" applyFill="1" applyBorder="1" applyAlignment="1">
      <alignment horizontal="center" vertical="center"/>
    </xf>
    <xf numFmtId="0" fontId="20" fillId="9" borderId="0" xfId="7" applyFont="1" applyFill="1" applyAlignment="1">
      <alignment horizontal="left" vertical="top"/>
    </xf>
    <xf numFmtId="44" fontId="23" fillId="7" borderId="1" xfId="3" applyNumberFormat="1" applyFont="1" applyFill="1" applyBorder="1" applyAlignment="1">
      <alignment vertical="center" wrapText="1"/>
    </xf>
    <xf numFmtId="44" fontId="23" fillId="7" borderId="1" xfId="5" applyFont="1" applyFill="1" applyBorder="1" applyAlignment="1">
      <alignment vertical="center"/>
    </xf>
    <xf numFmtId="164" fontId="7" fillId="8" borderId="1" xfId="1" applyNumberFormat="1" applyFont="1" applyFill="1" applyBorder="1" applyAlignment="1">
      <alignment horizontal="right" vertical="top" shrinkToFit="1"/>
    </xf>
    <xf numFmtId="4" fontId="14" fillId="6" borderId="1" xfId="7" applyNumberFormat="1" applyFont="1" applyFill="1" applyBorder="1" applyAlignment="1">
      <alignment horizontal="right" vertical="top" shrinkToFit="1"/>
    </xf>
    <xf numFmtId="4" fontId="14" fillId="7" borderId="1" xfId="7" applyNumberFormat="1" applyFont="1" applyFill="1" applyBorder="1" applyAlignment="1">
      <alignment horizontal="right" vertical="top" shrinkToFit="1"/>
    </xf>
    <xf numFmtId="4" fontId="7" fillId="8" borderId="1" xfId="7" applyNumberFormat="1" applyFont="1" applyFill="1" applyBorder="1" applyAlignment="1">
      <alignment horizontal="right" vertical="top" shrinkToFit="1"/>
    </xf>
    <xf numFmtId="0" fontId="7" fillId="6" borderId="1" xfId="7" applyFont="1" applyFill="1" applyBorder="1" applyAlignment="1">
      <alignment horizontal="center" vertical="center" wrapText="1"/>
    </xf>
    <xf numFmtId="4" fontId="7" fillId="8" borderId="1" xfId="0" applyNumberFormat="1" applyFont="1" applyFill="1" applyBorder="1" applyAlignment="1">
      <alignment horizontal="right" vertical="top" shrinkToFit="1"/>
    </xf>
    <xf numFmtId="0" fontId="7" fillId="9" borderId="1" xfId="0" applyFont="1" applyFill="1" applyBorder="1" applyAlignment="1">
      <alignment horizontal="left" vertical="top" wrapText="1"/>
    </xf>
    <xf numFmtId="164" fontId="7" fillId="9" borderId="1" xfId="7" applyNumberFormat="1" applyFont="1" applyFill="1" applyBorder="1" applyAlignment="1">
      <alignment horizontal="left" vertical="top"/>
    </xf>
    <xf numFmtId="166" fontId="7" fillId="9" borderId="1" xfId="7" applyNumberFormat="1" applyFont="1" applyFill="1" applyBorder="1" applyAlignment="1">
      <alignment horizontal="left" vertical="top"/>
    </xf>
    <xf numFmtId="9" fontId="11" fillId="8" borderId="1" xfId="2" applyFont="1" applyFill="1" applyBorder="1" applyAlignment="1">
      <alignment horizontal="center" vertical="center" shrinkToFit="1"/>
    </xf>
    <xf numFmtId="164" fontId="9" fillId="6" borderId="1" xfId="8" applyNumberFormat="1" applyFont="1" applyFill="1" applyBorder="1" applyAlignment="1">
      <alignment horizontal="center" vertical="center" shrinkToFit="1"/>
    </xf>
    <xf numFmtId="167" fontId="9" fillId="6" borderId="1" xfId="7" applyNumberFormat="1" applyFont="1" applyFill="1" applyBorder="1" applyAlignment="1">
      <alignment horizontal="center" vertical="center" shrinkToFit="1"/>
    </xf>
    <xf numFmtId="3" fontId="6" fillId="8" borderId="1" xfId="0" applyNumberFormat="1" applyFont="1" applyFill="1" applyBorder="1" applyAlignment="1">
      <alignment horizontal="right" vertical="center" shrinkToFit="1"/>
    </xf>
    <xf numFmtId="9" fontId="9" fillId="6" borderId="1" xfId="7" applyNumberFormat="1" applyFont="1" applyFill="1" applyBorder="1" applyAlignment="1">
      <alignment horizontal="center" vertical="center" shrinkToFit="1"/>
    </xf>
    <xf numFmtId="9" fontId="18" fillId="7" borderId="1" xfId="6" applyFont="1" applyFill="1" applyBorder="1" applyAlignment="1">
      <alignment horizontal="center" vertical="center"/>
    </xf>
    <xf numFmtId="9" fontId="6" fillId="8" borderId="1" xfId="2" applyFont="1" applyFill="1" applyBorder="1" applyAlignment="1">
      <alignment horizontal="center" vertical="center" shrinkToFit="1"/>
    </xf>
    <xf numFmtId="164" fontId="6" fillId="9" borderId="1" xfId="7" applyNumberFormat="1" applyFont="1" applyFill="1" applyBorder="1" applyAlignment="1">
      <alignment horizontal="left" vertical="center"/>
    </xf>
    <xf numFmtId="166" fontId="6" fillId="9" borderId="1" xfId="7" applyNumberFormat="1" applyFont="1" applyFill="1" applyBorder="1" applyAlignment="1">
      <alignment horizontal="left" vertical="center"/>
    </xf>
    <xf numFmtId="164" fontId="6" fillId="8" borderId="1" xfId="1" applyNumberFormat="1" applyFont="1" applyFill="1" applyBorder="1" applyAlignment="1">
      <alignment horizontal="right" vertical="center" shrinkToFit="1"/>
    </xf>
    <xf numFmtId="9" fontId="9" fillId="6" borderId="1" xfId="7" applyNumberFormat="1" applyFont="1" applyFill="1" applyBorder="1" applyAlignment="1">
      <alignment vertical="center" shrinkToFit="1"/>
    </xf>
    <xf numFmtId="9" fontId="6" fillId="8" borderId="1" xfId="0" applyNumberFormat="1" applyFont="1" applyFill="1" applyBorder="1" applyAlignment="1">
      <alignment horizontal="center" vertical="center" shrinkToFit="1"/>
    </xf>
    <xf numFmtId="44" fontId="18" fillId="7" borderId="1" xfId="3" applyNumberFormat="1" applyFont="1" applyFill="1" applyBorder="1" applyAlignment="1">
      <alignment horizontal="center" vertical="center" wrapText="1"/>
    </xf>
    <xf numFmtId="164" fontId="6" fillId="8" borderId="1" xfId="1" applyNumberFormat="1" applyFont="1" applyFill="1" applyBorder="1" applyAlignment="1">
      <alignment horizontal="center" vertical="center" shrinkToFit="1"/>
    </xf>
    <xf numFmtId="164" fontId="6" fillId="9" borderId="1" xfId="7" applyNumberFormat="1" applyFont="1" applyFill="1" applyBorder="1" applyAlignment="1">
      <alignment horizontal="center" vertical="center"/>
    </xf>
    <xf numFmtId="166" fontId="6" fillId="9" borderId="1" xfId="7" applyNumberFormat="1" applyFont="1" applyFill="1" applyBorder="1" applyAlignment="1">
      <alignment horizontal="center" vertical="center"/>
    </xf>
    <xf numFmtId="0" fontId="6" fillId="4" borderId="1" xfId="7" applyFont="1" applyFill="1" applyBorder="1" applyAlignment="1">
      <alignment horizontal="center" vertical="top" wrapText="1"/>
    </xf>
    <xf numFmtId="0" fontId="3" fillId="3" borderId="1" xfId="3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top" wrapText="1"/>
    </xf>
    <xf numFmtId="1" fontId="9" fillId="0" borderId="1" xfId="7" applyNumberFormat="1" applyFont="1" applyFill="1" applyBorder="1" applyAlignment="1">
      <alignment horizontal="center" vertical="center" shrinkToFit="1"/>
    </xf>
    <xf numFmtId="0" fontId="15" fillId="0" borderId="1" xfId="7" applyFont="1" applyFill="1" applyBorder="1" applyAlignment="1">
      <alignment horizontal="center" vertical="center" wrapText="1"/>
    </xf>
    <xf numFmtId="1" fontId="15" fillId="0" borderId="1" xfId="7" applyNumberFormat="1" applyFont="1" applyFill="1" applyBorder="1" applyAlignment="1">
      <alignment horizontal="center" vertical="center" shrinkToFit="1"/>
    </xf>
    <xf numFmtId="0" fontId="13" fillId="0" borderId="1" xfId="7" applyFont="1" applyFill="1" applyBorder="1" applyAlignment="1">
      <alignment horizontal="center" vertical="center" wrapText="1"/>
    </xf>
    <xf numFmtId="1" fontId="9" fillId="4" borderId="1" xfId="7" applyNumberFormat="1" applyFont="1" applyFill="1" applyBorder="1" applyAlignment="1">
      <alignment horizontal="center" vertical="center" shrinkToFit="1"/>
    </xf>
    <xf numFmtId="0" fontId="6" fillId="5" borderId="1" xfId="7" applyFont="1" applyFill="1" applyBorder="1" applyAlignment="1">
      <alignment horizontal="center" vertical="top" wrapText="1"/>
    </xf>
    <xf numFmtId="0" fontId="6" fillId="5" borderId="1" xfId="7" applyFont="1" applyFill="1" applyBorder="1" applyAlignment="1">
      <alignment horizontal="center" vertical="center" wrapText="1"/>
    </xf>
    <xf numFmtId="0" fontId="7" fillId="5" borderId="1" xfId="7" applyFont="1" applyFill="1" applyBorder="1" applyAlignment="1">
      <alignment horizontal="center" vertical="top" wrapText="1"/>
    </xf>
    <xf numFmtId="0" fontId="21" fillId="0" borderId="1" xfId="7" applyFont="1" applyBorder="1" applyAlignment="1">
      <alignment horizontal="center" vertical="center"/>
    </xf>
    <xf numFmtId="0" fontId="21" fillId="6" borderId="1" xfId="7" applyFont="1" applyFill="1" applyBorder="1" applyAlignment="1">
      <alignment horizontal="center" vertical="center"/>
    </xf>
    <xf numFmtId="0" fontId="21" fillId="7" borderId="1" xfId="7" applyFont="1" applyFill="1" applyBorder="1" applyAlignment="1">
      <alignment horizontal="center" vertical="center"/>
    </xf>
    <xf numFmtId="0" fontId="22" fillId="8" borderId="1" xfId="7" applyFont="1" applyFill="1" applyBorder="1" applyAlignment="1">
      <alignment horizontal="center" vertical="center"/>
    </xf>
    <xf numFmtId="0" fontId="6" fillId="3" borderId="1" xfId="7" applyFont="1" applyFill="1" applyBorder="1" applyAlignment="1">
      <alignment horizontal="center" vertical="center" wrapText="1"/>
    </xf>
    <xf numFmtId="0" fontId="8" fillId="4" borderId="1" xfId="7" applyFont="1" applyFill="1" applyBorder="1" applyAlignment="1">
      <alignment horizontal="center" vertical="center" wrapText="1"/>
    </xf>
    <xf numFmtId="0" fontId="22" fillId="9" borderId="1" xfId="7" applyFont="1" applyFill="1" applyBorder="1" applyAlignment="1">
      <alignment horizontal="center" vertical="center"/>
    </xf>
    <xf numFmtId="0" fontId="6" fillId="4" borderId="1" xfId="7" applyFont="1" applyFill="1" applyBorder="1" applyAlignment="1">
      <alignment horizontal="center" vertical="center" wrapText="1"/>
    </xf>
    <xf numFmtId="3" fontId="7" fillId="9" borderId="1" xfId="7" applyNumberFormat="1" applyFont="1" applyFill="1" applyBorder="1" applyAlignment="1">
      <alignment horizontal="center" vertical="top"/>
    </xf>
    <xf numFmtId="0" fontId="12" fillId="0" borderId="1" xfId="7" applyFont="1" applyBorder="1" applyAlignment="1">
      <alignment horizontal="center" vertical="center"/>
    </xf>
    <xf numFmtId="44" fontId="23" fillId="7" borderId="1" xfId="5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top" wrapText="1"/>
    </xf>
    <xf numFmtId="9" fontId="16" fillId="6" borderId="2" xfId="7" applyNumberFormat="1" applyFont="1" applyFill="1" applyBorder="1" applyAlignment="1">
      <alignment horizontal="center" vertical="center" wrapText="1"/>
    </xf>
    <xf numFmtId="0" fontId="16" fillId="6" borderId="3" xfId="7" applyFont="1" applyFill="1" applyBorder="1" applyAlignment="1">
      <alignment horizontal="center" vertical="center" wrapText="1"/>
    </xf>
    <xf numFmtId="9" fontId="24" fillId="7" borderId="2" xfId="3" applyNumberFormat="1" applyFont="1" applyFill="1" applyBorder="1" applyAlignment="1">
      <alignment horizontal="center" vertical="center" wrapText="1"/>
    </xf>
    <xf numFmtId="0" fontId="24" fillId="7" borderId="3" xfId="3" applyFont="1" applyFill="1" applyBorder="1" applyAlignment="1">
      <alignment horizontal="center" vertical="center" wrapText="1"/>
    </xf>
    <xf numFmtId="9" fontId="10" fillId="8" borderId="2" xfId="0" applyNumberFormat="1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7" fillId="2" borderId="1" xfId="7" applyFont="1" applyFill="1" applyBorder="1" applyAlignment="1">
      <alignment horizontal="center" vertical="top" wrapText="1"/>
    </xf>
  </cellXfs>
  <cellStyles count="9">
    <cellStyle name="Millares 2" xfId="4" xr:uid="{2FF39C24-C661-4813-A5BF-D350BE9DDE46}"/>
    <cellStyle name="Moneda" xfId="1" builtinId="4"/>
    <cellStyle name="Moneda 2" xfId="5" xr:uid="{FBD5F277-4D0E-408B-8C10-07E76510359E}"/>
    <cellStyle name="Moneda 3" xfId="8" xr:uid="{02C27BA1-CDC3-47D0-93B7-BD87DE421A09}"/>
    <cellStyle name="Normal" xfId="0" builtinId="0"/>
    <cellStyle name="Normal 2" xfId="3" xr:uid="{251F679B-9609-40C6-A860-75AC180C3F8F}"/>
    <cellStyle name="Normal 3" xfId="7" xr:uid="{BC47A439-E664-442F-B434-DFFF8B169D75}"/>
    <cellStyle name="Porcentaje" xfId="2" builtinId="5"/>
    <cellStyle name="Porcentaje 2" xfId="6" xr:uid="{1E270269-D31C-4BF7-9958-F70A8EC46EB3}"/>
  </cellStyles>
  <dxfs count="0"/>
  <tableStyles count="0" defaultTableStyle="TableStyleMedium9" defaultPivotStyle="PivotStyleLight16"/>
  <colors>
    <mruColors>
      <color rgb="FFCAE8CD"/>
      <color rgb="FFF5DED3"/>
      <color rgb="FFC5DFF7"/>
      <color rgb="FFEEE1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071E3-B250-4ADA-BB5C-59BD3A03E2CE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0C22D-1759-4635-B78B-4FB34D069DE3}">
  <dimension ref="A1:E125"/>
  <sheetViews>
    <sheetView workbookViewId="0">
      <selection activeCell="B127" sqref="B127"/>
    </sheetView>
  </sheetViews>
  <sheetFormatPr baseColWidth="10" defaultColWidth="9.33203125" defaultRowHeight="12.75" x14ac:dyDescent="0.2"/>
  <cols>
    <col min="1" max="1" width="6.5" style="21" customWidth="1"/>
    <col min="2" max="2" width="65.1640625" style="11" customWidth="1"/>
    <col min="3" max="3" width="12.33203125" style="21" customWidth="1"/>
    <col min="4" max="4" width="11" style="21" customWidth="1"/>
    <col min="5" max="5" width="9.33203125" style="11"/>
    <col min="6" max="7" width="9.33203125" style="3"/>
    <col min="8" max="8" width="25.33203125" style="3" bestFit="1" customWidth="1"/>
    <col min="9" max="16384" width="9.33203125" style="3"/>
  </cols>
  <sheetData>
    <row r="1" spans="1:4" x14ac:dyDescent="0.2">
      <c r="A1" s="22" t="s">
        <v>0</v>
      </c>
      <c r="B1" s="23" t="s">
        <v>1</v>
      </c>
      <c r="C1" s="22" t="s">
        <v>2</v>
      </c>
      <c r="D1" s="22" t="s">
        <v>3</v>
      </c>
    </row>
    <row r="2" spans="1:4" ht="13.5" x14ac:dyDescent="0.3">
      <c r="A2" s="24"/>
      <c r="B2" s="118" t="s">
        <v>9</v>
      </c>
      <c r="C2" s="118"/>
      <c r="D2" s="118"/>
    </row>
    <row r="3" spans="1:4" ht="13.5" x14ac:dyDescent="0.2">
      <c r="A3" s="119">
        <v>1</v>
      </c>
      <c r="B3" s="12" t="s">
        <v>47</v>
      </c>
      <c r="C3" s="13" t="s">
        <v>20</v>
      </c>
      <c r="D3" s="13" t="s">
        <v>48</v>
      </c>
    </row>
    <row r="4" spans="1:4" ht="13.5" x14ac:dyDescent="0.2">
      <c r="A4" s="119"/>
      <c r="B4" s="12" t="s">
        <v>49</v>
      </c>
      <c r="C4" s="13" t="s">
        <v>20</v>
      </c>
      <c r="D4" s="13" t="s">
        <v>48</v>
      </c>
    </row>
    <row r="5" spans="1:4" ht="13.5" x14ac:dyDescent="0.2">
      <c r="A5" s="119"/>
      <c r="B5" s="12" t="s">
        <v>50</v>
      </c>
      <c r="C5" s="13" t="s">
        <v>20</v>
      </c>
      <c r="D5" s="13" t="s">
        <v>48</v>
      </c>
    </row>
    <row r="6" spans="1:4" ht="13.5" x14ac:dyDescent="0.2">
      <c r="A6" s="119"/>
      <c r="B6" s="12" t="s">
        <v>51</v>
      </c>
      <c r="C6" s="13" t="s">
        <v>20</v>
      </c>
      <c r="D6" s="13" t="s">
        <v>52</v>
      </c>
    </row>
    <row r="7" spans="1:4" ht="13.5" x14ac:dyDescent="0.2">
      <c r="A7" s="119"/>
      <c r="B7" s="12" t="s">
        <v>53</v>
      </c>
      <c r="C7" s="13" t="s">
        <v>20</v>
      </c>
      <c r="D7" s="13" t="s">
        <v>54</v>
      </c>
    </row>
    <row r="8" spans="1:4" ht="13.5" x14ac:dyDescent="0.2">
      <c r="A8" s="119"/>
      <c r="B8" s="12" t="s">
        <v>55</v>
      </c>
      <c r="C8" s="13" t="s">
        <v>20</v>
      </c>
      <c r="D8" s="13" t="s">
        <v>56</v>
      </c>
    </row>
    <row r="9" spans="1:4" ht="13.5" x14ac:dyDescent="0.2">
      <c r="A9" s="119"/>
      <c r="B9" s="12" t="s">
        <v>57</v>
      </c>
      <c r="C9" s="13" t="s">
        <v>20</v>
      </c>
      <c r="D9" s="13" t="s">
        <v>56</v>
      </c>
    </row>
    <row r="10" spans="1:4" ht="13.5" x14ac:dyDescent="0.2">
      <c r="A10" s="119"/>
      <c r="B10" s="12" t="s">
        <v>58</v>
      </c>
      <c r="C10" s="13" t="s">
        <v>20</v>
      </c>
      <c r="D10" s="13" t="s">
        <v>56</v>
      </c>
    </row>
    <row r="11" spans="1:4" ht="13.5" x14ac:dyDescent="0.3">
      <c r="A11" s="24"/>
      <c r="B11" s="118" t="s">
        <v>11</v>
      </c>
      <c r="C11" s="118"/>
      <c r="D11" s="118"/>
    </row>
    <row r="12" spans="1:4" ht="13.5" x14ac:dyDescent="0.3">
      <c r="A12" s="24"/>
      <c r="B12" s="12" t="s">
        <v>59</v>
      </c>
      <c r="C12" s="13" t="s">
        <v>29</v>
      </c>
      <c r="D12" s="13" t="s">
        <v>54</v>
      </c>
    </row>
    <row r="13" spans="1:4" ht="13.5" x14ac:dyDescent="0.3">
      <c r="A13" s="24"/>
      <c r="B13" s="12" t="s">
        <v>60</v>
      </c>
      <c r="C13" s="13" t="s">
        <v>29</v>
      </c>
      <c r="D13" s="13" t="s">
        <v>54</v>
      </c>
    </row>
    <row r="14" spans="1:4" ht="13.5" x14ac:dyDescent="0.3">
      <c r="A14" s="24"/>
      <c r="B14" s="12" t="s">
        <v>61</v>
      </c>
      <c r="C14" s="13" t="s">
        <v>29</v>
      </c>
      <c r="D14" s="13" t="s">
        <v>54</v>
      </c>
    </row>
    <row r="15" spans="1:4" ht="13.5" x14ac:dyDescent="0.3">
      <c r="A15" s="24"/>
      <c r="B15" s="12" t="s">
        <v>62</v>
      </c>
      <c r="C15" s="13" t="s">
        <v>29</v>
      </c>
      <c r="D15" s="13" t="s">
        <v>54</v>
      </c>
    </row>
    <row r="16" spans="1:4" ht="13.5" x14ac:dyDescent="0.3">
      <c r="A16" s="24"/>
      <c r="B16" s="12" t="s">
        <v>63</v>
      </c>
      <c r="C16" s="13" t="s">
        <v>20</v>
      </c>
      <c r="D16" s="13" t="s">
        <v>54</v>
      </c>
    </row>
    <row r="17" spans="1:4" ht="13.5" x14ac:dyDescent="0.3">
      <c r="A17" s="24"/>
      <c r="B17" s="12" t="s">
        <v>64</v>
      </c>
      <c r="C17" s="13" t="s">
        <v>20</v>
      </c>
      <c r="D17" s="13" t="s">
        <v>54</v>
      </c>
    </row>
    <row r="18" spans="1:4" ht="13.5" x14ac:dyDescent="0.3">
      <c r="A18" s="24"/>
      <c r="B18" s="12" t="s">
        <v>65</v>
      </c>
      <c r="C18" s="13" t="s">
        <v>20</v>
      </c>
      <c r="D18" s="13" t="s">
        <v>54</v>
      </c>
    </row>
    <row r="19" spans="1:4" ht="13.5" x14ac:dyDescent="0.2">
      <c r="A19" s="25">
        <v>2</v>
      </c>
      <c r="B19" s="12" t="s">
        <v>66</v>
      </c>
      <c r="C19" s="13" t="s">
        <v>20</v>
      </c>
      <c r="D19" s="13" t="s">
        <v>54</v>
      </c>
    </row>
    <row r="20" spans="1:4" ht="13.5" x14ac:dyDescent="0.3">
      <c r="A20" s="24"/>
      <c r="B20" s="12" t="s">
        <v>67</v>
      </c>
      <c r="C20" s="13" t="s">
        <v>25</v>
      </c>
      <c r="D20" s="13" t="s">
        <v>54</v>
      </c>
    </row>
    <row r="21" spans="1:4" ht="13.5" x14ac:dyDescent="0.3">
      <c r="A21" s="24"/>
      <c r="B21" s="12" t="s">
        <v>68</v>
      </c>
      <c r="C21" s="13" t="s">
        <v>25</v>
      </c>
      <c r="D21" s="13" t="s">
        <v>54</v>
      </c>
    </row>
    <row r="22" spans="1:4" ht="13.5" x14ac:dyDescent="0.3">
      <c r="A22" s="24"/>
      <c r="B22" s="12" t="s">
        <v>69</v>
      </c>
      <c r="C22" s="13" t="s">
        <v>25</v>
      </c>
      <c r="D22" s="13" t="s">
        <v>54</v>
      </c>
    </row>
    <row r="23" spans="1:4" ht="13.5" x14ac:dyDescent="0.3">
      <c r="A23" s="24"/>
      <c r="B23" s="12" t="s">
        <v>70</v>
      </c>
      <c r="C23" s="13" t="s">
        <v>25</v>
      </c>
      <c r="D23" s="13" t="s">
        <v>54</v>
      </c>
    </row>
    <row r="24" spans="1:4" ht="67.5" x14ac:dyDescent="0.2">
      <c r="A24" s="26"/>
      <c r="B24" s="18" t="s">
        <v>31</v>
      </c>
      <c r="C24" s="27"/>
      <c r="D24" s="28" t="s">
        <v>56</v>
      </c>
    </row>
    <row r="25" spans="1:4" ht="27" customHeight="1" x14ac:dyDescent="0.2">
      <c r="A25" s="120">
        <v>3</v>
      </c>
      <c r="B25" s="118" t="s">
        <v>12</v>
      </c>
      <c r="C25" s="118"/>
      <c r="D25" s="118"/>
    </row>
    <row r="26" spans="1:4" ht="27" x14ac:dyDescent="0.2">
      <c r="A26" s="120"/>
      <c r="B26" s="12" t="s">
        <v>32</v>
      </c>
      <c r="C26" s="13" t="s">
        <v>20</v>
      </c>
      <c r="D26" s="13" t="s">
        <v>71</v>
      </c>
    </row>
    <row r="27" spans="1:4" ht="27" x14ac:dyDescent="0.2">
      <c r="A27" s="120"/>
      <c r="B27" s="12" t="s">
        <v>33</v>
      </c>
      <c r="C27" s="13" t="s">
        <v>20</v>
      </c>
      <c r="D27" s="13" t="s">
        <v>71</v>
      </c>
    </row>
    <row r="28" spans="1:4" ht="27" x14ac:dyDescent="0.2">
      <c r="A28" s="120"/>
      <c r="B28" s="12" t="s">
        <v>34</v>
      </c>
      <c r="C28" s="13" t="s">
        <v>20</v>
      </c>
      <c r="D28" s="13" t="s">
        <v>71</v>
      </c>
    </row>
    <row r="29" spans="1:4" ht="27" x14ac:dyDescent="0.2">
      <c r="A29" s="120"/>
      <c r="B29" s="12" t="s">
        <v>35</v>
      </c>
      <c r="C29" s="13" t="s">
        <v>20</v>
      </c>
      <c r="D29" s="13" t="s">
        <v>71</v>
      </c>
    </row>
    <row r="30" spans="1:4" ht="13.5" x14ac:dyDescent="0.2">
      <c r="A30" s="120"/>
      <c r="B30" s="12" t="s">
        <v>72</v>
      </c>
      <c r="C30" s="13" t="s">
        <v>20</v>
      </c>
      <c r="D30" s="13" t="s">
        <v>71</v>
      </c>
    </row>
    <row r="31" spans="1:4" ht="13.5" x14ac:dyDescent="0.2">
      <c r="A31" s="120"/>
      <c r="B31" s="12" t="s">
        <v>73</v>
      </c>
      <c r="C31" s="13" t="s">
        <v>20</v>
      </c>
      <c r="D31" s="13" t="s">
        <v>54</v>
      </c>
    </row>
    <row r="32" spans="1:4" ht="13.5" x14ac:dyDescent="0.2">
      <c r="A32" s="120"/>
      <c r="B32" s="12" t="s">
        <v>74</v>
      </c>
      <c r="C32" s="13" t="s">
        <v>20</v>
      </c>
      <c r="D32" s="13" t="s">
        <v>54</v>
      </c>
    </row>
    <row r="33" spans="1:4" ht="27" x14ac:dyDescent="0.2">
      <c r="A33" s="120"/>
      <c r="B33" s="12" t="s">
        <v>36</v>
      </c>
      <c r="C33" s="13" t="s">
        <v>20</v>
      </c>
      <c r="D33" s="13" t="s">
        <v>71</v>
      </c>
    </row>
    <row r="34" spans="1:4" ht="13.5" x14ac:dyDescent="0.2">
      <c r="A34" s="120"/>
      <c r="B34" s="12" t="s">
        <v>75</v>
      </c>
      <c r="C34" s="13" t="s">
        <v>20</v>
      </c>
      <c r="D34" s="13" t="s">
        <v>71</v>
      </c>
    </row>
    <row r="35" spans="1:4" ht="12.75" customHeight="1" x14ac:dyDescent="0.2">
      <c r="A35" s="120"/>
      <c r="B35" s="12" t="s">
        <v>76</v>
      </c>
      <c r="C35" s="13" t="s">
        <v>20</v>
      </c>
      <c r="D35" s="13" t="s">
        <v>77</v>
      </c>
    </row>
    <row r="36" spans="1:4" ht="27" x14ac:dyDescent="0.2">
      <c r="A36" s="120"/>
      <c r="B36" s="12" t="s">
        <v>37</v>
      </c>
      <c r="C36" s="13" t="s">
        <v>20</v>
      </c>
      <c r="D36" s="13" t="s">
        <v>71</v>
      </c>
    </row>
    <row r="37" spans="1:4" ht="13.5" x14ac:dyDescent="0.2">
      <c r="A37" s="120"/>
      <c r="B37" s="12" t="s">
        <v>78</v>
      </c>
      <c r="C37" s="13" t="s">
        <v>20</v>
      </c>
      <c r="D37" s="13" t="s">
        <v>54</v>
      </c>
    </row>
    <row r="38" spans="1:4" ht="13.5" x14ac:dyDescent="0.2">
      <c r="A38" s="120"/>
      <c r="B38" s="12" t="s">
        <v>79</v>
      </c>
      <c r="C38" s="13" t="s">
        <v>20</v>
      </c>
      <c r="D38" s="13" t="s">
        <v>54</v>
      </c>
    </row>
    <row r="39" spans="1:4" ht="13.5" x14ac:dyDescent="0.2">
      <c r="A39" s="120"/>
      <c r="B39" s="12" t="s">
        <v>80</v>
      </c>
      <c r="C39" s="13" t="s">
        <v>20</v>
      </c>
      <c r="D39" s="13" t="s">
        <v>54</v>
      </c>
    </row>
    <row r="40" spans="1:4" ht="12.75" customHeight="1" x14ac:dyDescent="0.2">
      <c r="A40" s="120"/>
      <c r="B40" s="12" t="s">
        <v>81</v>
      </c>
      <c r="C40" s="13" t="s">
        <v>20</v>
      </c>
      <c r="D40" s="13" t="s">
        <v>54</v>
      </c>
    </row>
    <row r="41" spans="1:4" ht="27" x14ac:dyDescent="0.2">
      <c r="A41" s="120"/>
      <c r="B41" s="12" t="s">
        <v>38</v>
      </c>
      <c r="C41" s="13" t="s">
        <v>20</v>
      </c>
      <c r="D41" s="13" t="s">
        <v>54</v>
      </c>
    </row>
    <row r="42" spans="1:4" ht="13.5" x14ac:dyDescent="0.2">
      <c r="A42" s="120"/>
      <c r="B42" s="12" t="s">
        <v>82</v>
      </c>
      <c r="C42" s="13" t="s">
        <v>20</v>
      </c>
      <c r="D42" s="13" t="s">
        <v>71</v>
      </c>
    </row>
    <row r="43" spans="1:4" ht="13.5" x14ac:dyDescent="0.2">
      <c r="A43" s="120"/>
      <c r="B43" s="12" t="s">
        <v>83</v>
      </c>
      <c r="C43" s="13" t="s">
        <v>20</v>
      </c>
      <c r="D43" s="13" t="s">
        <v>54</v>
      </c>
    </row>
    <row r="44" spans="1:4" ht="13.5" x14ac:dyDescent="0.3">
      <c r="A44" s="24"/>
      <c r="B44" s="118" t="s">
        <v>13</v>
      </c>
      <c r="C44" s="118"/>
      <c r="D44" s="118"/>
    </row>
    <row r="45" spans="1:4" ht="13.5" x14ac:dyDescent="0.2">
      <c r="A45" s="119">
        <v>4</v>
      </c>
      <c r="B45" s="12" t="s">
        <v>84</v>
      </c>
      <c r="C45" s="13" t="s">
        <v>20</v>
      </c>
      <c r="D45" s="13" t="s">
        <v>85</v>
      </c>
    </row>
    <row r="46" spans="1:4" ht="13.5" x14ac:dyDescent="0.2">
      <c r="A46" s="119"/>
      <c r="B46" s="12" t="s">
        <v>86</v>
      </c>
      <c r="C46" s="13" t="s">
        <v>20</v>
      </c>
      <c r="D46" s="13" t="s">
        <v>85</v>
      </c>
    </row>
    <row r="47" spans="1:4" ht="13.5" x14ac:dyDescent="0.2">
      <c r="A47" s="119"/>
      <c r="B47" s="12" t="s">
        <v>87</v>
      </c>
      <c r="C47" s="13" t="s">
        <v>20</v>
      </c>
      <c r="D47" s="13" t="s">
        <v>85</v>
      </c>
    </row>
    <row r="48" spans="1:4" ht="13.5" x14ac:dyDescent="0.2">
      <c r="A48" s="119"/>
      <c r="B48" s="12" t="s">
        <v>88</v>
      </c>
      <c r="C48" s="13" t="s">
        <v>20</v>
      </c>
      <c r="D48" s="13" t="s">
        <v>85</v>
      </c>
    </row>
    <row r="49" spans="1:4" ht="13.5" x14ac:dyDescent="0.2">
      <c r="A49" s="119"/>
      <c r="B49" s="12" t="s">
        <v>89</v>
      </c>
      <c r="C49" s="13" t="s">
        <v>20</v>
      </c>
      <c r="D49" s="13" t="s">
        <v>85</v>
      </c>
    </row>
    <row r="50" spans="1:4" ht="13.5" x14ac:dyDescent="0.2">
      <c r="A50" s="119"/>
      <c r="B50" s="12" t="s">
        <v>90</v>
      </c>
      <c r="C50" s="13" t="s">
        <v>20</v>
      </c>
      <c r="D50" s="13" t="s">
        <v>85</v>
      </c>
    </row>
    <row r="51" spans="1:4" ht="13.5" x14ac:dyDescent="0.2">
      <c r="A51" s="119"/>
      <c r="B51" s="12" t="s">
        <v>91</v>
      </c>
      <c r="C51" s="13" t="s">
        <v>20</v>
      </c>
      <c r="D51" s="13" t="s">
        <v>85</v>
      </c>
    </row>
    <row r="52" spans="1:4" ht="13.5" x14ac:dyDescent="0.2">
      <c r="A52" s="119"/>
      <c r="B52" s="12" t="s">
        <v>92</v>
      </c>
      <c r="C52" s="13" t="s">
        <v>20</v>
      </c>
      <c r="D52" s="13" t="s">
        <v>85</v>
      </c>
    </row>
    <row r="53" spans="1:4" ht="13.5" x14ac:dyDescent="0.2">
      <c r="A53" s="119"/>
      <c r="B53" s="12" t="s">
        <v>93</v>
      </c>
      <c r="C53" s="13" t="s">
        <v>20</v>
      </c>
      <c r="D53" s="13" t="s">
        <v>85</v>
      </c>
    </row>
    <row r="54" spans="1:4" ht="13.5" x14ac:dyDescent="0.2">
      <c r="A54" s="119"/>
      <c r="B54" s="12" t="s">
        <v>94</v>
      </c>
      <c r="C54" s="13" t="s">
        <v>20</v>
      </c>
      <c r="D54" s="13" t="s">
        <v>85</v>
      </c>
    </row>
    <row r="55" spans="1:4" ht="13.5" x14ac:dyDescent="0.2">
      <c r="A55" s="119"/>
      <c r="B55" s="12" t="s">
        <v>95</v>
      </c>
      <c r="C55" s="13" t="s">
        <v>20</v>
      </c>
      <c r="D55" s="13" t="s">
        <v>85</v>
      </c>
    </row>
    <row r="56" spans="1:4" ht="13.5" x14ac:dyDescent="0.2">
      <c r="A56" s="119"/>
      <c r="B56" s="12" t="s">
        <v>96</v>
      </c>
      <c r="C56" s="13" t="s">
        <v>20</v>
      </c>
      <c r="D56" s="13" t="s">
        <v>85</v>
      </c>
    </row>
    <row r="57" spans="1:4" ht="13.5" x14ac:dyDescent="0.2">
      <c r="A57" s="119"/>
      <c r="B57" s="12" t="s">
        <v>97</v>
      </c>
      <c r="C57" s="13" t="s">
        <v>20</v>
      </c>
      <c r="D57" s="13" t="s">
        <v>85</v>
      </c>
    </row>
    <row r="58" spans="1:4" ht="13.5" x14ac:dyDescent="0.2">
      <c r="A58" s="119"/>
      <c r="B58" s="12" t="s">
        <v>98</v>
      </c>
      <c r="C58" s="13" t="s">
        <v>20</v>
      </c>
      <c r="D58" s="13" t="s">
        <v>85</v>
      </c>
    </row>
    <row r="59" spans="1:4" ht="13.5" x14ac:dyDescent="0.2">
      <c r="A59" s="119"/>
      <c r="B59" s="12" t="s">
        <v>99</v>
      </c>
      <c r="C59" s="13" t="s">
        <v>20</v>
      </c>
      <c r="D59" s="13" t="s">
        <v>85</v>
      </c>
    </row>
    <row r="60" spans="1:4" ht="13.5" x14ac:dyDescent="0.2">
      <c r="A60" s="119"/>
      <c r="B60" s="12" t="s">
        <v>100</v>
      </c>
      <c r="C60" s="13" t="s">
        <v>20</v>
      </c>
      <c r="D60" s="13" t="s">
        <v>85</v>
      </c>
    </row>
    <row r="61" spans="1:4" ht="13.5" x14ac:dyDescent="0.2">
      <c r="A61" s="119"/>
      <c r="B61" s="12" t="s">
        <v>101</v>
      </c>
      <c r="C61" s="13" t="s">
        <v>20</v>
      </c>
      <c r="D61" s="13" t="s">
        <v>85</v>
      </c>
    </row>
    <row r="62" spans="1:4" ht="13.5" x14ac:dyDescent="0.2">
      <c r="A62" s="119"/>
      <c r="B62" s="12" t="s">
        <v>102</v>
      </c>
      <c r="C62" s="13" t="s">
        <v>20</v>
      </c>
      <c r="D62" s="13" t="s">
        <v>85</v>
      </c>
    </row>
    <row r="63" spans="1:4" ht="13.5" x14ac:dyDescent="0.2">
      <c r="A63" s="119"/>
      <c r="B63" s="12" t="s">
        <v>103</v>
      </c>
      <c r="C63" s="13" t="s">
        <v>20</v>
      </c>
      <c r="D63" s="13" t="s">
        <v>85</v>
      </c>
    </row>
    <row r="64" spans="1:4" ht="13.5" x14ac:dyDescent="0.2">
      <c r="A64" s="119"/>
      <c r="B64" s="12" t="s">
        <v>104</v>
      </c>
      <c r="C64" s="13" t="s">
        <v>20</v>
      </c>
      <c r="D64" s="13" t="s">
        <v>85</v>
      </c>
    </row>
    <row r="65" spans="1:4" ht="13.5" x14ac:dyDescent="0.2">
      <c r="A65" s="119"/>
      <c r="B65" s="12" t="s">
        <v>105</v>
      </c>
      <c r="C65" s="13" t="s">
        <v>20</v>
      </c>
      <c r="D65" s="13" t="s">
        <v>85</v>
      </c>
    </row>
    <row r="66" spans="1:4" ht="13.5" x14ac:dyDescent="0.2">
      <c r="A66" s="119"/>
      <c r="B66" s="12" t="s">
        <v>106</v>
      </c>
      <c r="C66" s="13" t="s">
        <v>20</v>
      </c>
      <c r="D66" s="13" t="s">
        <v>85</v>
      </c>
    </row>
    <row r="67" spans="1:4" ht="13.5" x14ac:dyDescent="0.2">
      <c r="A67" s="119"/>
      <c r="B67" s="12" t="s">
        <v>107</v>
      </c>
      <c r="C67" s="13" t="s">
        <v>20</v>
      </c>
      <c r="D67" s="13" t="s">
        <v>85</v>
      </c>
    </row>
    <row r="68" spans="1:4" ht="13.5" x14ac:dyDescent="0.2">
      <c r="A68" s="119"/>
      <c r="B68" s="12" t="s">
        <v>108</v>
      </c>
      <c r="C68" s="13" t="s">
        <v>20</v>
      </c>
      <c r="D68" s="13" t="s">
        <v>85</v>
      </c>
    </row>
    <row r="69" spans="1:4" ht="13.5" x14ac:dyDescent="0.2">
      <c r="A69" s="119"/>
      <c r="B69" s="12" t="s">
        <v>109</v>
      </c>
      <c r="C69" s="13" t="s">
        <v>20</v>
      </c>
      <c r="D69" s="13" t="s">
        <v>56</v>
      </c>
    </row>
    <row r="70" spans="1:4" ht="22.5" customHeight="1" x14ac:dyDescent="0.3">
      <c r="A70" s="24"/>
      <c r="B70" s="118" t="s">
        <v>14</v>
      </c>
      <c r="C70" s="118"/>
      <c r="D70" s="118"/>
    </row>
    <row r="71" spans="1:4" ht="13.5" x14ac:dyDescent="0.3">
      <c r="A71" s="24"/>
      <c r="B71" s="12" t="s">
        <v>39</v>
      </c>
      <c r="C71" s="13" t="s">
        <v>20</v>
      </c>
      <c r="D71" s="13" t="s">
        <v>54</v>
      </c>
    </row>
    <row r="72" spans="1:4" ht="40.5" x14ac:dyDescent="0.3">
      <c r="A72" s="24"/>
      <c r="B72" s="12" t="s">
        <v>40</v>
      </c>
      <c r="C72" s="13" t="s">
        <v>20</v>
      </c>
      <c r="D72" s="13" t="s">
        <v>54</v>
      </c>
    </row>
    <row r="73" spans="1:4" ht="27" x14ac:dyDescent="0.2">
      <c r="A73" s="25">
        <v>5</v>
      </c>
      <c r="B73" s="12" t="s">
        <v>41</v>
      </c>
      <c r="C73" s="13" t="s">
        <v>20</v>
      </c>
      <c r="D73" s="13" t="s">
        <v>54</v>
      </c>
    </row>
    <row r="74" spans="1:4" ht="13.5" x14ac:dyDescent="0.3">
      <c r="A74" s="24"/>
      <c r="B74" s="12" t="s">
        <v>42</v>
      </c>
      <c r="C74" s="13" t="s">
        <v>20</v>
      </c>
      <c r="D74" s="13" t="s">
        <v>54</v>
      </c>
    </row>
    <row r="75" spans="1:4" ht="27" x14ac:dyDescent="0.3">
      <c r="A75" s="24"/>
      <c r="B75" s="12" t="s">
        <v>43</v>
      </c>
      <c r="C75" s="13" t="s">
        <v>20</v>
      </c>
      <c r="D75" s="29" t="s">
        <v>56</v>
      </c>
    </row>
    <row r="76" spans="1:4" ht="27" x14ac:dyDescent="0.3">
      <c r="A76" s="24"/>
      <c r="B76" s="12" t="s">
        <v>44</v>
      </c>
      <c r="C76" s="13" t="s">
        <v>20</v>
      </c>
      <c r="D76" s="29" t="s">
        <v>56</v>
      </c>
    </row>
    <row r="77" spans="1:4" ht="13.5" x14ac:dyDescent="0.3">
      <c r="A77" s="121">
        <v>6</v>
      </c>
      <c r="B77" s="12" t="s">
        <v>45</v>
      </c>
      <c r="C77" s="14"/>
      <c r="D77" s="13" t="s">
        <v>54</v>
      </c>
    </row>
    <row r="78" spans="1:4" ht="13.5" x14ac:dyDescent="0.3">
      <c r="A78" s="121"/>
      <c r="B78" s="12" t="s">
        <v>46</v>
      </c>
      <c r="C78" s="14"/>
      <c r="D78" s="13" t="s">
        <v>54</v>
      </c>
    </row>
    <row r="79" spans="1:4" ht="13.5" x14ac:dyDescent="0.3">
      <c r="A79" s="121"/>
      <c r="B79" s="12" t="s">
        <v>110</v>
      </c>
      <c r="C79" s="14"/>
      <c r="D79" s="13" t="s">
        <v>54</v>
      </c>
    </row>
    <row r="80" spans="1:4" ht="13.5" x14ac:dyDescent="0.3">
      <c r="A80" s="121"/>
      <c r="B80" s="12" t="s">
        <v>111</v>
      </c>
      <c r="C80" s="14"/>
      <c r="D80" s="13" t="s">
        <v>54</v>
      </c>
    </row>
    <row r="81" spans="1:4" ht="13.5" x14ac:dyDescent="0.3">
      <c r="A81" s="121"/>
      <c r="B81" s="12" t="s">
        <v>112</v>
      </c>
      <c r="C81" s="14"/>
      <c r="D81" s="13" t="s">
        <v>54</v>
      </c>
    </row>
    <row r="82" spans="1:4" ht="13.5" x14ac:dyDescent="0.3">
      <c r="A82" s="121"/>
      <c r="B82" s="12" t="s">
        <v>113</v>
      </c>
      <c r="C82" s="14"/>
      <c r="D82" s="13" t="s">
        <v>54</v>
      </c>
    </row>
    <row r="83" spans="1:4" ht="13.5" x14ac:dyDescent="0.2">
      <c r="A83" s="121"/>
      <c r="B83" s="12" t="s">
        <v>114</v>
      </c>
      <c r="C83" s="13"/>
      <c r="D83" s="13" t="s">
        <v>54</v>
      </c>
    </row>
    <row r="84" spans="1:4" ht="13.5" x14ac:dyDescent="0.2">
      <c r="A84" s="121"/>
      <c r="B84" s="12" t="s">
        <v>115</v>
      </c>
      <c r="C84" s="15"/>
      <c r="D84" s="13" t="s">
        <v>54</v>
      </c>
    </row>
    <row r="85" spans="1:4" ht="13.5" x14ac:dyDescent="0.2">
      <c r="A85" s="121"/>
      <c r="B85" s="12" t="s">
        <v>116</v>
      </c>
      <c r="C85" s="13" t="s">
        <v>27</v>
      </c>
      <c r="D85" s="13" t="s">
        <v>54</v>
      </c>
    </row>
    <row r="86" spans="1:4" ht="27" x14ac:dyDescent="0.2">
      <c r="A86" s="121"/>
      <c r="B86" s="12" t="s">
        <v>117</v>
      </c>
      <c r="C86" s="16"/>
      <c r="D86" s="13" t="s">
        <v>54</v>
      </c>
    </row>
    <row r="87" spans="1:4" ht="67.5" x14ac:dyDescent="0.2">
      <c r="A87" s="121"/>
      <c r="B87" s="12" t="s">
        <v>118</v>
      </c>
      <c r="C87" s="16"/>
      <c r="D87" s="17" t="s">
        <v>56</v>
      </c>
    </row>
    <row r="88" spans="1:4" ht="27" x14ac:dyDescent="0.2">
      <c r="A88" s="121"/>
      <c r="B88" s="12" t="s">
        <v>119</v>
      </c>
      <c r="C88" s="15"/>
      <c r="D88" s="13" t="s">
        <v>56</v>
      </c>
    </row>
    <row r="89" spans="1:4" ht="27" x14ac:dyDescent="0.2">
      <c r="A89" s="121"/>
      <c r="B89" s="12" t="s">
        <v>120</v>
      </c>
      <c r="C89" s="13" t="s">
        <v>27</v>
      </c>
      <c r="D89" s="13" t="s">
        <v>56</v>
      </c>
    </row>
    <row r="90" spans="1:4" ht="13.5" x14ac:dyDescent="0.3">
      <c r="A90" s="24"/>
      <c r="B90" s="118" t="s">
        <v>16</v>
      </c>
      <c r="C90" s="118"/>
      <c r="D90" s="118"/>
    </row>
    <row r="91" spans="1:4" ht="27" x14ac:dyDescent="0.3">
      <c r="A91" s="24"/>
      <c r="B91" s="12" t="s">
        <v>121</v>
      </c>
      <c r="C91" s="13" t="s">
        <v>20</v>
      </c>
      <c r="D91" s="13" t="s">
        <v>54</v>
      </c>
    </row>
    <row r="92" spans="1:4" ht="13.5" x14ac:dyDescent="0.3">
      <c r="A92" s="24"/>
      <c r="B92" s="12" t="s">
        <v>122</v>
      </c>
      <c r="C92" s="13" t="s">
        <v>20</v>
      </c>
      <c r="D92" s="13" t="s">
        <v>54</v>
      </c>
    </row>
    <row r="93" spans="1:4" ht="13.5" x14ac:dyDescent="0.3">
      <c r="A93" s="24"/>
      <c r="B93" s="12" t="s">
        <v>123</v>
      </c>
      <c r="C93" s="13" t="s">
        <v>20</v>
      </c>
      <c r="D93" s="13" t="s">
        <v>54</v>
      </c>
    </row>
    <row r="94" spans="1:4" ht="13.5" x14ac:dyDescent="0.3">
      <c r="A94" s="24"/>
      <c r="B94" s="12" t="s">
        <v>124</v>
      </c>
      <c r="C94" s="13" t="s">
        <v>20</v>
      </c>
      <c r="D94" s="13" t="s">
        <v>54</v>
      </c>
    </row>
    <row r="95" spans="1:4" ht="13.5" x14ac:dyDescent="0.3">
      <c r="A95" s="24"/>
      <c r="B95" s="12" t="s">
        <v>125</v>
      </c>
      <c r="C95" s="13" t="s">
        <v>20</v>
      </c>
      <c r="D95" s="13" t="s">
        <v>54</v>
      </c>
    </row>
    <row r="96" spans="1:4" ht="13.5" x14ac:dyDescent="0.3">
      <c r="A96" s="24"/>
      <c r="B96" s="12" t="s">
        <v>126</v>
      </c>
      <c r="C96" s="13" t="s">
        <v>20</v>
      </c>
      <c r="D96" s="13" t="s">
        <v>54</v>
      </c>
    </row>
    <row r="97" spans="1:4" ht="40.5" x14ac:dyDescent="0.2">
      <c r="A97" s="25">
        <v>7</v>
      </c>
      <c r="B97" s="12" t="s">
        <v>127</v>
      </c>
      <c r="C97" s="13" t="s">
        <v>20</v>
      </c>
      <c r="D97" s="13" t="s">
        <v>54</v>
      </c>
    </row>
    <row r="98" spans="1:4" ht="94.5" x14ac:dyDescent="0.3">
      <c r="A98" s="24"/>
      <c r="B98" s="18" t="s">
        <v>128</v>
      </c>
      <c r="C98" s="30" t="s">
        <v>20</v>
      </c>
      <c r="D98" s="30" t="s">
        <v>56</v>
      </c>
    </row>
    <row r="99" spans="1:4" x14ac:dyDescent="0.2">
      <c r="A99" s="122">
        <v>8</v>
      </c>
      <c r="B99" s="118" t="s">
        <v>129</v>
      </c>
      <c r="C99" s="118"/>
      <c r="D99" s="118"/>
    </row>
    <row r="100" spans="1:4" ht="81" x14ac:dyDescent="0.2">
      <c r="A100" s="122"/>
      <c r="B100" s="12" t="s">
        <v>130</v>
      </c>
      <c r="C100" s="19" t="s">
        <v>25</v>
      </c>
      <c r="D100" s="19" t="s">
        <v>54</v>
      </c>
    </row>
    <row r="101" spans="1:4" ht="13.5" x14ac:dyDescent="0.2">
      <c r="A101" s="122"/>
      <c r="B101" s="12" t="s">
        <v>131</v>
      </c>
      <c r="C101" s="20" t="s">
        <v>20</v>
      </c>
      <c r="D101" s="20" t="s">
        <v>54</v>
      </c>
    </row>
    <row r="102" spans="1:4" ht="13.5" x14ac:dyDescent="0.2">
      <c r="A102" s="122"/>
      <c r="B102" s="12" t="s">
        <v>132</v>
      </c>
      <c r="C102" s="20" t="s">
        <v>20</v>
      </c>
      <c r="D102" s="20" t="s">
        <v>54</v>
      </c>
    </row>
    <row r="103" spans="1:4" ht="27" x14ac:dyDescent="0.2">
      <c r="A103" s="122"/>
      <c r="B103" s="12" t="s">
        <v>133</v>
      </c>
      <c r="C103" s="20" t="s">
        <v>20</v>
      </c>
      <c r="D103" s="20" t="s">
        <v>54</v>
      </c>
    </row>
    <row r="104" spans="1:4" ht="40.5" x14ac:dyDescent="0.2">
      <c r="A104" s="122"/>
      <c r="B104" s="12" t="s">
        <v>134</v>
      </c>
      <c r="C104" s="19" t="s">
        <v>20</v>
      </c>
      <c r="D104" s="19" t="s">
        <v>54</v>
      </c>
    </row>
    <row r="105" spans="1:4" ht="13.5" x14ac:dyDescent="0.2">
      <c r="A105" s="122"/>
      <c r="B105" s="12" t="s">
        <v>135</v>
      </c>
      <c r="C105" s="20" t="s">
        <v>20</v>
      </c>
      <c r="D105" s="20" t="s">
        <v>54</v>
      </c>
    </row>
    <row r="106" spans="1:4" ht="27" x14ac:dyDescent="0.2">
      <c r="A106" s="122"/>
      <c r="B106" s="12" t="s">
        <v>136</v>
      </c>
      <c r="C106" s="20" t="s">
        <v>20</v>
      </c>
      <c r="D106" s="20" t="s">
        <v>54</v>
      </c>
    </row>
    <row r="107" spans="1:4" ht="13.5" x14ac:dyDescent="0.2">
      <c r="A107" s="122"/>
      <c r="B107" s="12" t="s">
        <v>137</v>
      </c>
      <c r="C107" s="20" t="s">
        <v>20</v>
      </c>
      <c r="D107" s="20" t="s">
        <v>54</v>
      </c>
    </row>
    <row r="108" spans="1:4" ht="13.5" x14ac:dyDescent="0.2">
      <c r="A108" s="122"/>
      <c r="B108" s="12" t="s">
        <v>138</v>
      </c>
      <c r="C108" s="20" t="s">
        <v>20</v>
      </c>
      <c r="D108" s="20" t="s">
        <v>54</v>
      </c>
    </row>
    <row r="109" spans="1:4" ht="13.5" x14ac:dyDescent="0.2">
      <c r="A109" s="122"/>
      <c r="B109" s="12" t="s">
        <v>139</v>
      </c>
      <c r="C109" s="20" t="s">
        <v>20</v>
      </c>
      <c r="D109" s="20" t="s">
        <v>54</v>
      </c>
    </row>
    <row r="110" spans="1:4" ht="27" x14ac:dyDescent="0.2">
      <c r="A110" s="122"/>
      <c r="B110" s="18" t="s">
        <v>140</v>
      </c>
      <c r="C110" s="20" t="s">
        <v>20</v>
      </c>
      <c r="D110" s="20" t="s">
        <v>54</v>
      </c>
    </row>
    <row r="111" spans="1:4" ht="13.5" x14ac:dyDescent="0.2">
      <c r="A111" s="122"/>
      <c r="B111" s="12" t="s">
        <v>141</v>
      </c>
      <c r="C111" s="20" t="s">
        <v>20</v>
      </c>
      <c r="D111" s="20" t="s">
        <v>54</v>
      </c>
    </row>
    <row r="112" spans="1:4" ht="27" x14ac:dyDescent="0.2">
      <c r="A112" s="122"/>
      <c r="B112" s="12" t="s">
        <v>142</v>
      </c>
      <c r="C112" s="20" t="s">
        <v>20</v>
      </c>
      <c r="D112" s="20" t="s">
        <v>54</v>
      </c>
    </row>
    <row r="113" spans="1:4" ht="13.5" x14ac:dyDescent="0.2">
      <c r="A113" s="122"/>
      <c r="B113" s="12" t="s">
        <v>143</v>
      </c>
      <c r="C113" s="20" t="s">
        <v>20</v>
      </c>
      <c r="D113" s="20" t="s">
        <v>54</v>
      </c>
    </row>
    <row r="114" spans="1:4" ht="13.5" x14ac:dyDescent="0.2">
      <c r="A114" s="122"/>
      <c r="B114" s="12" t="s">
        <v>144</v>
      </c>
      <c r="C114" s="20" t="s">
        <v>20</v>
      </c>
      <c r="D114" s="20" t="s">
        <v>54</v>
      </c>
    </row>
    <row r="115" spans="1:4" ht="27" x14ac:dyDescent="0.2">
      <c r="A115" s="122"/>
      <c r="B115" s="12" t="s">
        <v>145</v>
      </c>
      <c r="C115" s="20" t="s">
        <v>20</v>
      </c>
      <c r="D115" s="20" t="s">
        <v>54</v>
      </c>
    </row>
    <row r="116" spans="1:4" ht="54" x14ac:dyDescent="0.2">
      <c r="A116" s="122"/>
      <c r="B116" s="18" t="s">
        <v>146</v>
      </c>
      <c r="C116" s="20" t="s">
        <v>25</v>
      </c>
      <c r="D116" s="20" t="s">
        <v>56</v>
      </c>
    </row>
    <row r="117" spans="1:4" ht="27" x14ac:dyDescent="0.2">
      <c r="A117" s="122"/>
      <c r="B117" s="12" t="s">
        <v>147</v>
      </c>
      <c r="C117" s="19" t="s">
        <v>20</v>
      </c>
      <c r="D117" s="19" t="s">
        <v>56</v>
      </c>
    </row>
    <row r="120" spans="1:4" x14ac:dyDescent="0.2">
      <c r="A120" s="117" t="s">
        <v>18</v>
      </c>
      <c r="B120" s="117"/>
    </row>
    <row r="121" spans="1:4" x14ac:dyDescent="0.2">
      <c r="A121" s="1" t="s">
        <v>20</v>
      </c>
      <c r="B121" s="2" t="s">
        <v>21</v>
      </c>
    </row>
    <row r="122" spans="1:4" x14ac:dyDescent="0.2">
      <c r="A122" s="1" t="s">
        <v>23</v>
      </c>
      <c r="B122" s="2" t="s">
        <v>24</v>
      </c>
    </row>
    <row r="123" spans="1:4" x14ac:dyDescent="0.2">
      <c r="A123" s="1" t="s">
        <v>25</v>
      </c>
      <c r="B123" s="2" t="s">
        <v>26</v>
      </c>
    </row>
    <row r="124" spans="1:4" x14ac:dyDescent="0.2">
      <c r="A124" s="1" t="s">
        <v>27</v>
      </c>
      <c r="B124" s="2" t="s">
        <v>28</v>
      </c>
    </row>
    <row r="125" spans="1:4" x14ac:dyDescent="0.2">
      <c r="A125" s="1" t="s">
        <v>29</v>
      </c>
      <c r="B125" s="2" t="s">
        <v>30</v>
      </c>
    </row>
  </sheetData>
  <mergeCells count="13">
    <mergeCell ref="A120:B120"/>
    <mergeCell ref="A77:A89"/>
    <mergeCell ref="B90:D90"/>
    <mergeCell ref="A99:A117"/>
    <mergeCell ref="B99:D99"/>
    <mergeCell ref="B44:D44"/>
    <mergeCell ref="A45:A69"/>
    <mergeCell ref="B70:D70"/>
    <mergeCell ref="B2:D2"/>
    <mergeCell ref="A3:A10"/>
    <mergeCell ref="B11:D11"/>
    <mergeCell ref="A25:A43"/>
    <mergeCell ref="B25:D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D68C1-B613-4F93-B30E-D631AD4194E4}">
  <dimension ref="A1:T134"/>
  <sheetViews>
    <sheetView tabSelected="1" workbookViewId="0">
      <selection activeCell="J32" sqref="J32"/>
    </sheetView>
  </sheetViews>
  <sheetFormatPr baseColWidth="10" defaultColWidth="9.33203125" defaultRowHeight="12.75" x14ac:dyDescent="0.2"/>
  <cols>
    <col min="1" max="1" width="6.5" style="10" customWidth="1"/>
    <col min="2" max="2" width="52.6640625" style="3" customWidth="1"/>
    <col min="3" max="5" width="9.6640625" style="10" customWidth="1"/>
    <col min="6" max="6" width="17.5" style="61" bestFit="1" customWidth="1"/>
    <col min="7" max="7" width="6.1640625" style="62" customWidth="1"/>
    <col min="8" max="8" width="16.1640625" style="61" bestFit="1" customWidth="1"/>
    <col min="9" max="9" width="17.5" style="61" bestFit="1" customWidth="1"/>
    <col min="10" max="10" width="19.5" style="68" bestFit="1" customWidth="1"/>
    <col min="11" max="11" width="8" style="69" bestFit="1" customWidth="1"/>
    <col min="12" max="12" width="18.33203125" style="68" bestFit="1" customWidth="1"/>
    <col min="13" max="13" width="19.6640625" style="68" bestFit="1" customWidth="1"/>
    <col min="14" max="14" width="16.33203125" style="82" customWidth="1"/>
    <col min="15" max="15" width="5.1640625" style="82" bestFit="1" customWidth="1"/>
    <col min="16" max="16" width="15" style="82" bestFit="1" customWidth="1"/>
    <col min="17" max="17" width="16.33203125" style="82" bestFit="1" customWidth="1"/>
    <col min="18" max="18" width="16.33203125" style="88" bestFit="1" customWidth="1"/>
    <col min="19" max="19" width="13.6640625" style="88" bestFit="1" customWidth="1"/>
    <col min="20" max="20" width="14.83203125" style="88" bestFit="1" customWidth="1"/>
    <col min="21" max="16384" width="9.33203125" style="3"/>
  </cols>
  <sheetData>
    <row r="1" spans="1:20" ht="31.5" customHeight="1" x14ac:dyDescent="0.2">
      <c r="A1" s="127" t="s">
        <v>148</v>
      </c>
      <c r="B1" s="127"/>
      <c r="C1" s="127"/>
      <c r="D1" s="127"/>
      <c r="E1" s="127"/>
      <c r="F1" s="128" t="s">
        <v>149</v>
      </c>
      <c r="G1" s="128"/>
      <c r="H1" s="128"/>
      <c r="I1" s="128"/>
      <c r="J1" s="129" t="s">
        <v>150</v>
      </c>
      <c r="K1" s="129"/>
      <c r="L1" s="129"/>
      <c r="M1" s="129"/>
      <c r="N1" s="130" t="s">
        <v>151</v>
      </c>
      <c r="O1" s="130"/>
      <c r="P1" s="130"/>
      <c r="Q1" s="130"/>
      <c r="R1" s="133" t="s">
        <v>152</v>
      </c>
      <c r="S1" s="133"/>
      <c r="T1" s="133"/>
    </row>
    <row r="2" spans="1:20" s="41" customFormat="1" ht="13.5" x14ac:dyDescent="0.2">
      <c r="A2" s="31" t="s">
        <v>0</v>
      </c>
      <c r="B2" s="31" t="s">
        <v>1</v>
      </c>
      <c r="C2" s="31" t="s">
        <v>2</v>
      </c>
      <c r="D2" s="31" t="s">
        <v>3</v>
      </c>
      <c r="E2" s="32" t="s">
        <v>4</v>
      </c>
      <c r="F2" s="42" t="s">
        <v>5</v>
      </c>
      <c r="G2" s="42" t="s">
        <v>6</v>
      </c>
      <c r="H2" s="42" t="s">
        <v>7</v>
      </c>
      <c r="I2" s="42" t="s">
        <v>8</v>
      </c>
      <c r="J2" s="63" t="s">
        <v>5</v>
      </c>
      <c r="K2" s="63" t="s">
        <v>6</v>
      </c>
      <c r="L2" s="63" t="s">
        <v>7</v>
      </c>
      <c r="M2" s="63" t="s">
        <v>8</v>
      </c>
      <c r="N2" s="70" t="s">
        <v>5</v>
      </c>
      <c r="O2" s="71" t="s">
        <v>156</v>
      </c>
      <c r="P2" s="72" t="s">
        <v>7</v>
      </c>
      <c r="Q2" s="73" t="s">
        <v>8</v>
      </c>
      <c r="R2" s="83" t="s">
        <v>5</v>
      </c>
      <c r="S2" s="83" t="s">
        <v>7</v>
      </c>
      <c r="T2" s="83" t="s">
        <v>8</v>
      </c>
    </row>
    <row r="3" spans="1:20" s="41" customFormat="1" ht="13.5" x14ac:dyDescent="0.2">
      <c r="A3" s="116" t="s">
        <v>9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</row>
    <row r="4" spans="1:20" s="41" customFormat="1" ht="13.5" x14ac:dyDescent="0.2">
      <c r="A4" s="123">
        <v>1</v>
      </c>
      <c r="B4" s="38" t="s">
        <v>47</v>
      </c>
      <c r="C4" s="4" t="s">
        <v>20</v>
      </c>
      <c r="D4" s="4" t="s">
        <v>48</v>
      </c>
      <c r="E4" s="5">
        <v>1</v>
      </c>
      <c r="F4" s="43">
        <v>30630</v>
      </c>
      <c r="G4" s="44">
        <v>0.19</v>
      </c>
      <c r="H4" s="45">
        <f>+G4*F4</f>
        <v>5819.7</v>
      </c>
      <c r="I4" s="45">
        <f>+H4+F4</f>
        <v>36449.699999999997</v>
      </c>
      <c r="J4" s="64">
        <v>30029</v>
      </c>
      <c r="K4" s="65">
        <v>0.19</v>
      </c>
      <c r="L4" s="64">
        <f>+J4*K4</f>
        <v>5705.51</v>
      </c>
      <c r="M4" s="64">
        <f>+L4+J4</f>
        <v>35734.51</v>
      </c>
      <c r="N4" s="75">
        <v>31531</v>
      </c>
      <c r="O4" s="76">
        <v>0.19</v>
      </c>
      <c r="P4" s="75">
        <f t="shared" ref="P4:P11" si="0">+N4*O4</f>
        <v>5990.89</v>
      </c>
      <c r="Q4" s="75">
        <f t="shared" ref="Q4:Q11" si="1">+N4+P4</f>
        <v>37521.89</v>
      </c>
      <c r="R4" s="84">
        <f>+AVERAGE(F4,J4,N4)</f>
        <v>30730</v>
      </c>
      <c r="S4" s="85">
        <f>+AVERAGE(H4,L4,P4)</f>
        <v>5838.7</v>
      </c>
      <c r="T4" s="85">
        <f>+AVERAGE(I4,M4,Q4)</f>
        <v>36568.699999999997</v>
      </c>
    </row>
    <row r="5" spans="1:20" s="41" customFormat="1" ht="13.5" x14ac:dyDescent="0.2">
      <c r="A5" s="123"/>
      <c r="B5" s="38" t="s">
        <v>49</v>
      </c>
      <c r="C5" s="4" t="s">
        <v>20</v>
      </c>
      <c r="D5" s="4" t="s">
        <v>48</v>
      </c>
      <c r="E5" s="5">
        <v>1</v>
      </c>
      <c r="F5" s="43">
        <v>30630</v>
      </c>
      <c r="G5" s="44">
        <v>0.19</v>
      </c>
      <c r="H5" s="45">
        <f t="shared" ref="H5:H11" si="2">+G5*F5</f>
        <v>5819.7</v>
      </c>
      <c r="I5" s="45">
        <f t="shared" ref="I5:I11" si="3">+H5+F5</f>
        <v>36449.699999999997</v>
      </c>
      <c r="J5" s="64">
        <v>30029</v>
      </c>
      <c r="K5" s="65">
        <v>0.19</v>
      </c>
      <c r="L5" s="64">
        <f t="shared" ref="L5:L11" si="4">+J5*K5</f>
        <v>5705.51</v>
      </c>
      <c r="M5" s="64">
        <f t="shared" ref="M5:M11" si="5">+L5+J5</f>
        <v>35734.51</v>
      </c>
      <c r="N5" s="75">
        <v>31531</v>
      </c>
      <c r="O5" s="76">
        <v>0.19</v>
      </c>
      <c r="P5" s="75">
        <f t="shared" si="0"/>
        <v>5990.89</v>
      </c>
      <c r="Q5" s="75">
        <f t="shared" si="1"/>
        <v>37521.89</v>
      </c>
      <c r="R5" s="84">
        <f t="shared" ref="R5:R12" si="6">+AVERAGE(F5,J5,N5)</f>
        <v>30730</v>
      </c>
      <c r="S5" s="85">
        <f t="shared" ref="S5:S12" si="7">+AVERAGE(H5,L5,P5)</f>
        <v>5838.7</v>
      </c>
      <c r="T5" s="85">
        <f t="shared" ref="T5:T12" si="8">+AVERAGE(I5,M5,Q5)</f>
        <v>36568.699999999997</v>
      </c>
    </row>
    <row r="6" spans="1:20" s="41" customFormat="1" ht="13.5" x14ac:dyDescent="0.2">
      <c r="A6" s="123"/>
      <c r="B6" s="38" t="s">
        <v>50</v>
      </c>
      <c r="C6" s="4" t="s">
        <v>20</v>
      </c>
      <c r="D6" s="4" t="s">
        <v>48</v>
      </c>
      <c r="E6" s="5">
        <v>1</v>
      </c>
      <c r="F6" s="43">
        <v>125659</v>
      </c>
      <c r="G6" s="44">
        <v>0.19</v>
      </c>
      <c r="H6" s="45">
        <f t="shared" si="2"/>
        <v>23875.21</v>
      </c>
      <c r="I6" s="45">
        <f t="shared" si="3"/>
        <v>149534.21</v>
      </c>
      <c r="J6" s="64">
        <v>123195</v>
      </c>
      <c r="K6" s="65">
        <v>0.19</v>
      </c>
      <c r="L6" s="64">
        <f t="shared" si="4"/>
        <v>23407.05</v>
      </c>
      <c r="M6" s="64">
        <f t="shared" si="5"/>
        <v>146602.04999999999</v>
      </c>
      <c r="N6" s="75">
        <v>129355</v>
      </c>
      <c r="O6" s="76">
        <v>0.19</v>
      </c>
      <c r="P6" s="75">
        <f t="shared" si="0"/>
        <v>24577.45</v>
      </c>
      <c r="Q6" s="75">
        <f t="shared" si="1"/>
        <v>153932.45000000001</v>
      </c>
      <c r="R6" s="84">
        <f t="shared" si="6"/>
        <v>126069.66666666667</v>
      </c>
      <c r="S6" s="85">
        <f t="shared" si="7"/>
        <v>23953.236666666664</v>
      </c>
      <c r="T6" s="85">
        <f t="shared" si="8"/>
        <v>150022.90333333335</v>
      </c>
    </row>
    <row r="7" spans="1:20" s="41" customFormat="1" ht="13.5" x14ac:dyDescent="0.2">
      <c r="A7" s="123"/>
      <c r="B7" s="38" t="s">
        <v>51</v>
      </c>
      <c r="C7" s="4" t="s">
        <v>20</v>
      </c>
      <c r="D7" s="4" t="s">
        <v>52</v>
      </c>
      <c r="E7" s="5">
        <v>1</v>
      </c>
      <c r="F7" s="43">
        <v>785366</v>
      </c>
      <c r="G7" s="44">
        <v>0.19</v>
      </c>
      <c r="H7" s="45">
        <f t="shared" si="2"/>
        <v>149219.54</v>
      </c>
      <c r="I7" s="45">
        <f t="shared" si="3"/>
        <v>934585.54</v>
      </c>
      <c r="J7" s="64">
        <v>769966</v>
      </c>
      <c r="K7" s="65">
        <v>0.19</v>
      </c>
      <c r="L7" s="64">
        <f t="shared" si="4"/>
        <v>146293.54</v>
      </c>
      <c r="M7" s="64">
        <f t="shared" si="5"/>
        <v>916259.54</v>
      </c>
      <c r="N7" s="75">
        <v>808465</v>
      </c>
      <c r="O7" s="76">
        <v>0.19</v>
      </c>
      <c r="P7" s="75">
        <f t="shared" si="0"/>
        <v>153608.35</v>
      </c>
      <c r="Q7" s="75">
        <f t="shared" si="1"/>
        <v>962073.35</v>
      </c>
      <c r="R7" s="84">
        <f t="shared" si="6"/>
        <v>787932.33333333337</v>
      </c>
      <c r="S7" s="85">
        <f t="shared" si="7"/>
        <v>149707.14333333334</v>
      </c>
      <c r="T7" s="85">
        <f t="shared" si="8"/>
        <v>937639.47666666668</v>
      </c>
    </row>
    <row r="8" spans="1:20" s="41" customFormat="1" ht="13.5" x14ac:dyDescent="0.2">
      <c r="A8" s="123"/>
      <c r="B8" s="38" t="s">
        <v>53</v>
      </c>
      <c r="C8" s="4" t="s">
        <v>20</v>
      </c>
      <c r="D8" s="4" t="s">
        <v>54</v>
      </c>
      <c r="E8" s="5">
        <v>1</v>
      </c>
      <c r="F8" s="43">
        <v>1319413</v>
      </c>
      <c r="G8" s="44">
        <v>0.19</v>
      </c>
      <c r="H8" s="45">
        <f t="shared" si="2"/>
        <v>250688.47</v>
      </c>
      <c r="I8" s="45">
        <f t="shared" si="3"/>
        <v>1570101.47</v>
      </c>
      <c r="J8" s="64">
        <v>1293542</v>
      </c>
      <c r="K8" s="65">
        <v>0.19</v>
      </c>
      <c r="L8" s="64">
        <f t="shared" si="4"/>
        <v>245772.98</v>
      </c>
      <c r="M8" s="64">
        <f t="shared" si="5"/>
        <v>1539314.98</v>
      </c>
      <c r="N8" s="75">
        <v>1358220</v>
      </c>
      <c r="O8" s="76">
        <v>0.19</v>
      </c>
      <c r="P8" s="75">
        <f t="shared" si="0"/>
        <v>258061.80000000002</v>
      </c>
      <c r="Q8" s="75">
        <f t="shared" si="1"/>
        <v>1616281.8</v>
      </c>
      <c r="R8" s="84">
        <f t="shared" si="6"/>
        <v>1323725</v>
      </c>
      <c r="S8" s="85">
        <f t="shared" si="7"/>
        <v>251507.75</v>
      </c>
      <c r="T8" s="85">
        <f t="shared" si="8"/>
        <v>1575232.75</v>
      </c>
    </row>
    <row r="9" spans="1:20" s="41" customFormat="1" ht="13.5" x14ac:dyDescent="0.2">
      <c r="A9" s="123"/>
      <c r="B9" s="38" t="s">
        <v>55</v>
      </c>
      <c r="C9" s="4" t="s">
        <v>20</v>
      </c>
      <c r="D9" s="4" t="s">
        <v>56</v>
      </c>
      <c r="E9" s="5">
        <v>1</v>
      </c>
      <c r="F9" s="43">
        <v>2356094</v>
      </c>
      <c r="G9" s="44">
        <v>0.19</v>
      </c>
      <c r="H9" s="45">
        <f t="shared" si="2"/>
        <v>447657.86</v>
      </c>
      <c r="I9" s="45">
        <f t="shared" si="3"/>
        <v>2803751.86</v>
      </c>
      <c r="J9" s="64">
        <v>2309896</v>
      </c>
      <c r="K9" s="65">
        <v>0.19</v>
      </c>
      <c r="L9" s="64">
        <f t="shared" si="4"/>
        <v>438880.24</v>
      </c>
      <c r="M9" s="64">
        <f t="shared" si="5"/>
        <v>2748776.24</v>
      </c>
      <c r="N9" s="75">
        <v>2425391</v>
      </c>
      <c r="O9" s="76">
        <v>0.19</v>
      </c>
      <c r="P9" s="75">
        <f t="shared" si="0"/>
        <v>460824.29</v>
      </c>
      <c r="Q9" s="75">
        <f t="shared" si="1"/>
        <v>2886215.29</v>
      </c>
      <c r="R9" s="84">
        <f t="shared" si="6"/>
        <v>2363793.6666666665</v>
      </c>
      <c r="S9" s="85">
        <f t="shared" si="7"/>
        <v>449120.79666666663</v>
      </c>
      <c r="T9" s="85">
        <f t="shared" si="8"/>
        <v>2812914.4633333334</v>
      </c>
    </row>
    <row r="10" spans="1:20" s="41" customFormat="1" ht="13.5" x14ac:dyDescent="0.2">
      <c r="A10" s="123"/>
      <c r="B10" s="38" t="s">
        <v>57</v>
      </c>
      <c r="C10" s="4" t="s">
        <v>20</v>
      </c>
      <c r="D10" s="4" t="s">
        <v>56</v>
      </c>
      <c r="E10" s="5">
        <v>1</v>
      </c>
      <c r="F10" s="43">
        <v>2356094</v>
      </c>
      <c r="G10" s="44">
        <v>0.19</v>
      </c>
      <c r="H10" s="45">
        <f t="shared" si="2"/>
        <v>447657.86</v>
      </c>
      <c r="I10" s="45">
        <f t="shared" si="3"/>
        <v>2803751.86</v>
      </c>
      <c r="J10" s="64">
        <v>2309896</v>
      </c>
      <c r="K10" s="65">
        <v>0.19</v>
      </c>
      <c r="L10" s="64">
        <f t="shared" si="4"/>
        <v>438880.24</v>
      </c>
      <c r="M10" s="64">
        <f t="shared" si="5"/>
        <v>2748776.24</v>
      </c>
      <c r="N10" s="75">
        <v>2425391</v>
      </c>
      <c r="O10" s="76">
        <v>0.19</v>
      </c>
      <c r="P10" s="75">
        <f t="shared" si="0"/>
        <v>460824.29</v>
      </c>
      <c r="Q10" s="75">
        <f t="shared" si="1"/>
        <v>2886215.29</v>
      </c>
      <c r="R10" s="84">
        <f t="shared" si="6"/>
        <v>2363793.6666666665</v>
      </c>
      <c r="S10" s="85">
        <f t="shared" si="7"/>
        <v>449120.79666666663</v>
      </c>
      <c r="T10" s="85">
        <f t="shared" si="8"/>
        <v>2812914.4633333334</v>
      </c>
    </row>
    <row r="11" spans="1:20" s="41" customFormat="1" ht="27" x14ac:dyDescent="0.2">
      <c r="A11" s="123"/>
      <c r="B11" s="38" t="s">
        <v>58</v>
      </c>
      <c r="C11" s="4" t="s">
        <v>20</v>
      </c>
      <c r="D11" s="4" t="s">
        <v>56</v>
      </c>
      <c r="E11" s="5">
        <v>1</v>
      </c>
      <c r="F11" s="43">
        <v>3769750</v>
      </c>
      <c r="G11" s="44">
        <v>0.19</v>
      </c>
      <c r="H11" s="45">
        <f t="shared" si="2"/>
        <v>716252.5</v>
      </c>
      <c r="I11" s="45">
        <f t="shared" si="3"/>
        <v>4486002.5</v>
      </c>
      <c r="J11" s="64">
        <v>3695833</v>
      </c>
      <c r="K11" s="65">
        <v>0.19</v>
      </c>
      <c r="L11" s="64">
        <f t="shared" si="4"/>
        <v>702208.27</v>
      </c>
      <c r="M11" s="64">
        <f t="shared" si="5"/>
        <v>4398041.2699999996</v>
      </c>
      <c r="N11" s="75">
        <v>3880625</v>
      </c>
      <c r="O11" s="100">
        <v>0.19</v>
      </c>
      <c r="P11" s="75">
        <f t="shared" si="0"/>
        <v>737318.75</v>
      </c>
      <c r="Q11" s="75">
        <f t="shared" si="1"/>
        <v>4617943.75</v>
      </c>
      <c r="R11" s="84">
        <f t="shared" si="6"/>
        <v>3782069.3333333335</v>
      </c>
      <c r="S11" s="85">
        <f t="shared" si="7"/>
        <v>718593.17333333334</v>
      </c>
      <c r="T11" s="85">
        <f t="shared" si="8"/>
        <v>4500662.5066666668</v>
      </c>
    </row>
    <row r="12" spans="1:20" s="41" customFormat="1" ht="27" customHeight="1" x14ac:dyDescent="0.2">
      <c r="A12" s="124" t="s">
        <v>10</v>
      </c>
      <c r="B12" s="124"/>
      <c r="C12" s="124"/>
      <c r="D12" s="124"/>
      <c r="E12" s="124"/>
      <c r="F12" s="101">
        <f>SUM(F4:F11)</f>
        <v>10773636</v>
      </c>
      <c r="G12" s="104">
        <v>0.19</v>
      </c>
      <c r="H12" s="55">
        <f>SUM(H4:H11)</f>
        <v>2046990.8399999999</v>
      </c>
      <c r="I12" s="102">
        <f>SUM(I4:I11)</f>
        <v>12820626.84</v>
      </c>
      <c r="J12" s="66">
        <v>10562386</v>
      </c>
      <c r="K12" s="105">
        <v>0.19</v>
      </c>
      <c r="L12" s="66">
        <f>+SUM(L4:L11)</f>
        <v>2006853.34</v>
      </c>
      <c r="M12" s="67">
        <f>+SUM(M4:M11)</f>
        <v>12569239.34</v>
      </c>
      <c r="N12" s="103">
        <f>SUM(N4:N11)</f>
        <v>11090509</v>
      </c>
      <c r="O12" s="106">
        <v>0.19</v>
      </c>
      <c r="P12" s="103">
        <f>SUM(P4:P11)</f>
        <v>2107196.71</v>
      </c>
      <c r="Q12" s="103">
        <f>SUM(Q4:Q11)</f>
        <v>13197705.710000001</v>
      </c>
      <c r="R12" s="107">
        <f t="shared" si="6"/>
        <v>10808843.666666666</v>
      </c>
      <c r="S12" s="108">
        <f t="shared" si="7"/>
        <v>2053680.2966666666</v>
      </c>
      <c r="T12" s="108">
        <f t="shared" si="8"/>
        <v>12862523.963333333</v>
      </c>
    </row>
    <row r="13" spans="1:20" s="41" customFormat="1" ht="13.5" customHeight="1" x14ac:dyDescent="0.2">
      <c r="A13" s="116" t="s">
        <v>11</v>
      </c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</row>
    <row r="14" spans="1:20" s="41" customFormat="1" ht="13.5" x14ac:dyDescent="0.2">
      <c r="A14" s="123">
        <v>2</v>
      </c>
      <c r="B14" s="38" t="s">
        <v>59</v>
      </c>
      <c r="C14" s="4" t="s">
        <v>29</v>
      </c>
      <c r="D14" s="4" t="s">
        <v>54</v>
      </c>
      <c r="E14" s="5">
        <v>1</v>
      </c>
      <c r="F14" s="43">
        <v>1337005</v>
      </c>
      <c r="G14" s="44">
        <v>0.19</v>
      </c>
      <c r="H14" s="45">
        <f>+G14*F14</f>
        <v>254030.95</v>
      </c>
      <c r="I14" s="46">
        <f>+H14+F14</f>
        <v>1591035.95</v>
      </c>
      <c r="J14" s="64">
        <v>1310789</v>
      </c>
      <c r="K14" s="65">
        <v>0.19</v>
      </c>
      <c r="L14" s="64">
        <f>+J14*K14</f>
        <v>249049.91</v>
      </c>
      <c r="M14" s="64">
        <f>+L14+J14</f>
        <v>1559838.91</v>
      </c>
      <c r="N14" s="75">
        <v>1376329</v>
      </c>
      <c r="O14" s="74">
        <v>0.19</v>
      </c>
      <c r="P14" s="75">
        <f t="shared" ref="P14:P26" si="9">+N14*O14</f>
        <v>261502.51</v>
      </c>
      <c r="Q14" s="75">
        <f t="shared" ref="Q14:Q26" si="10">+P14+N14</f>
        <v>1637831.51</v>
      </c>
      <c r="R14" s="84">
        <f t="shared" ref="R14:R27" si="11">+AVERAGE(F14,J14,N14)</f>
        <v>1341374.3333333333</v>
      </c>
      <c r="S14" s="85">
        <f t="shared" ref="S14:S27" si="12">+AVERAGE(H14,L14,P14)</f>
        <v>254861.12333333332</v>
      </c>
      <c r="T14" s="85">
        <f t="shared" ref="T14:T27" si="13">+AVERAGE(I14,M14,Q14)</f>
        <v>1596235.4566666668</v>
      </c>
    </row>
    <row r="15" spans="1:20" s="41" customFormat="1" ht="13.5" x14ac:dyDescent="0.2">
      <c r="A15" s="123"/>
      <c r="B15" s="38" t="s">
        <v>60</v>
      </c>
      <c r="C15" s="4" t="s">
        <v>29</v>
      </c>
      <c r="D15" s="4" t="s">
        <v>54</v>
      </c>
      <c r="E15" s="5">
        <v>1</v>
      </c>
      <c r="F15" s="43">
        <v>582428</v>
      </c>
      <c r="G15" s="44">
        <v>0.19</v>
      </c>
      <c r="H15" s="45">
        <f t="shared" ref="H15:H26" si="14">+G15*F15</f>
        <v>110661.32</v>
      </c>
      <c r="I15" s="46">
        <f t="shared" ref="I15:I26" si="15">+H15+F15</f>
        <v>693089.32000000007</v>
      </c>
      <c r="J15" s="64">
        <v>571007</v>
      </c>
      <c r="K15" s="65">
        <v>0.19</v>
      </c>
      <c r="L15" s="64">
        <f t="shared" ref="L15:L26" si="16">+J15*K15</f>
        <v>108491.33</v>
      </c>
      <c r="M15" s="64">
        <f t="shared" ref="M15:M26" si="17">+L15+J15</f>
        <v>679498.33</v>
      </c>
      <c r="N15" s="75">
        <v>599558</v>
      </c>
      <c r="O15" s="74">
        <v>0.19</v>
      </c>
      <c r="P15" s="75">
        <f t="shared" si="9"/>
        <v>113916.02</v>
      </c>
      <c r="Q15" s="75">
        <f t="shared" si="10"/>
        <v>713474.02</v>
      </c>
      <c r="R15" s="84">
        <f t="shared" si="11"/>
        <v>584331</v>
      </c>
      <c r="S15" s="85">
        <f t="shared" si="12"/>
        <v>111022.89000000001</v>
      </c>
      <c r="T15" s="85">
        <f t="shared" si="13"/>
        <v>695353.89</v>
      </c>
    </row>
    <row r="16" spans="1:20" s="41" customFormat="1" ht="13.5" x14ac:dyDescent="0.2">
      <c r="A16" s="123"/>
      <c r="B16" s="38" t="s">
        <v>61</v>
      </c>
      <c r="C16" s="4" t="s">
        <v>29</v>
      </c>
      <c r="D16" s="4" t="s">
        <v>54</v>
      </c>
      <c r="E16" s="5">
        <v>1</v>
      </c>
      <c r="F16" s="43">
        <v>483785</v>
      </c>
      <c r="G16" s="44">
        <v>0.19</v>
      </c>
      <c r="H16" s="45">
        <f t="shared" si="14"/>
        <v>91919.15</v>
      </c>
      <c r="I16" s="46">
        <f t="shared" si="15"/>
        <v>575704.15</v>
      </c>
      <c r="J16" s="64">
        <v>474299</v>
      </c>
      <c r="K16" s="65">
        <v>0.19</v>
      </c>
      <c r="L16" s="64">
        <f t="shared" si="16"/>
        <v>90116.81</v>
      </c>
      <c r="M16" s="64">
        <f t="shared" si="17"/>
        <v>564415.81000000006</v>
      </c>
      <c r="N16" s="75">
        <v>498014</v>
      </c>
      <c r="O16" s="74">
        <v>0.19</v>
      </c>
      <c r="P16" s="75">
        <f t="shared" si="9"/>
        <v>94622.66</v>
      </c>
      <c r="Q16" s="75">
        <f t="shared" si="10"/>
        <v>592636.66</v>
      </c>
      <c r="R16" s="84">
        <f t="shared" si="11"/>
        <v>485366</v>
      </c>
      <c r="S16" s="85">
        <f t="shared" si="12"/>
        <v>92219.54</v>
      </c>
      <c r="T16" s="85">
        <f t="shared" si="13"/>
        <v>577585.54</v>
      </c>
    </row>
    <row r="17" spans="1:20" s="41" customFormat="1" ht="13.5" x14ac:dyDescent="0.2">
      <c r="A17" s="123"/>
      <c r="B17" s="38" t="s">
        <v>62</v>
      </c>
      <c r="C17" s="4" t="s">
        <v>29</v>
      </c>
      <c r="D17" s="4" t="s">
        <v>54</v>
      </c>
      <c r="E17" s="5">
        <v>1</v>
      </c>
      <c r="F17" s="43">
        <v>675414</v>
      </c>
      <c r="G17" s="44">
        <v>0.19</v>
      </c>
      <c r="H17" s="45">
        <f t="shared" si="14"/>
        <v>128328.66</v>
      </c>
      <c r="I17" s="46">
        <f t="shared" si="15"/>
        <v>803742.66</v>
      </c>
      <c r="J17" s="64">
        <v>662170</v>
      </c>
      <c r="K17" s="65">
        <v>0.19</v>
      </c>
      <c r="L17" s="64">
        <f t="shared" si="16"/>
        <v>125812.3</v>
      </c>
      <c r="M17" s="64">
        <f t="shared" si="17"/>
        <v>787982.3</v>
      </c>
      <c r="N17" s="75">
        <v>695279</v>
      </c>
      <c r="O17" s="74">
        <v>0.19</v>
      </c>
      <c r="P17" s="75">
        <f t="shared" si="9"/>
        <v>132103.01</v>
      </c>
      <c r="Q17" s="75">
        <f t="shared" si="10"/>
        <v>827382.01</v>
      </c>
      <c r="R17" s="84">
        <f t="shared" si="11"/>
        <v>677621</v>
      </c>
      <c r="S17" s="85">
        <f t="shared" si="12"/>
        <v>128747.99</v>
      </c>
      <c r="T17" s="85">
        <f t="shared" si="13"/>
        <v>806368.98999999987</v>
      </c>
    </row>
    <row r="18" spans="1:20" s="41" customFormat="1" ht="13.5" x14ac:dyDescent="0.2">
      <c r="A18" s="123"/>
      <c r="B18" s="38" t="s">
        <v>63</v>
      </c>
      <c r="C18" s="4" t="s">
        <v>20</v>
      </c>
      <c r="D18" s="4" t="s">
        <v>54</v>
      </c>
      <c r="E18" s="5">
        <v>1</v>
      </c>
      <c r="F18" s="43">
        <v>1824559</v>
      </c>
      <c r="G18" s="44">
        <v>0.19</v>
      </c>
      <c r="H18" s="45">
        <f t="shared" si="14"/>
        <v>346666.21</v>
      </c>
      <c r="I18" s="46">
        <f t="shared" si="15"/>
        <v>2171225.21</v>
      </c>
      <c r="J18" s="64">
        <v>1788783</v>
      </c>
      <c r="K18" s="65">
        <v>0.19</v>
      </c>
      <c r="L18" s="64">
        <f t="shared" si="16"/>
        <v>339868.77</v>
      </c>
      <c r="M18" s="64">
        <f t="shared" si="17"/>
        <v>2128651.77</v>
      </c>
      <c r="N18" s="75">
        <v>1878223</v>
      </c>
      <c r="O18" s="74">
        <v>0.19</v>
      </c>
      <c r="P18" s="75">
        <f t="shared" si="9"/>
        <v>356862.37</v>
      </c>
      <c r="Q18" s="75">
        <f t="shared" si="10"/>
        <v>2235085.37</v>
      </c>
      <c r="R18" s="84">
        <f t="shared" si="11"/>
        <v>1830521.6666666667</v>
      </c>
      <c r="S18" s="85">
        <f t="shared" si="12"/>
        <v>347799.11666666664</v>
      </c>
      <c r="T18" s="85">
        <f t="shared" si="13"/>
        <v>2178320.7833333337</v>
      </c>
    </row>
    <row r="19" spans="1:20" s="41" customFormat="1" ht="13.5" x14ac:dyDescent="0.2">
      <c r="A19" s="123"/>
      <c r="B19" s="38" t="s">
        <v>64</v>
      </c>
      <c r="C19" s="4" t="s">
        <v>20</v>
      </c>
      <c r="D19" s="4" t="s">
        <v>54</v>
      </c>
      <c r="E19" s="5">
        <v>1</v>
      </c>
      <c r="F19" s="43">
        <v>480644</v>
      </c>
      <c r="G19" s="44">
        <v>0.19</v>
      </c>
      <c r="H19" s="45">
        <f t="shared" si="14"/>
        <v>91322.36</v>
      </c>
      <c r="I19" s="46">
        <f t="shared" si="15"/>
        <v>571966.36</v>
      </c>
      <c r="J19" s="64">
        <v>471219</v>
      </c>
      <c r="K19" s="65">
        <v>0.19</v>
      </c>
      <c r="L19" s="64">
        <f t="shared" si="16"/>
        <v>89531.61</v>
      </c>
      <c r="M19" s="64">
        <f t="shared" si="17"/>
        <v>560750.61</v>
      </c>
      <c r="N19" s="75">
        <v>494780</v>
      </c>
      <c r="O19" s="74">
        <v>0.19</v>
      </c>
      <c r="P19" s="75">
        <f t="shared" si="9"/>
        <v>94008.2</v>
      </c>
      <c r="Q19" s="75">
        <f t="shared" si="10"/>
        <v>588788.19999999995</v>
      </c>
      <c r="R19" s="84">
        <f t="shared" si="11"/>
        <v>482214.33333333331</v>
      </c>
      <c r="S19" s="85">
        <f t="shared" si="12"/>
        <v>91620.723333333328</v>
      </c>
      <c r="T19" s="85">
        <f t="shared" si="13"/>
        <v>573835.05666666664</v>
      </c>
    </row>
    <row r="20" spans="1:20" s="41" customFormat="1" ht="13.5" x14ac:dyDescent="0.2">
      <c r="A20" s="123"/>
      <c r="B20" s="38" t="s">
        <v>65</v>
      </c>
      <c r="C20" s="4" t="s">
        <v>20</v>
      </c>
      <c r="D20" s="4" t="s">
        <v>54</v>
      </c>
      <c r="E20" s="5">
        <v>1</v>
      </c>
      <c r="F20" s="43">
        <v>581171</v>
      </c>
      <c r="G20" s="44">
        <v>0.19</v>
      </c>
      <c r="H20" s="45">
        <f t="shared" si="14"/>
        <v>110422.49</v>
      </c>
      <c r="I20" s="46">
        <f t="shared" si="15"/>
        <v>691593.49</v>
      </c>
      <c r="J20" s="64">
        <v>569775</v>
      </c>
      <c r="K20" s="65">
        <v>0.19</v>
      </c>
      <c r="L20" s="64">
        <f t="shared" si="16"/>
        <v>108257.25</v>
      </c>
      <c r="M20" s="64">
        <f t="shared" si="17"/>
        <v>678032.25</v>
      </c>
      <c r="N20" s="75">
        <v>598264</v>
      </c>
      <c r="O20" s="74">
        <v>0.19</v>
      </c>
      <c r="P20" s="75">
        <f t="shared" si="9"/>
        <v>113670.16</v>
      </c>
      <c r="Q20" s="75">
        <f t="shared" si="10"/>
        <v>711934.16</v>
      </c>
      <c r="R20" s="84">
        <f t="shared" si="11"/>
        <v>583070</v>
      </c>
      <c r="S20" s="85">
        <f t="shared" si="12"/>
        <v>110783.3</v>
      </c>
      <c r="T20" s="85">
        <f t="shared" si="13"/>
        <v>693853.29999999993</v>
      </c>
    </row>
    <row r="21" spans="1:20" s="41" customFormat="1" ht="13.5" x14ac:dyDescent="0.2">
      <c r="A21" s="123"/>
      <c r="B21" s="38" t="s">
        <v>66</v>
      </c>
      <c r="C21" s="4" t="s">
        <v>20</v>
      </c>
      <c r="D21" s="4" t="s">
        <v>54</v>
      </c>
      <c r="E21" s="5">
        <v>1</v>
      </c>
      <c r="F21" s="43">
        <v>936155</v>
      </c>
      <c r="G21" s="44">
        <v>0.19</v>
      </c>
      <c r="H21" s="45">
        <f t="shared" si="14"/>
        <v>177869.45</v>
      </c>
      <c r="I21" s="46">
        <f t="shared" si="15"/>
        <v>1114024.45</v>
      </c>
      <c r="J21" s="64">
        <v>917799</v>
      </c>
      <c r="K21" s="65">
        <v>0.19</v>
      </c>
      <c r="L21" s="64">
        <f t="shared" si="16"/>
        <v>174381.81</v>
      </c>
      <c r="M21" s="64">
        <f t="shared" si="17"/>
        <v>1092180.81</v>
      </c>
      <c r="N21" s="75">
        <v>963689</v>
      </c>
      <c r="O21" s="74">
        <v>0.19</v>
      </c>
      <c r="P21" s="75">
        <f t="shared" si="9"/>
        <v>183100.91</v>
      </c>
      <c r="Q21" s="75">
        <f t="shared" si="10"/>
        <v>1146789.9099999999</v>
      </c>
      <c r="R21" s="84">
        <f t="shared" si="11"/>
        <v>939214.33333333337</v>
      </c>
      <c r="S21" s="85">
        <f t="shared" si="12"/>
        <v>178450.72333333336</v>
      </c>
      <c r="T21" s="85">
        <f t="shared" si="13"/>
        <v>1117665.0566666666</v>
      </c>
    </row>
    <row r="22" spans="1:20" s="41" customFormat="1" ht="13.5" x14ac:dyDescent="0.2">
      <c r="A22" s="123"/>
      <c r="B22" s="38" t="s">
        <v>67</v>
      </c>
      <c r="C22" s="4" t="s">
        <v>25</v>
      </c>
      <c r="D22" s="4" t="s">
        <v>54</v>
      </c>
      <c r="E22" s="5">
        <v>1</v>
      </c>
      <c r="F22" s="43">
        <v>2497459</v>
      </c>
      <c r="G22" s="44">
        <v>0.19</v>
      </c>
      <c r="H22" s="45">
        <f t="shared" si="14"/>
        <v>474517.21</v>
      </c>
      <c r="I22" s="46">
        <f t="shared" si="15"/>
        <v>2971976.21</v>
      </c>
      <c r="J22" s="64">
        <v>2448489</v>
      </c>
      <c r="K22" s="65">
        <v>0.19</v>
      </c>
      <c r="L22" s="64">
        <f t="shared" si="16"/>
        <v>465212.91000000003</v>
      </c>
      <c r="M22" s="64">
        <f t="shared" si="17"/>
        <v>2913701.91</v>
      </c>
      <c r="N22" s="75">
        <v>2570914</v>
      </c>
      <c r="O22" s="74">
        <v>0.19</v>
      </c>
      <c r="P22" s="75">
        <f t="shared" si="9"/>
        <v>488473.66000000003</v>
      </c>
      <c r="Q22" s="75">
        <f t="shared" si="10"/>
        <v>3059387.66</v>
      </c>
      <c r="R22" s="84">
        <f t="shared" si="11"/>
        <v>2505620.6666666665</v>
      </c>
      <c r="S22" s="85">
        <f t="shared" si="12"/>
        <v>476067.92666666675</v>
      </c>
      <c r="T22" s="85">
        <f t="shared" si="13"/>
        <v>2981688.5933333337</v>
      </c>
    </row>
    <row r="23" spans="1:20" s="41" customFormat="1" ht="13.5" x14ac:dyDescent="0.2">
      <c r="A23" s="123"/>
      <c r="B23" s="38" t="s">
        <v>68</v>
      </c>
      <c r="C23" s="4" t="s">
        <v>25</v>
      </c>
      <c r="D23" s="4" t="s">
        <v>54</v>
      </c>
      <c r="E23" s="5">
        <v>1</v>
      </c>
      <c r="F23" s="43">
        <v>676671</v>
      </c>
      <c r="G23" s="44">
        <v>0.19</v>
      </c>
      <c r="H23" s="45">
        <f t="shared" si="14"/>
        <v>128567.49</v>
      </c>
      <c r="I23" s="46">
        <f t="shared" si="15"/>
        <v>805238.49</v>
      </c>
      <c r="J23" s="64">
        <v>663402</v>
      </c>
      <c r="K23" s="65">
        <v>0.19</v>
      </c>
      <c r="L23" s="64">
        <f t="shared" si="16"/>
        <v>126046.38</v>
      </c>
      <c r="M23" s="64">
        <f t="shared" si="17"/>
        <v>789448.38</v>
      </c>
      <c r="N23" s="75">
        <v>696573</v>
      </c>
      <c r="O23" s="74">
        <v>0.19</v>
      </c>
      <c r="P23" s="75">
        <f t="shared" si="9"/>
        <v>132348.87</v>
      </c>
      <c r="Q23" s="75">
        <f t="shared" si="10"/>
        <v>828921.87</v>
      </c>
      <c r="R23" s="84">
        <f t="shared" si="11"/>
        <v>678882</v>
      </c>
      <c r="S23" s="85">
        <f t="shared" si="12"/>
        <v>128987.58</v>
      </c>
      <c r="T23" s="85">
        <f t="shared" si="13"/>
        <v>807869.58000000007</v>
      </c>
    </row>
    <row r="24" spans="1:20" s="41" customFormat="1" ht="13.5" x14ac:dyDescent="0.2">
      <c r="A24" s="123"/>
      <c r="B24" s="38" t="s">
        <v>69</v>
      </c>
      <c r="C24" s="4" t="s">
        <v>25</v>
      </c>
      <c r="D24" s="4" t="s">
        <v>54</v>
      </c>
      <c r="E24" s="5">
        <v>1</v>
      </c>
      <c r="F24" s="43">
        <v>634889</v>
      </c>
      <c r="G24" s="44">
        <v>0.19</v>
      </c>
      <c r="H24" s="45">
        <f t="shared" si="14"/>
        <v>120628.91</v>
      </c>
      <c r="I24" s="46">
        <f t="shared" si="15"/>
        <v>755517.91</v>
      </c>
      <c r="J24" s="64">
        <v>622440</v>
      </c>
      <c r="K24" s="65">
        <v>0.19</v>
      </c>
      <c r="L24" s="64">
        <f t="shared" si="16"/>
        <v>118263.6</v>
      </c>
      <c r="M24" s="64">
        <f t="shared" si="17"/>
        <v>740703.6</v>
      </c>
      <c r="N24" s="75">
        <v>653562</v>
      </c>
      <c r="O24" s="74">
        <v>0.19</v>
      </c>
      <c r="P24" s="75">
        <f t="shared" si="9"/>
        <v>124176.78</v>
      </c>
      <c r="Q24" s="75">
        <f t="shared" si="10"/>
        <v>777738.78</v>
      </c>
      <c r="R24" s="84">
        <f t="shared" si="11"/>
        <v>636963.66666666663</v>
      </c>
      <c r="S24" s="85">
        <f t="shared" si="12"/>
        <v>121023.09666666668</v>
      </c>
      <c r="T24" s="85">
        <f t="shared" si="13"/>
        <v>757986.76333333331</v>
      </c>
    </row>
    <row r="25" spans="1:20" s="41" customFormat="1" ht="13.5" x14ac:dyDescent="0.2">
      <c r="A25" s="123"/>
      <c r="B25" s="38" t="s">
        <v>70</v>
      </c>
      <c r="C25" s="4" t="s">
        <v>25</v>
      </c>
      <c r="D25" s="4" t="s">
        <v>54</v>
      </c>
      <c r="E25" s="5">
        <v>1</v>
      </c>
      <c r="F25" s="43">
        <v>1244646</v>
      </c>
      <c r="G25" s="44">
        <v>0.19</v>
      </c>
      <c r="H25" s="45">
        <f t="shared" si="14"/>
        <v>236482.74</v>
      </c>
      <c r="I25" s="46">
        <f t="shared" si="15"/>
        <v>1481128.74</v>
      </c>
      <c r="J25" s="64">
        <v>1220241</v>
      </c>
      <c r="K25" s="65">
        <v>0.19</v>
      </c>
      <c r="L25" s="64">
        <f t="shared" si="16"/>
        <v>231845.79</v>
      </c>
      <c r="M25" s="64">
        <f t="shared" si="17"/>
        <v>1452086.79</v>
      </c>
      <c r="N25" s="75">
        <v>1281254</v>
      </c>
      <c r="O25" s="74">
        <v>0.19</v>
      </c>
      <c r="P25" s="75">
        <f t="shared" si="9"/>
        <v>243438.26</v>
      </c>
      <c r="Q25" s="75">
        <f t="shared" si="10"/>
        <v>1524692.26</v>
      </c>
      <c r="R25" s="84">
        <f t="shared" si="11"/>
        <v>1248713.6666666667</v>
      </c>
      <c r="S25" s="85">
        <f t="shared" si="12"/>
        <v>237255.59666666668</v>
      </c>
      <c r="T25" s="85">
        <f t="shared" si="13"/>
        <v>1485969.2633333334</v>
      </c>
    </row>
    <row r="26" spans="1:20" s="41" customFormat="1" ht="67.5" x14ac:dyDescent="0.2">
      <c r="A26" s="123"/>
      <c r="B26" s="35" t="s">
        <v>31</v>
      </c>
      <c r="C26" s="35"/>
      <c r="D26" s="36" t="s">
        <v>56</v>
      </c>
      <c r="E26" s="9">
        <v>1</v>
      </c>
      <c r="F26" s="47">
        <v>2670240</v>
      </c>
      <c r="G26" s="44">
        <v>0.19</v>
      </c>
      <c r="H26" s="48">
        <f t="shared" si="14"/>
        <v>507345.60000000003</v>
      </c>
      <c r="I26" s="49">
        <f t="shared" si="15"/>
        <v>3177585.6</v>
      </c>
      <c r="J26" s="64">
        <v>2617882</v>
      </c>
      <c r="K26" s="65">
        <v>0.19</v>
      </c>
      <c r="L26" s="64">
        <f t="shared" si="16"/>
        <v>497397.58</v>
      </c>
      <c r="M26" s="64">
        <f t="shared" si="17"/>
        <v>3115279.58</v>
      </c>
      <c r="N26" s="77">
        <v>2748777</v>
      </c>
      <c r="O26" s="78">
        <v>0.19</v>
      </c>
      <c r="P26" s="77">
        <f t="shared" si="9"/>
        <v>522267.63</v>
      </c>
      <c r="Q26" s="77">
        <f t="shared" si="10"/>
        <v>3271044.63</v>
      </c>
      <c r="R26" s="84">
        <f t="shared" si="11"/>
        <v>2678966.3333333335</v>
      </c>
      <c r="S26" s="85">
        <f t="shared" si="12"/>
        <v>509003.60333333333</v>
      </c>
      <c r="T26" s="85">
        <f t="shared" si="13"/>
        <v>3187969.9366666661</v>
      </c>
    </row>
    <row r="27" spans="1:20" s="41" customFormat="1" ht="19.5" customHeight="1" x14ac:dyDescent="0.2">
      <c r="A27" s="124" t="s">
        <v>10</v>
      </c>
      <c r="B27" s="124"/>
      <c r="C27" s="124"/>
      <c r="D27" s="124"/>
      <c r="E27" s="124"/>
      <c r="F27" s="55">
        <f>SUM(F14:F26)</f>
        <v>14625066</v>
      </c>
      <c r="G27" s="110">
        <v>0.19</v>
      </c>
      <c r="H27" s="55">
        <f>SUM(H14:H26)</f>
        <v>2778762.54</v>
      </c>
      <c r="I27" s="55">
        <f>SUM(I14:I26)</f>
        <v>17403828.540000003</v>
      </c>
      <c r="J27" s="66">
        <v>14338295</v>
      </c>
      <c r="K27" s="105">
        <v>0.19</v>
      </c>
      <c r="L27" s="66">
        <f>+SUM(L14:L26)</f>
        <v>2724276.0500000003</v>
      </c>
      <c r="M27" s="67">
        <f>+SUM(M14:M26)</f>
        <v>17062571.049999997</v>
      </c>
      <c r="N27" s="109">
        <f>SUM(N14:N26)</f>
        <v>15055216</v>
      </c>
      <c r="O27" s="111">
        <v>0.19</v>
      </c>
      <c r="P27" s="109">
        <f>SUM(P14:P26)</f>
        <v>2860491.04</v>
      </c>
      <c r="Q27" s="109">
        <f>SUM(Q14:Q26)</f>
        <v>17915707.039999999</v>
      </c>
      <c r="R27" s="107">
        <f t="shared" si="11"/>
        <v>14672859</v>
      </c>
      <c r="S27" s="108">
        <f t="shared" si="12"/>
        <v>2787843.21</v>
      </c>
      <c r="T27" s="108">
        <f t="shared" si="13"/>
        <v>17460702.210000001</v>
      </c>
    </row>
    <row r="28" spans="1:20" s="41" customFormat="1" ht="27" customHeight="1" x14ac:dyDescent="0.2">
      <c r="A28" s="134" t="s">
        <v>12</v>
      </c>
      <c r="B28" s="134"/>
      <c r="C28" s="134"/>
      <c r="D28" s="134"/>
      <c r="E28" s="134"/>
      <c r="F28" s="134"/>
      <c r="G28" s="134"/>
      <c r="H28" s="134"/>
      <c r="I28" s="134"/>
      <c r="J28" s="134"/>
      <c r="K28" s="134"/>
      <c r="L28" s="134"/>
      <c r="M28" s="134"/>
      <c r="N28" s="134"/>
      <c r="O28" s="134"/>
      <c r="P28" s="134"/>
      <c r="Q28" s="134"/>
      <c r="R28" s="134"/>
      <c r="S28" s="134"/>
      <c r="T28" s="134"/>
    </row>
    <row r="29" spans="1:20" s="41" customFormat="1" ht="27" x14ac:dyDescent="0.2">
      <c r="A29" s="40"/>
      <c r="B29" s="38" t="s">
        <v>32</v>
      </c>
      <c r="C29" s="4" t="s">
        <v>20</v>
      </c>
      <c r="D29" s="4" t="s">
        <v>71</v>
      </c>
      <c r="E29" s="5">
        <v>1</v>
      </c>
      <c r="F29" s="43">
        <v>45269</v>
      </c>
      <c r="G29" s="50">
        <v>0.19</v>
      </c>
      <c r="H29" s="51">
        <v>8601.11</v>
      </c>
      <c r="I29" s="51">
        <v>53870.11</v>
      </c>
      <c r="J29" s="64">
        <v>44381</v>
      </c>
      <c r="K29" s="65">
        <v>0.19</v>
      </c>
      <c r="L29" s="64">
        <f>+J29*K29</f>
        <v>8432.39</v>
      </c>
      <c r="M29" s="64">
        <f>+L29+J29</f>
        <v>52813.39</v>
      </c>
      <c r="N29" s="75">
        <v>46601</v>
      </c>
      <c r="O29" s="74">
        <v>0.19</v>
      </c>
      <c r="P29" s="75">
        <f>+N29*O29</f>
        <v>8854.19</v>
      </c>
      <c r="Q29" s="75">
        <f>+P29+N29</f>
        <v>55455.19</v>
      </c>
      <c r="R29" s="84">
        <f t="shared" ref="R29:R47" si="18">+AVERAGE(F29,J29,N29)</f>
        <v>45417</v>
      </c>
      <c r="S29" s="85">
        <f t="shared" ref="S29:S47" si="19">+AVERAGE(H29,L29,P29)</f>
        <v>8629.2300000000014</v>
      </c>
      <c r="T29" s="85">
        <f t="shared" ref="T29:T47" si="20">+AVERAGE(I29,M29,Q29)</f>
        <v>54046.23</v>
      </c>
    </row>
    <row r="30" spans="1:20" s="41" customFormat="1" ht="27" x14ac:dyDescent="0.2">
      <c r="A30" s="40">
        <v>3</v>
      </c>
      <c r="B30" s="38" t="s">
        <v>33</v>
      </c>
      <c r="C30" s="4" t="s">
        <v>20</v>
      </c>
      <c r="D30" s="4" t="s">
        <v>71</v>
      </c>
      <c r="E30" s="5">
        <v>1</v>
      </c>
      <c r="F30" s="43">
        <v>26754</v>
      </c>
      <c r="G30" s="50">
        <v>0.19</v>
      </c>
      <c r="H30" s="51">
        <v>5083.26</v>
      </c>
      <c r="I30" s="51">
        <v>31837.26</v>
      </c>
      <c r="J30" s="64">
        <v>26229</v>
      </c>
      <c r="K30" s="65">
        <v>0.19</v>
      </c>
      <c r="L30" s="64">
        <f t="shared" ref="L30:L46" si="21">+J30*K30</f>
        <v>4983.51</v>
      </c>
      <c r="M30" s="64">
        <f t="shared" ref="M30:M46" si="22">+L30+J30</f>
        <v>31212.510000000002</v>
      </c>
      <c r="N30" s="75">
        <v>27541</v>
      </c>
      <c r="O30" s="74">
        <v>0.19</v>
      </c>
      <c r="P30" s="75">
        <v>5232.79</v>
      </c>
      <c r="Q30" s="75">
        <v>32773.79</v>
      </c>
      <c r="R30" s="84">
        <f t="shared" si="18"/>
        <v>26841.333333333332</v>
      </c>
      <c r="S30" s="85">
        <f t="shared" si="19"/>
        <v>5099.8533333333335</v>
      </c>
      <c r="T30" s="85">
        <f t="shared" si="20"/>
        <v>31941.186666666665</v>
      </c>
    </row>
    <row r="31" spans="1:20" s="41" customFormat="1" ht="27" x14ac:dyDescent="0.2">
      <c r="A31" s="40"/>
      <c r="B31" s="38" t="s">
        <v>34</v>
      </c>
      <c r="C31" s="4" t="s">
        <v>20</v>
      </c>
      <c r="D31" s="4" t="s">
        <v>71</v>
      </c>
      <c r="E31" s="5">
        <v>1</v>
      </c>
      <c r="F31" s="43">
        <v>40934</v>
      </c>
      <c r="G31" s="44">
        <v>0.19</v>
      </c>
      <c r="H31" s="52">
        <v>7777.46</v>
      </c>
      <c r="I31" s="52">
        <v>48711.46</v>
      </c>
      <c r="J31" s="64">
        <v>40131</v>
      </c>
      <c r="K31" s="65">
        <v>0.19</v>
      </c>
      <c r="L31" s="64">
        <f t="shared" si="21"/>
        <v>7624.89</v>
      </c>
      <c r="M31" s="64">
        <f t="shared" si="22"/>
        <v>47755.89</v>
      </c>
      <c r="N31" s="75">
        <v>42138</v>
      </c>
      <c r="O31" s="74">
        <v>0.19</v>
      </c>
      <c r="P31" s="75">
        <v>8006.22</v>
      </c>
      <c r="Q31" s="75">
        <v>50144.22</v>
      </c>
      <c r="R31" s="84">
        <f t="shared" si="18"/>
        <v>41067.666666666664</v>
      </c>
      <c r="S31" s="85">
        <f t="shared" si="19"/>
        <v>7802.8566666666666</v>
      </c>
      <c r="T31" s="85">
        <f t="shared" si="20"/>
        <v>48870.523333333338</v>
      </c>
    </row>
    <row r="32" spans="1:20" s="41" customFormat="1" ht="27" x14ac:dyDescent="0.2">
      <c r="A32" s="40"/>
      <c r="B32" s="38" t="s">
        <v>35</v>
      </c>
      <c r="C32" s="4" t="s">
        <v>20</v>
      </c>
      <c r="D32" s="4" t="s">
        <v>71</v>
      </c>
      <c r="E32" s="5">
        <v>1</v>
      </c>
      <c r="F32" s="43">
        <v>109638</v>
      </c>
      <c r="G32" s="44">
        <v>0.19</v>
      </c>
      <c r="H32" s="52">
        <v>20831.22</v>
      </c>
      <c r="I32" s="52">
        <v>130469.22</v>
      </c>
      <c r="J32" s="64">
        <v>107488</v>
      </c>
      <c r="K32" s="65">
        <v>0.19</v>
      </c>
      <c r="L32" s="64">
        <f t="shared" si="21"/>
        <v>20422.72</v>
      </c>
      <c r="M32" s="64">
        <f t="shared" si="22"/>
        <v>127910.72</v>
      </c>
      <c r="N32" s="75">
        <v>112863</v>
      </c>
      <c r="O32" s="74">
        <v>0.19</v>
      </c>
      <c r="P32" s="75">
        <v>21443.97</v>
      </c>
      <c r="Q32" s="75">
        <v>134306.97</v>
      </c>
      <c r="R32" s="84">
        <f t="shared" si="18"/>
        <v>109996.33333333333</v>
      </c>
      <c r="S32" s="85">
        <f t="shared" si="19"/>
        <v>20899.303333333333</v>
      </c>
      <c r="T32" s="85">
        <f t="shared" si="20"/>
        <v>130895.63666666667</v>
      </c>
    </row>
    <row r="33" spans="1:20" s="41" customFormat="1" ht="13.5" x14ac:dyDescent="0.2">
      <c r="A33" s="40"/>
      <c r="B33" s="38" t="s">
        <v>72</v>
      </c>
      <c r="C33" s="4" t="s">
        <v>20</v>
      </c>
      <c r="D33" s="4" t="s">
        <v>71</v>
      </c>
      <c r="E33" s="5">
        <v>1</v>
      </c>
      <c r="F33" s="43">
        <v>27960</v>
      </c>
      <c r="G33" s="44">
        <v>0.19</v>
      </c>
      <c r="H33" s="52">
        <v>5312.4</v>
      </c>
      <c r="I33" s="52">
        <v>33272.400000000001</v>
      </c>
      <c r="J33" s="64">
        <v>27411</v>
      </c>
      <c r="K33" s="65">
        <v>0.19</v>
      </c>
      <c r="L33" s="64">
        <f t="shared" si="21"/>
        <v>5208.09</v>
      </c>
      <c r="M33" s="64">
        <f t="shared" si="22"/>
        <v>32619.09</v>
      </c>
      <c r="N33" s="75">
        <v>28782</v>
      </c>
      <c r="O33" s="74">
        <v>0.19</v>
      </c>
      <c r="P33" s="75">
        <v>5468.58</v>
      </c>
      <c r="Q33" s="75">
        <v>34250.58</v>
      </c>
      <c r="R33" s="84">
        <f t="shared" si="18"/>
        <v>28051</v>
      </c>
      <c r="S33" s="85">
        <f t="shared" si="19"/>
        <v>5329.69</v>
      </c>
      <c r="T33" s="85">
        <f t="shared" si="20"/>
        <v>33380.69</v>
      </c>
    </row>
    <row r="34" spans="1:20" s="41" customFormat="1" ht="13.5" x14ac:dyDescent="0.2">
      <c r="A34" s="40"/>
      <c r="B34" s="38" t="s">
        <v>73</v>
      </c>
      <c r="C34" s="4" t="s">
        <v>20</v>
      </c>
      <c r="D34" s="4" t="s">
        <v>54</v>
      </c>
      <c r="E34" s="5">
        <v>1</v>
      </c>
      <c r="F34" s="43">
        <v>84821</v>
      </c>
      <c r="G34" s="44">
        <v>0.19</v>
      </c>
      <c r="H34" s="52">
        <v>16115.99</v>
      </c>
      <c r="I34" s="52">
        <v>100936.99</v>
      </c>
      <c r="J34" s="64">
        <v>83157</v>
      </c>
      <c r="K34" s="65">
        <v>0.19</v>
      </c>
      <c r="L34" s="64">
        <f t="shared" si="21"/>
        <v>15799.83</v>
      </c>
      <c r="M34" s="64">
        <f t="shared" si="22"/>
        <v>98956.83</v>
      </c>
      <c r="N34" s="75">
        <v>87315</v>
      </c>
      <c r="O34" s="74">
        <v>0.19</v>
      </c>
      <c r="P34" s="75">
        <v>16589.849999999999</v>
      </c>
      <c r="Q34" s="75">
        <v>103904.85</v>
      </c>
      <c r="R34" s="84">
        <f t="shared" si="18"/>
        <v>85097.666666666672</v>
      </c>
      <c r="S34" s="85">
        <f t="shared" si="19"/>
        <v>16168.556666666665</v>
      </c>
      <c r="T34" s="85">
        <f t="shared" si="20"/>
        <v>101266.22333333334</v>
      </c>
    </row>
    <row r="35" spans="1:20" s="41" customFormat="1" ht="13.5" x14ac:dyDescent="0.2">
      <c r="A35" s="40"/>
      <c r="B35" s="38" t="s">
        <v>74</v>
      </c>
      <c r="C35" s="4" t="s">
        <v>20</v>
      </c>
      <c r="D35" s="4" t="s">
        <v>54</v>
      </c>
      <c r="E35" s="5">
        <v>1</v>
      </c>
      <c r="F35" s="43">
        <v>49322</v>
      </c>
      <c r="G35" s="44">
        <v>0.19</v>
      </c>
      <c r="H35" s="52">
        <v>9371.18</v>
      </c>
      <c r="I35" s="52">
        <v>58693.18</v>
      </c>
      <c r="J35" s="64">
        <v>48354</v>
      </c>
      <c r="K35" s="65">
        <v>0.19</v>
      </c>
      <c r="L35" s="64">
        <f t="shared" si="21"/>
        <v>9187.26</v>
      </c>
      <c r="M35" s="64">
        <f t="shared" si="22"/>
        <v>57541.26</v>
      </c>
      <c r="N35" s="75">
        <v>50772</v>
      </c>
      <c r="O35" s="74">
        <v>0.19</v>
      </c>
      <c r="P35" s="75">
        <v>9646.68</v>
      </c>
      <c r="Q35" s="75">
        <v>60418.68</v>
      </c>
      <c r="R35" s="84">
        <f t="shared" si="18"/>
        <v>49482.666666666664</v>
      </c>
      <c r="S35" s="85">
        <f t="shared" si="19"/>
        <v>9401.7066666666669</v>
      </c>
      <c r="T35" s="85">
        <f t="shared" si="20"/>
        <v>58884.373333333329</v>
      </c>
    </row>
    <row r="36" spans="1:20" s="41" customFormat="1" ht="27" x14ac:dyDescent="0.2">
      <c r="A36" s="40"/>
      <c r="B36" s="38" t="s">
        <v>36</v>
      </c>
      <c r="C36" s="4" t="s">
        <v>20</v>
      </c>
      <c r="D36" s="4" t="s">
        <v>71</v>
      </c>
      <c r="E36" s="5">
        <v>1</v>
      </c>
      <c r="F36" s="43">
        <v>27960</v>
      </c>
      <c r="G36" s="50">
        <v>0.19</v>
      </c>
      <c r="H36" s="51">
        <v>5312.4</v>
      </c>
      <c r="I36" s="51">
        <v>33272.400000000001</v>
      </c>
      <c r="J36" s="64">
        <v>27411</v>
      </c>
      <c r="K36" s="65">
        <v>0.19</v>
      </c>
      <c r="L36" s="64">
        <f t="shared" si="21"/>
        <v>5208.09</v>
      </c>
      <c r="M36" s="64">
        <f t="shared" si="22"/>
        <v>32619.09</v>
      </c>
      <c r="N36" s="75">
        <v>28782</v>
      </c>
      <c r="O36" s="74">
        <v>0.19</v>
      </c>
      <c r="P36" s="75">
        <v>5468.58</v>
      </c>
      <c r="Q36" s="75">
        <v>34250.58</v>
      </c>
      <c r="R36" s="84">
        <f t="shared" si="18"/>
        <v>28051</v>
      </c>
      <c r="S36" s="85">
        <f t="shared" si="19"/>
        <v>5329.69</v>
      </c>
      <c r="T36" s="85">
        <f t="shared" si="20"/>
        <v>33380.69</v>
      </c>
    </row>
    <row r="37" spans="1:20" s="41" customFormat="1" ht="13.5" x14ac:dyDescent="0.2">
      <c r="A37" s="40"/>
      <c r="B37" s="38" t="s">
        <v>75</v>
      </c>
      <c r="C37" s="4" t="s">
        <v>20</v>
      </c>
      <c r="D37" s="4" t="s">
        <v>71</v>
      </c>
      <c r="E37" s="5">
        <v>1</v>
      </c>
      <c r="F37" s="43">
        <v>11467</v>
      </c>
      <c r="G37" s="44">
        <v>0.19</v>
      </c>
      <c r="H37" s="52">
        <v>2178.73</v>
      </c>
      <c r="I37" s="52">
        <v>13645.73</v>
      </c>
      <c r="J37" s="64">
        <v>11242</v>
      </c>
      <c r="K37" s="65">
        <v>0.19</v>
      </c>
      <c r="L37" s="64">
        <f t="shared" si="21"/>
        <v>2135.98</v>
      </c>
      <c r="M37" s="64">
        <f t="shared" si="22"/>
        <v>13377.98</v>
      </c>
      <c r="N37" s="75">
        <v>11805</v>
      </c>
      <c r="O37" s="74">
        <v>0.19</v>
      </c>
      <c r="P37" s="75">
        <v>2242.9499999999998</v>
      </c>
      <c r="Q37" s="75">
        <v>14047.95</v>
      </c>
      <c r="R37" s="84">
        <f t="shared" si="18"/>
        <v>11504.666666666666</v>
      </c>
      <c r="S37" s="85">
        <f t="shared" si="19"/>
        <v>2185.8866666666668</v>
      </c>
      <c r="T37" s="85">
        <f t="shared" si="20"/>
        <v>13690.553333333335</v>
      </c>
    </row>
    <row r="38" spans="1:20" s="41" customFormat="1" ht="12.75" customHeight="1" x14ac:dyDescent="0.2">
      <c r="A38" s="40"/>
      <c r="B38" s="38" t="s">
        <v>76</v>
      </c>
      <c r="C38" s="4" t="s">
        <v>20</v>
      </c>
      <c r="D38" s="4" t="s">
        <v>77</v>
      </c>
      <c r="E38" s="5">
        <v>1</v>
      </c>
      <c r="F38" s="43">
        <v>50892</v>
      </c>
      <c r="G38" s="44">
        <v>0.19</v>
      </c>
      <c r="H38" s="52">
        <v>9669.48</v>
      </c>
      <c r="I38" s="52">
        <v>60561.48</v>
      </c>
      <c r="J38" s="64">
        <v>49894</v>
      </c>
      <c r="K38" s="65">
        <v>0.19</v>
      </c>
      <c r="L38" s="64">
        <f t="shared" si="21"/>
        <v>9479.86</v>
      </c>
      <c r="M38" s="64">
        <f t="shared" si="22"/>
        <v>59373.86</v>
      </c>
      <c r="N38" s="75">
        <v>52389</v>
      </c>
      <c r="O38" s="74">
        <v>0.19</v>
      </c>
      <c r="P38" s="75">
        <v>9953.91</v>
      </c>
      <c r="Q38" s="75">
        <v>62342.91</v>
      </c>
      <c r="R38" s="84">
        <f t="shared" si="18"/>
        <v>51058.333333333336</v>
      </c>
      <c r="S38" s="85">
        <f t="shared" si="19"/>
        <v>9701.0833333333339</v>
      </c>
      <c r="T38" s="85">
        <f t="shared" si="20"/>
        <v>60759.416666666664</v>
      </c>
    </row>
    <row r="39" spans="1:20" s="41" customFormat="1" ht="27" x14ac:dyDescent="0.2">
      <c r="A39" s="40"/>
      <c r="B39" s="38" t="s">
        <v>37</v>
      </c>
      <c r="C39" s="4" t="s">
        <v>20</v>
      </c>
      <c r="D39" s="4" t="s">
        <v>71</v>
      </c>
      <c r="E39" s="5">
        <v>1</v>
      </c>
      <c r="F39" s="43">
        <v>24919</v>
      </c>
      <c r="G39" s="50">
        <v>0.19</v>
      </c>
      <c r="H39" s="51">
        <v>4734.6099999999997</v>
      </c>
      <c r="I39" s="51">
        <v>29653.61</v>
      </c>
      <c r="J39" s="64">
        <v>24430</v>
      </c>
      <c r="K39" s="65">
        <v>0.19</v>
      </c>
      <c r="L39" s="64">
        <f t="shared" si="21"/>
        <v>4641.7</v>
      </c>
      <c r="M39" s="64">
        <f t="shared" si="22"/>
        <v>29071.7</v>
      </c>
      <c r="N39" s="75">
        <v>25652</v>
      </c>
      <c r="O39" s="74">
        <v>0.19</v>
      </c>
      <c r="P39" s="75">
        <v>4873.88</v>
      </c>
      <c r="Q39" s="75">
        <v>30525.88</v>
      </c>
      <c r="R39" s="84">
        <f t="shared" si="18"/>
        <v>25000.333333333332</v>
      </c>
      <c r="S39" s="85">
        <f t="shared" si="19"/>
        <v>4750.0633333333326</v>
      </c>
      <c r="T39" s="85">
        <f t="shared" si="20"/>
        <v>29750.396666666667</v>
      </c>
    </row>
    <row r="40" spans="1:20" s="41" customFormat="1" ht="13.5" x14ac:dyDescent="0.2">
      <c r="A40" s="40"/>
      <c r="B40" s="38" t="s">
        <v>78</v>
      </c>
      <c r="C40" s="4" t="s">
        <v>20</v>
      </c>
      <c r="D40" s="4" t="s">
        <v>54</v>
      </c>
      <c r="E40" s="5">
        <v>1</v>
      </c>
      <c r="F40" s="43">
        <v>83250</v>
      </c>
      <c r="G40" s="44">
        <v>0.19</v>
      </c>
      <c r="H40" s="52">
        <v>15817.5</v>
      </c>
      <c r="I40" s="52">
        <v>99067.5</v>
      </c>
      <c r="J40" s="64">
        <v>81617</v>
      </c>
      <c r="K40" s="65">
        <v>0.19</v>
      </c>
      <c r="L40" s="64">
        <f t="shared" si="21"/>
        <v>15507.23</v>
      </c>
      <c r="M40" s="64">
        <f t="shared" si="22"/>
        <v>97124.23</v>
      </c>
      <c r="N40" s="75">
        <v>85698</v>
      </c>
      <c r="O40" s="74">
        <v>0.19</v>
      </c>
      <c r="P40" s="75">
        <v>16282.62</v>
      </c>
      <c r="Q40" s="75">
        <v>101980.62</v>
      </c>
      <c r="R40" s="84">
        <f t="shared" si="18"/>
        <v>83521.666666666672</v>
      </c>
      <c r="S40" s="85">
        <f t="shared" si="19"/>
        <v>15869.116666666667</v>
      </c>
      <c r="T40" s="85">
        <f t="shared" si="20"/>
        <v>99390.783333333326</v>
      </c>
    </row>
    <row r="41" spans="1:20" s="41" customFormat="1" ht="13.5" x14ac:dyDescent="0.2">
      <c r="A41" s="40"/>
      <c r="B41" s="38" t="s">
        <v>79</v>
      </c>
      <c r="C41" s="4" t="s">
        <v>20</v>
      </c>
      <c r="D41" s="4" t="s">
        <v>54</v>
      </c>
      <c r="E41" s="5">
        <v>1</v>
      </c>
      <c r="F41" s="43">
        <v>87271</v>
      </c>
      <c r="G41" s="44">
        <v>0.19</v>
      </c>
      <c r="H41" s="52">
        <v>16581.490000000002</v>
      </c>
      <c r="I41" s="52">
        <v>103852.49</v>
      </c>
      <c r="J41" s="64">
        <v>85559</v>
      </c>
      <c r="K41" s="65">
        <v>0.19</v>
      </c>
      <c r="L41" s="64">
        <f t="shared" si="21"/>
        <v>16256.210000000001</v>
      </c>
      <c r="M41" s="64">
        <f t="shared" si="22"/>
        <v>101815.21</v>
      </c>
      <c r="N41" s="75">
        <v>89837</v>
      </c>
      <c r="O41" s="74">
        <v>0.19</v>
      </c>
      <c r="P41" s="75">
        <v>17069.03</v>
      </c>
      <c r="Q41" s="75">
        <v>106906.03</v>
      </c>
      <c r="R41" s="84">
        <f t="shared" si="18"/>
        <v>87555.666666666672</v>
      </c>
      <c r="S41" s="85">
        <f t="shared" si="19"/>
        <v>16635.576666666668</v>
      </c>
      <c r="T41" s="85">
        <f t="shared" si="20"/>
        <v>104191.24333333333</v>
      </c>
    </row>
    <row r="42" spans="1:20" s="41" customFormat="1" ht="13.5" x14ac:dyDescent="0.2">
      <c r="A42" s="40"/>
      <c r="B42" s="38" t="s">
        <v>80</v>
      </c>
      <c r="C42" s="4" t="s">
        <v>20</v>
      </c>
      <c r="D42" s="4" t="s">
        <v>54</v>
      </c>
      <c r="E42" s="5">
        <v>1</v>
      </c>
      <c r="F42" s="43">
        <v>86077</v>
      </c>
      <c r="G42" s="44">
        <v>0.19</v>
      </c>
      <c r="H42" s="52">
        <v>16354.63</v>
      </c>
      <c r="I42" s="52">
        <v>102431.63</v>
      </c>
      <c r="J42" s="64">
        <v>84389</v>
      </c>
      <c r="K42" s="65">
        <v>0.19</v>
      </c>
      <c r="L42" s="64">
        <f t="shared" si="21"/>
        <v>16033.91</v>
      </c>
      <c r="M42" s="64">
        <f t="shared" si="22"/>
        <v>100422.91</v>
      </c>
      <c r="N42" s="75">
        <v>88609</v>
      </c>
      <c r="O42" s="74">
        <v>0.19</v>
      </c>
      <c r="P42" s="75">
        <v>16835.71</v>
      </c>
      <c r="Q42" s="75">
        <v>105444.71</v>
      </c>
      <c r="R42" s="84">
        <f t="shared" si="18"/>
        <v>86358.333333333328</v>
      </c>
      <c r="S42" s="85">
        <f t="shared" si="19"/>
        <v>16408.083333333332</v>
      </c>
      <c r="T42" s="85">
        <f t="shared" si="20"/>
        <v>102766.41666666667</v>
      </c>
    </row>
    <row r="43" spans="1:20" s="41" customFormat="1" ht="12.75" customHeight="1" x14ac:dyDescent="0.2">
      <c r="A43" s="40"/>
      <c r="B43" s="38" t="s">
        <v>81</v>
      </c>
      <c r="C43" s="4" t="s">
        <v>20</v>
      </c>
      <c r="D43" s="4" t="s">
        <v>54</v>
      </c>
      <c r="E43" s="5">
        <v>1</v>
      </c>
      <c r="F43" s="43">
        <v>943381</v>
      </c>
      <c r="G43" s="44">
        <v>0.19</v>
      </c>
      <c r="H43" s="52">
        <v>179242.39</v>
      </c>
      <c r="I43" s="52">
        <v>1122623.3899999999</v>
      </c>
      <c r="J43" s="64">
        <v>924883</v>
      </c>
      <c r="K43" s="65">
        <v>0.19</v>
      </c>
      <c r="L43" s="64">
        <f t="shared" si="21"/>
        <v>175727.77</v>
      </c>
      <c r="M43" s="64">
        <f t="shared" si="22"/>
        <v>1100610.77</v>
      </c>
      <c r="N43" s="75">
        <v>971128</v>
      </c>
      <c r="O43" s="74">
        <v>0.19</v>
      </c>
      <c r="P43" s="75">
        <v>184514.32</v>
      </c>
      <c r="Q43" s="75">
        <v>1155642.32</v>
      </c>
      <c r="R43" s="84">
        <f t="shared" si="18"/>
        <v>946464</v>
      </c>
      <c r="S43" s="85">
        <f t="shared" si="19"/>
        <v>179828.16</v>
      </c>
      <c r="T43" s="85">
        <f t="shared" si="20"/>
        <v>1126292.1600000001</v>
      </c>
    </row>
    <row r="44" spans="1:20" s="41" customFormat="1" ht="27" x14ac:dyDescent="0.2">
      <c r="A44" s="40"/>
      <c r="B44" s="38" t="s">
        <v>38</v>
      </c>
      <c r="C44" s="4" t="s">
        <v>20</v>
      </c>
      <c r="D44" s="4" t="s">
        <v>54</v>
      </c>
      <c r="E44" s="5">
        <v>1</v>
      </c>
      <c r="F44" s="43">
        <v>33929</v>
      </c>
      <c r="G44" s="44">
        <v>0.19</v>
      </c>
      <c r="H44" s="52">
        <v>6446.51</v>
      </c>
      <c r="I44" s="52">
        <v>40375.51</v>
      </c>
      <c r="J44" s="64">
        <v>33263</v>
      </c>
      <c r="K44" s="65">
        <v>0.19</v>
      </c>
      <c r="L44" s="64">
        <f t="shared" si="21"/>
        <v>6319.97</v>
      </c>
      <c r="M44" s="64">
        <f t="shared" si="22"/>
        <v>39582.97</v>
      </c>
      <c r="N44" s="75">
        <v>34927</v>
      </c>
      <c r="O44" s="74">
        <v>0.19</v>
      </c>
      <c r="P44" s="75">
        <v>6636.13</v>
      </c>
      <c r="Q44" s="75">
        <v>41563.129999999997</v>
      </c>
      <c r="R44" s="84">
        <f t="shared" si="18"/>
        <v>34039.666666666664</v>
      </c>
      <c r="S44" s="85">
        <f t="shared" si="19"/>
        <v>6467.5366666666669</v>
      </c>
      <c r="T44" s="85">
        <f t="shared" si="20"/>
        <v>40507.203333333338</v>
      </c>
    </row>
    <row r="45" spans="1:20" s="41" customFormat="1" ht="13.5" x14ac:dyDescent="0.2">
      <c r="A45" s="40"/>
      <c r="B45" s="38" t="s">
        <v>82</v>
      </c>
      <c r="C45" s="4" t="s">
        <v>20</v>
      </c>
      <c r="D45" s="4" t="s">
        <v>71</v>
      </c>
      <c r="E45" s="5">
        <v>1</v>
      </c>
      <c r="F45" s="43">
        <v>15708</v>
      </c>
      <c r="G45" s="44">
        <v>0.19</v>
      </c>
      <c r="H45" s="52">
        <v>2984.52</v>
      </c>
      <c r="I45" s="52">
        <v>18692.52</v>
      </c>
      <c r="J45" s="64">
        <v>15400</v>
      </c>
      <c r="K45" s="65">
        <v>0.19</v>
      </c>
      <c r="L45" s="64">
        <f t="shared" si="21"/>
        <v>2926</v>
      </c>
      <c r="M45" s="64">
        <f t="shared" si="22"/>
        <v>18326</v>
      </c>
      <c r="N45" s="75">
        <v>16170</v>
      </c>
      <c r="O45" s="74">
        <v>0.19</v>
      </c>
      <c r="P45" s="75">
        <v>3072.3</v>
      </c>
      <c r="Q45" s="75">
        <v>19242.3</v>
      </c>
      <c r="R45" s="84">
        <f t="shared" si="18"/>
        <v>15759.333333333334</v>
      </c>
      <c r="S45" s="85">
        <f t="shared" si="19"/>
        <v>2994.2733333333331</v>
      </c>
      <c r="T45" s="85">
        <f t="shared" si="20"/>
        <v>18753.60666666667</v>
      </c>
    </row>
    <row r="46" spans="1:20" s="41" customFormat="1" ht="13.5" x14ac:dyDescent="0.2">
      <c r="A46" s="40"/>
      <c r="B46" s="38" t="s">
        <v>83</v>
      </c>
      <c r="C46" s="4" t="s">
        <v>20</v>
      </c>
      <c r="D46" s="4" t="s">
        <v>54</v>
      </c>
      <c r="E46" s="5">
        <v>1</v>
      </c>
      <c r="F46" s="43">
        <v>127859</v>
      </c>
      <c r="G46" s="44">
        <v>0.19</v>
      </c>
      <c r="H46" s="52">
        <v>24293.21</v>
      </c>
      <c r="I46" s="52">
        <v>152152.21</v>
      </c>
      <c r="J46" s="64">
        <v>125351</v>
      </c>
      <c r="K46" s="65">
        <v>0.19</v>
      </c>
      <c r="L46" s="64">
        <f t="shared" si="21"/>
        <v>23816.69</v>
      </c>
      <c r="M46" s="64">
        <f t="shared" si="22"/>
        <v>149167.69</v>
      </c>
      <c r="N46" s="75">
        <v>131619</v>
      </c>
      <c r="O46" s="74">
        <v>0.19</v>
      </c>
      <c r="P46" s="75">
        <v>25007.61</v>
      </c>
      <c r="Q46" s="75">
        <v>156626.60999999999</v>
      </c>
      <c r="R46" s="84">
        <f t="shared" si="18"/>
        <v>128276.33333333333</v>
      </c>
      <c r="S46" s="85">
        <f t="shared" si="19"/>
        <v>24372.50333333333</v>
      </c>
      <c r="T46" s="85">
        <f t="shared" si="20"/>
        <v>152648.83666666667</v>
      </c>
    </row>
    <row r="47" spans="1:20" s="41" customFormat="1" ht="21.75" customHeight="1" x14ac:dyDescent="0.2">
      <c r="A47" s="37"/>
      <c r="B47" s="124" t="s">
        <v>10</v>
      </c>
      <c r="C47" s="124"/>
      <c r="D47" s="124"/>
      <c r="E47" s="124"/>
      <c r="F47" s="55">
        <f>SUM(F29:F46)</f>
        <v>1877411</v>
      </c>
      <c r="G47" s="104">
        <v>0.19</v>
      </c>
      <c r="H47" s="55">
        <f>SUM(H29:H46)</f>
        <v>356708.09</v>
      </c>
      <c r="I47" s="55">
        <f>SUM(I29:I46)</f>
        <v>2234119.09</v>
      </c>
      <c r="J47" s="112">
        <v>1840590</v>
      </c>
      <c r="K47" s="105">
        <v>0.19</v>
      </c>
      <c r="L47" s="112">
        <f>+SUM(L29:L46)</f>
        <v>349712.09999999992</v>
      </c>
      <c r="M47" s="63">
        <f>+SUM(M29:M46)</f>
        <v>2190302.1</v>
      </c>
      <c r="N47" s="113">
        <f>SUM(N29:N46)</f>
        <v>1932628</v>
      </c>
      <c r="O47" s="111">
        <v>0.19</v>
      </c>
      <c r="P47" s="113">
        <f>SUM(P29:P46)</f>
        <v>367199.32</v>
      </c>
      <c r="Q47" s="113">
        <f>SUM(Q29:Q46)</f>
        <v>2299827.3199999998</v>
      </c>
      <c r="R47" s="114">
        <f t="shared" si="18"/>
        <v>1883543</v>
      </c>
      <c r="S47" s="115">
        <f t="shared" si="19"/>
        <v>357873.17</v>
      </c>
      <c r="T47" s="115">
        <f t="shared" si="20"/>
        <v>2241416.17</v>
      </c>
    </row>
    <row r="48" spans="1:20" s="41" customFormat="1" ht="13.5" x14ac:dyDescent="0.2">
      <c r="A48" s="116" t="s">
        <v>13</v>
      </c>
      <c r="B48" s="116"/>
      <c r="C48" s="116"/>
      <c r="D48" s="116"/>
      <c r="E48" s="116"/>
      <c r="F48" s="116"/>
      <c r="G48" s="116"/>
      <c r="H48" s="116"/>
      <c r="I48" s="116"/>
      <c r="J48" s="116"/>
      <c r="K48" s="116"/>
      <c r="L48" s="116"/>
      <c r="M48" s="116"/>
      <c r="N48" s="116"/>
      <c r="O48" s="116"/>
      <c r="P48" s="116"/>
      <c r="Q48" s="116"/>
      <c r="R48" s="116"/>
      <c r="S48" s="116"/>
      <c r="T48" s="116"/>
    </row>
    <row r="49" spans="1:20" s="41" customFormat="1" ht="13.5" x14ac:dyDescent="0.2">
      <c r="A49" s="123">
        <v>4</v>
      </c>
      <c r="B49" s="38" t="s">
        <v>84</v>
      </c>
      <c r="C49" s="4" t="s">
        <v>20</v>
      </c>
      <c r="D49" s="4" t="s">
        <v>85</v>
      </c>
      <c r="E49" s="5">
        <v>1</v>
      </c>
      <c r="F49" s="43">
        <v>18567</v>
      </c>
      <c r="G49" s="44">
        <v>0.19</v>
      </c>
      <c r="H49" s="52">
        <f>+G49*F49</f>
        <v>3527.73</v>
      </c>
      <c r="I49" s="52">
        <f>+H49+F49</f>
        <v>22094.73</v>
      </c>
      <c r="J49" s="64">
        <v>18202</v>
      </c>
      <c r="K49" s="65">
        <v>0.19</v>
      </c>
      <c r="L49" s="64">
        <f t="shared" ref="L49:L73" si="23">+J49*K49</f>
        <v>3458.38</v>
      </c>
      <c r="M49" s="64">
        <f t="shared" ref="M49:M73" si="24">+L49+J49</f>
        <v>21660.38</v>
      </c>
      <c r="N49" s="75">
        <v>19113</v>
      </c>
      <c r="O49" s="74">
        <v>0.19</v>
      </c>
      <c r="P49" s="75">
        <f t="shared" ref="P49:P73" si="25">+O49*N49</f>
        <v>3631.4700000000003</v>
      </c>
      <c r="Q49" s="75">
        <f t="shared" ref="Q49:Q73" si="26">+P49+N49</f>
        <v>22744.47</v>
      </c>
      <c r="R49" s="84">
        <f t="shared" ref="R49:R74" si="27">+AVERAGE(F49,J49,N49)</f>
        <v>18627.333333333332</v>
      </c>
      <c r="S49" s="85">
        <f t="shared" ref="S49:S74" si="28">+AVERAGE(H49,L49,P49)</f>
        <v>3539.1933333333341</v>
      </c>
      <c r="T49" s="85">
        <f t="shared" ref="T49:T74" si="29">+AVERAGE(I49,M49,Q49)</f>
        <v>22166.526666666668</v>
      </c>
    </row>
    <row r="50" spans="1:20" s="41" customFormat="1" ht="13.5" x14ac:dyDescent="0.2">
      <c r="A50" s="123"/>
      <c r="B50" s="38" t="s">
        <v>86</v>
      </c>
      <c r="C50" s="4" t="s">
        <v>20</v>
      </c>
      <c r="D50" s="4" t="s">
        <v>85</v>
      </c>
      <c r="E50" s="5">
        <v>1</v>
      </c>
      <c r="F50" s="43">
        <v>5571</v>
      </c>
      <c r="G50" s="44">
        <v>0.19</v>
      </c>
      <c r="H50" s="52">
        <f t="shared" ref="H50:H73" si="30">+G50*F50</f>
        <v>1058.49</v>
      </c>
      <c r="I50" s="52">
        <f t="shared" ref="I50:I73" si="31">+H50+F50</f>
        <v>6629.49</v>
      </c>
      <c r="J50" s="64">
        <v>5461</v>
      </c>
      <c r="K50" s="65">
        <v>0.19</v>
      </c>
      <c r="L50" s="64">
        <f t="shared" si="23"/>
        <v>1037.5899999999999</v>
      </c>
      <c r="M50" s="64">
        <f t="shared" si="24"/>
        <v>6498.59</v>
      </c>
      <c r="N50" s="75">
        <v>5735</v>
      </c>
      <c r="O50" s="74">
        <v>0.19</v>
      </c>
      <c r="P50" s="75">
        <f t="shared" si="25"/>
        <v>1089.6500000000001</v>
      </c>
      <c r="Q50" s="75">
        <f t="shared" si="26"/>
        <v>6824.65</v>
      </c>
      <c r="R50" s="84">
        <f t="shared" si="27"/>
        <v>5589</v>
      </c>
      <c r="S50" s="85">
        <f t="shared" si="28"/>
        <v>1061.9100000000001</v>
      </c>
      <c r="T50" s="85">
        <f t="shared" si="29"/>
        <v>6650.91</v>
      </c>
    </row>
    <row r="51" spans="1:20" s="41" customFormat="1" ht="13.5" x14ac:dyDescent="0.2">
      <c r="A51" s="123"/>
      <c r="B51" s="38" t="s">
        <v>87</v>
      </c>
      <c r="C51" s="4" t="s">
        <v>20</v>
      </c>
      <c r="D51" s="4" t="s">
        <v>85</v>
      </c>
      <c r="E51" s="5">
        <v>1</v>
      </c>
      <c r="F51" s="43">
        <v>13007</v>
      </c>
      <c r="G51" s="44">
        <v>0.19</v>
      </c>
      <c r="H51" s="52">
        <f t="shared" si="30"/>
        <v>2471.33</v>
      </c>
      <c r="I51" s="52">
        <f t="shared" si="31"/>
        <v>15478.33</v>
      </c>
      <c r="J51" s="64">
        <v>12751</v>
      </c>
      <c r="K51" s="65">
        <v>0.19</v>
      </c>
      <c r="L51" s="64">
        <f t="shared" si="23"/>
        <v>2422.69</v>
      </c>
      <c r="M51" s="64">
        <f t="shared" si="24"/>
        <v>15173.69</v>
      </c>
      <c r="N51" s="75">
        <v>13389</v>
      </c>
      <c r="O51" s="74">
        <v>0.19</v>
      </c>
      <c r="P51" s="75">
        <f t="shared" si="25"/>
        <v>2543.91</v>
      </c>
      <c r="Q51" s="75">
        <f t="shared" si="26"/>
        <v>15932.91</v>
      </c>
      <c r="R51" s="84">
        <f t="shared" si="27"/>
        <v>13049</v>
      </c>
      <c r="S51" s="85">
        <f t="shared" si="28"/>
        <v>2479.31</v>
      </c>
      <c r="T51" s="85">
        <f t="shared" si="29"/>
        <v>15528.31</v>
      </c>
    </row>
    <row r="52" spans="1:20" s="41" customFormat="1" ht="13.5" x14ac:dyDescent="0.2">
      <c r="A52" s="123"/>
      <c r="B52" s="38" t="s">
        <v>88</v>
      </c>
      <c r="C52" s="4" t="s">
        <v>20</v>
      </c>
      <c r="D52" s="4" t="s">
        <v>85</v>
      </c>
      <c r="E52" s="5">
        <v>1</v>
      </c>
      <c r="F52" s="43">
        <v>48625</v>
      </c>
      <c r="G52" s="44">
        <v>0.19</v>
      </c>
      <c r="H52" s="52">
        <f t="shared" si="30"/>
        <v>9238.75</v>
      </c>
      <c r="I52" s="52">
        <f t="shared" si="31"/>
        <v>57863.75</v>
      </c>
      <c r="J52" s="64">
        <v>47671</v>
      </c>
      <c r="K52" s="65">
        <v>0.19</v>
      </c>
      <c r="L52" s="64">
        <f t="shared" si="23"/>
        <v>9057.49</v>
      </c>
      <c r="M52" s="64">
        <f t="shared" si="24"/>
        <v>56728.49</v>
      </c>
      <c r="N52" s="75">
        <v>50055</v>
      </c>
      <c r="O52" s="74">
        <v>0.19</v>
      </c>
      <c r="P52" s="75">
        <f t="shared" si="25"/>
        <v>9510.4500000000007</v>
      </c>
      <c r="Q52" s="75">
        <f t="shared" si="26"/>
        <v>59565.45</v>
      </c>
      <c r="R52" s="84">
        <f t="shared" si="27"/>
        <v>48783.666666666664</v>
      </c>
      <c r="S52" s="85">
        <f t="shared" si="28"/>
        <v>9268.8966666666656</v>
      </c>
      <c r="T52" s="85">
        <f t="shared" si="29"/>
        <v>58052.563333333332</v>
      </c>
    </row>
    <row r="53" spans="1:20" s="41" customFormat="1" ht="13.5" x14ac:dyDescent="0.2">
      <c r="A53" s="123"/>
      <c r="B53" s="38" t="s">
        <v>89</v>
      </c>
      <c r="C53" s="4" t="s">
        <v>20</v>
      </c>
      <c r="D53" s="4" t="s">
        <v>85</v>
      </c>
      <c r="E53" s="5">
        <v>1</v>
      </c>
      <c r="F53" s="43">
        <v>48625</v>
      </c>
      <c r="G53" s="44">
        <v>0.19</v>
      </c>
      <c r="H53" s="52">
        <f t="shared" si="30"/>
        <v>9238.75</v>
      </c>
      <c r="I53" s="52">
        <f t="shared" si="31"/>
        <v>57863.75</v>
      </c>
      <c r="J53" s="64">
        <v>47671</v>
      </c>
      <c r="K53" s="65">
        <v>0.19</v>
      </c>
      <c r="L53" s="64">
        <f t="shared" si="23"/>
        <v>9057.49</v>
      </c>
      <c r="M53" s="64">
        <f t="shared" si="24"/>
        <v>56728.49</v>
      </c>
      <c r="N53" s="75">
        <v>50055</v>
      </c>
      <c r="O53" s="74">
        <v>0.19</v>
      </c>
      <c r="P53" s="75">
        <f t="shared" si="25"/>
        <v>9510.4500000000007</v>
      </c>
      <c r="Q53" s="75">
        <f t="shared" si="26"/>
        <v>59565.45</v>
      </c>
      <c r="R53" s="84">
        <f t="shared" si="27"/>
        <v>48783.666666666664</v>
      </c>
      <c r="S53" s="85">
        <f t="shared" si="28"/>
        <v>9268.8966666666656</v>
      </c>
      <c r="T53" s="85">
        <f t="shared" si="29"/>
        <v>58052.563333333332</v>
      </c>
    </row>
    <row r="54" spans="1:20" s="41" customFormat="1" ht="13.5" x14ac:dyDescent="0.2">
      <c r="A54" s="123"/>
      <c r="B54" s="38" t="s">
        <v>90</v>
      </c>
      <c r="C54" s="4" t="s">
        <v>20</v>
      </c>
      <c r="D54" s="4" t="s">
        <v>85</v>
      </c>
      <c r="E54" s="5">
        <v>1</v>
      </c>
      <c r="F54" s="43">
        <v>5317</v>
      </c>
      <c r="G54" s="44">
        <v>0.19</v>
      </c>
      <c r="H54" s="52">
        <f t="shared" si="30"/>
        <v>1010.23</v>
      </c>
      <c r="I54" s="52">
        <f t="shared" si="31"/>
        <v>6327.23</v>
      </c>
      <c r="J54" s="64">
        <v>5212</v>
      </c>
      <c r="K54" s="65">
        <v>0.19</v>
      </c>
      <c r="L54" s="64">
        <f t="shared" si="23"/>
        <v>990.28</v>
      </c>
      <c r="M54" s="64">
        <f t="shared" si="24"/>
        <v>6202.28</v>
      </c>
      <c r="N54" s="75">
        <v>5473</v>
      </c>
      <c r="O54" s="74">
        <v>0.19</v>
      </c>
      <c r="P54" s="75">
        <f t="shared" si="25"/>
        <v>1039.8700000000001</v>
      </c>
      <c r="Q54" s="75">
        <f t="shared" si="26"/>
        <v>6512.87</v>
      </c>
      <c r="R54" s="84">
        <f t="shared" si="27"/>
        <v>5334</v>
      </c>
      <c r="S54" s="85">
        <f t="shared" si="28"/>
        <v>1013.46</v>
      </c>
      <c r="T54" s="85">
        <f t="shared" si="29"/>
        <v>6347.4599999999991</v>
      </c>
    </row>
    <row r="55" spans="1:20" s="41" customFormat="1" ht="13.5" x14ac:dyDescent="0.2">
      <c r="A55" s="123"/>
      <c r="B55" s="38" t="s">
        <v>91</v>
      </c>
      <c r="C55" s="4" t="s">
        <v>20</v>
      </c>
      <c r="D55" s="4" t="s">
        <v>85</v>
      </c>
      <c r="E55" s="5">
        <v>1</v>
      </c>
      <c r="F55" s="43">
        <v>119213</v>
      </c>
      <c r="G55" s="44">
        <v>0.19</v>
      </c>
      <c r="H55" s="52">
        <f t="shared" si="30"/>
        <v>22650.47</v>
      </c>
      <c r="I55" s="52">
        <f t="shared" si="31"/>
        <v>141863.47</v>
      </c>
      <c r="J55" s="64">
        <v>116875</v>
      </c>
      <c r="K55" s="65">
        <v>0.19</v>
      </c>
      <c r="L55" s="64">
        <f t="shared" si="23"/>
        <v>22206.25</v>
      </c>
      <c r="M55" s="64">
        <f t="shared" si="24"/>
        <v>139081.25</v>
      </c>
      <c r="N55" s="75">
        <v>122719</v>
      </c>
      <c r="O55" s="74">
        <v>0.19</v>
      </c>
      <c r="P55" s="75">
        <f t="shared" si="25"/>
        <v>23316.61</v>
      </c>
      <c r="Q55" s="75">
        <f t="shared" si="26"/>
        <v>146035.60999999999</v>
      </c>
      <c r="R55" s="84">
        <f t="shared" si="27"/>
        <v>119602.33333333333</v>
      </c>
      <c r="S55" s="85">
        <f t="shared" si="28"/>
        <v>22724.443333333333</v>
      </c>
      <c r="T55" s="85">
        <f t="shared" si="29"/>
        <v>142326.77666666664</v>
      </c>
    </row>
    <row r="56" spans="1:20" s="41" customFormat="1" ht="13.5" x14ac:dyDescent="0.2">
      <c r="A56" s="123"/>
      <c r="B56" s="38" t="s">
        <v>92</v>
      </c>
      <c r="C56" s="4" t="s">
        <v>20</v>
      </c>
      <c r="D56" s="4" t="s">
        <v>85</v>
      </c>
      <c r="E56" s="5">
        <v>1</v>
      </c>
      <c r="F56" s="43">
        <v>50836</v>
      </c>
      <c r="G56" s="44">
        <v>0.19</v>
      </c>
      <c r="H56" s="52">
        <f t="shared" si="30"/>
        <v>9658.84</v>
      </c>
      <c r="I56" s="52">
        <f t="shared" si="31"/>
        <v>60494.84</v>
      </c>
      <c r="J56" s="64">
        <v>49839</v>
      </c>
      <c r="K56" s="65">
        <v>0.19</v>
      </c>
      <c r="L56" s="64">
        <f t="shared" si="23"/>
        <v>9469.41</v>
      </c>
      <c r="M56" s="64">
        <f t="shared" si="24"/>
        <v>59308.41</v>
      </c>
      <c r="N56" s="75">
        <v>52331</v>
      </c>
      <c r="O56" s="74">
        <v>0.19</v>
      </c>
      <c r="P56" s="75">
        <f t="shared" si="25"/>
        <v>9942.89</v>
      </c>
      <c r="Q56" s="75">
        <f t="shared" si="26"/>
        <v>62273.89</v>
      </c>
      <c r="R56" s="84">
        <f t="shared" si="27"/>
        <v>51002</v>
      </c>
      <c r="S56" s="85">
        <f t="shared" si="28"/>
        <v>9690.3799999999992</v>
      </c>
      <c r="T56" s="85">
        <f t="shared" si="29"/>
        <v>60692.380000000005</v>
      </c>
    </row>
    <row r="57" spans="1:20" s="41" customFormat="1" ht="13.5" x14ac:dyDescent="0.2">
      <c r="A57" s="123"/>
      <c r="B57" s="38" t="s">
        <v>93</v>
      </c>
      <c r="C57" s="4" t="s">
        <v>20</v>
      </c>
      <c r="D57" s="4" t="s">
        <v>85</v>
      </c>
      <c r="E57" s="5">
        <v>1</v>
      </c>
      <c r="F57" s="43">
        <v>116863</v>
      </c>
      <c r="G57" s="44">
        <v>0.19</v>
      </c>
      <c r="H57" s="52">
        <f t="shared" si="30"/>
        <v>22203.97</v>
      </c>
      <c r="I57" s="52">
        <f t="shared" si="31"/>
        <v>139066.97</v>
      </c>
      <c r="J57" s="64">
        <v>114571</v>
      </c>
      <c r="K57" s="65">
        <v>0.19</v>
      </c>
      <c r="L57" s="64">
        <f t="shared" si="23"/>
        <v>21768.49</v>
      </c>
      <c r="M57" s="64">
        <f t="shared" si="24"/>
        <v>136339.49</v>
      </c>
      <c r="N57" s="75">
        <v>120300</v>
      </c>
      <c r="O57" s="74">
        <v>0.19</v>
      </c>
      <c r="P57" s="75">
        <f t="shared" si="25"/>
        <v>22857</v>
      </c>
      <c r="Q57" s="75">
        <f t="shared" si="26"/>
        <v>143157</v>
      </c>
      <c r="R57" s="84">
        <f t="shared" si="27"/>
        <v>117244.66666666667</v>
      </c>
      <c r="S57" s="85">
        <f t="shared" si="28"/>
        <v>22276.486666666668</v>
      </c>
      <c r="T57" s="85">
        <f t="shared" si="29"/>
        <v>139521.15333333332</v>
      </c>
    </row>
    <row r="58" spans="1:20" s="41" customFormat="1" ht="13.5" x14ac:dyDescent="0.2">
      <c r="A58" s="123"/>
      <c r="B58" s="38" t="s">
        <v>94</v>
      </c>
      <c r="C58" s="4" t="s">
        <v>20</v>
      </c>
      <c r="D58" s="4" t="s">
        <v>85</v>
      </c>
      <c r="E58" s="5">
        <v>1</v>
      </c>
      <c r="F58" s="43">
        <v>85979</v>
      </c>
      <c r="G58" s="44">
        <v>0.19</v>
      </c>
      <c r="H58" s="52">
        <f t="shared" si="30"/>
        <v>16336.01</v>
      </c>
      <c r="I58" s="52">
        <f t="shared" si="31"/>
        <v>102315.01</v>
      </c>
      <c r="J58" s="64">
        <v>84293</v>
      </c>
      <c r="K58" s="65">
        <v>0.19</v>
      </c>
      <c r="L58" s="64">
        <f t="shared" si="23"/>
        <v>16015.67</v>
      </c>
      <c r="M58" s="64">
        <f t="shared" si="24"/>
        <v>100308.67</v>
      </c>
      <c r="N58" s="75">
        <v>88508</v>
      </c>
      <c r="O58" s="74">
        <v>0.19</v>
      </c>
      <c r="P58" s="75">
        <f t="shared" si="25"/>
        <v>16816.52</v>
      </c>
      <c r="Q58" s="75">
        <f t="shared" si="26"/>
        <v>105324.52</v>
      </c>
      <c r="R58" s="84">
        <f t="shared" si="27"/>
        <v>86260</v>
      </c>
      <c r="S58" s="85">
        <f t="shared" si="28"/>
        <v>16389.399999999998</v>
      </c>
      <c r="T58" s="85">
        <f t="shared" si="29"/>
        <v>102649.40000000001</v>
      </c>
    </row>
    <row r="59" spans="1:20" s="41" customFormat="1" ht="13.5" x14ac:dyDescent="0.2">
      <c r="A59" s="123"/>
      <c r="B59" s="38" t="s">
        <v>95</v>
      </c>
      <c r="C59" s="4" t="s">
        <v>20</v>
      </c>
      <c r="D59" s="4" t="s">
        <v>85</v>
      </c>
      <c r="E59" s="5">
        <v>1</v>
      </c>
      <c r="F59" s="43">
        <v>58809</v>
      </c>
      <c r="G59" s="44">
        <v>0.19</v>
      </c>
      <c r="H59" s="52">
        <f t="shared" si="30"/>
        <v>11173.710000000001</v>
      </c>
      <c r="I59" s="52">
        <f t="shared" si="31"/>
        <v>69982.710000000006</v>
      </c>
      <c r="J59" s="64">
        <v>57655</v>
      </c>
      <c r="K59" s="65">
        <v>0.19</v>
      </c>
      <c r="L59" s="64">
        <f t="shared" si="23"/>
        <v>10954.45</v>
      </c>
      <c r="M59" s="64">
        <f t="shared" si="24"/>
        <v>68609.45</v>
      </c>
      <c r="N59" s="75">
        <v>60538</v>
      </c>
      <c r="O59" s="74">
        <v>0.19</v>
      </c>
      <c r="P59" s="75">
        <f t="shared" si="25"/>
        <v>11502.22</v>
      </c>
      <c r="Q59" s="75">
        <f t="shared" si="26"/>
        <v>72040.22</v>
      </c>
      <c r="R59" s="84">
        <f t="shared" si="27"/>
        <v>59000.666666666664</v>
      </c>
      <c r="S59" s="85">
        <f t="shared" si="28"/>
        <v>11210.126666666669</v>
      </c>
      <c r="T59" s="85">
        <f t="shared" si="29"/>
        <v>70210.793333333335</v>
      </c>
    </row>
    <row r="60" spans="1:20" s="41" customFormat="1" ht="13.5" x14ac:dyDescent="0.2">
      <c r="A60" s="123"/>
      <c r="B60" s="38" t="s">
        <v>96</v>
      </c>
      <c r="C60" s="4" t="s">
        <v>20</v>
      </c>
      <c r="D60" s="4" t="s">
        <v>85</v>
      </c>
      <c r="E60" s="5">
        <v>1</v>
      </c>
      <c r="F60" s="43">
        <v>5571</v>
      </c>
      <c r="G60" s="44">
        <v>0.19</v>
      </c>
      <c r="H60" s="52">
        <f t="shared" si="30"/>
        <v>1058.49</v>
      </c>
      <c r="I60" s="52">
        <f t="shared" si="31"/>
        <v>6629.49</v>
      </c>
      <c r="J60" s="64">
        <v>5461</v>
      </c>
      <c r="K60" s="65">
        <v>0.19</v>
      </c>
      <c r="L60" s="64">
        <f t="shared" si="23"/>
        <v>1037.5899999999999</v>
      </c>
      <c r="M60" s="64">
        <f t="shared" si="24"/>
        <v>6498.59</v>
      </c>
      <c r="N60" s="75">
        <v>5735</v>
      </c>
      <c r="O60" s="74">
        <v>0.19</v>
      </c>
      <c r="P60" s="75">
        <f t="shared" si="25"/>
        <v>1089.6500000000001</v>
      </c>
      <c r="Q60" s="75">
        <f t="shared" si="26"/>
        <v>6824.65</v>
      </c>
      <c r="R60" s="84">
        <f t="shared" si="27"/>
        <v>5589</v>
      </c>
      <c r="S60" s="85">
        <f t="shared" si="28"/>
        <v>1061.9100000000001</v>
      </c>
      <c r="T60" s="85">
        <f t="shared" si="29"/>
        <v>6650.91</v>
      </c>
    </row>
    <row r="61" spans="1:20" s="41" customFormat="1" ht="13.5" x14ac:dyDescent="0.2">
      <c r="A61" s="123"/>
      <c r="B61" s="38" t="s">
        <v>97</v>
      </c>
      <c r="C61" s="4" t="s">
        <v>20</v>
      </c>
      <c r="D61" s="4" t="s">
        <v>85</v>
      </c>
      <c r="E61" s="5">
        <v>1</v>
      </c>
      <c r="F61" s="43">
        <v>64099</v>
      </c>
      <c r="G61" s="44">
        <v>0.19</v>
      </c>
      <c r="H61" s="52">
        <f t="shared" si="30"/>
        <v>12178.81</v>
      </c>
      <c r="I61" s="52">
        <f t="shared" si="31"/>
        <v>76277.81</v>
      </c>
      <c r="J61" s="64">
        <v>62842</v>
      </c>
      <c r="K61" s="65">
        <v>0.19</v>
      </c>
      <c r="L61" s="64">
        <f t="shared" si="23"/>
        <v>11939.98</v>
      </c>
      <c r="M61" s="64">
        <f t="shared" si="24"/>
        <v>74781.98</v>
      </c>
      <c r="N61" s="75">
        <v>65985</v>
      </c>
      <c r="O61" s="74">
        <v>0.19</v>
      </c>
      <c r="P61" s="75">
        <f t="shared" si="25"/>
        <v>12537.15</v>
      </c>
      <c r="Q61" s="75">
        <f t="shared" si="26"/>
        <v>78522.149999999994</v>
      </c>
      <c r="R61" s="84">
        <f t="shared" si="27"/>
        <v>64308.666666666664</v>
      </c>
      <c r="S61" s="85">
        <f t="shared" si="28"/>
        <v>12218.646666666667</v>
      </c>
      <c r="T61" s="85">
        <f t="shared" si="29"/>
        <v>76527.313333333324</v>
      </c>
    </row>
    <row r="62" spans="1:20" s="41" customFormat="1" ht="13.5" x14ac:dyDescent="0.2">
      <c r="A62" s="123"/>
      <c r="B62" s="38" t="s">
        <v>98</v>
      </c>
      <c r="C62" s="4" t="s">
        <v>20</v>
      </c>
      <c r="D62" s="4" t="s">
        <v>85</v>
      </c>
      <c r="E62" s="5">
        <v>1</v>
      </c>
      <c r="F62" s="43">
        <v>139601</v>
      </c>
      <c r="G62" s="44">
        <v>0.19</v>
      </c>
      <c r="H62" s="52">
        <f t="shared" si="30"/>
        <v>26524.19</v>
      </c>
      <c r="I62" s="52">
        <f t="shared" si="31"/>
        <v>166125.19</v>
      </c>
      <c r="J62" s="64">
        <v>136863</v>
      </c>
      <c r="K62" s="65">
        <v>0.19</v>
      </c>
      <c r="L62" s="64">
        <f t="shared" si="23"/>
        <v>26003.97</v>
      </c>
      <c r="M62" s="64">
        <f t="shared" si="24"/>
        <v>162866.97</v>
      </c>
      <c r="N62" s="75">
        <v>143707</v>
      </c>
      <c r="O62" s="74">
        <v>0.19</v>
      </c>
      <c r="P62" s="75">
        <f t="shared" si="25"/>
        <v>27304.33</v>
      </c>
      <c r="Q62" s="75">
        <f t="shared" si="26"/>
        <v>171011.33000000002</v>
      </c>
      <c r="R62" s="84">
        <f t="shared" si="27"/>
        <v>140057</v>
      </c>
      <c r="S62" s="85">
        <f t="shared" si="28"/>
        <v>26610.83</v>
      </c>
      <c r="T62" s="85">
        <f t="shared" si="29"/>
        <v>166667.83000000002</v>
      </c>
    </row>
    <row r="63" spans="1:20" s="41" customFormat="1" ht="13.5" x14ac:dyDescent="0.2">
      <c r="A63" s="123"/>
      <c r="B63" s="38" t="s">
        <v>99</v>
      </c>
      <c r="C63" s="4" t="s">
        <v>20</v>
      </c>
      <c r="D63" s="4" t="s">
        <v>85</v>
      </c>
      <c r="E63" s="5">
        <v>1</v>
      </c>
      <c r="F63" s="43">
        <v>48625</v>
      </c>
      <c r="G63" s="44">
        <v>0.19</v>
      </c>
      <c r="H63" s="52">
        <f t="shared" si="30"/>
        <v>9238.75</v>
      </c>
      <c r="I63" s="52">
        <f t="shared" si="31"/>
        <v>57863.75</v>
      </c>
      <c r="J63" s="64">
        <v>47671</v>
      </c>
      <c r="K63" s="65">
        <v>0.19</v>
      </c>
      <c r="L63" s="64">
        <f t="shared" si="23"/>
        <v>9057.49</v>
      </c>
      <c r="M63" s="64">
        <f t="shared" si="24"/>
        <v>56728.49</v>
      </c>
      <c r="N63" s="75">
        <v>50055</v>
      </c>
      <c r="O63" s="74">
        <v>0.19</v>
      </c>
      <c r="P63" s="75">
        <f t="shared" si="25"/>
        <v>9510.4500000000007</v>
      </c>
      <c r="Q63" s="75">
        <f t="shared" si="26"/>
        <v>59565.45</v>
      </c>
      <c r="R63" s="84">
        <f t="shared" si="27"/>
        <v>48783.666666666664</v>
      </c>
      <c r="S63" s="85">
        <f t="shared" si="28"/>
        <v>9268.8966666666656</v>
      </c>
      <c r="T63" s="85">
        <f t="shared" si="29"/>
        <v>58052.563333333332</v>
      </c>
    </row>
    <row r="64" spans="1:20" s="41" customFormat="1" ht="13.5" x14ac:dyDescent="0.2">
      <c r="A64" s="123"/>
      <c r="B64" s="38" t="s">
        <v>100</v>
      </c>
      <c r="C64" s="4" t="s">
        <v>20</v>
      </c>
      <c r="D64" s="4" t="s">
        <v>85</v>
      </c>
      <c r="E64" s="5">
        <v>1</v>
      </c>
      <c r="F64" s="43">
        <v>127748</v>
      </c>
      <c r="G64" s="44">
        <v>0.19</v>
      </c>
      <c r="H64" s="52">
        <f t="shared" si="30"/>
        <v>24272.12</v>
      </c>
      <c r="I64" s="52">
        <f t="shared" si="31"/>
        <v>152020.12</v>
      </c>
      <c r="J64" s="64">
        <v>125243</v>
      </c>
      <c r="K64" s="65">
        <v>0.19</v>
      </c>
      <c r="L64" s="64">
        <f t="shared" si="23"/>
        <v>23796.170000000002</v>
      </c>
      <c r="M64" s="64">
        <f t="shared" si="24"/>
        <v>149039.17000000001</v>
      </c>
      <c r="N64" s="75">
        <v>131506</v>
      </c>
      <c r="O64" s="74">
        <v>0.19</v>
      </c>
      <c r="P64" s="75">
        <f t="shared" si="25"/>
        <v>24986.14</v>
      </c>
      <c r="Q64" s="75">
        <f t="shared" si="26"/>
        <v>156492.14000000001</v>
      </c>
      <c r="R64" s="84">
        <f t="shared" si="27"/>
        <v>128165.66666666667</v>
      </c>
      <c r="S64" s="85">
        <f t="shared" si="28"/>
        <v>24351.476666666666</v>
      </c>
      <c r="T64" s="85">
        <f t="shared" si="29"/>
        <v>152517.14333333334</v>
      </c>
    </row>
    <row r="65" spans="1:20" s="41" customFormat="1" ht="13.5" x14ac:dyDescent="0.2">
      <c r="A65" s="123"/>
      <c r="B65" s="38" t="s">
        <v>101</v>
      </c>
      <c r="C65" s="4" t="s">
        <v>20</v>
      </c>
      <c r="D65" s="4" t="s">
        <v>85</v>
      </c>
      <c r="E65" s="5">
        <v>1</v>
      </c>
      <c r="F65" s="43">
        <v>5571</v>
      </c>
      <c r="G65" s="44">
        <v>0.19</v>
      </c>
      <c r="H65" s="52">
        <f t="shared" si="30"/>
        <v>1058.49</v>
      </c>
      <c r="I65" s="52">
        <f t="shared" si="31"/>
        <v>6629.49</v>
      </c>
      <c r="J65" s="64">
        <v>5461</v>
      </c>
      <c r="K65" s="65">
        <v>0.19</v>
      </c>
      <c r="L65" s="64">
        <f t="shared" si="23"/>
        <v>1037.5899999999999</v>
      </c>
      <c r="M65" s="64">
        <f t="shared" si="24"/>
        <v>6498.59</v>
      </c>
      <c r="N65" s="75">
        <v>5735</v>
      </c>
      <c r="O65" s="74">
        <v>0.19</v>
      </c>
      <c r="P65" s="75">
        <f t="shared" si="25"/>
        <v>1089.6500000000001</v>
      </c>
      <c r="Q65" s="75">
        <f t="shared" si="26"/>
        <v>6824.65</v>
      </c>
      <c r="R65" s="84">
        <f t="shared" si="27"/>
        <v>5589</v>
      </c>
      <c r="S65" s="85">
        <f t="shared" si="28"/>
        <v>1061.9100000000001</v>
      </c>
      <c r="T65" s="85">
        <f t="shared" si="29"/>
        <v>6650.91</v>
      </c>
    </row>
    <row r="66" spans="1:20" s="41" customFormat="1" ht="13.5" x14ac:dyDescent="0.2">
      <c r="A66" s="123"/>
      <c r="B66" s="38" t="s">
        <v>102</v>
      </c>
      <c r="C66" s="4" t="s">
        <v>20</v>
      </c>
      <c r="D66" s="4" t="s">
        <v>85</v>
      </c>
      <c r="E66" s="5">
        <v>1</v>
      </c>
      <c r="F66" s="43">
        <v>24313</v>
      </c>
      <c r="G66" s="44">
        <v>0.19</v>
      </c>
      <c r="H66" s="52">
        <f t="shared" si="30"/>
        <v>4619.47</v>
      </c>
      <c r="I66" s="52">
        <f t="shared" si="31"/>
        <v>28932.47</v>
      </c>
      <c r="J66" s="64">
        <v>23836</v>
      </c>
      <c r="K66" s="65">
        <v>0.19</v>
      </c>
      <c r="L66" s="64">
        <f t="shared" si="23"/>
        <v>4528.84</v>
      </c>
      <c r="M66" s="64">
        <f t="shared" si="24"/>
        <v>28364.84</v>
      </c>
      <c r="N66" s="75">
        <v>25028</v>
      </c>
      <c r="O66" s="74">
        <v>0.19</v>
      </c>
      <c r="P66" s="75">
        <f t="shared" si="25"/>
        <v>4755.32</v>
      </c>
      <c r="Q66" s="75">
        <f t="shared" si="26"/>
        <v>29783.32</v>
      </c>
      <c r="R66" s="84">
        <f t="shared" si="27"/>
        <v>24392.333333333332</v>
      </c>
      <c r="S66" s="85">
        <f t="shared" si="28"/>
        <v>4634.543333333334</v>
      </c>
      <c r="T66" s="85">
        <f t="shared" si="29"/>
        <v>29026.876666666667</v>
      </c>
    </row>
    <row r="67" spans="1:20" s="41" customFormat="1" ht="13.5" x14ac:dyDescent="0.2">
      <c r="A67" s="123"/>
      <c r="B67" s="38" t="s">
        <v>103</v>
      </c>
      <c r="C67" s="4" t="s">
        <v>20</v>
      </c>
      <c r="D67" s="4" t="s">
        <v>85</v>
      </c>
      <c r="E67" s="5">
        <v>1</v>
      </c>
      <c r="F67" s="43">
        <v>5571</v>
      </c>
      <c r="G67" s="44">
        <v>0.19</v>
      </c>
      <c r="H67" s="52">
        <f t="shared" si="30"/>
        <v>1058.49</v>
      </c>
      <c r="I67" s="52">
        <f t="shared" si="31"/>
        <v>6629.49</v>
      </c>
      <c r="J67" s="64">
        <v>5461</v>
      </c>
      <c r="K67" s="65">
        <v>0.19</v>
      </c>
      <c r="L67" s="64">
        <f t="shared" si="23"/>
        <v>1037.5899999999999</v>
      </c>
      <c r="M67" s="64">
        <f t="shared" si="24"/>
        <v>6498.59</v>
      </c>
      <c r="N67" s="75">
        <v>5735</v>
      </c>
      <c r="O67" s="74">
        <v>0.19</v>
      </c>
      <c r="P67" s="75">
        <f t="shared" si="25"/>
        <v>1089.6500000000001</v>
      </c>
      <c r="Q67" s="75">
        <f t="shared" si="26"/>
        <v>6824.65</v>
      </c>
      <c r="R67" s="84">
        <f t="shared" si="27"/>
        <v>5589</v>
      </c>
      <c r="S67" s="85">
        <f t="shared" si="28"/>
        <v>1061.9100000000001</v>
      </c>
      <c r="T67" s="85">
        <f t="shared" si="29"/>
        <v>6650.91</v>
      </c>
    </row>
    <row r="68" spans="1:20" s="41" customFormat="1" ht="13.5" x14ac:dyDescent="0.2">
      <c r="A68" s="123"/>
      <c r="B68" s="38" t="s">
        <v>104</v>
      </c>
      <c r="C68" s="4" t="s">
        <v>20</v>
      </c>
      <c r="D68" s="4" t="s">
        <v>85</v>
      </c>
      <c r="E68" s="5">
        <v>1</v>
      </c>
      <c r="F68" s="43">
        <v>96563</v>
      </c>
      <c r="G68" s="44">
        <v>0.19</v>
      </c>
      <c r="H68" s="52">
        <f t="shared" si="30"/>
        <v>18346.97</v>
      </c>
      <c r="I68" s="52">
        <f t="shared" si="31"/>
        <v>114909.97</v>
      </c>
      <c r="J68" s="64">
        <v>94669</v>
      </c>
      <c r="K68" s="65">
        <v>0.19</v>
      </c>
      <c r="L68" s="64">
        <f t="shared" si="23"/>
        <v>17987.11</v>
      </c>
      <c r="M68" s="64">
        <f t="shared" si="24"/>
        <v>112656.11</v>
      </c>
      <c r="N68" s="75">
        <v>99403</v>
      </c>
      <c r="O68" s="74">
        <v>0.19</v>
      </c>
      <c r="P68" s="75">
        <f t="shared" si="25"/>
        <v>18886.57</v>
      </c>
      <c r="Q68" s="75">
        <f t="shared" si="26"/>
        <v>118289.57</v>
      </c>
      <c r="R68" s="84">
        <f t="shared" si="27"/>
        <v>96878.333333333328</v>
      </c>
      <c r="S68" s="85">
        <f t="shared" si="28"/>
        <v>18406.883333333335</v>
      </c>
      <c r="T68" s="85">
        <f t="shared" si="29"/>
        <v>115285.21666666667</v>
      </c>
    </row>
    <row r="69" spans="1:20" s="41" customFormat="1" ht="13.5" x14ac:dyDescent="0.2">
      <c r="A69" s="123"/>
      <c r="B69" s="38" t="s">
        <v>105</v>
      </c>
      <c r="C69" s="4" t="s">
        <v>20</v>
      </c>
      <c r="D69" s="4" t="s">
        <v>85</v>
      </c>
      <c r="E69" s="5">
        <v>1</v>
      </c>
      <c r="F69" s="43">
        <v>69619</v>
      </c>
      <c r="G69" s="44">
        <v>0.19</v>
      </c>
      <c r="H69" s="52">
        <f t="shared" si="30"/>
        <v>13227.61</v>
      </c>
      <c r="I69" s="52">
        <f t="shared" si="31"/>
        <v>82846.61</v>
      </c>
      <c r="J69" s="64">
        <v>68253</v>
      </c>
      <c r="K69" s="65">
        <v>0.19</v>
      </c>
      <c r="L69" s="64">
        <f t="shared" si="23"/>
        <v>12968.07</v>
      </c>
      <c r="M69" s="64">
        <f t="shared" si="24"/>
        <v>81221.070000000007</v>
      </c>
      <c r="N69" s="75">
        <v>71666</v>
      </c>
      <c r="O69" s="74">
        <v>0.19</v>
      </c>
      <c r="P69" s="75">
        <f t="shared" si="25"/>
        <v>13616.54</v>
      </c>
      <c r="Q69" s="75">
        <f t="shared" si="26"/>
        <v>85282.540000000008</v>
      </c>
      <c r="R69" s="84">
        <f t="shared" si="27"/>
        <v>69846</v>
      </c>
      <c r="S69" s="85">
        <f t="shared" si="28"/>
        <v>13270.74</v>
      </c>
      <c r="T69" s="85">
        <f t="shared" si="29"/>
        <v>83116.740000000005</v>
      </c>
    </row>
    <row r="70" spans="1:20" s="41" customFormat="1" ht="13.5" x14ac:dyDescent="0.2">
      <c r="A70" s="123"/>
      <c r="B70" s="38" t="s">
        <v>106</v>
      </c>
      <c r="C70" s="4" t="s">
        <v>20</v>
      </c>
      <c r="D70" s="4" t="s">
        <v>85</v>
      </c>
      <c r="E70" s="5">
        <v>1</v>
      </c>
      <c r="F70" s="43">
        <v>68956</v>
      </c>
      <c r="G70" s="44">
        <v>0.19</v>
      </c>
      <c r="H70" s="52">
        <f t="shared" si="30"/>
        <v>13101.64</v>
      </c>
      <c r="I70" s="52">
        <f t="shared" si="31"/>
        <v>82057.64</v>
      </c>
      <c r="J70" s="64">
        <v>67603</v>
      </c>
      <c r="K70" s="65">
        <v>0.19</v>
      </c>
      <c r="L70" s="64">
        <f t="shared" si="23"/>
        <v>12844.57</v>
      </c>
      <c r="M70" s="64">
        <f t="shared" si="24"/>
        <v>80447.570000000007</v>
      </c>
      <c r="N70" s="75">
        <v>70984</v>
      </c>
      <c r="O70" s="74">
        <v>0.19</v>
      </c>
      <c r="P70" s="75">
        <f t="shared" si="25"/>
        <v>13486.960000000001</v>
      </c>
      <c r="Q70" s="75">
        <f t="shared" si="26"/>
        <v>84470.96</v>
      </c>
      <c r="R70" s="84">
        <f t="shared" si="27"/>
        <v>69181</v>
      </c>
      <c r="S70" s="85">
        <f t="shared" si="28"/>
        <v>13144.39</v>
      </c>
      <c r="T70" s="85">
        <f t="shared" si="29"/>
        <v>82325.390000000014</v>
      </c>
    </row>
    <row r="71" spans="1:20" s="41" customFormat="1" ht="13.5" x14ac:dyDescent="0.2">
      <c r="A71" s="123"/>
      <c r="B71" s="38" t="s">
        <v>107</v>
      </c>
      <c r="C71" s="4" t="s">
        <v>20</v>
      </c>
      <c r="D71" s="4" t="s">
        <v>85</v>
      </c>
      <c r="E71" s="5">
        <v>1</v>
      </c>
      <c r="F71" s="43">
        <v>135476</v>
      </c>
      <c r="G71" s="44">
        <v>0.19</v>
      </c>
      <c r="H71" s="52">
        <f t="shared" si="30"/>
        <v>25740.44</v>
      </c>
      <c r="I71" s="52">
        <f t="shared" si="31"/>
        <v>161216.44</v>
      </c>
      <c r="J71" s="64">
        <v>132819</v>
      </c>
      <c r="K71" s="65">
        <v>0.19</v>
      </c>
      <c r="L71" s="64">
        <f t="shared" si="23"/>
        <v>25235.61</v>
      </c>
      <c r="M71" s="64">
        <f t="shared" si="24"/>
        <v>158054.60999999999</v>
      </c>
      <c r="N71" s="75">
        <v>139460</v>
      </c>
      <c r="O71" s="74">
        <v>0.19</v>
      </c>
      <c r="P71" s="75">
        <f t="shared" si="25"/>
        <v>26497.4</v>
      </c>
      <c r="Q71" s="75">
        <f t="shared" si="26"/>
        <v>165957.4</v>
      </c>
      <c r="R71" s="84">
        <f t="shared" si="27"/>
        <v>135918.33333333334</v>
      </c>
      <c r="S71" s="85">
        <f t="shared" si="28"/>
        <v>25824.483333333337</v>
      </c>
      <c r="T71" s="85">
        <f t="shared" si="29"/>
        <v>161742.81666666665</v>
      </c>
    </row>
    <row r="72" spans="1:20" s="41" customFormat="1" ht="13.5" x14ac:dyDescent="0.2">
      <c r="A72" s="123"/>
      <c r="B72" s="38" t="s">
        <v>108</v>
      </c>
      <c r="C72" s="4" t="s">
        <v>20</v>
      </c>
      <c r="D72" s="4" t="s">
        <v>85</v>
      </c>
      <c r="E72" s="5">
        <v>1</v>
      </c>
      <c r="F72" s="43">
        <v>104322</v>
      </c>
      <c r="G72" s="44">
        <v>0.19</v>
      </c>
      <c r="H72" s="52">
        <f t="shared" si="30"/>
        <v>19821.18</v>
      </c>
      <c r="I72" s="52">
        <f t="shared" si="31"/>
        <v>124143.18</v>
      </c>
      <c r="J72" s="64">
        <v>102276</v>
      </c>
      <c r="K72" s="65">
        <v>0.19</v>
      </c>
      <c r="L72" s="64">
        <f t="shared" si="23"/>
        <v>19432.439999999999</v>
      </c>
      <c r="M72" s="64">
        <f t="shared" si="24"/>
        <v>121708.44</v>
      </c>
      <c r="N72" s="75">
        <v>107390</v>
      </c>
      <c r="O72" s="74">
        <v>0.19</v>
      </c>
      <c r="P72" s="75">
        <f t="shared" si="25"/>
        <v>20404.099999999999</v>
      </c>
      <c r="Q72" s="75">
        <f t="shared" si="26"/>
        <v>127794.1</v>
      </c>
      <c r="R72" s="84">
        <f t="shared" si="27"/>
        <v>104662.66666666667</v>
      </c>
      <c r="S72" s="85">
        <f t="shared" si="28"/>
        <v>19885.906666666666</v>
      </c>
      <c r="T72" s="85">
        <f t="shared" si="29"/>
        <v>124548.57333333332</v>
      </c>
    </row>
    <row r="73" spans="1:20" s="41" customFormat="1" ht="13.5" x14ac:dyDescent="0.2">
      <c r="A73" s="123"/>
      <c r="B73" s="38" t="s">
        <v>109</v>
      </c>
      <c r="C73" s="4" t="s">
        <v>20</v>
      </c>
      <c r="D73" s="4" t="s">
        <v>56</v>
      </c>
      <c r="E73" s="5">
        <v>1</v>
      </c>
      <c r="F73" s="43">
        <v>1193754</v>
      </c>
      <c r="G73" s="44">
        <v>0.19</v>
      </c>
      <c r="H73" s="52">
        <f t="shared" si="30"/>
        <v>226813.26</v>
      </c>
      <c r="I73" s="52">
        <f t="shared" si="31"/>
        <v>1420567.26</v>
      </c>
      <c r="J73" s="64">
        <v>1170347</v>
      </c>
      <c r="K73" s="65">
        <v>0.19</v>
      </c>
      <c r="L73" s="64">
        <f t="shared" si="23"/>
        <v>222365.93</v>
      </c>
      <c r="M73" s="64">
        <f t="shared" si="24"/>
        <v>1392712.93</v>
      </c>
      <c r="N73" s="75">
        <v>1228865</v>
      </c>
      <c r="O73" s="74">
        <v>0.19</v>
      </c>
      <c r="P73" s="75">
        <f t="shared" si="25"/>
        <v>233484.35</v>
      </c>
      <c r="Q73" s="75">
        <f t="shared" si="26"/>
        <v>1462349.35</v>
      </c>
      <c r="R73" s="84">
        <f t="shared" si="27"/>
        <v>1197655.3333333333</v>
      </c>
      <c r="S73" s="85">
        <f t="shared" si="28"/>
        <v>227554.51333333334</v>
      </c>
      <c r="T73" s="85">
        <f t="shared" si="29"/>
        <v>1425209.8466666667</v>
      </c>
    </row>
    <row r="74" spans="1:20" s="41" customFormat="1" ht="13.5" customHeight="1" x14ac:dyDescent="0.2">
      <c r="A74" s="124" t="s">
        <v>10</v>
      </c>
      <c r="B74" s="124"/>
      <c r="C74" s="124"/>
      <c r="D74" s="124"/>
      <c r="E74" s="124"/>
      <c r="F74" s="55">
        <f>SUM(F49:F73)</f>
        <v>2661201</v>
      </c>
      <c r="G74" s="104">
        <v>0.19</v>
      </c>
      <c r="H74" s="55">
        <f>SUM(H49:H73)</f>
        <v>505628.19</v>
      </c>
      <c r="I74" s="55">
        <f>SUM(I49:I73)</f>
        <v>3166829.1899999995</v>
      </c>
      <c r="J74" s="66">
        <v>2609006</v>
      </c>
      <c r="K74" s="105">
        <v>0.19</v>
      </c>
      <c r="L74" s="66">
        <f>+SUM(L49:L73)</f>
        <v>495711.13999999996</v>
      </c>
      <c r="M74" s="67">
        <f>+SUM(M49:M73)</f>
        <v>3104717.1400000006</v>
      </c>
      <c r="N74" s="109">
        <f>SUM(N49:N73)</f>
        <v>2739470</v>
      </c>
      <c r="O74" s="111">
        <v>0.19</v>
      </c>
      <c r="P74" s="109">
        <f>SUM(P49:P73)</f>
        <v>520499.30000000005</v>
      </c>
      <c r="Q74" s="109">
        <f>SUM(Q49:Q73)</f>
        <v>3259969.3</v>
      </c>
      <c r="R74" s="107">
        <f t="shared" si="27"/>
        <v>2669892.3333333335</v>
      </c>
      <c r="S74" s="108">
        <f t="shared" si="28"/>
        <v>507279.54333333328</v>
      </c>
      <c r="T74" s="108">
        <f t="shared" si="29"/>
        <v>3177171.8766666665</v>
      </c>
    </row>
    <row r="75" spans="1:20" s="41" customFormat="1" ht="22.5" customHeight="1" x14ac:dyDescent="0.2">
      <c r="A75" s="116" t="s">
        <v>14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</row>
    <row r="76" spans="1:20" s="41" customFormat="1" ht="13.5" x14ac:dyDescent="0.2">
      <c r="A76" s="123">
        <v>5</v>
      </c>
      <c r="B76" s="38" t="s">
        <v>39</v>
      </c>
      <c r="C76" s="4" t="s">
        <v>20</v>
      </c>
      <c r="D76" s="4" t="s">
        <v>54</v>
      </c>
      <c r="E76" s="5">
        <v>1</v>
      </c>
      <c r="F76" s="43">
        <v>1696388</v>
      </c>
      <c r="G76" s="44">
        <v>0.19</v>
      </c>
      <c r="H76" s="45">
        <f>+G76*F76</f>
        <v>322313.72000000003</v>
      </c>
      <c r="I76" s="45">
        <f>+H76+F76</f>
        <v>2018701.72</v>
      </c>
      <c r="J76" s="64">
        <v>1663125</v>
      </c>
      <c r="K76" s="65">
        <v>0.19</v>
      </c>
      <c r="L76" s="64">
        <f t="shared" ref="L76:L81" si="32">+J76*K76</f>
        <v>315993.75</v>
      </c>
      <c r="M76" s="64">
        <f t="shared" ref="M76:M81" si="33">+L76+J76</f>
        <v>1979118.75</v>
      </c>
      <c r="N76" s="75">
        <v>1746282</v>
      </c>
      <c r="O76" s="74">
        <v>0.19</v>
      </c>
      <c r="P76" s="75">
        <f t="shared" ref="P76:P81" si="34">+N76*O76</f>
        <v>331793.58</v>
      </c>
      <c r="Q76" s="75">
        <f t="shared" ref="Q76:Q81" si="35">+P76+N76</f>
        <v>2078075.58</v>
      </c>
      <c r="R76" s="84">
        <f t="shared" ref="R76:R82" si="36">+AVERAGE(F76,J76,N76)</f>
        <v>1701931.6666666667</v>
      </c>
      <c r="S76" s="85">
        <f t="shared" ref="S76:S82" si="37">+AVERAGE(H76,L76,P76)</f>
        <v>323367.01666666666</v>
      </c>
      <c r="T76" s="85">
        <f t="shared" ref="T76:T82" si="38">+AVERAGE(I76,M76,Q76)</f>
        <v>2025298.6833333333</v>
      </c>
    </row>
    <row r="77" spans="1:20" s="41" customFormat="1" ht="40.5" x14ac:dyDescent="0.2">
      <c r="A77" s="123"/>
      <c r="B77" s="38" t="s">
        <v>40</v>
      </c>
      <c r="C77" s="4" t="s">
        <v>20</v>
      </c>
      <c r="D77" s="4" t="s">
        <v>54</v>
      </c>
      <c r="E77" s="5">
        <v>1</v>
      </c>
      <c r="F77" s="43">
        <v>30857182</v>
      </c>
      <c r="G77" s="44">
        <v>0.19</v>
      </c>
      <c r="H77" s="45">
        <f t="shared" ref="H77:H81" si="39">+G77*F77</f>
        <v>5862864.5800000001</v>
      </c>
      <c r="I77" s="45">
        <f t="shared" ref="I77:I81" si="40">+H77+F77</f>
        <v>36720046.579999998</v>
      </c>
      <c r="J77" s="64">
        <v>30252139</v>
      </c>
      <c r="K77" s="65">
        <v>0.19</v>
      </c>
      <c r="L77" s="64">
        <f t="shared" si="32"/>
        <v>5747906.4100000001</v>
      </c>
      <c r="M77" s="64">
        <f t="shared" si="33"/>
        <v>36000045.409999996</v>
      </c>
      <c r="N77" s="80">
        <v>31764746</v>
      </c>
      <c r="O77" s="78">
        <v>0.19</v>
      </c>
      <c r="P77" s="75">
        <f t="shared" si="34"/>
        <v>6035301.7400000002</v>
      </c>
      <c r="Q77" s="75">
        <f t="shared" si="35"/>
        <v>37800047.740000002</v>
      </c>
      <c r="R77" s="84">
        <f t="shared" si="36"/>
        <v>30958022.333333332</v>
      </c>
      <c r="S77" s="85">
        <f t="shared" si="37"/>
        <v>5882024.2433333332</v>
      </c>
      <c r="T77" s="85">
        <f t="shared" si="38"/>
        <v>36840046.576666661</v>
      </c>
    </row>
    <row r="78" spans="1:20" s="41" customFormat="1" ht="27" x14ac:dyDescent="0.2">
      <c r="A78" s="123"/>
      <c r="B78" s="38" t="s">
        <v>41</v>
      </c>
      <c r="C78" s="4" t="s">
        <v>20</v>
      </c>
      <c r="D78" s="4" t="s">
        <v>54</v>
      </c>
      <c r="E78" s="5">
        <v>1</v>
      </c>
      <c r="F78" s="43">
        <v>1193754</v>
      </c>
      <c r="G78" s="44">
        <v>0.19</v>
      </c>
      <c r="H78" s="45">
        <f t="shared" si="39"/>
        <v>226813.26</v>
      </c>
      <c r="I78" s="45">
        <f t="shared" si="40"/>
        <v>1420567.26</v>
      </c>
      <c r="J78" s="64">
        <v>1170347</v>
      </c>
      <c r="K78" s="65">
        <v>0.19</v>
      </c>
      <c r="L78" s="64">
        <f t="shared" si="32"/>
        <v>222365.93</v>
      </c>
      <c r="M78" s="64">
        <f t="shared" si="33"/>
        <v>1392712.93</v>
      </c>
      <c r="N78" s="75">
        <v>1228865</v>
      </c>
      <c r="O78" s="74">
        <v>0.19</v>
      </c>
      <c r="P78" s="75">
        <f t="shared" si="34"/>
        <v>233484.35</v>
      </c>
      <c r="Q78" s="75">
        <f t="shared" si="35"/>
        <v>1462349.35</v>
      </c>
      <c r="R78" s="84">
        <f t="shared" si="36"/>
        <v>1197655.3333333333</v>
      </c>
      <c r="S78" s="85">
        <f t="shared" si="37"/>
        <v>227554.51333333334</v>
      </c>
      <c r="T78" s="85">
        <f t="shared" si="38"/>
        <v>1425209.8466666667</v>
      </c>
    </row>
    <row r="79" spans="1:20" s="41" customFormat="1" ht="27" x14ac:dyDescent="0.2">
      <c r="A79" s="123"/>
      <c r="B79" s="38" t="s">
        <v>42</v>
      </c>
      <c r="C79" s="4" t="s">
        <v>20</v>
      </c>
      <c r="D79" s="4" t="s">
        <v>54</v>
      </c>
      <c r="E79" s="5">
        <v>1</v>
      </c>
      <c r="F79" s="43">
        <v>1319413</v>
      </c>
      <c r="G79" s="44">
        <v>0.19</v>
      </c>
      <c r="H79" s="45">
        <f t="shared" si="39"/>
        <v>250688.47</v>
      </c>
      <c r="I79" s="45">
        <f t="shared" si="40"/>
        <v>1570101.47</v>
      </c>
      <c r="J79" s="64">
        <v>1293542</v>
      </c>
      <c r="K79" s="65">
        <v>0.19</v>
      </c>
      <c r="L79" s="64">
        <f t="shared" si="32"/>
        <v>245772.98</v>
      </c>
      <c r="M79" s="64">
        <f t="shared" si="33"/>
        <v>1539314.98</v>
      </c>
      <c r="N79" s="75">
        <v>1358220</v>
      </c>
      <c r="O79" s="74">
        <v>0.19</v>
      </c>
      <c r="P79" s="75">
        <f t="shared" si="34"/>
        <v>258061.80000000002</v>
      </c>
      <c r="Q79" s="75">
        <f t="shared" si="35"/>
        <v>1616281.8</v>
      </c>
      <c r="R79" s="84">
        <f t="shared" si="36"/>
        <v>1323725</v>
      </c>
      <c r="S79" s="85">
        <f t="shared" si="37"/>
        <v>251507.75</v>
      </c>
      <c r="T79" s="85">
        <f t="shared" si="38"/>
        <v>1575232.75</v>
      </c>
    </row>
    <row r="80" spans="1:20" s="41" customFormat="1" ht="27" x14ac:dyDescent="0.2">
      <c r="A80" s="123"/>
      <c r="B80" s="38" t="s">
        <v>43</v>
      </c>
      <c r="C80" s="4" t="s">
        <v>20</v>
      </c>
      <c r="D80" s="38" t="s">
        <v>56</v>
      </c>
      <c r="E80" s="5">
        <v>1</v>
      </c>
      <c r="F80" s="43">
        <v>565463</v>
      </c>
      <c r="G80" s="44">
        <v>0.19</v>
      </c>
      <c r="H80" s="45">
        <f t="shared" si="39"/>
        <v>107437.97</v>
      </c>
      <c r="I80" s="45">
        <f t="shared" si="40"/>
        <v>672900.97</v>
      </c>
      <c r="J80" s="64">
        <v>554375</v>
      </c>
      <c r="K80" s="65">
        <v>0.19</v>
      </c>
      <c r="L80" s="64">
        <f t="shared" si="32"/>
        <v>105331.25</v>
      </c>
      <c r="M80" s="64">
        <f t="shared" si="33"/>
        <v>659706.25</v>
      </c>
      <c r="N80" s="75">
        <v>582094</v>
      </c>
      <c r="O80" s="74">
        <v>0.19</v>
      </c>
      <c r="P80" s="75">
        <f t="shared" si="34"/>
        <v>110597.86</v>
      </c>
      <c r="Q80" s="75">
        <f t="shared" si="35"/>
        <v>692691.86</v>
      </c>
      <c r="R80" s="84">
        <f t="shared" si="36"/>
        <v>567310.66666666663</v>
      </c>
      <c r="S80" s="85">
        <f t="shared" si="37"/>
        <v>107789.02666666667</v>
      </c>
      <c r="T80" s="85">
        <f t="shared" si="38"/>
        <v>675099.69333333336</v>
      </c>
    </row>
    <row r="81" spans="1:20" s="41" customFormat="1" ht="27" x14ac:dyDescent="0.2">
      <c r="A81" s="123"/>
      <c r="B81" s="38" t="s">
        <v>44</v>
      </c>
      <c r="C81" s="4" t="s">
        <v>20</v>
      </c>
      <c r="D81" s="38" t="s">
        <v>56</v>
      </c>
      <c r="E81" s="5">
        <v>1</v>
      </c>
      <c r="F81" s="43">
        <v>10995102</v>
      </c>
      <c r="G81" s="44">
        <v>0.19</v>
      </c>
      <c r="H81" s="45">
        <f t="shared" si="39"/>
        <v>2089069.3800000001</v>
      </c>
      <c r="I81" s="45">
        <f t="shared" si="40"/>
        <v>13084171.380000001</v>
      </c>
      <c r="J81" s="64">
        <v>10779511</v>
      </c>
      <c r="K81" s="65">
        <v>0.19</v>
      </c>
      <c r="L81" s="64">
        <f t="shared" si="32"/>
        <v>2048107.09</v>
      </c>
      <c r="M81" s="64">
        <f t="shared" si="33"/>
        <v>12827618.09</v>
      </c>
      <c r="N81" s="80">
        <v>11318487</v>
      </c>
      <c r="O81" s="78">
        <v>0.19</v>
      </c>
      <c r="P81" s="75">
        <f t="shared" si="34"/>
        <v>2150512.5299999998</v>
      </c>
      <c r="Q81" s="75">
        <f t="shared" si="35"/>
        <v>13468999.529999999</v>
      </c>
      <c r="R81" s="84">
        <f t="shared" si="36"/>
        <v>11031033.333333334</v>
      </c>
      <c r="S81" s="85">
        <f t="shared" si="37"/>
        <v>2095896.3333333333</v>
      </c>
      <c r="T81" s="85">
        <f t="shared" si="38"/>
        <v>13126929.666666666</v>
      </c>
    </row>
    <row r="82" spans="1:20" s="41" customFormat="1" ht="21.75" customHeight="1" x14ac:dyDescent="0.2">
      <c r="A82" s="125" t="s">
        <v>10</v>
      </c>
      <c r="B82" s="125"/>
      <c r="C82" s="125"/>
      <c r="D82" s="125"/>
      <c r="E82" s="125"/>
      <c r="F82" s="55">
        <f>SUM(F76:F81)</f>
        <v>46627302</v>
      </c>
      <c r="G82" s="104">
        <v>0.19</v>
      </c>
      <c r="H82" s="55">
        <f>SUM(H76:H81)</f>
        <v>8859187.379999999</v>
      </c>
      <c r="I82" s="55">
        <f>SUM(I76:I81)</f>
        <v>55486489.379999995</v>
      </c>
      <c r="J82" s="66">
        <v>45713039</v>
      </c>
      <c r="K82" s="105">
        <v>0.19</v>
      </c>
      <c r="L82" s="66">
        <f>+SUM(L76:L81)</f>
        <v>8685477.4100000001</v>
      </c>
      <c r="M82" s="67">
        <f>+SUM(M76:M81)</f>
        <v>54398516.409999996</v>
      </c>
      <c r="N82" s="109">
        <f>SUM(N76:N81)</f>
        <v>47998694</v>
      </c>
      <c r="O82" s="111">
        <v>0.19</v>
      </c>
      <c r="P82" s="109">
        <f>SUM(P76:P81)</f>
        <v>9119751.8599999994</v>
      </c>
      <c r="Q82" s="109">
        <f>SUM(Q76:Q81)</f>
        <v>57118445.859999999</v>
      </c>
      <c r="R82" s="107">
        <f t="shared" si="36"/>
        <v>46779678.333333336</v>
      </c>
      <c r="S82" s="108">
        <f t="shared" si="37"/>
        <v>8888138.8833333328</v>
      </c>
      <c r="T82" s="108">
        <f t="shared" si="38"/>
        <v>55667817.216666661</v>
      </c>
    </row>
    <row r="83" spans="1:20" s="41" customFormat="1" ht="21.75" customHeight="1" x14ac:dyDescent="0.2">
      <c r="A83" s="131" t="s">
        <v>15</v>
      </c>
      <c r="B83" s="131"/>
      <c r="C83" s="131"/>
      <c r="D83" s="131"/>
      <c r="E83" s="131"/>
      <c r="F83" s="131"/>
      <c r="G83" s="131"/>
      <c r="H83" s="131"/>
      <c r="I83" s="131"/>
      <c r="J83" s="131"/>
      <c r="K83" s="131"/>
      <c r="L83" s="131"/>
      <c r="M83" s="131"/>
      <c r="N83" s="131"/>
      <c r="O83" s="131"/>
      <c r="P83" s="131"/>
      <c r="Q83" s="131"/>
      <c r="R83" s="131"/>
      <c r="S83" s="131"/>
      <c r="T83" s="131"/>
    </row>
    <row r="84" spans="1:20" s="41" customFormat="1" ht="13.5" x14ac:dyDescent="0.3">
      <c r="A84" s="123">
        <v>6</v>
      </c>
      <c r="B84" s="38" t="s">
        <v>45</v>
      </c>
      <c r="C84" s="6"/>
      <c r="D84" s="4" t="s">
        <v>54</v>
      </c>
      <c r="E84" s="5">
        <v>1</v>
      </c>
      <c r="F84" s="46">
        <v>540331</v>
      </c>
      <c r="G84" s="44">
        <v>0.19</v>
      </c>
      <c r="H84" s="52">
        <f>+G84*F84</f>
        <v>102662.89</v>
      </c>
      <c r="I84" s="52">
        <f>+H84+F84</f>
        <v>642993.89</v>
      </c>
      <c r="J84" s="64">
        <v>529736</v>
      </c>
      <c r="K84" s="65">
        <v>0.19</v>
      </c>
      <c r="L84" s="64">
        <f t="shared" ref="L84:L96" si="41">+J84*K84</f>
        <v>100649.84</v>
      </c>
      <c r="M84" s="64">
        <f t="shared" ref="M84:M96" si="42">+L84+J84</f>
        <v>630385.84</v>
      </c>
      <c r="N84" s="75">
        <v>556223</v>
      </c>
      <c r="O84" s="74">
        <v>0.19</v>
      </c>
      <c r="P84" s="75">
        <f t="shared" ref="P84:P96" si="43">+O84*N84</f>
        <v>105682.37</v>
      </c>
      <c r="Q84" s="75">
        <f t="shared" ref="Q84:Q96" si="44">+P84+N84</f>
        <v>661905.37</v>
      </c>
      <c r="R84" s="84">
        <f t="shared" ref="R84:R97" si="45">+AVERAGE(F84,J84,N84)</f>
        <v>542096.66666666663</v>
      </c>
      <c r="S84" s="85">
        <f t="shared" ref="S84:S97" si="46">+AVERAGE(H84,L84,P84)</f>
        <v>102998.36666666665</v>
      </c>
      <c r="T84" s="85">
        <f t="shared" ref="T84:T97" si="47">+AVERAGE(I84,M84,Q84)</f>
        <v>645095.03333333333</v>
      </c>
    </row>
    <row r="85" spans="1:20" s="41" customFormat="1" ht="13.5" x14ac:dyDescent="0.3">
      <c r="A85" s="123"/>
      <c r="B85" s="38" t="s">
        <v>46</v>
      </c>
      <c r="C85" s="6"/>
      <c r="D85" s="4" t="s">
        <v>54</v>
      </c>
      <c r="E85" s="5">
        <v>1</v>
      </c>
      <c r="F85" s="46">
        <v>769658</v>
      </c>
      <c r="G85" s="44">
        <v>0.19</v>
      </c>
      <c r="H85" s="52">
        <f t="shared" ref="H85:H96" si="48">+G85*F85</f>
        <v>146235.01999999999</v>
      </c>
      <c r="I85" s="52">
        <f t="shared" ref="I85:I96" si="49">+H85+F85</f>
        <v>915893.02</v>
      </c>
      <c r="J85" s="64">
        <v>754566</v>
      </c>
      <c r="K85" s="65">
        <v>0.19</v>
      </c>
      <c r="L85" s="64">
        <f t="shared" si="41"/>
        <v>143367.54</v>
      </c>
      <c r="M85" s="64">
        <f t="shared" si="42"/>
        <v>897933.54</v>
      </c>
      <c r="N85" s="75">
        <v>792295</v>
      </c>
      <c r="O85" s="74">
        <v>0.19</v>
      </c>
      <c r="P85" s="75">
        <f t="shared" si="43"/>
        <v>150536.04999999999</v>
      </c>
      <c r="Q85" s="75">
        <f t="shared" si="44"/>
        <v>942831.05</v>
      </c>
      <c r="R85" s="84">
        <f t="shared" si="45"/>
        <v>772173</v>
      </c>
      <c r="S85" s="85">
        <f t="shared" si="46"/>
        <v>146712.87</v>
      </c>
      <c r="T85" s="85">
        <f t="shared" si="47"/>
        <v>918885.87000000011</v>
      </c>
    </row>
    <row r="86" spans="1:20" s="41" customFormat="1" ht="13.5" x14ac:dyDescent="0.3">
      <c r="A86" s="123"/>
      <c r="B86" s="38" t="s">
        <v>110</v>
      </c>
      <c r="C86" s="6"/>
      <c r="D86" s="4" t="s">
        <v>54</v>
      </c>
      <c r="E86" s="5">
        <v>1</v>
      </c>
      <c r="F86" s="53">
        <v>3974887</v>
      </c>
      <c r="G86" s="44">
        <v>0.19</v>
      </c>
      <c r="H86" s="52">
        <f t="shared" si="48"/>
        <v>755228.53</v>
      </c>
      <c r="I86" s="52">
        <f t="shared" si="49"/>
        <v>4730115.53</v>
      </c>
      <c r="J86" s="64">
        <v>3896948</v>
      </c>
      <c r="K86" s="65">
        <v>0.19</v>
      </c>
      <c r="L86" s="64">
        <f t="shared" si="41"/>
        <v>740420.12</v>
      </c>
      <c r="M86" s="64">
        <f t="shared" si="42"/>
        <v>4637368.12</v>
      </c>
      <c r="N86" s="75">
        <v>4091796</v>
      </c>
      <c r="O86" s="74">
        <v>0.19</v>
      </c>
      <c r="P86" s="75">
        <f t="shared" si="43"/>
        <v>777441.24</v>
      </c>
      <c r="Q86" s="75">
        <f t="shared" si="44"/>
        <v>4869237.24</v>
      </c>
      <c r="R86" s="84">
        <f t="shared" si="45"/>
        <v>3987877</v>
      </c>
      <c r="S86" s="85">
        <f t="shared" si="46"/>
        <v>757696.62999999989</v>
      </c>
      <c r="T86" s="85">
        <f t="shared" si="47"/>
        <v>4745573.63</v>
      </c>
    </row>
    <row r="87" spans="1:20" s="41" customFormat="1" ht="13.5" x14ac:dyDescent="0.3">
      <c r="A87" s="123"/>
      <c r="B87" s="38" t="s">
        <v>111</v>
      </c>
      <c r="C87" s="6"/>
      <c r="D87" s="4" t="s">
        <v>54</v>
      </c>
      <c r="E87" s="5">
        <v>1</v>
      </c>
      <c r="F87" s="53">
        <v>3926823</v>
      </c>
      <c r="G87" s="44">
        <v>0.19</v>
      </c>
      <c r="H87" s="52">
        <f t="shared" si="48"/>
        <v>746096.37</v>
      </c>
      <c r="I87" s="52">
        <f t="shared" si="49"/>
        <v>4672919.37</v>
      </c>
      <c r="J87" s="64">
        <v>3849826</v>
      </c>
      <c r="K87" s="65">
        <v>0.19</v>
      </c>
      <c r="L87" s="64">
        <f t="shared" si="41"/>
        <v>731466.94000000006</v>
      </c>
      <c r="M87" s="64">
        <f t="shared" si="42"/>
        <v>4581292.9400000004</v>
      </c>
      <c r="N87" s="75">
        <v>4042318</v>
      </c>
      <c r="O87" s="74">
        <v>0.19</v>
      </c>
      <c r="P87" s="75">
        <f t="shared" si="43"/>
        <v>768040.42</v>
      </c>
      <c r="Q87" s="75">
        <f t="shared" si="44"/>
        <v>4810358.42</v>
      </c>
      <c r="R87" s="84">
        <f t="shared" si="45"/>
        <v>3939655.6666666665</v>
      </c>
      <c r="S87" s="85">
        <f t="shared" si="46"/>
        <v>748534.57666666666</v>
      </c>
      <c r="T87" s="85">
        <f t="shared" si="47"/>
        <v>4688190.2433333332</v>
      </c>
    </row>
    <row r="88" spans="1:20" s="41" customFormat="1" ht="13.5" x14ac:dyDescent="0.3">
      <c r="A88" s="123"/>
      <c r="B88" s="38" t="s">
        <v>112</v>
      </c>
      <c r="C88" s="6"/>
      <c r="D88" s="4" t="s">
        <v>54</v>
      </c>
      <c r="E88" s="5">
        <v>1</v>
      </c>
      <c r="F88" s="53">
        <v>2890142</v>
      </c>
      <c r="G88" s="44">
        <v>0.19</v>
      </c>
      <c r="H88" s="52">
        <f t="shared" si="48"/>
        <v>549126.98</v>
      </c>
      <c r="I88" s="52">
        <f t="shared" si="49"/>
        <v>3439268.98</v>
      </c>
      <c r="J88" s="64">
        <v>2833472</v>
      </c>
      <c r="K88" s="65">
        <v>0.19</v>
      </c>
      <c r="L88" s="64">
        <f t="shared" si="41"/>
        <v>538359.68000000005</v>
      </c>
      <c r="M88" s="64">
        <f t="shared" si="42"/>
        <v>3371831.68</v>
      </c>
      <c r="N88" s="75">
        <v>2975146</v>
      </c>
      <c r="O88" s="74">
        <v>0.19</v>
      </c>
      <c r="P88" s="75">
        <f t="shared" si="43"/>
        <v>565277.74</v>
      </c>
      <c r="Q88" s="75">
        <f t="shared" si="44"/>
        <v>3540423.74</v>
      </c>
      <c r="R88" s="84">
        <f t="shared" si="45"/>
        <v>2899586.6666666665</v>
      </c>
      <c r="S88" s="85">
        <f t="shared" si="46"/>
        <v>550921.46666666667</v>
      </c>
      <c r="T88" s="85">
        <f t="shared" si="47"/>
        <v>3450508.1333333333</v>
      </c>
    </row>
    <row r="89" spans="1:20" s="41" customFormat="1" ht="13.5" x14ac:dyDescent="0.3">
      <c r="A89" s="123"/>
      <c r="B89" s="38" t="s">
        <v>113</v>
      </c>
      <c r="C89" s="6"/>
      <c r="D89" s="4" t="s">
        <v>54</v>
      </c>
      <c r="E89" s="5">
        <v>1</v>
      </c>
      <c r="F89" s="53">
        <v>4947796</v>
      </c>
      <c r="G89" s="44">
        <v>0.19</v>
      </c>
      <c r="H89" s="52">
        <f t="shared" si="48"/>
        <v>940081.24</v>
      </c>
      <c r="I89" s="52">
        <f t="shared" si="49"/>
        <v>5887877.2400000002</v>
      </c>
      <c r="J89" s="64">
        <v>4850780</v>
      </c>
      <c r="K89" s="65">
        <v>0.19</v>
      </c>
      <c r="L89" s="64">
        <f t="shared" si="41"/>
        <v>921648.2</v>
      </c>
      <c r="M89" s="64">
        <f t="shared" si="42"/>
        <v>5772428.2000000002</v>
      </c>
      <c r="N89" s="75">
        <v>5093319</v>
      </c>
      <c r="O89" s="74">
        <v>0.19</v>
      </c>
      <c r="P89" s="75">
        <f t="shared" si="43"/>
        <v>967730.61</v>
      </c>
      <c r="Q89" s="75">
        <f t="shared" si="44"/>
        <v>6061049.6100000003</v>
      </c>
      <c r="R89" s="84">
        <f t="shared" si="45"/>
        <v>4963965</v>
      </c>
      <c r="S89" s="85">
        <f t="shared" si="46"/>
        <v>943153.35</v>
      </c>
      <c r="T89" s="85">
        <f t="shared" si="47"/>
        <v>5907118.3500000006</v>
      </c>
    </row>
    <row r="90" spans="1:20" s="41" customFormat="1" ht="13.5" x14ac:dyDescent="0.2">
      <c r="A90" s="123"/>
      <c r="B90" s="38" t="s">
        <v>114</v>
      </c>
      <c r="C90" s="4"/>
      <c r="D90" s="4" t="s">
        <v>54</v>
      </c>
      <c r="E90" s="5">
        <v>1</v>
      </c>
      <c r="F90" s="53">
        <v>5334196</v>
      </c>
      <c r="G90" s="44">
        <v>0.19</v>
      </c>
      <c r="H90" s="52">
        <f t="shared" si="48"/>
        <v>1013497.24</v>
      </c>
      <c r="I90" s="52">
        <f t="shared" si="49"/>
        <v>6347693.2400000002</v>
      </c>
      <c r="J90" s="64">
        <v>5229603</v>
      </c>
      <c r="K90" s="65">
        <v>0.19</v>
      </c>
      <c r="L90" s="64">
        <f t="shared" si="41"/>
        <v>993624.57000000007</v>
      </c>
      <c r="M90" s="64">
        <f t="shared" si="42"/>
        <v>6223227.5700000003</v>
      </c>
      <c r="N90" s="75">
        <v>5491084</v>
      </c>
      <c r="O90" s="74">
        <v>0.19</v>
      </c>
      <c r="P90" s="75">
        <f t="shared" si="43"/>
        <v>1043305.96</v>
      </c>
      <c r="Q90" s="75">
        <f t="shared" si="44"/>
        <v>6534389.96</v>
      </c>
      <c r="R90" s="84">
        <f t="shared" si="45"/>
        <v>5351627.666666667</v>
      </c>
      <c r="S90" s="85">
        <f t="shared" si="46"/>
        <v>1016809.2566666667</v>
      </c>
      <c r="T90" s="85">
        <f t="shared" si="47"/>
        <v>6368436.9233333329</v>
      </c>
    </row>
    <row r="91" spans="1:20" s="41" customFormat="1" ht="13.5" x14ac:dyDescent="0.2">
      <c r="A91" s="123"/>
      <c r="B91" s="38" t="s">
        <v>115</v>
      </c>
      <c r="C91" s="7"/>
      <c r="D91" s="4" t="s">
        <v>54</v>
      </c>
      <c r="E91" s="5">
        <v>1</v>
      </c>
      <c r="F91" s="53">
        <v>5334196</v>
      </c>
      <c r="G91" s="44">
        <v>0.19</v>
      </c>
      <c r="H91" s="52">
        <f t="shared" si="48"/>
        <v>1013497.24</v>
      </c>
      <c r="I91" s="52">
        <f t="shared" si="49"/>
        <v>6347693.2400000002</v>
      </c>
      <c r="J91" s="64">
        <v>5229603</v>
      </c>
      <c r="K91" s="65">
        <v>0.19</v>
      </c>
      <c r="L91" s="64">
        <f t="shared" si="41"/>
        <v>993624.57000000007</v>
      </c>
      <c r="M91" s="64">
        <f t="shared" si="42"/>
        <v>6223227.5700000003</v>
      </c>
      <c r="N91" s="75">
        <v>5491084</v>
      </c>
      <c r="O91" s="74">
        <v>0.19</v>
      </c>
      <c r="P91" s="75">
        <f t="shared" si="43"/>
        <v>1043305.96</v>
      </c>
      <c r="Q91" s="75">
        <f t="shared" si="44"/>
        <v>6534389.96</v>
      </c>
      <c r="R91" s="84">
        <f t="shared" si="45"/>
        <v>5351627.666666667</v>
      </c>
      <c r="S91" s="85">
        <f t="shared" si="46"/>
        <v>1016809.2566666667</v>
      </c>
      <c r="T91" s="85">
        <f t="shared" si="47"/>
        <v>6368436.9233333329</v>
      </c>
    </row>
    <row r="92" spans="1:20" s="41" customFormat="1" ht="13.5" x14ac:dyDescent="0.2">
      <c r="A92" s="123"/>
      <c r="B92" s="38" t="s">
        <v>116</v>
      </c>
      <c r="C92" s="4" t="s">
        <v>27</v>
      </c>
      <c r="D92" s="4" t="s">
        <v>54</v>
      </c>
      <c r="E92" s="9">
        <v>1</v>
      </c>
      <c r="F92" s="49">
        <v>5621953</v>
      </c>
      <c r="G92" s="44">
        <v>0.19</v>
      </c>
      <c r="H92" s="52">
        <f t="shared" si="48"/>
        <v>1068171.07</v>
      </c>
      <c r="I92" s="52">
        <f t="shared" si="49"/>
        <v>6690124.0700000003</v>
      </c>
      <c r="J92" s="64">
        <v>5511718</v>
      </c>
      <c r="K92" s="65">
        <v>0.19</v>
      </c>
      <c r="L92" s="64">
        <f t="shared" si="41"/>
        <v>1047226.42</v>
      </c>
      <c r="M92" s="64">
        <f t="shared" si="42"/>
        <v>6558944.4199999999</v>
      </c>
      <c r="N92" s="75">
        <v>5787304</v>
      </c>
      <c r="O92" s="74">
        <v>0.19</v>
      </c>
      <c r="P92" s="75">
        <f t="shared" si="43"/>
        <v>1099587.76</v>
      </c>
      <c r="Q92" s="75">
        <f t="shared" si="44"/>
        <v>6886891.7599999998</v>
      </c>
      <c r="R92" s="84">
        <f t="shared" si="45"/>
        <v>5640325</v>
      </c>
      <c r="S92" s="85">
        <f t="shared" si="46"/>
        <v>1071661.75</v>
      </c>
      <c r="T92" s="85">
        <f t="shared" si="47"/>
        <v>6711986.75</v>
      </c>
    </row>
    <row r="93" spans="1:20" s="41" customFormat="1" ht="27" x14ac:dyDescent="0.2">
      <c r="A93" s="123"/>
      <c r="B93" s="38" t="s">
        <v>117</v>
      </c>
      <c r="C93" s="8"/>
      <c r="D93" s="4" t="s">
        <v>54</v>
      </c>
      <c r="E93" s="9">
        <v>1</v>
      </c>
      <c r="F93" s="49">
        <v>1502246</v>
      </c>
      <c r="G93" s="44">
        <v>0.19</v>
      </c>
      <c r="H93" s="52">
        <f t="shared" si="48"/>
        <v>285426.74</v>
      </c>
      <c r="I93" s="52">
        <f t="shared" si="49"/>
        <v>1787672.74</v>
      </c>
      <c r="J93" s="64">
        <v>1472790</v>
      </c>
      <c r="K93" s="65">
        <v>0.19</v>
      </c>
      <c r="L93" s="64">
        <f t="shared" si="41"/>
        <v>279830.09999999998</v>
      </c>
      <c r="M93" s="64">
        <f t="shared" si="42"/>
        <v>1752620.1</v>
      </c>
      <c r="N93" s="75">
        <v>1546430</v>
      </c>
      <c r="O93" s="74">
        <v>0.19</v>
      </c>
      <c r="P93" s="75">
        <f t="shared" si="43"/>
        <v>293821.7</v>
      </c>
      <c r="Q93" s="75">
        <f t="shared" si="44"/>
        <v>1840251.7</v>
      </c>
      <c r="R93" s="84">
        <f t="shared" si="45"/>
        <v>1507155.3333333333</v>
      </c>
      <c r="S93" s="85">
        <f t="shared" si="46"/>
        <v>286359.51333333337</v>
      </c>
      <c r="T93" s="85">
        <f t="shared" si="47"/>
        <v>1793514.8466666667</v>
      </c>
    </row>
    <row r="94" spans="1:20" s="41" customFormat="1" ht="67.5" x14ac:dyDescent="0.2">
      <c r="A94" s="123"/>
      <c r="B94" s="38" t="s">
        <v>118</v>
      </c>
      <c r="C94" s="8"/>
      <c r="D94" s="36" t="s">
        <v>56</v>
      </c>
      <c r="E94" s="9">
        <v>1</v>
      </c>
      <c r="F94" s="49">
        <v>1933253</v>
      </c>
      <c r="G94" s="44">
        <v>0.19</v>
      </c>
      <c r="H94" s="52">
        <f t="shared" si="48"/>
        <v>367318.07</v>
      </c>
      <c r="I94" s="52">
        <f t="shared" si="49"/>
        <v>2300571.0699999998</v>
      </c>
      <c r="J94" s="64">
        <v>1895346</v>
      </c>
      <c r="K94" s="65">
        <v>0.19</v>
      </c>
      <c r="L94" s="64">
        <f t="shared" si="41"/>
        <v>360115.74</v>
      </c>
      <c r="M94" s="64">
        <f t="shared" si="42"/>
        <v>2255461.7400000002</v>
      </c>
      <c r="N94" s="80">
        <v>1990114</v>
      </c>
      <c r="O94" s="78">
        <v>0.19</v>
      </c>
      <c r="P94" s="75">
        <f t="shared" si="43"/>
        <v>378121.66000000003</v>
      </c>
      <c r="Q94" s="75">
        <f t="shared" si="44"/>
        <v>2368235.66</v>
      </c>
      <c r="R94" s="84">
        <f t="shared" si="45"/>
        <v>1939571</v>
      </c>
      <c r="S94" s="85">
        <f t="shared" si="46"/>
        <v>368518.49000000005</v>
      </c>
      <c r="T94" s="85">
        <f t="shared" si="47"/>
        <v>2308089.4900000002</v>
      </c>
    </row>
    <row r="95" spans="1:20" s="41" customFormat="1" ht="27" x14ac:dyDescent="0.2">
      <c r="A95" s="123"/>
      <c r="B95" s="38" t="s">
        <v>119</v>
      </c>
      <c r="C95" s="7"/>
      <c r="D95" s="4" t="s">
        <v>56</v>
      </c>
      <c r="E95" s="5">
        <v>1</v>
      </c>
      <c r="F95" s="46">
        <v>1413657</v>
      </c>
      <c r="G95" s="44">
        <v>0.19</v>
      </c>
      <c r="H95" s="52">
        <f t="shared" si="48"/>
        <v>268594.83</v>
      </c>
      <c r="I95" s="52">
        <f t="shared" si="49"/>
        <v>1682251.83</v>
      </c>
      <c r="J95" s="64">
        <v>1385938</v>
      </c>
      <c r="K95" s="65">
        <v>0.19</v>
      </c>
      <c r="L95" s="64">
        <f t="shared" si="41"/>
        <v>263328.22000000003</v>
      </c>
      <c r="M95" s="64">
        <f t="shared" si="42"/>
        <v>1649266.22</v>
      </c>
      <c r="N95" s="75">
        <v>1455235</v>
      </c>
      <c r="O95" s="74">
        <v>0.19</v>
      </c>
      <c r="P95" s="75">
        <f t="shared" si="43"/>
        <v>276494.65000000002</v>
      </c>
      <c r="Q95" s="75">
        <f t="shared" si="44"/>
        <v>1731729.65</v>
      </c>
      <c r="R95" s="84">
        <f t="shared" si="45"/>
        <v>1418276.6666666667</v>
      </c>
      <c r="S95" s="85">
        <f t="shared" si="46"/>
        <v>269472.56666666671</v>
      </c>
      <c r="T95" s="85">
        <f t="shared" si="47"/>
        <v>1687749.2333333332</v>
      </c>
    </row>
    <row r="96" spans="1:20" s="41" customFormat="1" ht="27" x14ac:dyDescent="0.2">
      <c r="A96" s="123"/>
      <c r="B96" s="38" t="s">
        <v>120</v>
      </c>
      <c r="C96" s="4" t="s">
        <v>27</v>
      </c>
      <c r="D96" s="4" t="s">
        <v>56</v>
      </c>
      <c r="E96" s="5">
        <v>1</v>
      </c>
      <c r="F96" s="46">
        <v>1413657</v>
      </c>
      <c r="G96" s="44">
        <v>0.19</v>
      </c>
      <c r="H96" s="52">
        <f t="shared" si="48"/>
        <v>268594.83</v>
      </c>
      <c r="I96" s="52">
        <f t="shared" si="49"/>
        <v>1682251.83</v>
      </c>
      <c r="J96" s="64">
        <v>1385938</v>
      </c>
      <c r="K96" s="65">
        <v>0.19</v>
      </c>
      <c r="L96" s="64">
        <f t="shared" si="41"/>
        <v>263328.22000000003</v>
      </c>
      <c r="M96" s="64">
        <f t="shared" si="42"/>
        <v>1649266.22</v>
      </c>
      <c r="N96" s="75">
        <v>1455235</v>
      </c>
      <c r="O96" s="78">
        <v>0.19</v>
      </c>
      <c r="P96" s="75">
        <f t="shared" si="43"/>
        <v>276494.65000000002</v>
      </c>
      <c r="Q96" s="75">
        <f t="shared" si="44"/>
        <v>1731729.65</v>
      </c>
      <c r="R96" s="84">
        <f t="shared" si="45"/>
        <v>1418276.6666666667</v>
      </c>
      <c r="S96" s="85">
        <f t="shared" si="46"/>
        <v>269472.56666666671</v>
      </c>
      <c r="T96" s="85">
        <f t="shared" si="47"/>
        <v>1687749.2333333332</v>
      </c>
    </row>
    <row r="97" spans="1:20" s="41" customFormat="1" ht="27" customHeight="1" x14ac:dyDescent="0.2">
      <c r="A97" s="125" t="s">
        <v>10</v>
      </c>
      <c r="B97" s="125"/>
      <c r="C97" s="125"/>
      <c r="D97" s="125"/>
      <c r="E97" s="125"/>
      <c r="F97" s="55">
        <f>SUM(F84:F96)</f>
        <v>39602795</v>
      </c>
      <c r="G97" s="104">
        <v>0.19</v>
      </c>
      <c r="H97" s="55">
        <f>SUM(H84:H96)</f>
        <v>7524531.0500000017</v>
      </c>
      <c r="I97" s="55">
        <f>SUM(I84:I96)</f>
        <v>47127326.050000004</v>
      </c>
      <c r="J97" s="66">
        <v>38826264</v>
      </c>
      <c r="K97" s="105">
        <v>0.19</v>
      </c>
      <c r="L97" s="66">
        <f>+SUM(L84:L96)</f>
        <v>7376990.1600000001</v>
      </c>
      <c r="M97" s="67">
        <f>+SUM(M84:M96)</f>
        <v>46203254.160000004</v>
      </c>
      <c r="N97" s="109">
        <f>SUM(N84:N96)</f>
        <v>40767583</v>
      </c>
      <c r="O97" s="111">
        <v>0.19</v>
      </c>
      <c r="P97" s="109">
        <f>SUM(P84:P96)</f>
        <v>7745840.7700000014</v>
      </c>
      <c r="Q97" s="109">
        <f>SUM(Q84:Q96)</f>
        <v>48513423.769999996</v>
      </c>
      <c r="R97" s="107">
        <f t="shared" si="45"/>
        <v>39732214</v>
      </c>
      <c r="S97" s="108">
        <f t="shared" si="46"/>
        <v>7549120.6600000011</v>
      </c>
      <c r="T97" s="108">
        <f t="shared" si="47"/>
        <v>47281334.660000004</v>
      </c>
    </row>
    <row r="98" spans="1:20" s="41" customFormat="1" ht="13.5" customHeight="1" x14ac:dyDescent="0.2">
      <c r="A98" s="116" t="s">
        <v>16</v>
      </c>
      <c r="B98" s="116"/>
      <c r="C98" s="116"/>
      <c r="D98" s="116"/>
      <c r="E98" s="116"/>
      <c r="F98" s="116"/>
      <c r="G98" s="116"/>
      <c r="H98" s="116"/>
      <c r="I98" s="116"/>
      <c r="J98" s="116"/>
      <c r="K98" s="116"/>
      <c r="L98" s="116"/>
      <c r="M98" s="116"/>
      <c r="N98" s="116"/>
      <c r="O98" s="116"/>
      <c r="P98" s="116"/>
      <c r="Q98" s="116"/>
      <c r="R98" s="116"/>
      <c r="S98" s="116"/>
      <c r="T98" s="116"/>
    </row>
    <row r="99" spans="1:20" s="41" customFormat="1" ht="27" x14ac:dyDescent="0.3">
      <c r="A99" s="33"/>
      <c r="B99" s="38" t="s">
        <v>121</v>
      </c>
      <c r="C99" s="4" t="s">
        <v>20</v>
      </c>
      <c r="D99" s="4" t="s">
        <v>54</v>
      </c>
      <c r="E99" s="5">
        <v>1</v>
      </c>
      <c r="F99" s="43">
        <v>73199099</v>
      </c>
      <c r="G99" s="44">
        <v>0.19</v>
      </c>
      <c r="H99" s="46">
        <f>+G99*F99</f>
        <v>13907828.810000001</v>
      </c>
      <c r="I99" s="54">
        <f>+H99+F99</f>
        <v>87106927.810000002</v>
      </c>
      <c r="J99" s="64">
        <v>71763822</v>
      </c>
      <c r="K99" s="65">
        <v>0.19</v>
      </c>
      <c r="L99" s="64">
        <f t="shared" ref="L99:L106" si="50">+J99*K99</f>
        <v>13635126.18</v>
      </c>
      <c r="M99" s="64">
        <f t="shared" ref="M99:M106" si="51">+L99+J99</f>
        <v>85398948.180000007</v>
      </c>
      <c r="N99" s="75">
        <v>75352014</v>
      </c>
      <c r="O99" s="74">
        <v>0.19</v>
      </c>
      <c r="P99" s="75">
        <f t="shared" ref="P99:P106" si="52">+O99*N99</f>
        <v>14316882.66</v>
      </c>
      <c r="Q99" s="75">
        <f t="shared" ref="Q99:Q106" si="53">+P99+N99</f>
        <v>89668896.659999996</v>
      </c>
      <c r="R99" s="84">
        <f t="shared" ref="R99:R107" si="54">+AVERAGE(F99,J99,N99)</f>
        <v>73438311.666666672</v>
      </c>
      <c r="S99" s="85">
        <f t="shared" ref="S99:S107" si="55">+AVERAGE(H99,L99,P99)</f>
        <v>13953279.216666669</v>
      </c>
      <c r="T99" s="85">
        <f t="shared" ref="T99:T107" si="56">+AVERAGE(I99,M99,Q99)</f>
        <v>87391590.88333334</v>
      </c>
    </row>
    <row r="100" spans="1:20" s="41" customFormat="1" ht="13.5" x14ac:dyDescent="0.3">
      <c r="A100" s="33"/>
      <c r="B100" s="38" t="s">
        <v>122</v>
      </c>
      <c r="C100" s="4" t="s">
        <v>20</v>
      </c>
      <c r="D100" s="4" t="s">
        <v>54</v>
      </c>
      <c r="E100" s="5">
        <v>1</v>
      </c>
      <c r="F100" s="43">
        <v>3015800</v>
      </c>
      <c r="G100" s="44">
        <v>0.19</v>
      </c>
      <c r="H100" s="46">
        <f t="shared" ref="H100:H106" si="57">+G100*F100</f>
        <v>573002</v>
      </c>
      <c r="I100" s="54">
        <f t="shared" ref="I100:I106" si="58">+H100+F100</f>
        <v>3588802</v>
      </c>
      <c r="J100" s="64">
        <v>2956666</v>
      </c>
      <c r="K100" s="65">
        <v>0.19</v>
      </c>
      <c r="L100" s="64">
        <f t="shared" si="50"/>
        <v>561766.54</v>
      </c>
      <c r="M100" s="64">
        <f t="shared" si="51"/>
        <v>3518432.54</v>
      </c>
      <c r="N100" s="75">
        <v>3104500</v>
      </c>
      <c r="O100" s="74">
        <v>0.19</v>
      </c>
      <c r="P100" s="75">
        <f t="shared" si="52"/>
        <v>589855</v>
      </c>
      <c r="Q100" s="75">
        <f t="shared" si="53"/>
        <v>3694355</v>
      </c>
      <c r="R100" s="84">
        <f t="shared" si="54"/>
        <v>3025655.3333333335</v>
      </c>
      <c r="S100" s="85">
        <f t="shared" si="55"/>
        <v>574874.51333333331</v>
      </c>
      <c r="T100" s="85">
        <f t="shared" si="56"/>
        <v>3600529.8466666662</v>
      </c>
    </row>
    <row r="101" spans="1:20" s="41" customFormat="1" ht="13.5" x14ac:dyDescent="0.3">
      <c r="A101" s="33"/>
      <c r="B101" s="38" t="s">
        <v>123</v>
      </c>
      <c r="C101" s="4" t="s">
        <v>20</v>
      </c>
      <c r="D101" s="4" t="s">
        <v>54</v>
      </c>
      <c r="E101" s="5">
        <v>1</v>
      </c>
      <c r="F101" s="43">
        <v>9372539</v>
      </c>
      <c r="G101" s="44">
        <v>0.19</v>
      </c>
      <c r="H101" s="46">
        <f t="shared" si="57"/>
        <v>1780782.41</v>
      </c>
      <c r="I101" s="54">
        <f t="shared" si="58"/>
        <v>11153321.41</v>
      </c>
      <c r="J101" s="64">
        <v>9188763</v>
      </c>
      <c r="K101" s="65">
        <v>0.19</v>
      </c>
      <c r="L101" s="64">
        <f t="shared" si="50"/>
        <v>1745864.97</v>
      </c>
      <c r="M101" s="64">
        <f t="shared" si="51"/>
        <v>10934627.970000001</v>
      </c>
      <c r="N101" s="75">
        <v>9648202</v>
      </c>
      <c r="O101" s="74">
        <v>0.19</v>
      </c>
      <c r="P101" s="75">
        <f t="shared" si="52"/>
        <v>1833158.3800000001</v>
      </c>
      <c r="Q101" s="75">
        <f t="shared" si="53"/>
        <v>11481360.380000001</v>
      </c>
      <c r="R101" s="84">
        <f t="shared" si="54"/>
        <v>9403168</v>
      </c>
      <c r="S101" s="85">
        <f t="shared" si="55"/>
        <v>1786601.92</v>
      </c>
      <c r="T101" s="85">
        <f t="shared" si="56"/>
        <v>11189769.920000002</v>
      </c>
    </row>
    <row r="102" spans="1:20" s="41" customFormat="1" ht="13.5" x14ac:dyDescent="0.3">
      <c r="A102" s="33"/>
      <c r="B102" s="38" t="s">
        <v>124</v>
      </c>
      <c r="C102" s="4" t="s">
        <v>20</v>
      </c>
      <c r="D102" s="4" t="s">
        <v>54</v>
      </c>
      <c r="E102" s="5">
        <v>1</v>
      </c>
      <c r="F102" s="43">
        <v>848195</v>
      </c>
      <c r="G102" s="44">
        <v>0.19</v>
      </c>
      <c r="H102" s="46">
        <f t="shared" si="57"/>
        <v>161157.04999999999</v>
      </c>
      <c r="I102" s="54">
        <f t="shared" si="58"/>
        <v>1009352.05</v>
      </c>
      <c r="J102" s="64">
        <v>831563</v>
      </c>
      <c r="K102" s="65">
        <v>0.19</v>
      </c>
      <c r="L102" s="64">
        <f t="shared" si="50"/>
        <v>157996.97</v>
      </c>
      <c r="M102" s="64">
        <f t="shared" si="51"/>
        <v>989559.97</v>
      </c>
      <c r="N102" s="75">
        <v>873142</v>
      </c>
      <c r="O102" s="74">
        <v>0.19</v>
      </c>
      <c r="P102" s="75">
        <f t="shared" si="52"/>
        <v>165896.98000000001</v>
      </c>
      <c r="Q102" s="75">
        <f t="shared" si="53"/>
        <v>1039038.98</v>
      </c>
      <c r="R102" s="84">
        <f t="shared" si="54"/>
        <v>850966.66666666663</v>
      </c>
      <c r="S102" s="85">
        <f t="shared" si="55"/>
        <v>161683.66666666666</v>
      </c>
      <c r="T102" s="85">
        <f t="shared" si="56"/>
        <v>1012650.3333333334</v>
      </c>
    </row>
    <row r="103" spans="1:20" s="41" customFormat="1" ht="13.5" x14ac:dyDescent="0.3">
      <c r="A103" s="33"/>
      <c r="B103" s="38" t="s">
        <v>125</v>
      </c>
      <c r="C103" s="4" t="s">
        <v>20</v>
      </c>
      <c r="D103" s="4" t="s">
        <v>54</v>
      </c>
      <c r="E103" s="5">
        <v>1</v>
      </c>
      <c r="F103" s="43">
        <v>6125843</v>
      </c>
      <c r="G103" s="44">
        <v>0.19</v>
      </c>
      <c r="H103" s="46">
        <f t="shared" si="57"/>
        <v>1163910.17</v>
      </c>
      <c r="I103" s="54">
        <f t="shared" si="58"/>
        <v>7289753.1699999999</v>
      </c>
      <c r="J103" s="64">
        <v>6005728</v>
      </c>
      <c r="K103" s="65">
        <v>0.19</v>
      </c>
      <c r="L103" s="64">
        <f t="shared" si="50"/>
        <v>1141088.32</v>
      </c>
      <c r="M103" s="64">
        <f t="shared" si="51"/>
        <v>7146816.3200000003</v>
      </c>
      <c r="N103" s="75">
        <v>6306015</v>
      </c>
      <c r="O103" s="74">
        <v>0.19</v>
      </c>
      <c r="P103" s="75">
        <f t="shared" si="52"/>
        <v>1198142.8500000001</v>
      </c>
      <c r="Q103" s="75">
        <f t="shared" si="53"/>
        <v>7504157.8499999996</v>
      </c>
      <c r="R103" s="84">
        <f t="shared" si="54"/>
        <v>6145862</v>
      </c>
      <c r="S103" s="85">
        <f t="shared" si="55"/>
        <v>1167713.78</v>
      </c>
      <c r="T103" s="85">
        <f t="shared" si="56"/>
        <v>7313575.7800000003</v>
      </c>
    </row>
    <row r="104" spans="1:20" s="41" customFormat="1" ht="13.5" x14ac:dyDescent="0.3">
      <c r="A104" s="33"/>
      <c r="B104" s="38" t="s">
        <v>126</v>
      </c>
      <c r="C104" s="4" t="s">
        <v>20</v>
      </c>
      <c r="D104" s="4" t="s">
        <v>54</v>
      </c>
      <c r="E104" s="5">
        <v>1</v>
      </c>
      <c r="F104" s="43">
        <v>6597062</v>
      </c>
      <c r="G104" s="44">
        <v>0.19</v>
      </c>
      <c r="H104" s="46">
        <f t="shared" si="57"/>
        <v>1253441.78</v>
      </c>
      <c r="I104" s="54">
        <f t="shared" si="58"/>
        <v>7850503.7800000003</v>
      </c>
      <c r="J104" s="64">
        <v>6467707</v>
      </c>
      <c r="K104" s="65">
        <v>0.19</v>
      </c>
      <c r="L104" s="64">
        <f t="shared" si="50"/>
        <v>1228864.33</v>
      </c>
      <c r="M104" s="64">
        <f t="shared" si="51"/>
        <v>7696571.3300000001</v>
      </c>
      <c r="N104" s="75">
        <v>6791093</v>
      </c>
      <c r="O104" s="74">
        <v>0.19</v>
      </c>
      <c r="P104" s="75">
        <f t="shared" si="52"/>
        <v>1290307.67</v>
      </c>
      <c r="Q104" s="75">
        <f t="shared" si="53"/>
        <v>8081400.6699999999</v>
      </c>
      <c r="R104" s="84">
        <f t="shared" si="54"/>
        <v>6618620.666666667</v>
      </c>
      <c r="S104" s="85">
        <f t="shared" si="55"/>
        <v>1257537.9266666668</v>
      </c>
      <c r="T104" s="85">
        <f t="shared" si="56"/>
        <v>7876158.5933333337</v>
      </c>
    </row>
    <row r="105" spans="1:20" s="41" customFormat="1" ht="40.5" x14ac:dyDescent="0.2">
      <c r="A105" s="34">
        <v>7</v>
      </c>
      <c r="B105" s="38" t="s">
        <v>127</v>
      </c>
      <c r="C105" s="4" t="s">
        <v>20</v>
      </c>
      <c r="D105" s="4" t="s">
        <v>54</v>
      </c>
      <c r="E105" s="5">
        <v>1</v>
      </c>
      <c r="F105" s="43">
        <v>7853645</v>
      </c>
      <c r="G105" s="44">
        <v>0.19</v>
      </c>
      <c r="H105" s="46">
        <f t="shared" si="57"/>
        <v>1492192.55</v>
      </c>
      <c r="I105" s="54">
        <f t="shared" si="58"/>
        <v>9345837.5500000007</v>
      </c>
      <c r="J105" s="64">
        <v>7699651</v>
      </c>
      <c r="K105" s="65">
        <v>0.19</v>
      </c>
      <c r="L105" s="64">
        <f t="shared" si="50"/>
        <v>1462933.69</v>
      </c>
      <c r="M105" s="64">
        <f t="shared" si="51"/>
        <v>9162584.6899999995</v>
      </c>
      <c r="N105" s="75">
        <v>8084634</v>
      </c>
      <c r="O105" s="74">
        <v>0.19</v>
      </c>
      <c r="P105" s="75">
        <f t="shared" si="52"/>
        <v>1536080.46</v>
      </c>
      <c r="Q105" s="75">
        <f t="shared" si="53"/>
        <v>9620714.4600000009</v>
      </c>
      <c r="R105" s="84">
        <f t="shared" si="54"/>
        <v>7879310</v>
      </c>
      <c r="S105" s="85">
        <f t="shared" si="55"/>
        <v>1497068.9000000001</v>
      </c>
      <c r="T105" s="85">
        <f t="shared" si="56"/>
        <v>9376378.9000000004</v>
      </c>
    </row>
    <row r="106" spans="1:20" s="41" customFormat="1" ht="108" x14ac:dyDescent="0.3">
      <c r="A106" s="33"/>
      <c r="B106" s="35" t="s">
        <v>153</v>
      </c>
      <c r="C106" s="39" t="s">
        <v>20</v>
      </c>
      <c r="D106" s="39" t="s">
        <v>56</v>
      </c>
      <c r="E106" s="9">
        <v>1</v>
      </c>
      <c r="F106" s="47">
        <v>15267484</v>
      </c>
      <c r="G106" s="44">
        <v>0.19</v>
      </c>
      <c r="H106" s="46">
        <f t="shared" si="57"/>
        <v>2900821.96</v>
      </c>
      <c r="I106" s="54">
        <f t="shared" si="58"/>
        <v>18168305.960000001</v>
      </c>
      <c r="J106" s="64">
        <v>14968121</v>
      </c>
      <c r="K106" s="65">
        <v>0.19</v>
      </c>
      <c r="L106" s="64">
        <f t="shared" si="50"/>
        <v>2843942.99</v>
      </c>
      <c r="M106" s="64">
        <f t="shared" si="51"/>
        <v>17812063.990000002</v>
      </c>
      <c r="N106" s="80">
        <v>15716528</v>
      </c>
      <c r="O106" s="78">
        <v>0.19</v>
      </c>
      <c r="P106" s="77">
        <f t="shared" si="52"/>
        <v>2986140.32</v>
      </c>
      <c r="Q106" s="77">
        <f t="shared" si="53"/>
        <v>18702668.32</v>
      </c>
      <c r="R106" s="86">
        <f t="shared" si="54"/>
        <v>15317377.666666666</v>
      </c>
      <c r="S106" s="87">
        <f t="shared" si="55"/>
        <v>2910301.7566666664</v>
      </c>
      <c r="T106" s="87">
        <f t="shared" si="56"/>
        <v>18227679.423333336</v>
      </c>
    </row>
    <row r="107" spans="1:20" s="41" customFormat="1" ht="27" customHeight="1" x14ac:dyDescent="0.2">
      <c r="A107" s="125" t="s">
        <v>10</v>
      </c>
      <c r="B107" s="125"/>
      <c r="C107" s="125"/>
      <c r="D107" s="125"/>
      <c r="E107" s="125"/>
      <c r="F107" s="55">
        <f>SUM(F99:F106)</f>
        <v>122279667</v>
      </c>
      <c r="G107" s="44">
        <v>0.19</v>
      </c>
      <c r="H107" s="56">
        <f>SUM(H99:H106)</f>
        <v>23233136.730000004</v>
      </c>
      <c r="I107" s="57">
        <f>SUM(I99:I106)</f>
        <v>145512803.72999999</v>
      </c>
      <c r="J107" s="66">
        <v>119882021</v>
      </c>
      <c r="K107" s="65">
        <v>0.19</v>
      </c>
      <c r="L107" s="66">
        <f>+SUM(L99:L106)</f>
        <v>22777583.990000002</v>
      </c>
      <c r="M107" s="67">
        <f>+SUM(M99:M106)</f>
        <v>142659604.99000001</v>
      </c>
      <c r="N107" s="79">
        <f>SUM(N99:N106)</f>
        <v>125876128</v>
      </c>
      <c r="O107" s="78">
        <v>0.19</v>
      </c>
      <c r="P107" s="79">
        <f>SUM(P99:P106)</f>
        <v>23916464.32</v>
      </c>
      <c r="Q107" s="79">
        <f>SUM(Q99:Q106)</f>
        <v>149792592.31999999</v>
      </c>
      <c r="R107" s="84">
        <f t="shared" si="54"/>
        <v>122679272</v>
      </c>
      <c r="S107" s="85">
        <f t="shared" si="55"/>
        <v>23309061.680000003</v>
      </c>
      <c r="T107" s="85">
        <f t="shared" si="56"/>
        <v>145988333.68000001</v>
      </c>
    </row>
    <row r="108" spans="1:20" s="41" customFormat="1" ht="12.75" customHeight="1" x14ac:dyDescent="0.2">
      <c r="A108" s="132">
        <v>8</v>
      </c>
      <c r="B108" s="116" t="s">
        <v>129</v>
      </c>
      <c r="C108" s="116"/>
      <c r="D108" s="116"/>
      <c r="E108" s="116"/>
      <c r="F108" s="116"/>
      <c r="G108" s="116"/>
      <c r="H108" s="116"/>
      <c r="I108" s="116"/>
      <c r="J108" s="116"/>
      <c r="K108" s="116"/>
      <c r="L108" s="116"/>
      <c r="M108" s="116"/>
      <c r="N108" s="116"/>
      <c r="O108" s="116"/>
      <c r="P108" s="116"/>
      <c r="Q108" s="116"/>
      <c r="R108" s="116"/>
      <c r="S108" s="116"/>
      <c r="T108" s="116"/>
    </row>
    <row r="109" spans="1:20" s="41" customFormat="1" ht="94.5" x14ac:dyDescent="0.2">
      <c r="A109" s="132"/>
      <c r="B109" s="38" t="s">
        <v>130</v>
      </c>
      <c r="C109" s="39" t="s">
        <v>25</v>
      </c>
      <c r="D109" s="39" t="s">
        <v>54</v>
      </c>
      <c r="E109" s="9">
        <v>1</v>
      </c>
      <c r="F109" s="47">
        <v>3769750</v>
      </c>
      <c r="G109" s="44">
        <v>0.19</v>
      </c>
      <c r="H109" s="58">
        <f>+G109*F109</f>
        <v>716252.5</v>
      </c>
      <c r="I109" s="58">
        <f>+H109+F109</f>
        <v>4486002.5</v>
      </c>
      <c r="J109" s="64">
        <v>3695833</v>
      </c>
      <c r="K109" s="65">
        <v>0.19</v>
      </c>
      <c r="L109" s="64">
        <f t="shared" ref="L109:L126" si="59">+J109*K109</f>
        <v>702208.27</v>
      </c>
      <c r="M109" s="64">
        <f t="shared" ref="M109:M126" si="60">+L109+J109</f>
        <v>4398041.2699999996</v>
      </c>
      <c r="N109" s="80">
        <v>3880625</v>
      </c>
      <c r="O109" s="78">
        <v>0.19</v>
      </c>
      <c r="P109" s="80">
        <f t="shared" ref="P109:P126" si="61">+N109*O109</f>
        <v>737318.75</v>
      </c>
      <c r="Q109" s="80">
        <f t="shared" ref="Q109:Q126" si="62">+P109+N109</f>
        <v>4617943.75</v>
      </c>
      <c r="R109" s="86">
        <f t="shared" ref="R109:R127" si="63">+AVERAGE(F109,J109,N109)</f>
        <v>3782069.3333333335</v>
      </c>
      <c r="S109" s="87">
        <f t="shared" ref="S109:S127" si="64">+AVERAGE(H109,L109,P109)</f>
        <v>718593.17333333334</v>
      </c>
      <c r="T109" s="87">
        <f t="shared" ref="T109:T127" si="65">+AVERAGE(I109,M109,Q109)</f>
        <v>4500662.5066666668</v>
      </c>
    </row>
    <row r="110" spans="1:20" s="41" customFormat="1" ht="13.5" x14ac:dyDescent="0.2">
      <c r="A110" s="132"/>
      <c r="B110" s="38" t="s">
        <v>131</v>
      </c>
      <c r="C110" s="4" t="s">
        <v>20</v>
      </c>
      <c r="D110" s="4" t="s">
        <v>54</v>
      </c>
      <c r="E110" s="9">
        <v>1</v>
      </c>
      <c r="F110" s="47">
        <v>610229</v>
      </c>
      <c r="G110" s="44">
        <v>0.19</v>
      </c>
      <c r="H110" s="58">
        <f t="shared" ref="H110:H126" si="66">+G110*F110</f>
        <v>115943.51</v>
      </c>
      <c r="I110" s="58">
        <f t="shared" ref="I110:I126" si="67">+H110+F110</f>
        <v>726172.51</v>
      </c>
      <c r="J110" s="64">
        <v>598263</v>
      </c>
      <c r="K110" s="65">
        <v>0.19</v>
      </c>
      <c r="L110" s="64">
        <f t="shared" si="59"/>
        <v>113669.97</v>
      </c>
      <c r="M110" s="64">
        <f t="shared" si="60"/>
        <v>711932.97</v>
      </c>
      <c r="N110" s="75">
        <v>628177</v>
      </c>
      <c r="O110" s="74">
        <v>0.19</v>
      </c>
      <c r="P110" s="80">
        <f t="shared" si="61"/>
        <v>119353.63</v>
      </c>
      <c r="Q110" s="80">
        <f t="shared" si="62"/>
        <v>747530.63</v>
      </c>
      <c r="R110" s="84">
        <f t="shared" si="63"/>
        <v>612223</v>
      </c>
      <c r="S110" s="85">
        <f t="shared" si="64"/>
        <v>116322.37</v>
      </c>
      <c r="T110" s="85">
        <f t="shared" si="65"/>
        <v>728545.37</v>
      </c>
    </row>
    <row r="111" spans="1:20" s="41" customFormat="1" ht="13.5" x14ac:dyDescent="0.2">
      <c r="A111" s="132"/>
      <c r="B111" s="38" t="s">
        <v>132</v>
      </c>
      <c r="C111" s="4" t="s">
        <v>20</v>
      </c>
      <c r="D111" s="4" t="s">
        <v>54</v>
      </c>
      <c r="E111" s="9">
        <v>1</v>
      </c>
      <c r="F111" s="47">
        <v>1167681</v>
      </c>
      <c r="G111" s="44">
        <v>0.19</v>
      </c>
      <c r="H111" s="58">
        <f t="shared" si="66"/>
        <v>221859.39</v>
      </c>
      <c r="I111" s="58">
        <f t="shared" si="67"/>
        <v>1389540.3900000001</v>
      </c>
      <c r="J111" s="64">
        <v>1144785</v>
      </c>
      <c r="K111" s="65">
        <v>0.19</v>
      </c>
      <c r="L111" s="64">
        <f t="shared" si="59"/>
        <v>217509.15</v>
      </c>
      <c r="M111" s="64">
        <f t="shared" si="60"/>
        <v>1362294.15</v>
      </c>
      <c r="N111" s="75">
        <v>1202025</v>
      </c>
      <c r="O111" s="74">
        <v>0.19</v>
      </c>
      <c r="P111" s="80">
        <f t="shared" si="61"/>
        <v>228384.75</v>
      </c>
      <c r="Q111" s="80">
        <f t="shared" si="62"/>
        <v>1430409.75</v>
      </c>
      <c r="R111" s="84">
        <f t="shared" si="63"/>
        <v>1171497</v>
      </c>
      <c r="S111" s="85">
        <f t="shared" si="64"/>
        <v>222584.43000000002</v>
      </c>
      <c r="T111" s="85">
        <f t="shared" si="65"/>
        <v>1394081.43</v>
      </c>
    </row>
    <row r="112" spans="1:20" s="41" customFormat="1" ht="27" x14ac:dyDescent="0.2">
      <c r="A112" s="132"/>
      <c r="B112" s="38" t="s">
        <v>133</v>
      </c>
      <c r="C112" s="4" t="s">
        <v>20</v>
      </c>
      <c r="D112" s="4" t="s">
        <v>54</v>
      </c>
      <c r="E112" s="9">
        <v>1</v>
      </c>
      <c r="F112" s="47">
        <v>4548345</v>
      </c>
      <c r="G112" s="44">
        <v>0.19</v>
      </c>
      <c r="H112" s="58">
        <f t="shared" si="66"/>
        <v>864185.55</v>
      </c>
      <c r="I112" s="58">
        <f t="shared" si="67"/>
        <v>5412530.5499999998</v>
      </c>
      <c r="J112" s="64">
        <v>4459161</v>
      </c>
      <c r="K112" s="65">
        <v>0.19</v>
      </c>
      <c r="L112" s="64">
        <f t="shared" si="59"/>
        <v>847240.59</v>
      </c>
      <c r="M112" s="64">
        <f t="shared" si="60"/>
        <v>5306401.59</v>
      </c>
      <c r="N112" s="75">
        <v>4682120</v>
      </c>
      <c r="O112" s="74">
        <v>0.19</v>
      </c>
      <c r="P112" s="80">
        <f t="shared" si="61"/>
        <v>889602.8</v>
      </c>
      <c r="Q112" s="80">
        <f t="shared" si="62"/>
        <v>5571722.7999999998</v>
      </c>
      <c r="R112" s="84">
        <f t="shared" si="63"/>
        <v>4563208.666666667</v>
      </c>
      <c r="S112" s="85">
        <f t="shared" si="64"/>
        <v>867009.64666666684</v>
      </c>
      <c r="T112" s="85">
        <f t="shared" si="65"/>
        <v>5430218.3133333335</v>
      </c>
    </row>
    <row r="113" spans="1:20" s="41" customFormat="1" ht="40.5" x14ac:dyDescent="0.2">
      <c r="A113" s="132"/>
      <c r="B113" s="38" t="s">
        <v>134</v>
      </c>
      <c r="C113" s="39" t="s">
        <v>20</v>
      </c>
      <c r="D113" s="39" t="s">
        <v>54</v>
      </c>
      <c r="E113" s="9">
        <v>1</v>
      </c>
      <c r="F113" s="47">
        <v>12047553</v>
      </c>
      <c r="G113" s="44">
        <v>0.19</v>
      </c>
      <c r="H113" s="58">
        <f t="shared" si="66"/>
        <v>2289035.0699999998</v>
      </c>
      <c r="I113" s="58">
        <f t="shared" si="67"/>
        <v>14336588.07</v>
      </c>
      <c r="J113" s="64">
        <v>11811326</v>
      </c>
      <c r="K113" s="65">
        <v>0.19</v>
      </c>
      <c r="L113" s="64">
        <f t="shared" si="59"/>
        <v>2244151.94</v>
      </c>
      <c r="M113" s="64">
        <f t="shared" si="60"/>
        <v>14055477.939999999</v>
      </c>
      <c r="N113" s="80">
        <v>12401893</v>
      </c>
      <c r="O113" s="78">
        <v>0.19</v>
      </c>
      <c r="P113" s="80">
        <f t="shared" si="61"/>
        <v>2356359.67</v>
      </c>
      <c r="Q113" s="80">
        <f t="shared" si="62"/>
        <v>14758252.67</v>
      </c>
      <c r="R113" s="84">
        <f t="shared" si="63"/>
        <v>12086924</v>
      </c>
      <c r="S113" s="85">
        <f t="shared" si="64"/>
        <v>2296515.56</v>
      </c>
      <c r="T113" s="85">
        <f t="shared" si="65"/>
        <v>14383439.560000001</v>
      </c>
    </row>
    <row r="114" spans="1:20" s="41" customFormat="1" ht="27" x14ac:dyDescent="0.2">
      <c r="A114" s="132"/>
      <c r="B114" s="38" t="s">
        <v>135</v>
      </c>
      <c r="C114" s="4" t="s">
        <v>20</v>
      </c>
      <c r="D114" s="4" t="s">
        <v>54</v>
      </c>
      <c r="E114" s="9">
        <v>1</v>
      </c>
      <c r="F114" s="47">
        <v>2589347</v>
      </c>
      <c r="G114" s="44">
        <v>0.19</v>
      </c>
      <c r="H114" s="58">
        <f t="shared" si="66"/>
        <v>491975.93</v>
      </c>
      <c r="I114" s="58">
        <f t="shared" si="67"/>
        <v>3081322.93</v>
      </c>
      <c r="J114" s="64">
        <v>2538575</v>
      </c>
      <c r="K114" s="65">
        <v>0.19</v>
      </c>
      <c r="L114" s="64">
        <f t="shared" si="59"/>
        <v>482329.25</v>
      </c>
      <c r="M114" s="64">
        <f t="shared" si="60"/>
        <v>3020904.25</v>
      </c>
      <c r="N114" s="75">
        <v>2665504</v>
      </c>
      <c r="O114" s="74">
        <v>0.19</v>
      </c>
      <c r="P114" s="80">
        <f t="shared" si="61"/>
        <v>506445.76</v>
      </c>
      <c r="Q114" s="80">
        <f t="shared" si="62"/>
        <v>3171949.76</v>
      </c>
      <c r="R114" s="84">
        <f t="shared" si="63"/>
        <v>2597808.6666666665</v>
      </c>
      <c r="S114" s="85">
        <f t="shared" si="64"/>
        <v>493583.64666666667</v>
      </c>
      <c r="T114" s="85">
        <f t="shared" si="65"/>
        <v>3091392.313333333</v>
      </c>
    </row>
    <row r="115" spans="1:20" s="41" customFormat="1" ht="27" x14ac:dyDescent="0.2">
      <c r="A115" s="132"/>
      <c r="B115" s="38" t="s">
        <v>136</v>
      </c>
      <c r="C115" s="4" t="s">
        <v>20</v>
      </c>
      <c r="D115" s="4" t="s">
        <v>54</v>
      </c>
      <c r="E115" s="9">
        <v>1</v>
      </c>
      <c r="F115" s="47">
        <v>19114984</v>
      </c>
      <c r="G115" s="44">
        <v>0.19</v>
      </c>
      <c r="H115" s="58">
        <f t="shared" si="66"/>
        <v>3631846.96</v>
      </c>
      <c r="I115" s="58">
        <f t="shared" si="67"/>
        <v>22746830.960000001</v>
      </c>
      <c r="J115" s="64">
        <v>18740180</v>
      </c>
      <c r="K115" s="65">
        <v>0.19</v>
      </c>
      <c r="L115" s="64">
        <f t="shared" si="59"/>
        <v>3560634.2</v>
      </c>
      <c r="M115" s="64">
        <f t="shared" si="60"/>
        <v>22300814.199999999</v>
      </c>
      <c r="N115" s="75">
        <v>19677189</v>
      </c>
      <c r="O115" s="74">
        <v>0.19</v>
      </c>
      <c r="P115" s="80">
        <f t="shared" si="61"/>
        <v>3738665.91</v>
      </c>
      <c r="Q115" s="80">
        <f t="shared" si="62"/>
        <v>23415854.91</v>
      </c>
      <c r="R115" s="84">
        <f t="shared" si="63"/>
        <v>19177451</v>
      </c>
      <c r="S115" s="85">
        <f t="shared" si="64"/>
        <v>3643715.69</v>
      </c>
      <c r="T115" s="85">
        <f t="shared" si="65"/>
        <v>22821166.689999998</v>
      </c>
    </row>
    <row r="116" spans="1:20" s="41" customFormat="1" ht="13.5" x14ac:dyDescent="0.2">
      <c r="A116" s="132"/>
      <c r="B116" s="38" t="s">
        <v>137</v>
      </c>
      <c r="C116" s="4" t="s">
        <v>20</v>
      </c>
      <c r="D116" s="4" t="s">
        <v>54</v>
      </c>
      <c r="E116" s="9">
        <v>1</v>
      </c>
      <c r="F116" s="59">
        <v>2589347</v>
      </c>
      <c r="G116" s="44">
        <v>0.19</v>
      </c>
      <c r="H116" s="58">
        <f t="shared" si="66"/>
        <v>491975.93</v>
      </c>
      <c r="I116" s="58">
        <f t="shared" si="67"/>
        <v>3081322.93</v>
      </c>
      <c r="J116" s="64">
        <v>2538575</v>
      </c>
      <c r="K116" s="65">
        <v>0.19</v>
      </c>
      <c r="L116" s="64">
        <f t="shared" si="59"/>
        <v>482329.25</v>
      </c>
      <c r="M116" s="64">
        <f t="shared" si="60"/>
        <v>3020904.25</v>
      </c>
      <c r="N116" s="75">
        <v>2665504</v>
      </c>
      <c r="O116" s="74">
        <v>0.19</v>
      </c>
      <c r="P116" s="80">
        <f t="shared" si="61"/>
        <v>506445.76</v>
      </c>
      <c r="Q116" s="80">
        <f t="shared" si="62"/>
        <v>3171949.76</v>
      </c>
      <c r="R116" s="84">
        <f t="shared" si="63"/>
        <v>2597808.6666666665</v>
      </c>
      <c r="S116" s="85">
        <f t="shared" si="64"/>
        <v>493583.64666666667</v>
      </c>
      <c r="T116" s="85">
        <f t="shared" si="65"/>
        <v>3091392.313333333</v>
      </c>
    </row>
    <row r="117" spans="1:20" s="41" customFormat="1" ht="13.5" x14ac:dyDescent="0.2">
      <c r="A117" s="132"/>
      <c r="B117" s="38" t="s">
        <v>138</v>
      </c>
      <c r="C117" s="4" t="s">
        <v>20</v>
      </c>
      <c r="D117" s="4" t="s">
        <v>54</v>
      </c>
      <c r="E117" s="9">
        <v>1</v>
      </c>
      <c r="F117" s="47">
        <v>1731729</v>
      </c>
      <c r="G117" s="44">
        <v>0.19</v>
      </c>
      <c r="H117" s="58">
        <f t="shared" si="66"/>
        <v>329028.51</v>
      </c>
      <c r="I117" s="58">
        <f t="shared" si="67"/>
        <v>2060757.51</v>
      </c>
      <c r="J117" s="64">
        <v>1697773</v>
      </c>
      <c r="K117" s="65">
        <v>0.19</v>
      </c>
      <c r="L117" s="64">
        <f t="shared" si="59"/>
        <v>322576.87</v>
      </c>
      <c r="M117" s="64">
        <f t="shared" si="60"/>
        <v>2020349.87</v>
      </c>
      <c r="N117" s="75">
        <v>1782662</v>
      </c>
      <c r="O117" s="74">
        <v>0.19</v>
      </c>
      <c r="P117" s="80">
        <f t="shared" si="61"/>
        <v>338705.78</v>
      </c>
      <c r="Q117" s="80">
        <f t="shared" si="62"/>
        <v>2121367.7800000003</v>
      </c>
      <c r="R117" s="84">
        <f t="shared" si="63"/>
        <v>1737388</v>
      </c>
      <c r="S117" s="85">
        <f t="shared" si="64"/>
        <v>330103.72000000003</v>
      </c>
      <c r="T117" s="85">
        <f t="shared" si="65"/>
        <v>2067491.72</v>
      </c>
    </row>
    <row r="118" spans="1:20" s="41" customFormat="1" ht="13.5" x14ac:dyDescent="0.2">
      <c r="A118" s="132"/>
      <c r="B118" s="38" t="s">
        <v>139</v>
      </c>
      <c r="C118" s="4" t="s">
        <v>20</v>
      </c>
      <c r="D118" s="4" t="s">
        <v>54</v>
      </c>
      <c r="E118" s="9">
        <v>1</v>
      </c>
      <c r="F118" s="47">
        <v>1731729</v>
      </c>
      <c r="G118" s="44">
        <v>0.19</v>
      </c>
      <c r="H118" s="58">
        <f t="shared" si="66"/>
        <v>329028.51</v>
      </c>
      <c r="I118" s="58">
        <f t="shared" si="67"/>
        <v>2060757.51</v>
      </c>
      <c r="J118" s="64">
        <v>1697773</v>
      </c>
      <c r="K118" s="65">
        <v>0.19</v>
      </c>
      <c r="L118" s="64">
        <f t="shared" si="59"/>
        <v>322576.87</v>
      </c>
      <c r="M118" s="64">
        <f t="shared" si="60"/>
        <v>2020349.87</v>
      </c>
      <c r="N118" s="75">
        <v>1782662</v>
      </c>
      <c r="O118" s="74">
        <v>0.19</v>
      </c>
      <c r="P118" s="80">
        <f t="shared" si="61"/>
        <v>338705.78</v>
      </c>
      <c r="Q118" s="80">
        <f t="shared" si="62"/>
        <v>2121367.7800000003</v>
      </c>
      <c r="R118" s="84">
        <f t="shared" si="63"/>
        <v>1737388</v>
      </c>
      <c r="S118" s="85">
        <f t="shared" si="64"/>
        <v>330103.72000000003</v>
      </c>
      <c r="T118" s="85">
        <f t="shared" si="65"/>
        <v>2067491.72</v>
      </c>
    </row>
    <row r="119" spans="1:20" s="41" customFormat="1" ht="27" x14ac:dyDescent="0.2">
      <c r="A119" s="132"/>
      <c r="B119" s="35" t="s">
        <v>154</v>
      </c>
      <c r="C119" s="4" t="s">
        <v>20</v>
      </c>
      <c r="D119" s="4" t="s">
        <v>54</v>
      </c>
      <c r="E119" s="9">
        <v>1</v>
      </c>
      <c r="F119" s="47">
        <v>1236949</v>
      </c>
      <c r="G119" s="44">
        <v>0.19</v>
      </c>
      <c r="H119" s="58">
        <f t="shared" si="66"/>
        <v>235020.31</v>
      </c>
      <c r="I119" s="58">
        <f t="shared" si="67"/>
        <v>1471969.31</v>
      </c>
      <c r="J119" s="64">
        <v>1212695</v>
      </c>
      <c r="K119" s="65">
        <v>0.19</v>
      </c>
      <c r="L119" s="64">
        <f t="shared" si="59"/>
        <v>230412.05</v>
      </c>
      <c r="M119" s="64">
        <f t="shared" si="60"/>
        <v>1443107.05</v>
      </c>
      <c r="N119" s="75">
        <v>1273330</v>
      </c>
      <c r="O119" s="74">
        <v>0.19</v>
      </c>
      <c r="P119" s="80">
        <f t="shared" si="61"/>
        <v>241932.7</v>
      </c>
      <c r="Q119" s="80">
        <f t="shared" si="62"/>
        <v>1515262.7</v>
      </c>
      <c r="R119" s="84">
        <f t="shared" si="63"/>
        <v>1240991.3333333333</v>
      </c>
      <c r="S119" s="85">
        <f t="shared" si="64"/>
        <v>235788.35333333336</v>
      </c>
      <c r="T119" s="85">
        <f t="shared" si="65"/>
        <v>1476779.6866666668</v>
      </c>
    </row>
    <row r="120" spans="1:20" s="41" customFormat="1" ht="13.5" x14ac:dyDescent="0.2">
      <c r="A120" s="132"/>
      <c r="B120" s="38" t="s">
        <v>141</v>
      </c>
      <c r="C120" s="4" t="s">
        <v>20</v>
      </c>
      <c r="D120" s="4" t="s">
        <v>54</v>
      </c>
      <c r="E120" s="9">
        <v>1</v>
      </c>
      <c r="F120" s="47">
        <v>2144046</v>
      </c>
      <c r="G120" s="44">
        <v>0.19</v>
      </c>
      <c r="H120" s="58">
        <f t="shared" si="66"/>
        <v>407368.74</v>
      </c>
      <c r="I120" s="58">
        <f t="shared" si="67"/>
        <v>2551414.7400000002</v>
      </c>
      <c r="J120" s="64">
        <v>2102005</v>
      </c>
      <c r="K120" s="65">
        <v>0.19</v>
      </c>
      <c r="L120" s="64">
        <f t="shared" si="59"/>
        <v>399380.95</v>
      </c>
      <c r="M120" s="64">
        <f t="shared" si="60"/>
        <v>2501385.9500000002</v>
      </c>
      <c r="N120" s="75">
        <v>2207106</v>
      </c>
      <c r="O120" s="74">
        <v>0.19</v>
      </c>
      <c r="P120" s="80">
        <f t="shared" si="61"/>
        <v>419350.14</v>
      </c>
      <c r="Q120" s="80">
        <f t="shared" si="62"/>
        <v>2626456.14</v>
      </c>
      <c r="R120" s="84">
        <f t="shared" si="63"/>
        <v>2151052.3333333335</v>
      </c>
      <c r="S120" s="85">
        <f t="shared" si="64"/>
        <v>408699.94333333336</v>
      </c>
      <c r="T120" s="85">
        <f t="shared" si="65"/>
        <v>2559752.2766666668</v>
      </c>
    </row>
    <row r="121" spans="1:20" s="41" customFormat="1" ht="27" x14ac:dyDescent="0.2">
      <c r="A121" s="132"/>
      <c r="B121" s="38" t="s">
        <v>142</v>
      </c>
      <c r="C121" s="4" t="s">
        <v>20</v>
      </c>
      <c r="D121" s="4" t="s">
        <v>54</v>
      </c>
      <c r="E121" s="9">
        <v>1</v>
      </c>
      <c r="F121" s="47">
        <v>412317</v>
      </c>
      <c r="G121" s="44">
        <v>0.19</v>
      </c>
      <c r="H121" s="58">
        <f t="shared" si="66"/>
        <v>78340.23</v>
      </c>
      <c r="I121" s="58">
        <f t="shared" si="67"/>
        <v>490657.23</v>
      </c>
      <c r="J121" s="64">
        <v>404232</v>
      </c>
      <c r="K121" s="65">
        <v>0.19</v>
      </c>
      <c r="L121" s="64">
        <f t="shared" si="59"/>
        <v>76804.08</v>
      </c>
      <c r="M121" s="64">
        <f t="shared" si="60"/>
        <v>481036.08</v>
      </c>
      <c r="N121" s="75">
        <v>424444</v>
      </c>
      <c r="O121" s="74">
        <v>0.19</v>
      </c>
      <c r="P121" s="80">
        <f t="shared" si="61"/>
        <v>80644.36</v>
      </c>
      <c r="Q121" s="80">
        <f t="shared" si="62"/>
        <v>505088.36</v>
      </c>
      <c r="R121" s="84">
        <f t="shared" si="63"/>
        <v>413664.33333333331</v>
      </c>
      <c r="S121" s="85">
        <f t="shared" si="64"/>
        <v>78596.223333333328</v>
      </c>
      <c r="T121" s="85">
        <f t="shared" si="65"/>
        <v>492260.55666666664</v>
      </c>
    </row>
    <row r="122" spans="1:20" s="41" customFormat="1" ht="13.5" x14ac:dyDescent="0.2">
      <c r="A122" s="132"/>
      <c r="B122" s="38" t="s">
        <v>143</v>
      </c>
      <c r="C122" s="4" t="s">
        <v>20</v>
      </c>
      <c r="D122" s="4" t="s">
        <v>54</v>
      </c>
      <c r="E122" s="9">
        <v>1</v>
      </c>
      <c r="F122" s="47">
        <v>2480496</v>
      </c>
      <c r="G122" s="44">
        <v>0.19</v>
      </c>
      <c r="H122" s="58">
        <f t="shared" si="66"/>
        <v>471294.24</v>
      </c>
      <c r="I122" s="58">
        <f t="shared" si="67"/>
        <v>2951790.24</v>
      </c>
      <c r="J122" s="64">
        <v>2431858</v>
      </c>
      <c r="K122" s="65">
        <v>0.19</v>
      </c>
      <c r="L122" s="64">
        <f t="shared" si="59"/>
        <v>462053.02</v>
      </c>
      <c r="M122" s="64">
        <f t="shared" si="60"/>
        <v>2893911.02</v>
      </c>
      <c r="N122" s="75">
        <v>2553451</v>
      </c>
      <c r="O122" s="74">
        <v>0.19</v>
      </c>
      <c r="P122" s="80">
        <f t="shared" si="61"/>
        <v>485155.69</v>
      </c>
      <c r="Q122" s="80">
        <f t="shared" si="62"/>
        <v>3038606.69</v>
      </c>
      <c r="R122" s="84">
        <f t="shared" si="63"/>
        <v>2488601.6666666665</v>
      </c>
      <c r="S122" s="85">
        <f t="shared" si="64"/>
        <v>472834.31666666665</v>
      </c>
      <c r="T122" s="85">
        <f t="shared" si="65"/>
        <v>2961435.9833333329</v>
      </c>
    </row>
    <row r="123" spans="1:20" s="41" customFormat="1" ht="13.5" x14ac:dyDescent="0.2">
      <c r="A123" s="132"/>
      <c r="B123" s="38" t="s">
        <v>144</v>
      </c>
      <c r="C123" s="4" t="s">
        <v>20</v>
      </c>
      <c r="D123" s="4" t="s">
        <v>54</v>
      </c>
      <c r="E123" s="9">
        <v>1</v>
      </c>
      <c r="F123" s="47">
        <v>1484339</v>
      </c>
      <c r="G123" s="44">
        <v>0.19</v>
      </c>
      <c r="H123" s="58">
        <f t="shared" si="66"/>
        <v>282024.40999999997</v>
      </c>
      <c r="I123" s="58">
        <f t="shared" si="67"/>
        <v>1766363.41</v>
      </c>
      <c r="J123" s="64">
        <v>1455234</v>
      </c>
      <c r="K123" s="65">
        <v>0.19</v>
      </c>
      <c r="L123" s="64">
        <f t="shared" si="59"/>
        <v>276494.46000000002</v>
      </c>
      <c r="M123" s="64">
        <f t="shared" si="60"/>
        <v>1731728.46</v>
      </c>
      <c r="N123" s="75">
        <v>1527996</v>
      </c>
      <c r="O123" s="74">
        <v>0.19</v>
      </c>
      <c r="P123" s="80">
        <f t="shared" si="61"/>
        <v>290319.24</v>
      </c>
      <c r="Q123" s="80">
        <f t="shared" si="62"/>
        <v>1818315.24</v>
      </c>
      <c r="R123" s="84">
        <f t="shared" si="63"/>
        <v>1489189.6666666667</v>
      </c>
      <c r="S123" s="85">
        <f t="shared" si="64"/>
        <v>282946.03666666668</v>
      </c>
      <c r="T123" s="85">
        <f t="shared" si="65"/>
        <v>1772135.7033333334</v>
      </c>
    </row>
    <row r="124" spans="1:20" s="41" customFormat="1" ht="27" x14ac:dyDescent="0.2">
      <c r="A124" s="132"/>
      <c r="B124" s="38" t="s">
        <v>145</v>
      </c>
      <c r="C124" s="4" t="s">
        <v>20</v>
      </c>
      <c r="D124" s="4" t="s">
        <v>54</v>
      </c>
      <c r="E124" s="9">
        <v>1</v>
      </c>
      <c r="F124" s="47">
        <v>9400812</v>
      </c>
      <c r="G124" s="44">
        <v>0.19</v>
      </c>
      <c r="H124" s="58">
        <f t="shared" si="66"/>
        <v>1786154.28</v>
      </c>
      <c r="I124" s="58">
        <f t="shared" si="67"/>
        <v>11186966.279999999</v>
      </c>
      <c r="J124" s="64">
        <v>9216482</v>
      </c>
      <c r="K124" s="65">
        <v>0.19</v>
      </c>
      <c r="L124" s="64">
        <f t="shared" si="59"/>
        <v>1751131.58</v>
      </c>
      <c r="M124" s="64">
        <f t="shared" si="60"/>
        <v>10967613.58</v>
      </c>
      <c r="N124" s="75">
        <v>9677307</v>
      </c>
      <c r="O124" s="74">
        <v>0.19</v>
      </c>
      <c r="P124" s="80">
        <f t="shared" si="61"/>
        <v>1838688.33</v>
      </c>
      <c r="Q124" s="80">
        <f t="shared" si="62"/>
        <v>11515995.33</v>
      </c>
      <c r="R124" s="84">
        <f t="shared" si="63"/>
        <v>9431533.666666666</v>
      </c>
      <c r="S124" s="85">
        <f t="shared" si="64"/>
        <v>1791991.3966666667</v>
      </c>
      <c r="T124" s="85">
        <f t="shared" si="65"/>
        <v>11223525.063333333</v>
      </c>
    </row>
    <row r="125" spans="1:20" s="41" customFormat="1" ht="54" x14ac:dyDescent="0.2">
      <c r="A125" s="132"/>
      <c r="B125" s="35" t="s">
        <v>155</v>
      </c>
      <c r="C125" s="4" t="s">
        <v>25</v>
      </c>
      <c r="D125" s="4" t="s">
        <v>56</v>
      </c>
      <c r="E125" s="9">
        <v>1</v>
      </c>
      <c r="F125" s="47">
        <v>5811697</v>
      </c>
      <c r="G125" s="44">
        <v>0.19</v>
      </c>
      <c r="H125" s="58">
        <f t="shared" si="66"/>
        <v>1104222.43</v>
      </c>
      <c r="I125" s="58">
        <f t="shared" si="67"/>
        <v>6915919.4299999997</v>
      </c>
      <c r="J125" s="64">
        <v>5697742</v>
      </c>
      <c r="K125" s="65">
        <v>0.19</v>
      </c>
      <c r="L125" s="64">
        <f t="shared" si="59"/>
        <v>1082570.98</v>
      </c>
      <c r="M125" s="64">
        <f t="shared" si="60"/>
        <v>6780312.9800000004</v>
      </c>
      <c r="N125" s="75">
        <v>5982630</v>
      </c>
      <c r="O125" s="74">
        <v>0.19</v>
      </c>
      <c r="P125" s="80">
        <f t="shared" si="61"/>
        <v>1136699.7</v>
      </c>
      <c r="Q125" s="80">
        <f t="shared" si="62"/>
        <v>7119329.7000000002</v>
      </c>
      <c r="R125" s="84">
        <f t="shared" si="63"/>
        <v>5830689.666666667</v>
      </c>
      <c r="S125" s="85">
        <f t="shared" si="64"/>
        <v>1107831.0366666669</v>
      </c>
      <c r="T125" s="85">
        <f t="shared" si="65"/>
        <v>6938520.7033333331</v>
      </c>
    </row>
    <row r="126" spans="1:20" s="41" customFormat="1" ht="27" x14ac:dyDescent="0.2">
      <c r="A126" s="132"/>
      <c r="B126" s="38" t="s">
        <v>147</v>
      </c>
      <c r="C126" s="39" t="s">
        <v>20</v>
      </c>
      <c r="D126" s="39" t="s">
        <v>56</v>
      </c>
      <c r="E126" s="9">
        <v>1</v>
      </c>
      <c r="F126" s="47">
        <v>42672163</v>
      </c>
      <c r="G126" s="44">
        <v>0.19</v>
      </c>
      <c r="H126" s="58">
        <f t="shared" si="66"/>
        <v>8107710.9699999997</v>
      </c>
      <c r="I126" s="58">
        <f t="shared" si="67"/>
        <v>50779873.969999999</v>
      </c>
      <c r="J126" s="64">
        <v>41835453</v>
      </c>
      <c r="K126" s="65">
        <v>0.19</v>
      </c>
      <c r="L126" s="64">
        <f t="shared" si="59"/>
        <v>7948736.0700000003</v>
      </c>
      <c r="M126" s="64">
        <f t="shared" si="60"/>
        <v>49784189.07</v>
      </c>
      <c r="N126" s="80">
        <v>43927226</v>
      </c>
      <c r="O126" s="78">
        <v>0.19</v>
      </c>
      <c r="P126" s="80">
        <f t="shared" si="61"/>
        <v>8346172.9400000004</v>
      </c>
      <c r="Q126" s="80">
        <f t="shared" si="62"/>
        <v>52273398.939999998</v>
      </c>
      <c r="R126" s="84">
        <f t="shared" si="63"/>
        <v>42811614</v>
      </c>
      <c r="S126" s="85">
        <f t="shared" si="64"/>
        <v>8134206.6600000001</v>
      </c>
      <c r="T126" s="85">
        <f t="shared" si="65"/>
        <v>50945820.659999996</v>
      </c>
    </row>
    <row r="127" spans="1:20" ht="25.5" customHeight="1" x14ac:dyDescent="0.2">
      <c r="A127" s="126" t="s">
        <v>10</v>
      </c>
      <c r="B127" s="126"/>
      <c r="C127" s="126"/>
      <c r="D127" s="126"/>
      <c r="E127" s="126"/>
      <c r="F127" s="60">
        <f>SUM(F109:F126)</f>
        <v>115543513</v>
      </c>
      <c r="G127" s="139">
        <v>0.19</v>
      </c>
      <c r="H127" s="60">
        <f>SUM(H109:H126)</f>
        <v>21953267.469999999</v>
      </c>
      <c r="I127" s="60">
        <f>SUM(I109:I126)</f>
        <v>137496780.47</v>
      </c>
      <c r="J127" s="89">
        <v>113277945</v>
      </c>
      <c r="K127" s="141">
        <v>0.19</v>
      </c>
      <c r="L127" s="89">
        <f>+SUM(L109:L126)</f>
        <v>21522809.550000001</v>
      </c>
      <c r="M127" s="90">
        <f>+SUM(M109:M126)</f>
        <v>134800754.54999998</v>
      </c>
      <c r="N127" s="91">
        <f>SUM(N109:N126)</f>
        <v>118941851</v>
      </c>
      <c r="O127" s="143">
        <v>0.19</v>
      </c>
      <c r="P127" s="91">
        <f>SUM(P109:P126)</f>
        <v>22598951.689999998</v>
      </c>
      <c r="Q127" s="91">
        <f>SUM(Q109:Q126)</f>
        <v>141540802.69</v>
      </c>
      <c r="R127" s="98">
        <f t="shared" si="63"/>
        <v>115921103</v>
      </c>
      <c r="S127" s="99">
        <f t="shared" si="64"/>
        <v>22025009.569999997</v>
      </c>
      <c r="T127" s="99">
        <f t="shared" si="65"/>
        <v>137946112.56999999</v>
      </c>
    </row>
    <row r="128" spans="1:20" ht="12.75" customHeight="1" x14ac:dyDescent="0.2">
      <c r="A128" s="145" t="s">
        <v>158</v>
      </c>
      <c r="B128" s="145"/>
      <c r="C128" s="145"/>
      <c r="D128" s="145"/>
      <c r="E128" s="145"/>
      <c r="F128" s="92">
        <f>+F127+F107+F97+F82+F74+F47+F27+F12</f>
        <v>353990591</v>
      </c>
      <c r="G128" s="140"/>
      <c r="H128" s="92">
        <f>+H127+H107+H97+H82+H74+H47+H27+H12</f>
        <v>67258212.290000007</v>
      </c>
      <c r="I128" s="92">
        <f>+I127+I107+I97+I82+I74+I47+I27+I12</f>
        <v>421248803.28999996</v>
      </c>
      <c r="J128" s="93">
        <f>+J127+J107+J97+J82+J74+J47+J27+J12</f>
        <v>347049546</v>
      </c>
      <c r="K128" s="142"/>
      <c r="L128" s="93">
        <f>+L127+L107+L97+L82+L74+L47+L27+L12</f>
        <v>65939413.740000002</v>
      </c>
      <c r="M128" s="93">
        <f>+M127+M107+M97+M82+M74+M47+M27+M12</f>
        <v>412988959.74000001</v>
      </c>
      <c r="N128" s="94">
        <f>+N127+N107+N97+N82+N74+N47+N27+N12</f>
        <v>364402079</v>
      </c>
      <c r="O128" s="144"/>
      <c r="P128" s="94">
        <f>+P127+P107+P97+P82+P74+P47+P27+P12</f>
        <v>69236395.00999999</v>
      </c>
      <c r="Q128" s="94">
        <f>+Q127+Q107+Q97+Q82+Q74+Q47+Q27+Q12</f>
        <v>433638474.00999999</v>
      </c>
      <c r="R128" s="98">
        <f t="shared" ref="R128" si="68">+AVERAGE(F128,J128,N128)</f>
        <v>355147405.33333331</v>
      </c>
      <c r="S128" s="99">
        <f t="shared" ref="S128" si="69">+AVERAGE(H128,L128,P128)</f>
        <v>67478007.013333336</v>
      </c>
      <c r="T128" s="99">
        <f t="shared" ref="T128" si="70">+AVERAGE(I128,M128,Q128)</f>
        <v>422625412.34666663</v>
      </c>
    </row>
    <row r="129" spans="1:20" ht="25.5" x14ac:dyDescent="0.2">
      <c r="A129" s="136" t="s">
        <v>157</v>
      </c>
      <c r="B129" s="136"/>
      <c r="C129" s="136"/>
      <c r="D129" s="136"/>
      <c r="E129" s="136"/>
      <c r="F129" s="136"/>
      <c r="G129" s="136"/>
      <c r="H129" s="95" t="s">
        <v>17</v>
      </c>
      <c r="I129" s="92">
        <f>+F127+F107+F97+F82+F74+F47+F27+F12</f>
        <v>353990591</v>
      </c>
      <c r="J129" s="137" t="s">
        <v>17</v>
      </c>
      <c r="K129" s="137"/>
      <c r="L129" s="137"/>
      <c r="M129" s="90">
        <f>+J12+J27+J47+J74+J82+J97+J107+J127</f>
        <v>347049546</v>
      </c>
      <c r="N129" s="138" t="s">
        <v>17</v>
      </c>
      <c r="O129" s="138"/>
      <c r="P129" s="138"/>
      <c r="Q129" s="96">
        <f>+N127+N107+N97+N82+N74+N47+N27+N12</f>
        <v>364402079</v>
      </c>
      <c r="R129" s="97" t="s">
        <v>17</v>
      </c>
      <c r="S129" s="135">
        <f>+AVERAGE(Q129,M129,I129)</f>
        <v>355147405.33333331</v>
      </c>
      <c r="T129" s="135"/>
    </row>
    <row r="130" spans="1:20" ht="20.25" customHeight="1" x14ac:dyDescent="0.2">
      <c r="A130" s="136"/>
      <c r="B130" s="136"/>
      <c r="C130" s="136"/>
      <c r="D130" s="136"/>
      <c r="E130" s="136"/>
      <c r="F130" s="136"/>
      <c r="G130" s="136"/>
      <c r="H130" s="95" t="s">
        <v>19</v>
      </c>
      <c r="I130" s="92">
        <f>+I129*0.19</f>
        <v>67258212.290000007</v>
      </c>
      <c r="J130" s="137" t="s">
        <v>19</v>
      </c>
      <c r="K130" s="137"/>
      <c r="L130" s="137"/>
      <c r="M130" s="90">
        <f>+L12+L27+L47+L74+L82+L97+L107+L127</f>
        <v>65939413.739999995</v>
      </c>
      <c r="N130" s="138" t="s">
        <v>19</v>
      </c>
      <c r="O130" s="138"/>
      <c r="P130" s="138"/>
      <c r="Q130" s="96">
        <f>+Q129*0.19</f>
        <v>69236395.010000005</v>
      </c>
      <c r="R130" s="97" t="s">
        <v>19</v>
      </c>
      <c r="S130" s="135">
        <f>+AVERAGE(Q130,M130,I130)</f>
        <v>67478007.013333336</v>
      </c>
      <c r="T130" s="135"/>
    </row>
    <row r="131" spans="1:20" ht="27.75" customHeight="1" x14ac:dyDescent="0.2">
      <c r="A131" s="136"/>
      <c r="B131" s="136"/>
      <c r="C131" s="136"/>
      <c r="D131" s="136"/>
      <c r="E131" s="136"/>
      <c r="F131" s="136"/>
      <c r="G131" s="136"/>
      <c r="H131" s="95" t="s">
        <v>22</v>
      </c>
      <c r="I131" s="92">
        <f>+I129+I130</f>
        <v>421248803.29000002</v>
      </c>
      <c r="J131" s="137" t="s">
        <v>22</v>
      </c>
      <c r="K131" s="137"/>
      <c r="L131" s="137"/>
      <c r="M131" s="90">
        <f>+M130+M129</f>
        <v>412988959.74000001</v>
      </c>
      <c r="N131" s="138" t="s">
        <v>22</v>
      </c>
      <c r="O131" s="138"/>
      <c r="P131" s="138"/>
      <c r="Q131" s="96">
        <f>+Q129+Q130</f>
        <v>433638474.00999999</v>
      </c>
      <c r="R131" s="97" t="s">
        <v>22</v>
      </c>
      <c r="S131" s="135">
        <f>+AVERAGE(Q131,M131,I131)</f>
        <v>422625412.34666663</v>
      </c>
      <c r="T131" s="135"/>
    </row>
    <row r="132" spans="1:20" x14ac:dyDescent="0.2">
      <c r="N132" s="81"/>
      <c r="O132" s="81"/>
      <c r="P132" s="81"/>
      <c r="Q132" s="81"/>
    </row>
    <row r="133" spans="1:20" x14ac:dyDescent="0.2">
      <c r="N133" s="81"/>
      <c r="O133" s="81"/>
      <c r="P133" s="81"/>
      <c r="Q133" s="81"/>
    </row>
    <row r="134" spans="1:20" x14ac:dyDescent="0.2">
      <c r="N134" s="81"/>
      <c r="O134" s="81"/>
      <c r="P134" s="81"/>
      <c r="Q134" s="81"/>
    </row>
  </sheetData>
  <mergeCells count="41">
    <mergeCell ref="S130:T130"/>
    <mergeCell ref="S131:T131"/>
    <mergeCell ref="A129:G131"/>
    <mergeCell ref="J129:L129"/>
    <mergeCell ref="J130:L130"/>
    <mergeCell ref="J131:L131"/>
    <mergeCell ref="N129:P129"/>
    <mergeCell ref="N130:P130"/>
    <mergeCell ref="N131:P131"/>
    <mergeCell ref="A3:T3"/>
    <mergeCell ref="A13:T13"/>
    <mergeCell ref="A28:T28"/>
    <mergeCell ref="A48:T48"/>
    <mergeCell ref="S129:T129"/>
    <mergeCell ref="G127:G128"/>
    <mergeCell ref="K127:K128"/>
    <mergeCell ref="O127:O128"/>
    <mergeCell ref="A128:E128"/>
    <mergeCell ref="A127:E127"/>
    <mergeCell ref="A1:E1"/>
    <mergeCell ref="F1:I1"/>
    <mergeCell ref="J1:M1"/>
    <mergeCell ref="N1:Q1"/>
    <mergeCell ref="A14:A26"/>
    <mergeCell ref="A76:A81"/>
    <mergeCell ref="A83:T83"/>
    <mergeCell ref="A84:A96"/>
    <mergeCell ref="A97:E97"/>
    <mergeCell ref="A107:E107"/>
    <mergeCell ref="A108:A126"/>
    <mergeCell ref="A98:T98"/>
    <mergeCell ref="B108:T108"/>
    <mergeCell ref="B47:E47"/>
    <mergeCell ref="R1:T1"/>
    <mergeCell ref="A49:A73"/>
    <mergeCell ref="A74:E74"/>
    <mergeCell ref="A82:E82"/>
    <mergeCell ref="A4:A11"/>
    <mergeCell ref="A12:E12"/>
    <mergeCell ref="A27:E27"/>
    <mergeCell ref="A75:T7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Hoja4</vt:lpstr>
      <vt:lpstr>FICHA TÉCNICA</vt:lpstr>
      <vt:lpstr>ANÁLISIS DEL MERCADO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Cotización No</dc:title>
  <dc:creator>antonio</dc:creator>
  <cp:lastModifiedBy>juridica cunde</cp:lastModifiedBy>
  <dcterms:created xsi:type="dcterms:W3CDTF">2025-05-02T17:49:56Z</dcterms:created>
  <dcterms:modified xsi:type="dcterms:W3CDTF">2025-05-22T14:10:56Z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2025-04-30T00:00:00Z</vt:filetime>
  </property>
  <property fmtid="{D5CDD505-2E9C-101B-9397-08002B2CF9AE}" pid="3" name="Creator">
    <vt:lpwstr>Microsoft® Word para Office 365</vt:lpwstr>
  </property>
  <property fmtid="{D5CDD505-2E9C-101B-9397-08002B2CF9AE}" pid="4" name="LastSaved">
    <vt:filetime>2025-05-02T00:00:00Z</vt:filetime>
  </property>
  <property fmtid="{D5CDD505-2E9C-101B-9397-08002B2CF9AE}" pid="5" name="Producer">
    <vt:lpwstr>Microsoft® Word para Office 365</vt:lpwstr>
  </property>
</Properties>
</file>