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RAESTRUCTURA\2020\CONTRATO 1\LABORATORIO DE SALUD\"/>
    </mc:Choice>
  </mc:AlternateContent>
  <xr:revisionPtr revIDLastSave="0" documentId="13_ncr:1_{92CC830D-5B47-46F8-9CEB-B3F9F15627AF}" xr6:coauthVersionLast="45" xr6:coauthVersionMax="45" xr10:uidLastSave="{00000000-0000-0000-0000-000000000000}"/>
  <bookViews>
    <workbookView xWindow="-120" yWindow="-120" windowWidth="20730" windowHeight="11160" xr2:uid="{5E6BECF1-7A55-4D5A-86C8-1D651029F60A}"/>
  </bookViews>
  <sheets>
    <sheet name="PRESUPUESTO" sheetId="1" r:id="rId1"/>
    <sheet name="PAPSO" sheetId="2" r:id="rId2"/>
    <sheet name="AIU" sheetId="3" r:id="rId3"/>
  </sheets>
  <externalReferences>
    <externalReference r:id="rId4"/>
    <externalReference r:id="rId5"/>
    <externalReference r:id="rId6"/>
  </externalReferences>
  <definedNames>
    <definedName name="_xlnm._FilterDatabase" localSheetId="0" hidden="1">PRESUPUESTO!$B$11:$H$11</definedName>
    <definedName name="_Key1" localSheetId="0" hidden="1">#REF!</definedName>
    <definedName name="_Key1" hidden="1">#REF!</definedName>
    <definedName name="_Order1" hidden="1">255</definedName>
    <definedName name="_Sort" localSheetId="0" hidden="1">#REF!</definedName>
    <definedName name="_Sort" hidden="1">#REF!</definedName>
    <definedName name="_xlnm.Print_Area" localSheetId="0">PRESUPUESTO!$B$1:$H$74</definedName>
    <definedName name="ddddd" localSheetId="0" hidden="1">#REF!</definedName>
    <definedName name="ddddd" hidden="1">#REF!</definedName>
    <definedName name="_xlnm.Print_Titles" localSheetId="0">PRESUPUESTO!$1:$10</definedName>
    <definedName name="Z_362F9218_94EE_40F9_8E49_314682696B3F_.wvu.FilterData" localSheetId="0" hidden="1">PRESUPUESTO!$B$11:$H$11</definedName>
    <definedName name="Z_362F9218_94EE_40F9_8E49_314682696B3F_.wvu.PrintArea" localSheetId="0" hidden="1">PRESUPUESTO!$B$1:$H$74</definedName>
    <definedName name="Z_362F9218_94EE_40F9_8E49_314682696B3F_.wvu.PrintTitles" localSheetId="0" hidden="1">PRESUPUESTO!$1:$11</definedName>
  </definedNames>
  <calcPr calcId="191029" concurrentCalc="0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" i="2" l="1"/>
  <c r="F11" i="2"/>
  <c r="F29" i="2"/>
  <c r="F30" i="2"/>
  <c r="F31" i="2"/>
  <c r="H60" i="1"/>
  <c r="D26" i="1"/>
  <c r="D20" i="1"/>
  <c r="F74" i="1"/>
  <c r="G18" i="1"/>
  <c r="H18" i="1"/>
  <c r="G19" i="1"/>
  <c r="H19" i="1"/>
  <c r="G20" i="1"/>
  <c r="H20" i="1"/>
  <c r="H21" i="1"/>
  <c r="H22" i="1"/>
  <c r="H23" i="1"/>
  <c r="H24" i="1"/>
  <c r="H30" i="1"/>
  <c r="C56" i="3"/>
  <c r="C53" i="3"/>
  <c r="H43" i="3"/>
  <c r="H49" i="3"/>
  <c r="C42" i="3"/>
  <c r="C41" i="3"/>
  <c r="C40" i="3"/>
  <c r="C39" i="3"/>
  <c r="C38" i="3"/>
  <c r="C37" i="3"/>
  <c r="H33" i="3"/>
  <c r="H48" i="3"/>
  <c r="C32" i="3"/>
  <c r="H26" i="3"/>
  <c r="I26" i="3"/>
  <c r="H25" i="3"/>
  <c r="I25" i="3"/>
  <c r="H24" i="3"/>
  <c r="I24" i="3"/>
  <c r="H23" i="3"/>
  <c r="I23" i="3"/>
  <c r="H22" i="3"/>
  <c r="G18" i="3"/>
  <c r="H18" i="3"/>
  <c r="I18" i="3"/>
  <c r="G17" i="3"/>
  <c r="H17" i="3"/>
  <c r="I5" i="3"/>
  <c r="B3" i="3"/>
  <c r="B2" i="3"/>
  <c r="B1" i="3"/>
  <c r="F26" i="2"/>
  <c r="F25" i="2"/>
  <c r="F24" i="2"/>
  <c r="F23" i="2"/>
  <c r="F22" i="2"/>
  <c r="F19" i="2"/>
  <c r="F18" i="2"/>
  <c r="F14" i="2"/>
  <c r="F15" i="2"/>
  <c r="F16" i="2"/>
  <c r="F17" i="2"/>
  <c r="F20" i="2"/>
  <c r="F10" i="2"/>
  <c r="D9" i="2"/>
  <c r="F9" i="2"/>
  <c r="F8" i="2"/>
  <c r="F7" i="2"/>
  <c r="F6" i="2"/>
  <c r="F5" i="2"/>
  <c r="F4" i="2"/>
  <c r="C74" i="1"/>
  <c r="C73" i="1"/>
  <c r="C68" i="1"/>
  <c r="C67" i="1"/>
  <c r="G56" i="1"/>
  <c r="G47" i="1"/>
  <c r="H46" i="1"/>
  <c r="G45" i="1"/>
  <c r="H45" i="1"/>
  <c r="H47" i="1"/>
  <c r="E45" i="1"/>
  <c r="D45" i="1"/>
  <c r="B45" i="1"/>
  <c r="G43" i="1"/>
  <c r="H42" i="1"/>
  <c r="G41" i="1"/>
  <c r="H41" i="1"/>
  <c r="E41" i="1"/>
  <c r="D41" i="1"/>
  <c r="G40" i="1"/>
  <c r="H40" i="1"/>
  <c r="E40" i="1"/>
  <c r="D40" i="1"/>
  <c r="G39" i="1"/>
  <c r="H39" i="1"/>
  <c r="E39" i="1"/>
  <c r="D39" i="1"/>
  <c r="B39" i="1"/>
  <c r="B40" i="1"/>
  <c r="B41" i="1"/>
  <c r="G37" i="1"/>
  <c r="H36" i="1"/>
  <c r="H35" i="1"/>
  <c r="E35" i="1"/>
  <c r="D35" i="1"/>
  <c r="B35" i="1"/>
  <c r="G33" i="1"/>
  <c r="H32" i="1"/>
  <c r="G31" i="1"/>
  <c r="H31" i="1"/>
  <c r="E31" i="1"/>
  <c r="D31" i="1"/>
  <c r="G29" i="1"/>
  <c r="H29" i="1"/>
  <c r="E29" i="1"/>
  <c r="D29" i="1"/>
  <c r="G28" i="1"/>
  <c r="H28" i="1"/>
  <c r="E28" i="1"/>
  <c r="D28" i="1"/>
  <c r="G27" i="1"/>
  <c r="H27" i="1"/>
  <c r="E27" i="1"/>
  <c r="D27" i="1"/>
  <c r="G26" i="1"/>
  <c r="H26" i="1"/>
  <c r="E26" i="1"/>
  <c r="B26" i="1"/>
  <c r="B27" i="1"/>
  <c r="B28" i="1"/>
  <c r="B29" i="1"/>
  <c r="G24" i="1"/>
  <c r="E22" i="1"/>
  <c r="D22" i="1"/>
  <c r="E21" i="1"/>
  <c r="D21" i="1"/>
  <c r="E20" i="1"/>
  <c r="E19" i="1"/>
  <c r="D19" i="1"/>
  <c r="E18" i="1"/>
  <c r="D18" i="1"/>
  <c r="B18" i="1"/>
  <c r="B19" i="1"/>
  <c r="B20" i="1"/>
  <c r="B21" i="1"/>
  <c r="B22" i="1"/>
  <c r="G16" i="1"/>
  <c r="G14" i="1"/>
  <c r="H14" i="1"/>
  <c r="E14" i="1"/>
  <c r="D14" i="1"/>
  <c r="G13" i="1"/>
  <c r="H13" i="1"/>
  <c r="E13" i="1"/>
  <c r="D13" i="1"/>
  <c r="B13" i="1"/>
  <c r="B14" i="1"/>
  <c r="C9" i="1"/>
  <c r="B3" i="1"/>
  <c r="B2" i="1"/>
  <c r="B1" i="1"/>
  <c r="H33" i="1"/>
  <c r="F27" i="2"/>
  <c r="H37" i="1"/>
  <c r="H27" i="3"/>
  <c r="I17" i="3"/>
  <c r="I19" i="3"/>
  <c r="H46" i="3"/>
  <c r="H19" i="3"/>
  <c r="I22" i="3"/>
  <c r="I27" i="3"/>
  <c r="H47" i="3"/>
  <c r="E29" i="2"/>
  <c r="F28" i="2"/>
  <c r="H16" i="1"/>
  <c r="I12" i="1"/>
  <c r="I50" i="1"/>
  <c r="H43" i="1"/>
  <c r="H50" i="3"/>
  <c r="H60" i="3"/>
  <c r="H63" i="3"/>
  <c r="H50" i="1"/>
  <c r="H52" i="1"/>
  <c r="H55" i="1"/>
  <c r="H54" i="1"/>
  <c r="H53" i="1"/>
  <c r="H56" i="1"/>
  <c r="H58" i="1"/>
  <c r="H6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JULIANA</author>
  </authors>
  <commentList>
    <comment ref="D9" authorId="0" shapeId="0" xr:uid="{0402E34D-52CF-4106-9F78-714FA9F3F564}">
      <text>
        <r>
          <rPr>
            <b/>
            <sz val="9"/>
            <color indexed="81"/>
            <rFont val="Tahoma"/>
            <family val="2"/>
          </rPr>
          <t>JULIANA:</t>
        </r>
        <r>
          <rPr>
            <sz val="9"/>
            <color indexed="81"/>
            <rFont val="Tahoma"/>
            <family val="2"/>
          </rPr>
          <t xml:space="preserve">
una bolsa por dia, por la cantidad de canecas, por la cantidad de meses de duración.</t>
        </r>
      </text>
    </comment>
  </commentList>
</comments>
</file>

<file path=xl/sharedStrings.xml><?xml version="1.0" encoding="utf-8"?>
<sst xmlns="http://schemas.openxmlformats.org/spreadsheetml/2006/main" count="180" uniqueCount="139">
  <si>
    <t>P  R E S U P U E S T O</t>
  </si>
  <si>
    <t>C A N T I D A D E S    D E    O B R A</t>
  </si>
  <si>
    <t xml:space="preserve">PROYECTO : </t>
  </si>
  <si>
    <t>POR:</t>
  </si>
  <si>
    <t>FECHA:</t>
  </si>
  <si>
    <t>JUNIO DE 2020</t>
  </si>
  <si>
    <t>CODIGO</t>
  </si>
  <si>
    <t>ITEM</t>
  </si>
  <si>
    <t>ESPEC.</t>
  </si>
  <si>
    <t>DESCRIPCION</t>
  </si>
  <si>
    <t>UNIDAD</t>
  </si>
  <si>
    <t>CANT</t>
  </si>
  <si>
    <t>V/UNIT</t>
  </si>
  <si>
    <t>V/TOTAL</t>
  </si>
  <si>
    <t>PRELIMINARES</t>
  </si>
  <si>
    <t>6137</t>
  </si>
  <si>
    <t>4237</t>
  </si>
  <si>
    <t>CARPINTERÍA METÁLICA</t>
  </si>
  <si>
    <t>6650</t>
  </si>
  <si>
    <t>6657</t>
  </si>
  <si>
    <t>6689</t>
  </si>
  <si>
    <t>6690</t>
  </si>
  <si>
    <t/>
  </si>
  <si>
    <t>INSTALACIONES HIDRÁULICAS Y SANITARIAS</t>
  </si>
  <si>
    <t>6904</t>
  </si>
  <si>
    <t>6923</t>
  </si>
  <si>
    <t>6970</t>
  </si>
  <si>
    <t>INSTALACIONES ELÉCTRICAS</t>
  </si>
  <si>
    <t>PINTURA Y ACABADOS</t>
  </si>
  <si>
    <t>6127</t>
  </si>
  <si>
    <t>6407</t>
  </si>
  <si>
    <t>6517</t>
  </si>
  <si>
    <t>ACABADOS (PISOS, ENCHAPES Y PINTURAS)</t>
  </si>
  <si>
    <t>6531</t>
  </si>
  <si>
    <t>SUBTOTAL COSTO DIRECTO=</t>
  </si>
  <si>
    <t>TOTAL COSTOS DIRECTOS</t>
  </si>
  <si>
    <t>ADMINISTRACION</t>
  </si>
  <si>
    <t>IMPREVISTOS</t>
  </si>
  <si>
    <t>UTILIDAD</t>
  </si>
  <si>
    <t>TOTAL AIU</t>
  </si>
  <si>
    <t>SUBTOTAL OBRA=</t>
  </si>
  <si>
    <t>VALOR TOTAL COSTO DE PROTOCOLOS DE BIOSEGURIDAD</t>
  </si>
  <si>
    <t>VALOR TOTAL PROYECTO =</t>
  </si>
  <si>
    <t>SON:</t>
  </si>
  <si>
    <t>PLAZO:</t>
  </si>
  <si>
    <t xml:space="preserve">NOTA 1:  </t>
  </si>
  <si>
    <t xml:space="preserve">NOTA 2: </t>
  </si>
  <si>
    <t>ELABORÓ</t>
  </si>
  <si>
    <t>_______________________________</t>
  </si>
  <si>
    <t>REVISÓ:</t>
  </si>
  <si>
    <t>______________________________</t>
  </si>
  <si>
    <t>PRESUPUESTO OBRA - PROTOCOLOS DE BIOSEGURIDAD</t>
  </si>
  <si>
    <t>DESINFECCIÓN</t>
  </si>
  <si>
    <t>UND</t>
  </si>
  <si>
    <t>VR. UNITARIO</t>
  </si>
  <si>
    <t>VR. TOTAL</t>
  </si>
  <si>
    <t>Termometro infrarrojo</t>
  </si>
  <si>
    <t>unidad</t>
  </si>
  <si>
    <t>botiquines de emergencia tipo B</t>
  </si>
  <si>
    <t>zona de desinfección entrada y salida de trabajadores</t>
  </si>
  <si>
    <t>m2</t>
  </si>
  <si>
    <t>Señalización interna y externa</t>
  </si>
  <si>
    <t>Canecas de pedal</t>
  </si>
  <si>
    <t>Aspersora de desinfección para espacios</t>
  </si>
  <si>
    <t xml:space="preserve">bolsas de basura canecas </t>
  </si>
  <si>
    <t>Disposición final de residuos sólidos peligrosos</t>
  </si>
  <si>
    <t>mes</t>
  </si>
  <si>
    <t xml:space="preserve">TOTAL INVERSIÓN INICIAL </t>
  </si>
  <si>
    <t xml:space="preserve">IMPLEMENTACIÓN PAPSO EN OBRA POR TRABAJADOR  POR MES </t>
  </si>
  <si>
    <t>Jabón líquido antibacterial</t>
  </si>
  <si>
    <t>Litro</t>
  </si>
  <si>
    <t>Gel antibacterial</t>
  </si>
  <si>
    <t>litro</t>
  </si>
  <si>
    <t>Desinfectante 5T generación</t>
  </si>
  <si>
    <t>Alcohol Glicerinado al 70%</t>
  </si>
  <si>
    <t>galón</t>
  </si>
  <si>
    <t>Toallas desechables paquete de 3x150 hojas</t>
  </si>
  <si>
    <t>paquete</t>
  </si>
  <si>
    <t>Hipoclorito 15%</t>
  </si>
  <si>
    <t xml:space="preserve">TOTAL DESINFECCIÓN </t>
  </si>
  <si>
    <t>DOTACIÓN EEPs</t>
  </si>
  <si>
    <t>Tapabocas desechables</t>
  </si>
  <si>
    <t>Guantes de nitrilo</t>
  </si>
  <si>
    <t>par</t>
  </si>
  <si>
    <t>Gafas de protección</t>
  </si>
  <si>
    <t xml:space="preserve">bolsas de basura </t>
  </si>
  <si>
    <t>Vestido tipo overol</t>
  </si>
  <si>
    <t>TOTAL EEPs</t>
  </si>
  <si>
    <t xml:space="preserve">TOTAL COSTO DE PAPSO POR TRABAJADOR </t>
  </si>
  <si>
    <t>CANTIDAD DE TRABAJADORES EN OBRA</t>
  </si>
  <si>
    <t>TIEMPO DE LA OBRA EN MESES</t>
  </si>
  <si>
    <t>CALCULO DEL  A. I. U.</t>
  </si>
  <si>
    <t>MINIMA CUANTIA</t>
  </si>
  <si>
    <t>1.-</t>
  </si>
  <si>
    <t>CALCULO DE LA ADMINISTRACION :    A</t>
  </si>
  <si>
    <t>1.1.-</t>
  </si>
  <si>
    <t>MANEJO ADMINISTRATIVO MENSUAL</t>
  </si>
  <si>
    <t>PLAZO PROMEDIO DEL CONTRATO:</t>
  </si>
  <si>
    <t>DIAS</t>
  </si>
  <si>
    <t>VALOR PROMEDIO FACTURADO MENSUAL:</t>
  </si>
  <si>
    <t>$/MES</t>
  </si>
  <si>
    <t>DEDICACION</t>
  </si>
  <si>
    <t>COSTO</t>
  </si>
  <si>
    <t>Valor Total</t>
  </si>
  <si>
    <t>% Participación</t>
  </si>
  <si>
    <t>PERSONAL TECNICO Y ADM: (Incluye Prestaciones Soc.)</t>
  </si>
  <si>
    <t>Ingeniero Residente (dedicacion 100%)</t>
  </si>
  <si>
    <t>MES</t>
  </si>
  <si>
    <t>Maestro de Obra</t>
  </si>
  <si>
    <t>Subtotal Mensual Personal técnico y administrativo:</t>
  </si>
  <si>
    <t>OFICINA, PAPELERIA Y OTROS:</t>
  </si>
  <si>
    <t>Servicios de oficina</t>
  </si>
  <si>
    <t>Papelería, informes y Planos</t>
  </si>
  <si>
    <t>Servicios de comunicación</t>
  </si>
  <si>
    <t>Servicios de transporte</t>
  </si>
  <si>
    <t>Equipos de oficina</t>
  </si>
  <si>
    <t>Subtotal Mensual oficina , papeleria y otros:</t>
  </si>
  <si>
    <t>1.2.-</t>
  </si>
  <si>
    <t>POR LEGALIZACION DEL CONTRATO</t>
  </si>
  <si>
    <t xml:space="preserve">Total Legalización del Contrato: </t>
  </si>
  <si>
    <t>1.3.-</t>
  </si>
  <si>
    <t>DESCUENTOS EN LAS CUENTAS DE COBRO</t>
  </si>
  <si>
    <t>Total Descuentos</t>
  </si>
  <si>
    <t>RESUMEN DEL CALCULO DEL FACTOR DE ADMINISTRACION:   A</t>
  </si>
  <si>
    <t>%</t>
  </si>
  <si>
    <t>MANEJO ADMINISTRATIVO MENSUAL PERSONAL TECNICO Y ADMINISTRATIVO</t>
  </si>
  <si>
    <t>MANEJO ADMINISTRATIVO MENSUAL OFICINA, PAPELERIA Y OTROS</t>
  </si>
  <si>
    <t>VALOR TOTAL DE LA ADMINISTRACION</t>
  </si>
  <si>
    <t>2.-</t>
  </si>
  <si>
    <t>CALCULO DE IMPREVISTOS :    I</t>
  </si>
  <si>
    <t>3.-</t>
  </si>
  <si>
    <t>CALCULO DE LA UTILIDAD :    U</t>
  </si>
  <si>
    <t>RESUMEN DEL CALCULO DEL  A.  I.  U.</t>
  </si>
  <si>
    <r>
      <t xml:space="preserve">Por Administración    :  </t>
    </r>
    <r>
      <rPr>
        <b/>
        <sz val="10"/>
        <rFont val="Calibri"/>
        <family val="2"/>
        <scheme val="minor"/>
      </rPr>
      <t>A</t>
    </r>
  </si>
  <si>
    <r>
      <t xml:space="preserve">Por Imprevistos         :   </t>
    </r>
    <r>
      <rPr>
        <b/>
        <sz val="10"/>
        <rFont val="Calibri"/>
        <family val="2"/>
        <scheme val="minor"/>
      </rPr>
      <t>I</t>
    </r>
  </si>
  <si>
    <r>
      <t xml:space="preserve">Por Utilidades           :  </t>
    </r>
    <r>
      <rPr>
        <b/>
        <sz val="10"/>
        <rFont val="Calibri"/>
        <family val="2"/>
        <scheme val="minor"/>
      </rPr>
      <t>U</t>
    </r>
  </si>
  <si>
    <t>lavamanos LB2PSP fabricado en acero 430 incluye dispensador de jabon y papelera, incluye llave, dimensiones de 45*45*90 cm con dos pedales, incluye instalación</t>
  </si>
  <si>
    <t>ARQ. MILTON CESAR TORRES HERNANDEZ</t>
  </si>
  <si>
    <t>“ADECUACUACION DEL LABORATORIO DE SALUD PUBLICA  DEPARTAMENTAL PARA LA REALIZACION DE LAS PRUEBAS COVID-19 EN EL MARCO DE LA EMERGENCIA SANITARIA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</si>
</sst>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4" formatCode="_-&quot;$&quot;\ * #,##0.00_-;\-&quot;$&quot;\ * #,##0.00_-;_-&quot;$&quot;\ * &quot;-&quot;??_-;_-@_-"/>
    <numFmt numFmtId="164" formatCode="_ * #,##0.00_ ;_ * \-#,##0.00_ ;_ * &quot;-&quot;??_ ;_ @_ "/>
    <numFmt numFmtId="165" formatCode="_ * #,##0_ ;_ * \-#,##0_ ;_ * &quot;-&quot;??_ ;_ @_ "/>
    <numFmt numFmtId="166" formatCode="_(* #,##0.00_);_(* \(#,##0.00\);_(* &quot;-&quot;??_);_(@_)"/>
    <numFmt numFmtId="167" formatCode="@&quot;DIAS&quot;"/>
    <numFmt numFmtId="168" formatCode="_-&quot;$&quot;\ * #,##0.000_-;\-&quot;$&quot;\ * #,##0.000_-;_-&quot;$&quot;\ * &quot;-&quot;??_-;_-@_-"/>
    <numFmt numFmtId="169" formatCode="_-&quot;$&quot;\ * #,##0.000_-;\-&quot;$&quot;\ * #,##0.000_-;_-&quot;$&quot;\ * &quot;-&quot;???_-;_-@_-"/>
    <numFmt numFmtId="170" formatCode="_ &quot;$&quot;\ * #,##0_ ;_ &quot;$&quot;\ * \-#,##0_ ;_ &quot;$&quot;\ * &quot;-&quot;??_ ;_ @_ "/>
  </numFmts>
  <fonts count="39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color rgb="FFFF0000"/>
      <name val="Arial"/>
      <family val="2"/>
    </font>
    <font>
      <sz val="9"/>
      <name val="Arial"/>
      <family val="2"/>
    </font>
    <font>
      <sz val="16"/>
      <name val="Arial"/>
      <family val="2"/>
    </font>
    <font>
      <sz val="11"/>
      <name val="Arial"/>
      <family val="2"/>
    </font>
    <font>
      <sz val="8"/>
      <name val="Arial"/>
      <family val="2"/>
    </font>
    <font>
      <i/>
      <sz val="11"/>
      <name val="Arial"/>
      <family val="2"/>
    </font>
    <font>
      <sz val="10"/>
      <color theme="0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1"/>
      <name val="Arial"/>
      <family val="2"/>
    </font>
    <font>
      <sz val="11"/>
      <color rgb="FFFF0000"/>
      <name val="Arial"/>
      <family val="2"/>
    </font>
    <font>
      <sz val="9"/>
      <color rgb="FFFF0000"/>
      <name val="Arial"/>
      <family val="2"/>
    </font>
    <font>
      <b/>
      <sz val="11"/>
      <color theme="1"/>
      <name val="Abadi Extra Light"/>
      <family val="2"/>
    </font>
    <font>
      <sz val="10"/>
      <color indexed="8"/>
      <name val="Arial"/>
      <family val="2"/>
    </font>
    <font>
      <b/>
      <sz val="12"/>
      <name val="Arial"/>
      <family val="2"/>
    </font>
    <font>
      <sz val="8"/>
      <color indexed="8"/>
      <name val="Arial"/>
      <family val="2"/>
    </font>
    <font>
      <sz val="12"/>
      <color indexed="8"/>
      <name val="Arial"/>
      <family val="2"/>
    </font>
    <font>
      <b/>
      <sz val="12"/>
      <color indexed="8"/>
      <name val="Arial"/>
      <family val="2"/>
    </font>
    <font>
      <sz val="11"/>
      <color theme="1"/>
      <name val="Abadi Extra Light"/>
      <family val="2"/>
    </font>
    <font>
      <sz val="11"/>
      <color rgb="FFFF0000"/>
      <name val="Abadi Extra Light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b/>
      <sz val="9"/>
      <name val="Calibri"/>
      <family val="2"/>
      <scheme val="minor"/>
    </font>
    <font>
      <b/>
      <sz val="14"/>
      <name val="Arial"/>
      <family val="2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sz val="9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7E4FF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3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</cellStyleXfs>
  <cellXfs count="247">
    <xf numFmtId="0" fontId="0" fillId="0" borderId="0" xfId="0"/>
    <xf numFmtId="164" fontId="4" fillId="0" borderId="0" xfId="1" applyFont="1" applyProtection="1">
      <protection locked="0"/>
    </xf>
    <xf numFmtId="0" fontId="3" fillId="0" borderId="0" xfId="3"/>
    <xf numFmtId="4" fontId="6" fillId="0" borderId="0" xfId="3" applyNumberFormat="1" applyFont="1" applyAlignment="1">
      <alignment vertical="center"/>
    </xf>
    <xf numFmtId="164" fontId="7" fillId="0" borderId="0" xfId="1" applyFont="1"/>
    <xf numFmtId="164" fontId="5" fillId="0" borderId="0" xfId="1" applyFont="1"/>
    <xf numFmtId="0" fontId="5" fillId="0" borderId="0" xfId="3" applyFont="1" applyAlignment="1">
      <alignment horizontal="justify"/>
    </xf>
    <xf numFmtId="0" fontId="5" fillId="0" borderId="0" xfId="3" applyFont="1"/>
    <xf numFmtId="164" fontId="5" fillId="0" borderId="0" xfId="1" applyFont="1" applyAlignment="1">
      <alignment horizontal="right"/>
    </xf>
    <xf numFmtId="164" fontId="8" fillId="0" borderId="0" xfId="1" applyFont="1" applyAlignment="1">
      <alignment vertical="top"/>
    </xf>
    <xf numFmtId="0" fontId="10" fillId="0" borderId="0" xfId="3" applyFont="1" applyAlignment="1">
      <alignment vertical="center"/>
    </xf>
    <xf numFmtId="164" fontId="7" fillId="0" borderId="0" xfId="1" applyFont="1" applyAlignment="1">
      <alignment vertical="top"/>
    </xf>
    <xf numFmtId="0" fontId="11" fillId="0" borderId="0" xfId="3" applyFont="1" applyAlignment="1">
      <alignment horizontal="justify"/>
    </xf>
    <xf numFmtId="164" fontId="12" fillId="0" borderId="0" xfId="1" applyFont="1" applyAlignment="1">
      <alignment horizontal="left"/>
    </xf>
    <xf numFmtId="164" fontId="5" fillId="0" borderId="0" xfId="1" applyFont="1" applyAlignment="1">
      <alignment vertical="top"/>
    </xf>
    <xf numFmtId="0" fontId="11" fillId="0" borderId="0" xfId="3" applyFont="1" applyAlignment="1">
      <alignment horizontal="center"/>
    </xf>
    <xf numFmtId="164" fontId="11" fillId="0" borderId="0" xfId="1" applyFont="1"/>
    <xf numFmtId="164" fontId="11" fillId="2" borderId="1" xfId="1" applyFont="1" applyFill="1" applyBorder="1" applyAlignment="1">
      <alignment horizontal="center"/>
    </xf>
    <xf numFmtId="164" fontId="13" fillId="2" borderId="1" xfId="1" applyFont="1" applyFill="1" applyBorder="1" applyAlignment="1">
      <alignment horizontal="center"/>
    </xf>
    <xf numFmtId="0" fontId="13" fillId="2" borderId="1" xfId="3" applyFont="1" applyFill="1" applyBorder="1" applyAlignment="1">
      <alignment horizontal="center"/>
    </xf>
    <xf numFmtId="164" fontId="13" fillId="2" borderId="1" xfId="1" applyFont="1" applyFill="1" applyBorder="1" applyAlignment="1">
      <alignment horizontal="center" wrapText="1"/>
    </xf>
    <xf numFmtId="165" fontId="3" fillId="0" borderId="0" xfId="1" applyNumberFormat="1"/>
    <xf numFmtId="164" fontId="4" fillId="0" borderId="0" xfId="1" applyFont="1" applyAlignment="1" applyProtection="1">
      <alignment vertical="center"/>
      <protection locked="0"/>
    </xf>
    <xf numFmtId="164" fontId="14" fillId="3" borderId="2" xfId="1" applyFont="1" applyFill="1" applyBorder="1" applyAlignment="1" applyProtection="1">
      <alignment horizontal="right" vertical="center"/>
      <protection locked="0"/>
    </xf>
    <xf numFmtId="164" fontId="11" fillId="3" borderId="3" xfId="1" applyFont="1" applyFill="1" applyBorder="1" applyAlignment="1" applyProtection="1">
      <alignment horizontal="center" vertical="center"/>
      <protection locked="0"/>
    </xf>
    <xf numFmtId="0" fontId="14" fillId="3" borderId="3" xfId="3" applyFont="1" applyFill="1" applyBorder="1" applyAlignment="1" applyProtection="1">
      <alignment horizontal="justify" vertical="center"/>
      <protection locked="0"/>
    </xf>
    <xf numFmtId="4" fontId="5" fillId="3" borderId="2" xfId="3" applyNumberFormat="1" applyFont="1" applyFill="1" applyBorder="1" applyAlignment="1" applyProtection="1">
      <alignment horizontal="center" vertical="center" wrapText="1"/>
      <protection locked="0"/>
    </xf>
    <xf numFmtId="164" fontId="5" fillId="3" borderId="2" xfId="1" applyFont="1" applyFill="1" applyBorder="1" applyAlignment="1" applyProtection="1">
      <alignment horizontal="right" vertical="center"/>
      <protection locked="0"/>
    </xf>
    <xf numFmtId="165" fontId="10" fillId="0" borderId="0" xfId="1" applyNumberFormat="1" applyFont="1" applyAlignment="1" applyProtection="1">
      <alignment vertical="center"/>
      <protection locked="0"/>
    </xf>
    <xf numFmtId="0" fontId="3" fillId="0" borderId="0" xfId="3" applyAlignment="1" applyProtection="1">
      <alignment vertical="center"/>
      <protection locked="0"/>
    </xf>
    <xf numFmtId="49" fontId="4" fillId="0" borderId="0" xfId="1" applyNumberFormat="1" applyFont="1" applyAlignment="1" applyProtection="1">
      <alignment vertical="center"/>
      <protection locked="0"/>
    </xf>
    <xf numFmtId="164" fontId="7" fillId="0" borderId="2" xfId="1" applyFont="1" applyBorder="1" applyAlignment="1" applyProtection="1">
      <alignment horizontal="right" vertical="center"/>
      <protection locked="0"/>
    </xf>
    <xf numFmtId="164" fontId="7" fillId="0" borderId="2" xfId="1" applyFont="1" applyBorder="1" applyAlignment="1" applyProtection="1">
      <alignment horizontal="center" vertical="center"/>
      <protection locked="0"/>
    </xf>
    <xf numFmtId="4" fontId="7" fillId="0" borderId="2" xfId="3" applyNumberFormat="1" applyFont="1" applyBorder="1" applyAlignment="1" applyProtection="1">
      <alignment horizontal="justify" vertical="center" wrapText="1"/>
      <protection locked="0"/>
    </xf>
    <xf numFmtId="4" fontId="7" fillId="0" borderId="2" xfId="3" applyNumberFormat="1" applyFont="1" applyBorder="1" applyAlignment="1" applyProtection="1">
      <alignment horizontal="center" vertical="center" wrapText="1"/>
      <protection locked="0"/>
    </xf>
    <xf numFmtId="164" fontId="15" fillId="0" borderId="2" xfId="1" applyFont="1" applyBorder="1" applyAlignment="1" applyProtection="1">
      <alignment horizontal="right" vertical="center"/>
      <protection locked="0"/>
    </xf>
    <xf numFmtId="164" fontId="7" fillId="0" borderId="3" xfId="1" applyFont="1" applyBorder="1" applyAlignment="1" applyProtection="1">
      <alignment horizontal="center" vertical="center"/>
      <protection locked="0"/>
    </xf>
    <xf numFmtId="4" fontId="7" fillId="0" borderId="3" xfId="3" applyNumberFormat="1" applyFont="1" applyBorder="1" applyAlignment="1" applyProtection="1">
      <alignment horizontal="justify" vertical="center" wrapText="1"/>
      <protection locked="0"/>
    </xf>
    <xf numFmtId="164" fontId="7" fillId="0" borderId="4" xfId="1" applyFont="1" applyBorder="1" applyAlignment="1" applyProtection="1">
      <alignment horizontal="right" vertical="center"/>
      <protection locked="0"/>
    </xf>
    <xf numFmtId="0" fontId="14" fillId="4" borderId="4" xfId="3" applyFont="1" applyFill="1" applyBorder="1" applyAlignment="1" applyProtection="1">
      <alignment horizontal="right"/>
      <protection locked="0" hidden="1"/>
    </xf>
    <xf numFmtId="164" fontId="14" fillId="0" borderId="2" xfId="1" applyFont="1" applyBorder="1" applyAlignment="1" applyProtection="1">
      <alignment horizontal="right"/>
      <protection locked="0"/>
    </xf>
    <xf numFmtId="164" fontId="7" fillId="3" borderId="2" xfId="1" applyFont="1" applyFill="1" applyBorder="1" applyAlignment="1" applyProtection="1">
      <alignment horizontal="center" vertical="center"/>
      <protection locked="0"/>
    </xf>
    <xf numFmtId="0" fontId="14" fillId="3" borderId="3" xfId="3" applyFont="1" applyFill="1" applyBorder="1" applyAlignment="1" applyProtection="1">
      <alignment horizontal="justify" vertical="center" wrapText="1"/>
      <protection locked="0"/>
    </xf>
    <xf numFmtId="4" fontId="7" fillId="3" borderId="2" xfId="3" applyNumberFormat="1" applyFont="1" applyFill="1" applyBorder="1" applyAlignment="1" applyProtection="1">
      <alignment horizontal="center" vertical="center" wrapText="1"/>
      <protection locked="0"/>
    </xf>
    <xf numFmtId="164" fontId="7" fillId="3" borderId="2" xfId="1" applyFont="1" applyFill="1" applyBorder="1" applyAlignment="1" applyProtection="1">
      <alignment horizontal="right" vertical="center"/>
      <protection locked="0"/>
    </xf>
    <xf numFmtId="165" fontId="3" fillId="0" borderId="0" xfId="1" applyNumberFormat="1" applyProtection="1">
      <protection locked="0"/>
    </xf>
    <xf numFmtId="0" fontId="3" fillId="0" borderId="0" xfId="3" applyProtection="1">
      <protection locked="0"/>
    </xf>
    <xf numFmtId="0" fontId="4" fillId="0" borderId="0" xfId="1" applyNumberFormat="1" applyFont="1" applyAlignment="1" applyProtection="1">
      <alignment vertical="center"/>
      <protection locked="0"/>
    </xf>
    <xf numFmtId="0" fontId="4" fillId="0" borderId="0" xfId="1" applyNumberFormat="1" applyFont="1" applyAlignment="1" applyProtection="1">
      <alignment horizontal="left" vertical="center"/>
      <protection locked="0"/>
    </xf>
    <xf numFmtId="164" fontId="7" fillId="0" borderId="4" xfId="1" applyFont="1" applyBorder="1" applyAlignment="1" applyProtection="1">
      <alignment horizontal="center" vertical="center"/>
      <protection locked="0"/>
    </xf>
    <xf numFmtId="4" fontId="7" fillId="0" borderId="4" xfId="3" applyNumberFormat="1" applyFont="1" applyBorder="1" applyAlignment="1" applyProtection="1">
      <alignment horizontal="justify" vertical="center" wrapText="1"/>
      <protection locked="0"/>
    </xf>
    <xf numFmtId="4" fontId="7" fillId="0" borderId="5" xfId="3" applyNumberFormat="1" applyFont="1" applyBorder="1" applyAlignment="1" applyProtection="1">
      <alignment horizontal="center" vertical="center" wrapText="1"/>
      <protection locked="0"/>
    </xf>
    <xf numFmtId="164" fontId="16" fillId="0" borderId="0" xfId="1" applyFont="1" applyAlignment="1" applyProtection="1">
      <alignment horizontal="center"/>
      <protection locked="0"/>
    </xf>
    <xf numFmtId="164" fontId="7" fillId="0" borderId="4" xfId="1" applyFont="1" applyBorder="1" applyAlignment="1" applyProtection="1">
      <alignment horizontal="center"/>
      <protection locked="0"/>
    </xf>
    <xf numFmtId="164" fontId="5" fillId="0" borderId="4" xfId="1" applyFont="1" applyBorder="1" applyAlignment="1" applyProtection="1">
      <alignment horizontal="center"/>
      <protection locked="0"/>
    </xf>
    <xf numFmtId="4" fontId="5" fillId="0" borderId="4" xfId="3" applyNumberFormat="1" applyFont="1" applyBorder="1" applyAlignment="1" applyProtection="1">
      <alignment horizontal="justify" wrapText="1"/>
      <protection locked="0"/>
    </xf>
    <xf numFmtId="4" fontId="5" fillId="0" borderId="5" xfId="3" applyNumberFormat="1" applyFont="1" applyBorder="1" applyAlignment="1" applyProtection="1">
      <alignment horizontal="center" wrapText="1"/>
      <protection locked="0"/>
    </xf>
    <xf numFmtId="164" fontId="5" fillId="0" borderId="2" xfId="1" applyFont="1" applyBorder="1" applyAlignment="1" applyProtection="1">
      <alignment horizontal="right"/>
      <protection locked="0"/>
    </xf>
    <xf numFmtId="0" fontId="14" fillId="4" borderId="2" xfId="3" applyFont="1" applyFill="1" applyBorder="1" applyAlignment="1" applyProtection="1">
      <alignment horizontal="right"/>
      <protection locked="0"/>
    </xf>
    <xf numFmtId="166" fontId="14" fillId="0" borderId="2" xfId="1" applyNumberFormat="1" applyFont="1" applyBorder="1" applyAlignment="1" applyProtection="1">
      <alignment horizontal="right"/>
      <protection locked="0"/>
    </xf>
    <xf numFmtId="164" fontId="7" fillId="0" borderId="0" xfId="1" applyFont="1" applyProtection="1">
      <protection locked="0"/>
    </xf>
    <xf numFmtId="164" fontId="3" fillId="0" borderId="0" xfId="1" applyProtection="1">
      <protection locked="0"/>
    </xf>
    <xf numFmtId="0" fontId="3" fillId="0" borderId="0" xfId="3" applyAlignment="1">
      <alignment horizontal="justify"/>
    </xf>
    <xf numFmtId="164" fontId="3" fillId="0" borderId="0" xfId="1"/>
    <xf numFmtId="0" fontId="3" fillId="0" borderId="6" xfId="3" applyBorder="1" applyProtection="1">
      <protection hidden="1"/>
    </xf>
    <xf numFmtId="0" fontId="3" fillId="0" borderId="7" xfId="3" applyBorder="1" applyProtection="1">
      <protection hidden="1"/>
    </xf>
    <xf numFmtId="0" fontId="3" fillId="0" borderId="7" xfId="3" applyBorder="1" applyProtection="1">
      <protection locked="0" hidden="1"/>
    </xf>
    <xf numFmtId="0" fontId="12" fillId="0" borderId="8" xfId="3" applyFont="1" applyBorder="1" applyAlignment="1" applyProtection="1">
      <alignment horizontal="right"/>
      <protection hidden="1"/>
    </xf>
    <xf numFmtId="164" fontId="12" fillId="0" borderId="9" xfId="1" applyFont="1" applyBorder="1" applyAlignment="1" applyProtection="1">
      <alignment vertical="top"/>
      <protection hidden="1"/>
    </xf>
    <xf numFmtId="0" fontId="3" fillId="0" borderId="10" xfId="3" applyBorder="1" applyProtection="1">
      <protection hidden="1"/>
    </xf>
    <xf numFmtId="0" fontId="3" fillId="0" borderId="11" xfId="3" applyBorder="1" applyProtection="1">
      <protection hidden="1"/>
    </xf>
    <xf numFmtId="0" fontId="3" fillId="0" borderId="11" xfId="3" applyBorder="1" applyAlignment="1" applyProtection="1">
      <alignment horizontal="right"/>
      <protection hidden="1"/>
    </xf>
    <xf numFmtId="10" fontId="3" fillId="0" borderId="12" xfId="3" applyNumberFormat="1" applyBorder="1" applyAlignment="1" applyProtection="1">
      <alignment horizontal="center"/>
      <protection hidden="1"/>
    </xf>
    <xf numFmtId="164" fontId="3" fillId="0" borderId="13" xfId="1" applyBorder="1" applyProtection="1">
      <protection hidden="1"/>
    </xf>
    <xf numFmtId="0" fontId="3" fillId="0" borderId="14" xfId="3" applyBorder="1" applyProtection="1">
      <protection hidden="1"/>
    </xf>
    <xf numFmtId="0" fontId="3" fillId="0" borderId="15" xfId="3" applyBorder="1" applyProtection="1">
      <protection hidden="1"/>
    </xf>
    <xf numFmtId="0" fontId="3" fillId="0" borderId="15" xfId="3" applyBorder="1" applyAlignment="1" applyProtection="1">
      <alignment horizontal="right"/>
      <protection hidden="1"/>
    </xf>
    <xf numFmtId="9" fontId="3" fillId="0" borderId="12" xfId="3" applyNumberFormat="1" applyBorder="1" applyAlignment="1" applyProtection="1">
      <alignment horizontal="center"/>
      <protection hidden="1"/>
    </xf>
    <xf numFmtId="164" fontId="3" fillId="0" borderId="16" xfId="1" applyBorder="1" applyProtection="1">
      <protection hidden="1"/>
    </xf>
    <xf numFmtId="0" fontId="12" fillId="0" borderId="15" xfId="3" applyFont="1" applyBorder="1" applyAlignment="1" applyProtection="1">
      <alignment horizontal="right"/>
      <protection hidden="1"/>
    </xf>
    <xf numFmtId="10" fontId="12" fillId="0" borderId="17" xfId="3" applyNumberFormat="1" applyFont="1" applyBorder="1" applyAlignment="1" applyProtection="1">
      <alignment horizontal="center"/>
      <protection hidden="1"/>
    </xf>
    <xf numFmtId="164" fontId="12" fillId="0" borderId="16" xfId="1" applyFont="1" applyBorder="1" applyProtection="1">
      <protection hidden="1"/>
    </xf>
    <xf numFmtId="0" fontId="3" fillId="0" borderId="18" xfId="3" applyBorder="1" applyProtection="1">
      <protection hidden="1"/>
    </xf>
    <xf numFmtId="0" fontId="3" fillId="0" borderId="19" xfId="3" applyBorder="1" applyProtection="1">
      <protection hidden="1"/>
    </xf>
    <xf numFmtId="0" fontId="12" fillId="0" borderId="19" xfId="3" applyFont="1" applyBorder="1" applyAlignment="1" applyProtection="1">
      <alignment horizontal="right"/>
      <protection hidden="1"/>
    </xf>
    <xf numFmtId="10" fontId="12" fillId="0" borderId="19" xfId="3" applyNumberFormat="1" applyFont="1" applyBorder="1" applyAlignment="1" applyProtection="1">
      <alignment horizontal="center"/>
      <protection hidden="1"/>
    </xf>
    <xf numFmtId="164" fontId="12" fillId="0" borderId="20" xfId="1" applyFont="1" applyBorder="1" applyProtection="1">
      <protection hidden="1"/>
    </xf>
    <xf numFmtId="0" fontId="14" fillId="4" borderId="21" xfId="3" applyFont="1" applyFill="1" applyBorder="1" applyAlignment="1" applyProtection="1">
      <alignment horizontal="right"/>
      <protection locked="0"/>
    </xf>
    <xf numFmtId="164" fontId="14" fillId="4" borderId="22" xfId="3" applyNumberFormat="1" applyFont="1" applyFill="1" applyBorder="1" applyAlignment="1" applyProtection="1">
      <alignment horizontal="right"/>
      <protection hidden="1"/>
    </xf>
    <xf numFmtId="0" fontId="14" fillId="4" borderId="0" xfId="3" applyFont="1" applyFill="1" applyAlignment="1" applyProtection="1">
      <alignment horizontal="right"/>
      <protection hidden="1"/>
    </xf>
    <xf numFmtId="164" fontId="14" fillId="4" borderId="20" xfId="3" applyNumberFormat="1" applyFont="1" applyFill="1" applyBorder="1" applyAlignment="1" applyProtection="1">
      <alignment horizontal="right"/>
      <protection hidden="1"/>
    </xf>
    <xf numFmtId="0" fontId="17" fillId="5" borderId="23" xfId="0" applyFont="1" applyFill="1" applyBorder="1"/>
    <xf numFmtId="0" fontId="17" fillId="5" borderId="24" xfId="0" applyFont="1" applyFill="1" applyBorder="1"/>
    <xf numFmtId="0" fontId="18" fillId="0" borderId="0" xfId="3" applyFont="1" applyProtection="1">
      <protection locked="0"/>
    </xf>
    <xf numFmtId="164" fontId="18" fillId="0" borderId="0" xfId="3" applyNumberFormat="1" applyFont="1"/>
    <xf numFmtId="0" fontId="18" fillId="0" borderId="0" xfId="3" applyFont="1"/>
    <xf numFmtId="164" fontId="8" fillId="0" borderId="0" xfId="1" applyFont="1" applyAlignment="1">
      <alignment horizontal="left" vertical="top"/>
    </xf>
    <xf numFmtId="0" fontId="20" fillId="0" borderId="0" xfId="3" applyFont="1"/>
    <xf numFmtId="167" fontId="21" fillId="0" borderId="0" xfId="3" applyNumberFormat="1" applyFont="1"/>
    <xf numFmtId="167" fontId="22" fillId="0" borderId="0" xfId="3" applyNumberFormat="1" applyFont="1"/>
    <xf numFmtId="0" fontId="20" fillId="0" borderId="0" xfId="3" applyFont="1" applyAlignment="1">
      <alignment horizontal="justify"/>
    </xf>
    <xf numFmtId="0" fontId="20" fillId="0" borderId="0" xfId="3" applyFont="1" applyAlignment="1">
      <alignment vertical="top"/>
    </xf>
    <xf numFmtId="164" fontId="8" fillId="0" borderId="0" xfId="1" applyFont="1"/>
    <xf numFmtId="164" fontId="13" fillId="0" borderId="0" xfId="1" applyFont="1"/>
    <xf numFmtId="0" fontId="8" fillId="0" borderId="0" xfId="3" applyFont="1"/>
    <xf numFmtId="0" fontId="12" fillId="0" borderId="0" xfId="3" applyFont="1"/>
    <xf numFmtId="0" fontId="7" fillId="0" borderId="0" xfId="3" applyFont="1"/>
    <xf numFmtId="2" fontId="17" fillId="7" borderId="28" xfId="0" applyNumberFormat="1" applyFont="1" applyFill="1" applyBorder="1" applyAlignment="1">
      <alignment horizontal="center"/>
    </xf>
    <xf numFmtId="0" fontId="17" fillId="7" borderId="29" xfId="0" applyFont="1" applyFill="1" applyBorder="1" applyAlignment="1">
      <alignment horizontal="center"/>
    </xf>
    <xf numFmtId="0" fontId="17" fillId="7" borderId="30" xfId="0" applyFont="1" applyFill="1" applyBorder="1" applyAlignment="1">
      <alignment horizontal="center"/>
    </xf>
    <xf numFmtId="0" fontId="23" fillId="0" borderId="31" xfId="0" applyFont="1" applyBorder="1"/>
    <xf numFmtId="0" fontId="23" fillId="0" borderId="22" xfId="0" applyFont="1" applyBorder="1"/>
    <xf numFmtId="0" fontId="23" fillId="0" borderId="22" xfId="0" applyFont="1" applyBorder="1" applyAlignment="1">
      <alignment horizontal="center"/>
    </xf>
    <xf numFmtId="2" fontId="24" fillId="0" borderId="22" xfId="0" applyNumberFormat="1" applyFont="1" applyBorder="1"/>
    <xf numFmtId="168" fontId="23" fillId="0" borderId="22" xfId="2" applyNumberFormat="1" applyFont="1" applyBorder="1"/>
    <xf numFmtId="169" fontId="23" fillId="0" borderId="32" xfId="0" applyNumberFormat="1" applyFont="1" applyBorder="1"/>
    <xf numFmtId="44" fontId="23" fillId="0" borderId="22" xfId="2" applyFont="1" applyBorder="1"/>
    <xf numFmtId="44" fontId="23" fillId="0" borderId="32" xfId="0" applyNumberFormat="1" applyFont="1" applyBorder="1"/>
    <xf numFmtId="2" fontId="24" fillId="0" borderId="1" xfId="0" applyNumberFormat="1" applyFont="1" applyBorder="1"/>
    <xf numFmtId="44" fontId="23" fillId="0" borderId="1" xfId="2" applyFont="1" applyBorder="1"/>
    <xf numFmtId="44" fontId="23" fillId="0" borderId="33" xfId="0" applyNumberFormat="1" applyFont="1" applyBorder="1"/>
    <xf numFmtId="0" fontId="23" fillId="0" borderId="34" xfId="0" applyFont="1" applyBorder="1"/>
    <xf numFmtId="0" fontId="23" fillId="0" borderId="35" xfId="0" applyFont="1" applyBorder="1"/>
    <xf numFmtId="0" fontId="23" fillId="0" borderId="35" xfId="0" applyFont="1" applyBorder="1" applyAlignment="1">
      <alignment horizontal="center"/>
    </xf>
    <xf numFmtId="2" fontId="24" fillId="0" borderId="35" xfId="0" applyNumberFormat="1" applyFont="1" applyBorder="1"/>
    <xf numFmtId="168" fontId="23" fillId="0" borderId="35" xfId="2" applyNumberFormat="1" applyFont="1" applyBorder="1"/>
    <xf numFmtId="169" fontId="23" fillId="0" borderId="36" xfId="0" applyNumberFormat="1" applyFont="1" applyBorder="1"/>
    <xf numFmtId="0" fontId="2" fillId="5" borderId="37" xfId="0" applyFont="1" applyFill="1" applyBorder="1"/>
    <xf numFmtId="169" fontId="17" fillId="5" borderId="41" xfId="0" applyNumberFormat="1" applyFont="1" applyFill="1" applyBorder="1"/>
    <xf numFmtId="2" fontId="17" fillId="7" borderId="31" xfId="0" applyNumberFormat="1" applyFont="1" applyFill="1" applyBorder="1" applyAlignment="1">
      <alignment horizontal="center"/>
    </xf>
    <xf numFmtId="0" fontId="17" fillId="7" borderId="22" xfId="0" applyFont="1" applyFill="1" applyBorder="1" applyAlignment="1">
      <alignment horizontal="center"/>
    </xf>
    <xf numFmtId="0" fontId="17" fillId="7" borderId="32" xfId="0" applyFont="1" applyFill="1" applyBorder="1" applyAlignment="1">
      <alignment horizontal="center"/>
    </xf>
    <xf numFmtId="44" fontId="17" fillId="8" borderId="46" xfId="0" applyNumberFormat="1" applyFont="1" applyFill="1" applyBorder="1"/>
    <xf numFmtId="2" fontId="17" fillId="7" borderId="47" xfId="0" applyNumberFormat="1" applyFont="1" applyFill="1" applyBorder="1" applyAlignment="1">
      <alignment horizontal="center"/>
    </xf>
    <xf numFmtId="0" fontId="17" fillId="7" borderId="47" xfId="0" applyFont="1" applyFill="1" applyBorder="1" applyAlignment="1">
      <alignment horizontal="center"/>
    </xf>
    <xf numFmtId="44" fontId="23" fillId="0" borderId="22" xfId="0" applyNumberFormat="1" applyFont="1" applyBorder="1"/>
    <xf numFmtId="0" fontId="23" fillId="0" borderId="1" xfId="0" applyFont="1" applyBorder="1"/>
    <xf numFmtId="0" fontId="23" fillId="0" borderId="1" xfId="0" applyFont="1" applyBorder="1" applyAlignment="1">
      <alignment horizontal="center"/>
    </xf>
    <xf numFmtId="44" fontId="23" fillId="0" borderId="1" xfId="0" applyNumberFormat="1" applyFont="1" applyBorder="1"/>
    <xf numFmtId="44" fontId="17" fillId="8" borderId="30" xfId="0" applyNumberFormat="1" applyFont="1" applyFill="1" applyBorder="1"/>
    <xf numFmtId="44" fontId="17" fillId="9" borderId="32" xfId="0" applyNumberFormat="1" applyFont="1" applyFill="1" applyBorder="1"/>
    <xf numFmtId="0" fontId="17" fillId="8" borderId="31" xfId="0" applyFont="1" applyFill="1" applyBorder="1" applyAlignment="1">
      <alignment horizontal="center"/>
    </xf>
    <xf numFmtId="0" fontId="17" fillId="8" borderId="22" xfId="0" applyFont="1" applyFill="1" applyBorder="1" applyAlignment="1">
      <alignment horizontal="center"/>
    </xf>
    <xf numFmtId="44" fontId="23" fillId="8" borderId="22" xfId="0" applyNumberFormat="1" applyFont="1" applyFill="1" applyBorder="1"/>
    <xf numFmtId="44" fontId="17" fillId="8" borderId="32" xfId="0" applyNumberFormat="1" applyFont="1" applyFill="1" applyBorder="1" applyAlignment="1">
      <alignment horizontal="center"/>
    </xf>
    <xf numFmtId="0" fontId="17" fillId="8" borderId="51" xfId="0" applyFont="1" applyFill="1" applyBorder="1" applyAlignment="1">
      <alignment horizontal="center"/>
    </xf>
    <xf numFmtId="0" fontId="17" fillId="8" borderId="21" xfId="0" applyFont="1" applyFill="1" applyBorder="1" applyAlignment="1">
      <alignment horizontal="center"/>
    </xf>
    <xf numFmtId="44" fontId="23" fillId="8" borderId="52" xfId="0" applyNumberFormat="1" applyFont="1" applyFill="1" applyBorder="1"/>
    <xf numFmtId="44" fontId="17" fillId="8" borderId="33" xfId="0" applyNumberFormat="1" applyFont="1" applyFill="1" applyBorder="1" applyAlignment="1">
      <alignment horizontal="center"/>
    </xf>
    <xf numFmtId="169" fontId="17" fillId="5" borderId="36" xfId="0" applyNumberFormat="1" applyFont="1" applyFill="1" applyBorder="1"/>
    <xf numFmtId="0" fontId="0" fillId="0" borderId="0" xfId="0" applyAlignment="1">
      <alignment horizontal="center"/>
    </xf>
    <xf numFmtId="0" fontId="28" fillId="0" borderId="0" xfId="0" applyFont="1"/>
    <xf numFmtId="0" fontId="27" fillId="0" borderId="0" xfId="0" applyFont="1" applyAlignment="1">
      <alignment horizontal="justify" wrapText="1"/>
    </xf>
    <xf numFmtId="0" fontId="27" fillId="0" borderId="0" xfId="0" applyFont="1" applyAlignment="1">
      <alignment horizontal="center"/>
    </xf>
    <xf numFmtId="164" fontId="27" fillId="0" borderId="0" xfId="1" applyFont="1" applyAlignment="1">
      <alignment horizontal="right"/>
    </xf>
    <xf numFmtId="164" fontId="27" fillId="0" borderId="0" xfId="1" applyFont="1"/>
    <xf numFmtId="164" fontId="29" fillId="0" borderId="0" xfId="1" applyFont="1" applyAlignment="1">
      <alignment horizontal="right"/>
    </xf>
    <xf numFmtId="164" fontId="29" fillId="0" borderId="0" xfId="1" applyFont="1"/>
    <xf numFmtId="164" fontId="28" fillId="0" borderId="0" xfId="1" applyFont="1"/>
    <xf numFmtId="0" fontId="31" fillId="0" borderId="0" xfId="0" applyFont="1" applyAlignment="1">
      <alignment horizontal="centerContinuous"/>
    </xf>
    <xf numFmtId="0" fontId="28" fillId="0" borderId="0" xfId="0" applyFont="1" applyAlignment="1">
      <alignment horizontal="centerContinuous"/>
    </xf>
    <xf numFmtId="0" fontId="32" fillId="0" borderId="0" xfId="0" applyFont="1"/>
    <xf numFmtId="0" fontId="33" fillId="0" borderId="0" xfId="0" applyFont="1"/>
    <xf numFmtId="3" fontId="34" fillId="0" borderId="0" xfId="0" applyNumberFormat="1" applyFont="1" applyProtection="1">
      <protection locked="0"/>
    </xf>
    <xf numFmtId="0" fontId="32" fillId="0" borderId="2" xfId="0" applyFont="1" applyBorder="1" applyAlignment="1">
      <alignment horizontal="center" vertical="center"/>
    </xf>
    <xf numFmtId="0" fontId="12" fillId="10" borderId="54" xfId="0" applyFont="1" applyFill="1" applyBorder="1" applyAlignment="1">
      <alignment horizontal="left" vertical="center"/>
    </xf>
    <xf numFmtId="0" fontId="32" fillId="10" borderId="17" xfId="0" applyFont="1" applyFill="1" applyBorder="1" applyAlignment="1">
      <alignment horizontal="center" vertical="center"/>
    </xf>
    <xf numFmtId="0" fontId="32" fillId="10" borderId="2" xfId="0" applyFont="1" applyFill="1" applyBorder="1" applyAlignment="1">
      <alignment horizontal="center" vertical="center"/>
    </xf>
    <xf numFmtId="0" fontId="35" fillId="0" borderId="2" xfId="0" applyFont="1" applyBorder="1" applyAlignment="1" applyProtection="1">
      <alignment horizontal="center" vertical="center"/>
      <protection locked="0"/>
    </xf>
    <xf numFmtId="0" fontId="36" fillId="0" borderId="2" xfId="0" applyFont="1" applyBorder="1" applyAlignment="1" applyProtection="1">
      <alignment horizontal="center" vertical="center"/>
      <protection locked="0"/>
    </xf>
    <xf numFmtId="0" fontId="34" fillId="0" borderId="2" xfId="0" applyFont="1" applyBorder="1" applyAlignment="1" applyProtection="1">
      <alignment horizontal="center"/>
      <protection locked="0"/>
    </xf>
    <xf numFmtId="170" fontId="37" fillId="0" borderId="2" xfId="2" applyNumberFormat="1" applyFont="1" applyBorder="1" applyProtection="1">
      <protection locked="0"/>
    </xf>
    <xf numFmtId="170" fontId="27" fillId="0" borderId="2" xfId="2" applyNumberFormat="1" applyFont="1" applyBorder="1" applyAlignment="1">
      <alignment horizontal="right" vertical="center"/>
    </xf>
    <xf numFmtId="10" fontId="27" fillId="0" borderId="2" xfId="4" applyNumberFormat="1" applyFont="1" applyBorder="1" applyAlignment="1">
      <alignment horizontal="center"/>
    </xf>
    <xf numFmtId="170" fontId="32" fillId="0" borderId="2" xfId="2" applyNumberFormat="1" applyFont="1" applyBorder="1"/>
    <xf numFmtId="10" fontId="32" fillId="0" borderId="2" xfId="4" applyNumberFormat="1" applyFont="1" applyBorder="1" applyAlignment="1">
      <alignment horizontal="center"/>
    </xf>
    <xf numFmtId="0" fontId="36" fillId="0" borderId="15" xfId="0" applyFont="1" applyBorder="1" applyProtection="1">
      <protection locked="0"/>
    </xf>
    <xf numFmtId="0" fontId="36" fillId="0" borderId="15" xfId="0" applyFont="1" applyBorder="1" applyAlignment="1" applyProtection="1">
      <alignment horizontal="center" vertical="center"/>
      <protection locked="0"/>
    </xf>
    <xf numFmtId="0" fontId="34" fillId="0" borderId="15" xfId="0" applyFont="1" applyBorder="1" applyAlignment="1" applyProtection="1">
      <alignment horizontal="center"/>
      <protection locked="0"/>
    </xf>
    <xf numFmtId="170" fontId="34" fillId="0" borderId="15" xfId="2" applyNumberFormat="1" applyFont="1" applyBorder="1" applyProtection="1">
      <protection locked="0"/>
    </xf>
    <xf numFmtId="170" fontId="27" fillId="0" borderId="15" xfId="2" applyNumberFormat="1" applyFont="1" applyBorder="1" applyAlignment="1">
      <alignment horizontal="right" vertical="center"/>
    </xf>
    <xf numFmtId="10" fontId="27" fillId="0" borderId="15" xfId="4" applyNumberFormat="1" applyFont="1" applyBorder="1" applyAlignment="1">
      <alignment horizontal="center"/>
    </xf>
    <xf numFmtId="0" fontId="12" fillId="10" borderId="17" xfId="0" applyFont="1" applyFill="1" applyBorder="1" applyAlignment="1">
      <alignment horizontal="center" vertical="center"/>
    </xf>
    <xf numFmtId="0" fontId="12" fillId="10" borderId="2" xfId="0" applyFont="1" applyFill="1" applyBorder="1" applyAlignment="1">
      <alignment horizontal="center" vertical="center"/>
    </xf>
    <xf numFmtId="164" fontId="3" fillId="10" borderId="0" xfId="1" applyFill="1"/>
    <xf numFmtId="9" fontId="28" fillId="0" borderId="0" xfId="4" applyFont="1"/>
    <xf numFmtId="0" fontId="32" fillId="0" borderId="0" xfId="0" applyFont="1" applyAlignment="1">
      <alignment horizontal="right"/>
    </xf>
    <xf numFmtId="0" fontId="28" fillId="0" borderId="0" xfId="0" applyFont="1" applyAlignment="1">
      <alignment horizontal="right"/>
    </xf>
    <xf numFmtId="10" fontId="36" fillId="0" borderId="0" xfId="4" applyNumberFormat="1" applyFont="1" applyAlignment="1" applyProtection="1">
      <alignment horizontal="center"/>
      <protection locked="0"/>
    </xf>
    <xf numFmtId="10" fontId="32" fillId="0" borderId="22" xfId="4" applyNumberFormat="1" applyFont="1" applyBorder="1" applyAlignment="1">
      <alignment horizontal="center"/>
    </xf>
    <xf numFmtId="0" fontId="32" fillId="8" borderId="0" xfId="0" applyFont="1" applyFill="1"/>
    <xf numFmtId="0" fontId="28" fillId="0" borderId="0" xfId="0" applyFont="1" applyProtection="1">
      <protection locked="0"/>
    </xf>
    <xf numFmtId="0" fontId="28" fillId="10" borderId="22" xfId="0" applyFont="1" applyFill="1" applyBorder="1" applyAlignment="1">
      <alignment horizontal="center"/>
    </xf>
    <xf numFmtId="10" fontId="28" fillId="0" borderId="22" xfId="0" applyNumberFormat="1" applyFont="1" applyBorder="1" applyAlignment="1">
      <alignment horizontal="center"/>
    </xf>
    <xf numFmtId="10" fontId="32" fillId="0" borderId="22" xfId="0" applyNumberFormat="1" applyFont="1" applyBorder="1" applyAlignment="1">
      <alignment horizontal="center"/>
    </xf>
    <xf numFmtId="0" fontId="32" fillId="10" borderId="22" xfId="0" applyFont="1" applyFill="1" applyBorder="1" applyAlignment="1">
      <alignment horizontal="center"/>
    </xf>
    <xf numFmtId="10" fontId="31" fillId="0" borderId="22" xfId="0" applyNumberFormat="1" applyFont="1" applyBorder="1" applyAlignment="1">
      <alignment horizontal="center"/>
    </xf>
    <xf numFmtId="10" fontId="38" fillId="0" borderId="22" xfId="0" applyNumberFormat="1" applyFont="1" applyBorder="1" applyAlignment="1" applyProtection="1">
      <alignment horizontal="center"/>
      <protection locked="0"/>
    </xf>
    <xf numFmtId="164" fontId="7" fillId="8" borderId="2" xfId="1" applyFont="1" applyFill="1" applyBorder="1" applyAlignment="1" applyProtection="1">
      <alignment horizontal="right" vertical="center"/>
      <protection locked="0"/>
    </xf>
    <xf numFmtId="164" fontId="7" fillId="8" borderId="2" xfId="1" applyFont="1" applyFill="1" applyBorder="1" applyAlignment="1" applyProtection="1">
      <alignment horizontal="center" vertical="center"/>
      <protection locked="0"/>
    </xf>
    <xf numFmtId="4" fontId="7" fillId="8" borderId="2" xfId="3" applyNumberFormat="1" applyFont="1" applyFill="1" applyBorder="1" applyAlignment="1" applyProtection="1">
      <alignment horizontal="justify" vertical="center" wrapText="1"/>
      <protection locked="0"/>
    </xf>
    <xf numFmtId="4" fontId="7" fillId="8" borderId="2" xfId="3" applyNumberFormat="1" applyFont="1" applyFill="1" applyBorder="1" applyAlignment="1" applyProtection="1">
      <alignment horizontal="center" vertical="center" wrapText="1"/>
      <protection locked="0"/>
    </xf>
    <xf numFmtId="164" fontId="15" fillId="8" borderId="2" xfId="1" applyFont="1" applyFill="1" applyBorder="1" applyAlignment="1" applyProtection="1">
      <alignment horizontal="right" vertical="center"/>
      <protection locked="0"/>
    </xf>
    <xf numFmtId="0" fontId="8" fillId="0" borderId="0" xfId="3" applyFont="1" applyAlignment="1">
      <alignment horizontal="left"/>
    </xf>
    <xf numFmtId="0" fontId="5" fillId="0" borderId="0" xfId="3" applyFont="1" applyAlignment="1">
      <alignment horizontal="center"/>
    </xf>
    <xf numFmtId="4" fontId="6" fillId="0" borderId="0" xfId="3" applyNumberFormat="1" applyFont="1" applyAlignment="1">
      <alignment horizontal="center" vertical="center"/>
    </xf>
    <xf numFmtId="0" fontId="9" fillId="0" borderId="0" xfId="3" applyFont="1" applyAlignment="1">
      <alignment horizontal="justify" wrapText="1"/>
    </xf>
    <xf numFmtId="0" fontId="3" fillId="0" borderId="0" xfId="3" applyAlignment="1">
      <alignment horizontal="justify"/>
    </xf>
    <xf numFmtId="0" fontId="19" fillId="0" borderId="0" xfId="3" applyFont="1" applyAlignment="1">
      <alignment horizontal="justify" vertical="top"/>
    </xf>
    <xf numFmtId="0" fontId="8" fillId="0" borderId="0" xfId="3" applyFont="1" applyAlignment="1">
      <alignment horizontal="justify"/>
    </xf>
    <xf numFmtId="0" fontId="17" fillId="8" borderId="22" xfId="0" applyFont="1" applyFill="1" applyBorder="1" applyAlignment="1">
      <alignment horizontal="center"/>
    </xf>
    <xf numFmtId="0" fontId="17" fillId="5" borderId="23" xfId="0" applyFont="1" applyFill="1" applyBorder="1" applyAlignment="1">
      <alignment horizontal="center"/>
    </xf>
    <xf numFmtId="0" fontId="17" fillId="5" borderId="24" xfId="0" applyFont="1" applyFill="1" applyBorder="1" applyAlignment="1">
      <alignment horizontal="center"/>
    </xf>
    <xf numFmtId="0" fontId="17" fillId="5" borderId="53" xfId="0" applyFont="1" applyFill="1" applyBorder="1" applyAlignment="1">
      <alignment horizontal="center"/>
    </xf>
    <xf numFmtId="0" fontId="17" fillId="6" borderId="25" xfId="0" applyFont="1" applyFill="1" applyBorder="1" applyAlignment="1">
      <alignment horizontal="center"/>
    </xf>
    <xf numFmtId="0" fontId="17" fillId="6" borderId="26" xfId="0" applyFont="1" applyFill="1" applyBorder="1" applyAlignment="1">
      <alignment horizontal="center"/>
    </xf>
    <xf numFmtId="0" fontId="17" fillId="6" borderId="27" xfId="0" applyFont="1" applyFill="1" applyBorder="1" applyAlignment="1">
      <alignment horizontal="center"/>
    </xf>
    <xf numFmtId="0" fontId="17" fillId="5" borderId="38" xfId="0" applyFont="1" applyFill="1" applyBorder="1" applyAlignment="1">
      <alignment horizontal="center"/>
    </xf>
    <xf numFmtId="0" fontId="17" fillId="5" borderId="39" xfId="0" applyFont="1" applyFill="1" applyBorder="1" applyAlignment="1">
      <alignment horizontal="center"/>
    </xf>
    <xf numFmtId="0" fontId="17" fillId="5" borderId="40" xfId="0" applyFont="1" applyFill="1" applyBorder="1" applyAlignment="1">
      <alignment horizontal="center"/>
    </xf>
    <xf numFmtId="0" fontId="17" fillId="6" borderId="42" xfId="0" applyFont="1" applyFill="1" applyBorder="1" applyAlignment="1">
      <alignment horizontal="center"/>
    </xf>
    <xf numFmtId="0" fontId="17" fillId="6" borderId="43" xfId="0" applyFont="1" applyFill="1" applyBorder="1" applyAlignment="1">
      <alignment horizontal="center"/>
    </xf>
    <xf numFmtId="0" fontId="17" fillId="6" borderId="44" xfId="0" applyFont="1" applyFill="1" applyBorder="1" applyAlignment="1">
      <alignment horizontal="center"/>
    </xf>
    <xf numFmtId="0" fontId="17" fillId="8" borderId="25" xfId="0" applyFont="1" applyFill="1" applyBorder="1" applyAlignment="1">
      <alignment horizontal="center"/>
    </xf>
    <xf numFmtId="0" fontId="17" fillId="8" borderId="26" xfId="0" applyFont="1" applyFill="1" applyBorder="1" applyAlignment="1">
      <alignment horizontal="center"/>
    </xf>
    <xf numFmtId="0" fontId="17" fillId="8" borderId="45" xfId="0" applyFont="1" applyFill="1" applyBorder="1" applyAlignment="1">
      <alignment horizontal="center"/>
    </xf>
    <xf numFmtId="0" fontId="17" fillId="8" borderId="28" xfId="0" applyFont="1" applyFill="1" applyBorder="1" applyAlignment="1">
      <alignment horizontal="center"/>
    </xf>
    <xf numFmtId="0" fontId="17" fillId="8" borderId="29" xfId="0" applyFont="1" applyFill="1" applyBorder="1" applyAlignment="1">
      <alignment horizontal="center"/>
    </xf>
    <xf numFmtId="0" fontId="17" fillId="7" borderId="48" xfId="0" applyFont="1" applyFill="1" applyBorder="1" applyAlignment="1">
      <alignment horizontal="center"/>
    </xf>
    <xf numFmtId="0" fontId="17" fillId="7" borderId="49" xfId="0" applyFont="1" applyFill="1" applyBorder="1" applyAlignment="1">
      <alignment horizontal="center"/>
    </xf>
    <xf numFmtId="0" fontId="17" fillId="7" borderId="50" xfId="0" applyFont="1" applyFill="1" applyBorder="1" applyAlignment="1">
      <alignment horizontal="center"/>
    </xf>
    <xf numFmtId="0" fontId="28" fillId="0" borderId="22" xfId="0" applyFont="1" applyBorder="1"/>
    <xf numFmtId="0" fontId="32" fillId="0" borderId="55" xfId="0" applyFont="1" applyBorder="1" applyAlignment="1">
      <alignment horizontal="center"/>
    </xf>
    <xf numFmtId="0" fontId="32" fillId="0" borderId="49" xfId="0" applyFont="1" applyBorder="1" applyAlignment="1">
      <alignment horizontal="center"/>
    </xf>
    <xf numFmtId="0" fontId="28" fillId="0" borderId="0" xfId="0" applyFont="1" applyAlignment="1">
      <alignment horizontal="justify" vertical="justify" wrapText="1"/>
    </xf>
    <xf numFmtId="0" fontId="32" fillId="10" borderId="55" xfId="0" applyFont="1" applyFill="1" applyBorder="1" applyAlignment="1">
      <alignment horizontal="center"/>
    </xf>
    <xf numFmtId="0" fontId="32" fillId="10" borderId="49" xfId="0" applyFont="1" applyFill="1" applyBorder="1" applyAlignment="1">
      <alignment horizontal="center"/>
    </xf>
    <xf numFmtId="0" fontId="35" fillId="0" borderId="54" xfId="0" applyFont="1" applyBorder="1" applyProtection="1">
      <protection locked="0"/>
    </xf>
    <xf numFmtId="0" fontId="35" fillId="0" borderId="17" xfId="0" applyFont="1" applyBorder="1" applyProtection="1">
      <protection locked="0"/>
    </xf>
    <xf numFmtId="0" fontId="32" fillId="0" borderId="54" xfId="0" applyFont="1" applyBorder="1" applyAlignment="1">
      <alignment horizontal="right"/>
    </xf>
    <xf numFmtId="0" fontId="32" fillId="0" borderId="15" xfId="0" applyFont="1" applyBorder="1" applyAlignment="1">
      <alignment horizontal="right"/>
    </xf>
    <xf numFmtId="0" fontId="35" fillId="0" borderId="2" xfId="0" applyFont="1" applyBorder="1" applyProtection="1">
      <protection locked="0"/>
    </xf>
    <xf numFmtId="0" fontId="32" fillId="0" borderId="2" xfId="0" applyFont="1" applyBorder="1" applyAlignment="1">
      <alignment horizontal="center" vertical="center"/>
    </xf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justify" wrapText="1"/>
    </xf>
    <xf numFmtId="0" fontId="30" fillId="2" borderId="54" xfId="0" applyFont="1" applyFill="1" applyBorder="1" applyAlignment="1" applyProtection="1">
      <alignment horizontal="center"/>
      <protection locked="0"/>
    </xf>
    <xf numFmtId="0" fontId="30" fillId="2" borderId="15" xfId="0" applyFont="1" applyFill="1" applyBorder="1" applyAlignment="1" applyProtection="1">
      <alignment horizontal="center"/>
      <protection locked="0"/>
    </xf>
  </cellXfs>
  <cellStyles count="5">
    <cellStyle name="Millares" xfId="1" builtinId="3"/>
    <cellStyle name="Moneda" xfId="2" builtinId="4"/>
    <cellStyle name="Normal" xfId="0" builtinId="0"/>
    <cellStyle name="Normal 2 2" xfId="3" xr:uid="{F81047F3-5B10-43E9-99E8-939CA4C1C185}"/>
    <cellStyle name="Porcentaje 3 2" xfId="4" xr:uid="{C3E74A10-8CD6-49AD-A1DF-5BE22DEC89C3}"/>
  </cellStyles>
  <dxfs count="6"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  <dxf>
      <font>
        <b/>
        <i val="0"/>
        <condense val="0"/>
        <extend val="0"/>
        <color indexed="12"/>
      </font>
      <fill>
        <patternFill>
          <bgColor indexed="1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470647</xdr:colOff>
      <xdr:row>0</xdr:row>
      <xdr:rowOff>100852</xdr:rowOff>
    </xdr:from>
    <xdr:ext cx="944656" cy="1040337"/>
    <xdr:pic>
      <xdr:nvPicPr>
        <xdr:cNvPr id="2" name="Imagen 1">
          <a:extLst>
            <a:ext uri="{FF2B5EF4-FFF2-40B4-BE49-F238E27FC236}">
              <a16:creationId xmlns:a16="http://schemas.microsoft.com/office/drawing/2014/main" id="{5E82978F-7867-43D2-9FF3-47CFB3256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1672" y="100852"/>
          <a:ext cx="944656" cy="1040337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276225</xdr:colOff>
      <xdr:row>0</xdr:row>
      <xdr:rowOff>57151</xdr:rowOff>
    </xdr:from>
    <xdr:to>
      <xdr:col>2</xdr:col>
      <xdr:colOff>161924</xdr:colOff>
      <xdr:row>4</xdr:row>
      <xdr:rowOff>98913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A57F01EB-9092-40DC-8D85-07F29CE531C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2475" y="57151"/>
          <a:ext cx="666749" cy="68946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6.%20ACTUALIZACION%20BASE%20PRESUPUESTO%20OBRA%20JUNIO%202020%20%20V6.0%20-260620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amsung\Desktop\BASE%20DATOS%20APU\BASE%20PRESUPUESTO%20OBRA%202017%20V13%20OFICIAL%20(1)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QUINDIO\QUINDIO%202020\5.%20ACTUALIZACION%20BASE%20PRESUPUESTO%20OBRA%20JUNIO%202020%20%20V6.0%20-%201206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MAT"/>
      <sheetName val="DATOS"/>
      <sheetName val="BASE"/>
      <sheetName val="PAPSO"/>
      <sheetName val="PRESUP CONSULT 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5">
          <cell r="C5" t="str">
            <v>REPÚBLICA DE COLOMBIA</v>
          </cell>
        </row>
        <row r="6">
          <cell r="C6" t="str">
            <v>DEPARTAMENTO DEL QUINDÍO</v>
          </cell>
        </row>
        <row r="7">
          <cell r="C7" t="str">
            <v>SECRETARÍA DE AGUAS E INFRAESTRUCTURA</v>
          </cell>
        </row>
        <row r="10">
          <cell r="C10" t="str">
            <v>SECRETARÍA DE AGUAS E INFRAESTRUCTURA</v>
          </cell>
        </row>
        <row r="11">
          <cell r="C11" t="str">
            <v>Arq. JULIANA ANDREA BEDOYA GIL</v>
          </cell>
        </row>
        <row r="12">
          <cell r="C12" t="str">
            <v>Profesional Contratista</v>
          </cell>
        </row>
        <row r="16">
          <cell r="C16" t="str">
            <v>Jefe Área Infraestructura Social</v>
          </cell>
        </row>
        <row r="21">
          <cell r="C21" t="str">
            <v>En el presente presupuesto, las cantidades de obra están de acuerdo con el estudios similares de la zona y los precios unitarios hacen parte de la base de datos de la Gobernación del Quindío.</v>
          </cell>
        </row>
        <row r="23">
          <cell r="C23" t="str">
            <v xml:space="preserve">Se debe tener en cuenta que el PRECIO UNITARIO NO incluye el valor de A.I.U. </v>
          </cell>
        </row>
      </sheetData>
      <sheetData sheetId="14">
        <row r="1">
          <cell r="B1" t="str">
            <v>REPÚBLICA DE COLOMBIA</v>
          </cell>
          <cell r="C1"/>
          <cell r="D1"/>
          <cell r="E1"/>
        </row>
        <row r="2">
          <cell r="B2" t="str">
            <v>DEPARTAMENTO DEL QUINDÍO</v>
          </cell>
          <cell r="C2"/>
          <cell r="D2"/>
          <cell r="E2"/>
        </row>
        <row r="3">
          <cell r="B3" t="str">
            <v>SECRETARÍA DE AGUAS E INFRAESTRUCTURA</v>
          </cell>
          <cell r="C3"/>
          <cell r="D3"/>
          <cell r="E3"/>
        </row>
        <row r="4">
          <cell r="B4"/>
          <cell r="C4"/>
          <cell r="D4"/>
          <cell r="E4"/>
        </row>
        <row r="5">
          <cell r="B5" t="str">
            <v>4. INDICE DE ACTIVIDADES</v>
          </cell>
          <cell r="C5"/>
          <cell r="D5"/>
          <cell r="E5"/>
        </row>
        <row r="6">
          <cell r="B6"/>
          <cell r="C6"/>
          <cell r="D6" t="str">
            <v>FECHA:</v>
          </cell>
          <cell r="E6" t="str">
            <v>MAYO DE 2020</v>
          </cell>
        </row>
        <row r="7">
          <cell r="B7"/>
          <cell r="C7"/>
          <cell r="D7"/>
          <cell r="E7"/>
        </row>
        <row r="8">
          <cell r="B8" t="str">
            <v>ITEM</v>
          </cell>
          <cell r="C8" t="str">
            <v>DESCRIPCION</v>
          </cell>
          <cell r="D8" t="str">
            <v>UNIDAD</v>
          </cell>
          <cell r="E8" t="str">
            <v>V/UNIT</v>
          </cell>
        </row>
        <row r="9">
          <cell r="B9" t="str">
            <v>4100</v>
          </cell>
          <cell r="C9" t="str">
            <v>ANÁLISIS BÁSICOS</v>
          </cell>
          <cell r="D9"/>
          <cell r="E9"/>
        </row>
        <row r="10">
          <cell r="B10" t="str">
            <v>4101</v>
          </cell>
          <cell r="C10" t="str">
            <v>Mortero 1:3</v>
          </cell>
          <cell r="D10" t="str">
            <v>M3</v>
          </cell>
          <cell r="E10">
            <v>329685</v>
          </cell>
        </row>
        <row r="11">
          <cell r="B11" t="str">
            <v>4102</v>
          </cell>
          <cell r="C11" t="str">
            <v>Mortero 1:3 Impermeabilizado</v>
          </cell>
          <cell r="D11" t="str">
            <v>M3</v>
          </cell>
          <cell r="E11">
            <v>565638</v>
          </cell>
        </row>
        <row r="12">
          <cell r="B12" t="str">
            <v>4103</v>
          </cell>
          <cell r="C12" t="str">
            <v>Mortero 1:4</v>
          </cell>
          <cell r="D12" t="str">
            <v>M3</v>
          </cell>
          <cell r="E12">
            <v>290480</v>
          </cell>
        </row>
        <row r="13">
          <cell r="B13" t="str">
            <v>4104</v>
          </cell>
          <cell r="C13" t="str">
            <v>Concreto clase A  (35 MPA)</v>
          </cell>
          <cell r="D13" t="str">
            <v>M3</v>
          </cell>
          <cell r="E13">
            <v>412344</v>
          </cell>
        </row>
        <row r="14">
          <cell r="B14" t="str">
            <v>4105</v>
          </cell>
          <cell r="C14" t="str">
            <v>Concreto clase B  (32 MPA)</v>
          </cell>
          <cell r="D14" t="str">
            <v>M3</v>
          </cell>
          <cell r="E14">
            <v>405077</v>
          </cell>
        </row>
        <row r="15">
          <cell r="B15" t="str">
            <v>4106</v>
          </cell>
          <cell r="C15" t="str">
            <v>Concreto clase C  (28 MPA)</v>
          </cell>
          <cell r="D15" t="str">
            <v>M3</v>
          </cell>
          <cell r="E15">
            <v>379504</v>
          </cell>
        </row>
        <row r="16">
          <cell r="B16" t="str">
            <v>4107</v>
          </cell>
          <cell r="C16" t="str">
            <v>Concreto clase D  (21 MPA)</v>
          </cell>
          <cell r="D16" t="str">
            <v>M3</v>
          </cell>
          <cell r="E16">
            <v>355293</v>
          </cell>
        </row>
        <row r="17">
          <cell r="B17" t="str">
            <v>4108</v>
          </cell>
          <cell r="C17" t="str">
            <v>Concreto clase E  (17,5 MPA)</v>
          </cell>
          <cell r="D17" t="str">
            <v>M3</v>
          </cell>
          <cell r="E17">
            <v>334352</v>
          </cell>
        </row>
        <row r="18">
          <cell r="B18" t="str">
            <v>4109</v>
          </cell>
          <cell r="C18" t="str">
            <v>Concreto clase F  (14 MPA)</v>
          </cell>
          <cell r="D18" t="str">
            <v>M3</v>
          </cell>
          <cell r="E18">
            <v>274340</v>
          </cell>
        </row>
        <row r="19">
          <cell r="B19" t="str">
            <v>4110</v>
          </cell>
          <cell r="C19" t="str">
            <v>Concreto clase G ciclópeo (60% concreto de 14 Mpa - 40% Piedra)</v>
          </cell>
          <cell r="D19" t="str">
            <v>M3</v>
          </cell>
          <cell r="E19">
            <v>209965</v>
          </cell>
        </row>
        <row r="20">
          <cell r="B20" t="str">
            <v>4111</v>
          </cell>
          <cell r="C20" t="str">
            <v>Concreto fluido 1/2" de 21Mpa - grouting</v>
          </cell>
          <cell r="D20" t="str">
            <v>M3</v>
          </cell>
          <cell r="E20">
            <v>409307</v>
          </cell>
        </row>
        <row r="21">
          <cell r="B21" t="str">
            <v>4112</v>
          </cell>
          <cell r="C21"/>
          <cell r="D21"/>
          <cell r="E21">
            <v>0</v>
          </cell>
        </row>
        <row r="22">
          <cell r="B22" t="str">
            <v>4113</v>
          </cell>
          <cell r="C22"/>
          <cell r="D22"/>
          <cell r="E22">
            <v>0</v>
          </cell>
        </row>
        <row r="23">
          <cell r="B23" t="str">
            <v>4114</v>
          </cell>
          <cell r="C23"/>
          <cell r="D23"/>
          <cell r="E23">
            <v>0</v>
          </cell>
        </row>
        <row r="24">
          <cell r="B24" t="str">
            <v>4115</v>
          </cell>
          <cell r="C24"/>
          <cell r="D24"/>
          <cell r="E24">
            <v>0</v>
          </cell>
        </row>
        <row r="25">
          <cell r="B25" t="str">
            <v>4116</v>
          </cell>
          <cell r="C25"/>
          <cell r="D25"/>
          <cell r="E25">
            <v>0</v>
          </cell>
        </row>
        <row r="26">
          <cell r="B26" t="str">
            <v>4117</v>
          </cell>
          <cell r="C26"/>
          <cell r="D26"/>
          <cell r="E26">
            <v>0</v>
          </cell>
        </row>
        <row r="27">
          <cell r="B27" t="str">
            <v>4118</v>
          </cell>
          <cell r="C27"/>
          <cell r="D27"/>
          <cell r="E27">
            <v>0</v>
          </cell>
        </row>
        <row r="28">
          <cell r="B28" t="str">
            <v>4119</v>
          </cell>
          <cell r="C28"/>
          <cell r="D28"/>
          <cell r="E28">
            <v>0</v>
          </cell>
        </row>
        <row r="29">
          <cell r="B29" t="str">
            <v>4120</v>
          </cell>
          <cell r="C29"/>
          <cell r="D29"/>
          <cell r="E29">
            <v>0</v>
          </cell>
        </row>
        <row r="30">
          <cell r="B30"/>
          <cell r="C30"/>
          <cell r="D30"/>
          <cell r="E30"/>
        </row>
        <row r="31">
          <cell r="B31" t="str">
            <v>4200</v>
          </cell>
          <cell r="C31" t="str">
            <v>PRELIMINARES EN VIAS</v>
          </cell>
          <cell r="D31"/>
          <cell r="E31"/>
        </row>
        <row r="32">
          <cell r="B32" t="str">
            <v>4201</v>
          </cell>
          <cell r="C32" t="str">
            <v>Campamento de 18 M2</v>
          </cell>
          <cell r="D32" t="str">
            <v>UND</v>
          </cell>
          <cell r="E32">
            <v>2568354</v>
          </cell>
        </row>
        <row r="33">
          <cell r="B33" t="str">
            <v>4202</v>
          </cell>
          <cell r="C33" t="str">
            <v>Campamento de 9 m2</v>
          </cell>
          <cell r="D33" t="str">
            <v>UND</v>
          </cell>
          <cell r="E33">
            <v>1370290</v>
          </cell>
        </row>
        <row r="34">
          <cell r="B34" t="str">
            <v>4203</v>
          </cell>
          <cell r="C34" t="str">
            <v>Cerramiento en alambre de púas 5 hilos y guadua</v>
          </cell>
          <cell r="D34" t="str">
            <v>ML</v>
          </cell>
          <cell r="E34">
            <v>9752</v>
          </cell>
        </row>
        <row r="35">
          <cell r="B35" t="str">
            <v>4204</v>
          </cell>
          <cell r="C35" t="str">
            <v>Cerramiento en Tela polisombra verde y guadua de H=2.1m</v>
          </cell>
          <cell r="D35" t="str">
            <v>ML</v>
          </cell>
          <cell r="E35">
            <v>11214</v>
          </cell>
        </row>
        <row r="36">
          <cell r="B36" t="str">
            <v>4205</v>
          </cell>
          <cell r="C36" t="str">
            <v>Conformación cunetas a mano en tierra</v>
          </cell>
          <cell r="D36" t="str">
            <v>ML</v>
          </cell>
          <cell r="E36">
            <v>1680</v>
          </cell>
        </row>
        <row r="37">
          <cell r="B37" t="str">
            <v>4206</v>
          </cell>
          <cell r="C37" t="str">
            <v>Corte pavimento con máquina, hasta 3cm</v>
          </cell>
          <cell r="D37" t="str">
            <v>ML</v>
          </cell>
          <cell r="E37">
            <v>2450</v>
          </cell>
        </row>
        <row r="38">
          <cell r="B38" t="str">
            <v>4207</v>
          </cell>
          <cell r="C38" t="str">
            <v>Demolición concreto ciclópeo</v>
          </cell>
          <cell r="D38" t="str">
            <v>M3</v>
          </cell>
          <cell r="E38">
            <v>43577</v>
          </cell>
        </row>
        <row r="39">
          <cell r="B39" t="str">
            <v>4208</v>
          </cell>
          <cell r="C39" t="str">
            <v>Demolición cuneta concreto e=7 a 12 cm</v>
          </cell>
          <cell r="D39" t="str">
            <v>M2</v>
          </cell>
          <cell r="E39">
            <v>13441</v>
          </cell>
        </row>
        <row r="40">
          <cell r="B40" t="str">
            <v>4209</v>
          </cell>
          <cell r="C40" t="str">
            <v>Demolición de estructuras en concreto simple.</v>
          </cell>
          <cell r="D40" t="str">
            <v>M3</v>
          </cell>
          <cell r="E40">
            <v>77755</v>
          </cell>
        </row>
        <row r="41">
          <cell r="B41" t="str">
            <v>4210</v>
          </cell>
          <cell r="C41" t="str">
            <v>Demolición de estructuras en concreto reforzado</v>
          </cell>
          <cell r="D41" t="str">
            <v>M3</v>
          </cell>
          <cell r="E41">
            <v>96957</v>
          </cell>
        </row>
        <row r="42">
          <cell r="B42" t="str">
            <v>4211</v>
          </cell>
          <cell r="C42" t="str">
            <v>Demolición de pisos y andenes de concreto  e=7 a 12 cm</v>
          </cell>
          <cell r="D42" t="str">
            <v>M2</v>
          </cell>
          <cell r="E42">
            <v>13441</v>
          </cell>
        </row>
        <row r="43">
          <cell r="B43" t="str">
            <v>4212</v>
          </cell>
          <cell r="C43" t="str">
            <v>Demolición de roca con martillo incluye retiro de sobrantes hasta 25Km</v>
          </cell>
          <cell r="D43" t="str">
            <v>M3</v>
          </cell>
          <cell r="E43">
            <v>119709</v>
          </cell>
        </row>
        <row r="44">
          <cell r="B44" t="str">
            <v>4213</v>
          </cell>
          <cell r="C44" t="str">
            <v>Demolición y rotura de pavimento asfaltico e&lt;=0,20m, Incluye cargue y retiro de sobrantes hasta 25Km</v>
          </cell>
          <cell r="D44" t="str">
            <v>M3</v>
          </cell>
          <cell r="E44">
            <v>98579</v>
          </cell>
        </row>
        <row r="45">
          <cell r="B45" t="str">
            <v>4214</v>
          </cell>
          <cell r="C45" t="str">
            <v>Demolición y rotura de pavimento Rigido e&lt;=0,20m, Incluye cargue y retiro de sobrantes hasta 25Km</v>
          </cell>
          <cell r="D45" t="str">
            <v>M3</v>
          </cell>
          <cell r="E45">
            <v>88617</v>
          </cell>
        </row>
        <row r="46">
          <cell r="B46" t="str">
            <v>4215</v>
          </cell>
          <cell r="C46" t="str">
            <v>Descapote  y limpieza a máquina incluye cargue y retiro de sobrantes hasta 25Km</v>
          </cell>
          <cell r="D46" t="str">
            <v>M2</v>
          </cell>
          <cell r="E46">
            <v>8837</v>
          </cell>
        </row>
        <row r="47">
          <cell r="B47" t="str">
            <v>4216</v>
          </cell>
          <cell r="C47" t="str">
            <v>Descapote y limpieza a mano</v>
          </cell>
          <cell r="D47" t="str">
            <v>M2</v>
          </cell>
          <cell r="E47">
            <v>2688</v>
          </cell>
        </row>
        <row r="48">
          <cell r="B48" t="str">
            <v>4217</v>
          </cell>
          <cell r="C48" t="str">
            <v>Desmonte de cercas en alambre de puas</v>
          </cell>
          <cell r="D48" t="str">
            <v>ML</v>
          </cell>
          <cell r="E48">
            <v>1344</v>
          </cell>
        </row>
        <row r="49">
          <cell r="B49" t="str">
            <v>4218</v>
          </cell>
          <cell r="C49" t="str">
            <v>Desmonte de estructuras metálicas</v>
          </cell>
          <cell r="D49" t="str">
            <v>Kg</v>
          </cell>
          <cell r="E49">
            <v>1493</v>
          </cell>
        </row>
        <row r="50">
          <cell r="B50" t="str">
            <v>4219</v>
          </cell>
          <cell r="C50" t="str">
            <v>Desmonte de gaviones</v>
          </cell>
          <cell r="D50" t="str">
            <v>M3</v>
          </cell>
          <cell r="E50">
            <v>5170</v>
          </cell>
        </row>
        <row r="51">
          <cell r="B51" t="str">
            <v>4220</v>
          </cell>
          <cell r="C51" t="str">
            <v>Desmonte de señales verticales Incluye cargue y retiro</v>
          </cell>
          <cell r="D51" t="str">
            <v>UND</v>
          </cell>
          <cell r="E51">
            <v>18360</v>
          </cell>
        </row>
        <row r="52">
          <cell r="B52" t="str">
            <v>4221</v>
          </cell>
          <cell r="C52" t="str">
            <v>Desmonte de tubería en concreto de 24" incluye cargue y retiro de sobrantes hasta 25Km</v>
          </cell>
          <cell r="D52" t="str">
            <v>ML</v>
          </cell>
          <cell r="E52">
            <v>24485</v>
          </cell>
        </row>
        <row r="53">
          <cell r="B53" t="str">
            <v>4222</v>
          </cell>
          <cell r="C53" t="str">
            <v>Desmonte y reinstalación cerca en alambre de puas y posteadura en madera y/o concreto</v>
          </cell>
          <cell r="D53" t="str">
            <v>ML</v>
          </cell>
          <cell r="E53">
            <v>3996</v>
          </cell>
        </row>
        <row r="54">
          <cell r="B54" t="str">
            <v>4223</v>
          </cell>
          <cell r="C54" t="str">
            <v>Empradización con prado trenza</v>
          </cell>
          <cell r="D54" t="str">
            <v>M2</v>
          </cell>
          <cell r="E54">
            <v>7580</v>
          </cell>
        </row>
        <row r="55">
          <cell r="B55" t="str">
            <v>4224</v>
          </cell>
          <cell r="C55" t="str">
            <v>Limpieza de box-coulvert a mano Incluye acarreo y retiro de sobrantes</v>
          </cell>
          <cell r="D55" t="str">
            <v>ML</v>
          </cell>
          <cell r="E55">
            <v>48008</v>
          </cell>
        </row>
        <row r="56">
          <cell r="B56" t="str">
            <v>4225</v>
          </cell>
          <cell r="C56" t="str">
            <v>Limpieza de cunetas a mano</v>
          </cell>
          <cell r="D56" t="str">
            <v>ML</v>
          </cell>
          <cell r="E56">
            <v>2240</v>
          </cell>
        </row>
        <row r="57">
          <cell r="B57" t="str">
            <v>4226</v>
          </cell>
          <cell r="C57" t="str">
            <v>Limpieza de obras transversales</v>
          </cell>
          <cell r="D57" t="str">
            <v>UND</v>
          </cell>
          <cell r="E57">
            <v>62907</v>
          </cell>
        </row>
        <row r="58">
          <cell r="B58" t="str">
            <v>4227</v>
          </cell>
          <cell r="C58" t="str">
            <v>Limpieza de sumideros Incluye acarreo y retiro de sobrantes hasta 25Km</v>
          </cell>
          <cell r="D58" t="str">
            <v>UND</v>
          </cell>
          <cell r="E58">
            <v>47195</v>
          </cell>
        </row>
        <row r="59">
          <cell r="B59" t="str">
            <v>4228</v>
          </cell>
          <cell r="C59" t="str">
            <v>Limpieza y adecuacion de causes a máquina No Incluye Retiro (Incluye Conformación de jarillon)</v>
          </cell>
          <cell r="D59" t="str">
            <v>M3</v>
          </cell>
          <cell r="E59">
            <v>9796</v>
          </cell>
        </row>
        <row r="60">
          <cell r="B60" t="str">
            <v>4229</v>
          </cell>
          <cell r="C60" t="str">
            <v>Localización y control topográfico de vias no urbana</v>
          </cell>
          <cell r="D60" t="str">
            <v>ML</v>
          </cell>
          <cell r="E60">
            <v>4024.68</v>
          </cell>
        </row>
        <row r="61">
          <cell r="B61" t="str">
            <v>4230</v>
          </cell>
          <cell r="C61" t="str">
            <v>Localización y control topográfico de vias</v>
          </cell>
          <cell r="D61" t="str">
            <v>MES</v>
          </cell>
          <cell r="E61">
            <v>8654628</v>
          </cell>
        </row>
        <row r="62">
          <cell r="B62" t="str">
            <v>4231</v>
          </cell>
          <cell r="C62" t="str">
            <v>Localización y control topográfico de vias urbanas</v>
          </cell>
          <cell r="D62" t="str">
            <v>M2</v>
          </cell>
          <cell r="E62">
            <v>5110</v>
          </cell>
        </row>
        <row r="63">
          <cell r="B63" t="str">
            <v>4232</v>
          </cell>
          <cell r="C63" t="str">
            <v>Localización y control topográfico de vías no urbanas</v>
          </cell>
          <cell r="D63" t="str">
            <v>KM</v>
          </cell>
          <cell r="E63">
            <v>4024682</v>
          </cell>
        </row>
        <row r="64">
          <cell r="B64" t="str">
            <v>4233</v>
          </cell>
          <cell r="C64" t="str">
            <v>Remoción de defensas metálicas</v>
          </cell>
          <cell r="D64" t="str">
            <v>ML</v>
          </cell>
          <cell r="E64">
            <v>747</v>
          </cell>
        </row>
        <row r="65">
          <cell r="B65" t="str">
            <v>4234</v>
          </cell>
          <cell r="C65" t="str">
            <v>Rocería de vías Incluye acarreo y retiro de sobrantes hasta 25Km y señalización preventiva</v>
          </cell>
          <cell r="D65" t="str">
            <v>M2</v>
          </cell>
          <cell r="E65">
            <v>426</v>
          </cell>
        </row>
        <row r="66">
          <cell r="B66" t="str">
            <v>4235</v>
          </cell>
          <cell r="C66" t="str">
            <v>Valla tipo 2x4 m</v>
          </cell>
          <cell r="D66" t="str">
            <v>UND</v>
          </cell>
          <cell r="E66">
            <v>1456077</v>
          </cell>
        </row>
        <row r="67">
          <cell r="B67" t="str">
            <v>4236</v>
          </cell>
          <cell r="C67" t="str">
            <v>Valla tipo 12x4 m</v>
          </cell>
          <cell r="D67" t="str">
            <v>UND</v>
          </cell>
          <cell r="E67">
            <v>4714989</v>
          </cell>
        </row>
        <row r="68">
          <cell r="B68" t="str">
            <v>4237</v>
          </cell>
          <cell r="C68" t="str">
            <v>Cargue y retiro de material sobrante hasta 25Km</v>
          </cell>
          <cell r="D68" t="str">
            <v>M3</v>
          </cell>
          <cell r="E68">
            <v>44029</v>
          </cell>
        </row>
        <row r="69">
          <cell r="B69" t="str">
            <v>4238</v>
          </cell>
          <cell r="C69" t="str">
            <v>Roceria de vías, descapote y limpieza Incluye acarreo y retiro de sobrantes hasta 25Km y señalización preventiva</v>
          </cell>
          <cell r="D69" t="str">
            <v>M2</v>
          </cell>
          <cell r="E69">
            <v>422</v>
          </cell>
        </row>
        <row r="70">
          <cell r="B70" t="str">
            <v>4239</v>
          </cell>
          <cell r="C70" t="str">
            <v>Demolición y rotura de concreto, Incluye cargue y retiro de sobrantes hasta 15 Km</v>
          </cell>
          <cell r="D70" t="str">
            <v>M3</v>
          </cell>
          <cell r="E70">
            <v>129899</v>
          </cell>
        </row>
        <row r="71">
          <cell r="B71" t="str">
            <v>4240</v>
          </cell>
          <cell r="C71" t="str">
            <v>Demolición y rotura de concreto, Incluye cargue y retiro de sobrantes hasta 25 Km</v>
          </cell>
          <cell r="D71" t="str">
            <v>M3</v>
          </cell>
          <cell r="E71">
            <v>148099</v>
          </cell>
        </row>
        <row r="72">
          <cell r="B72" t="str">
            <v>4241</v>
          </cell>
          <cell r="C72"/>
          <cell r="D72" t="str">
            <v>UND</v>
          </cell>
          <cell r="E72">
            <v>0</v>
          </cell>
        </row>
        <row r="73">
          <cell r="B73" t="str">
            <v>4242</v>
          </cell>
          <cell r="C73"/>
          <cell r="D73" t="str">
            <v>UND</v>
          </cell>
          <cell r="E73">
            <v>0</v>
          </cell>
        </row>
        <row r="74">
          <cell r="B74" t="str">
            <v>4243</v>
          </cell>
          <cell r="C74"/>
          <cell r="D74" t="str">
            <v>M3</v>
          </cell>
          <cell r="E74">
            <v>0</v>
          </cell>
        </row>
        <row r="75">
          <cell r="B75" t="str">
            <v>4244</v>
          </cell>
          <cell r="C75"/>
          <cell r="D75" t="str">
            <v>M2</v>
          </cell>
          <cell r="E75">
            <v>0</v>
          </cell>
        </row>
        <row r="76">
          <cell r="B76"/>
          <cell r="C76"/>
          <cell r="D76"/>
          <cell r="E76"/>
        </row>
        <row r="77">
          <cell r="B77"/>
          <cell r="C77"/>
          <cell r="D77"/>
          <cell r="E77"/>
        </row>
        <row r="78">
          <cell r="B78"/>
          <cell r="C78"/>
          <cell r="D78"/>
          <cell r="E78"/>
        </row>
        <row r="79">
          <cell r="B79"/>
          <cell r="C79"/>
          <cell r="D79"/>
          <cell r="E79"/>
        </row>
        <row r="80">
          <cell r="B80"/>
          <cell r="C80"/>
          <cell r="D80"/>
          <cell r="E80"/>
        </row>
        <row r="81">
          <cell r="B81"/>
          <cell r="C81"/>
          <cell r="D81"/>
          <cell r="E81"/>
        </row>
        <row r="82">
          <cell r="B82"/>
          <cell r="C82"/>
          <cell r="D82"/>
          <cell r="E82"/>
        </row>
        <row r="83">
          <cell r="B83"/>
          <cell r="C83"/>
          <cell r="D83"/>
          <cell r="E83"/>
        </row>
        <row r="84">
          <cell r="B84"/>
          <cell r="C84"/>
          <cell r="D84"/>
          <cell r="E84"/>
        </row>
        <row r="85">
          <cell r="B85"/>
          <cell r="C85"/>
          <cell r="D85"/>
          <cell r="E85"/>
        </row>
        <row r="86">
          <cell r="B86"/>
          <cell r="C86"/>
          <cell r="D86"/>
          <cell r="E86"/>
        </row>
        <row r="87">
          <cell r="B87"/>
          <cell r="C87"/>
          <cell r="D87"/>
          <cell r="E87"/>
        </row>
        <row r="88">
          <cell r="B88"/>
          <cell r="C88"/>
          <cell r="D88"/>
          <cell r="E88"/>
        </row>
        <row r="89">
          <cell r="B89"/>
          <cell r="C89"/>
          <cell r="D89"/>
          <cell r="E89"/>
        </row>
        <row r="90">
          <cell r="B90"/>
          <cell r="C90"/>
          <cell r="D90"/>
          <cell r="E90"/>
        </row>
        <row r="91">
          <cell r="B91"/>
          <cell r="C91"/>
          <cell r="D91"/>
          <cell r="E91"/>
        </row>
        <row r="92">
          <cell r="B92"/>
          <cell r="C92"/>
          <cell r="D92"/>
          <cell r="E92"/>
        </row>
        <row r="93">
          <cell r="B93"/>
          <cell r="C93"/>
          <cell r="D93"/>
          <cell r="E93"/>
        </row>
        <row r="94">
          <cell r="B94"/>
          <cell r="C94"/>
          <cell r="D94"/>
          <cell r="E94"/>
        </row>
        <row r="95">
          <cell r="B95"/>
          <cell r="C95"/>
          <cell r="D95"/>
          <cell r="E95"/>
        </row>
        <row r="96">
          <cell r="B96"/>
          <cell r="C96"/>
          <cell r="D96"/>
          <cell r="E96"/>
        </row>
        <row r="97">
          <cell r="B97"/>
          <cell r="C97"/>
          <cell r="D97"/>
          <cell r="E97"/>
        </row>
        <row r="98">
          <cell r="B98"/>
          <cell r="C98"/>
          <cell r="D98"/>
          <cell r="E98"/>
        </row>
        <row r="99">
          <cell r="B99"/>
          <cell r="C99"/>
          <cell r="D99"/>
          <cell r="E99"/>
        </row>
        <row r="100">
          <cell r="B100"/>
          <cell r="C100"/>
          <cell r="D100"/>
          <cell r="E100"/>
        </row>
        <row r="101">
          <cell r="B101"/>
          <cell r="C101"/>
          <cell r="D101"/>
          <cell r="E101"/>
        </row>
        <row r="102">
          <cell r="B102"/>
          <cell r="C102"/>
          <cell r="D102"/>
          <cell r="E102"/>
        </row>
        <row r="103">
          <cell r="B103"/>
          <cell r="C103"/>
          <cell r="D103"/>
          <cell r="E103"/>
        </row>
        <row r="104">
          <cell r="B104"/>
          <cell r="C104"/>
          <cell r="D104"/>
          <cell r="E104"/>
        </row>
        <row r="105">
          <cell r="B105"/>
          <cell r="C105"/>
          <cell r="D105"/>
          <cell r="E105"/>
        </row>
        <row r="106">
          <cell r="B106"/>
          <cell r="C106"/>
          <cell r="D106"/>
          <cell r="E106"/>
        </row>
        <row r="107">
          <cell r="B107"/>
          <cell r="C107"/>
          <cell r="D107"/>
          <cell r="E107"/>
        </row>
        <row r="108">
          <cell r="B108"/>
          <cell r="C108"/>
          <cell r="D108"/>
          <cell r="E108"/>
        </row>
        <row r="109">
          <cell r="B109"/>
          <cell r="C109"/>
          <cell r="D109"/>
          <cell r="E109"/>
        </row>
        <row r="110">
          <cell r="B110"/>
          <cell r="C110"/>
          <cell r="D110"/>
          <cell r="E110"/>
        </row>
        <row r="111">
          <cell r="B111"/>
          <cell r="C111"/>
          <cell r="D111"/>
          <cell r="E111"/>
        </row>
        <row r="112">
          <cell r="B112"/>
          <cell r="C112"/>
          <cell r="D112"/>
          <cell r="E112"/>
        </row>
        <row r="113">
          <cell r="B113"/>
          <cell r="C113"/>
          <cell r="D113"/>
          <cell r="E113"/>
        </row>
        <row r="114">
          <cell r="B114"/>
          <cell r="C114"/>
          <cell r="D114"/>
          <cell r="E114"/>
        </row>
        <row r="115">
          <cell r="B115"/>
          <cell r="C115"/>
          <cell r="D115"/>
          <cell r="E115"/>
        </row>
        <row r="116">
          <cell r="B116"/>
          <cell r="C116"/>
          <cell r="D116"/>
          <cell r="E116"/>
        </row>
        <row r="117">
          <cell r="B117"/>
          <cell r="C117"/>
          <cell r="D117"/>
          <cell r="E117"/>
        </row>
        <row r="118">
          <cell r="B118"/>
          <cell r="C118"/>
          <cell r="D118"/>
          <cell r="E118"/>
        </row>
        <row r="119">
          <cell r="B119"/>
          <cell r="C119"/>
          <cell r="D119"/>
          <cell r="E119"/>
        </row>
        <row r="120">
          <cell r="B120"/>
          <cell r="C120"/>
          <cell r="D120"/>
          <cell r="E120"/>
        </row>
        <row r="121">
          <cell r="B121"/>
          <cell r="C121"/>
          <cell r="D121"/>
          <cell r="E121"/>
        </row>
        <row r="122">
          <cell r="B122"/>
          <cell r="C122"/>
          <cell r="D122"/>
          <cell r="E122"/>
        </row>
        <row r="123">
          <cell r="B123"/>
          <cell r="C123"/>
          <cell r="D123"/>
          <cell r="E123"/>
        </row>
        <row r="124">
          <cell r="B124"/>
          <cell r="C124"/>
          <cell r="D124"/>
          <cell r="E124"/>
        </row>
        <row r="125">
          <cell r="B125"/>
          <cell r="C125"/>
          <cell r="D125"/>
          <cell r="E125"/>
        </row>
        <row r="126">
          <cell r="B126"/>
          <cell r="C126"/>
          <cell r="D126"/>
          <cell r="E126"/>
        </row>
        <row r="127">
          <cell r="B127"/>
          <cell r="C127"/>
          <cell r="D127"/>
          <cell r="E127"/>
        </row>
        <row r="128">
          <cell r="B128"/>
          <cell r="C128"/>
          <cell r="D128"/>
          <cell r="E128"/>
        </row>
        <row r="129">
          <cell r="B129"/>
          <cell r="C129"/>
          <cell r="D129"/>
          <cell r="E129"/>
        </row>
        <row r="130">
          <cell r="B130"/>
          <cell r="C130"/>
          <cell r="D130"/>
          <cell r="E130"/>
        </row>
        <row r="131">
          <cell r="B131"/>
          <cell r="C131"/>
          <cell r="D131"/>
          <cell r="E131"/>
        </row>
        <row r="132">
          <cell r="B132" t="str">
            <v>4237</v>
          </cell>
          <cell r="C132" t="str">
            <v>Cargue y retiro de material sobrante hasta 25Km</v>
          </cell>
          <cell r="D132" t="str">
            <v>M3</v>
          </cell>
          <cell r="E132">
            <v>48971</v>
          </cell>
        </row>
        <row r="133">
          <cell r="B133" t="str">
            <v>4238</v>
          </cell>
          <cell r="C133"/>
          <cell r="D133"/>
          <cell r="E133">
            <v>422</v>
          </cell>
        </row>
        <row r="134">
          <cell r="B134" t="str">
            <v>4239</v>
          </cell>
          <cell r="C134"/>
          <cell r="D134"/>
          <cell r="E134">
            <v>129899</v>
          </cell>
        </row>
        <row r="135">
          <cell r="B135" t="str">
            <v>4240</v>
          </cell>
          <cell r="C135"/>
          <cell r="D135"/>
          <cell r="E135">
            <v>148099</v>
          </cell>
        </row>
        <row r="136">
          <cell r="B136" t="str">
            <v>4241</v>
          </cell>
          <cell r="C136"/>
          <cell r="D136"/>
          <cell r="E136">
            <v>0</v>
          </cell>
        </row>
        <row r="137">
          <cell r="B137" t="str">
            <v>4242</v>
          </cell>
          <cell r="C137"/>
          <cell r="D137"/>
          <cell r="E137">
            <v>0</v>
          </cell>
        </row>
        <row r="138">
          <cell r="B138" t="str">
            <v>4243</v>
          </cell>
          <cell r="C138"/>
          <cell r="D138"/>
          <cell r="E138">
            <v>0</v>
          </cell>
        </row>
        <row r="139">
          <cell r="B139" t="str">
            <v>4244</v>
          </cell>
          <cell r="C139"/>
          <cell r="D139"/>
          <cell r="E139">
            <v>0</v>
          </cell>
        </row>
        <row r="140">
          <cell r="B140" t="str">
            <v>4245</v>
          </cell>
          <cell r="C140"/>
          <cell r="D140"/>
          <cell r="E140">
            <v>0</v>
          </cell>
        </row>
        <row r="141">
          <cell r="B141" t="str">
            <v>4246</v>
          </cell>
          <cell r="C141"/>
          <cell r="D141"/>
          <cell r="E141">
            <v>0</v>
          </cell>
        </row>
        <row r="142">
          <cell r="B142" t="str">
            <v>4247</v>
          </cell>
          <cell r="C142"/>
          <cell r="D142"/>
          <cell r="E142">
            <v>0</v>
          </cell>
        </row>
        <row r="143">
          <cell r="B143" t="str">
            <v>4248</v>
          </cell>
          <cell r="C143"/>
          <cell r="D143"/>
          <cell r="E143">
            <v>0</v>
          </cell>
        </row>
        <row r="144">
          <cell r="B144" t="str">
            <v>4249</v>
          </cell>
          <cell r="C144"/>
          <cell r="D144"/>
          <cell r="E144">
            <v>0</v>
          </cell>
        </row>
        <row r="145">
          <cell r="B145" t="str">
            <v>4250</v>
          </cell>
          <cell r="C145"/>
          <cell r="D145"/>
          <cell r="E145">
            <v>0</v>
          </cell>
        </row>
        <row r="146">
          <cell r="B146" t="str">
            <v>4251</v>
          </cell>
          <cell r="C146"/>
          <cell r="D146"/>
          <cell r="E146">
            <v>0</v>
          </cell>
        </row>
        <row r="147">
          <cell r="B147" t="str">
            <v>4252</v>
          </cell>
          <cell r="C147"/>
          <cell r="D147"/>
          <cell r="E147">
            <v>0</v>
          </cell>
        </row>
        <row r="148">
          <cell r="B148" t="str">
            <v>4253</v>
          </cell>
          <cell r="C148"/>
          <cell r="D148"/>
          <cell r="E148">
            <v>0</v>
          </cell>
        </row>
        <row r="149">
          <cell r="B149" t="str">
            <v>4254</v>
          </cell>
          <cell r="C149"/>
          <cell r="D149"/>
          <cell r="E149">
            <v>0</v>
          </cell>
        </row>
        <row r="150">
          <cell r="B150" t="str">
            <v>4255</v>
          </cell>
          <cell r="C150"/>
          <cell r="D150"/>
          <cell r="E150">
            <v>0</v>
          </cell>
        </row>
        <row r="151">
          <cell r="B151" t="str">
            <v>4256</v>
          </cell>
          <cell r="C151"/>
          <cell r="D151"/>
          <cell r="E151">
            <v>0</v>
          </cell>
        </row>
        <row r="152">
          <cell r="B152" t="str">
            <v>4257</v>
          </cell>
          <cell r="C152"/>
          <cell r="D152"/>
          <cell r="E152">
            <v>0</v>
          </cell>
        </row>
        <row r="153">
          <cell r="B153" t="str">
            <v>4258</v>
          </cell>
          <cell r="C153"/>
          <cell r="D153"/>
          <cell r="E153">
            <v>0</v>
          </cell>
        </row>
        <row r="154">
          <cell r="B154" t="str">
            <v>4259</v>
          </cell>
          <cell r="C154"/>
          <cell r="D154"/>
          <cell r="E154">
            <v>0</v>
          </cell>
        </row>
        <row r="155">
          <cell r="B155" t="str">
            <v>4260</v>
          </cell>
          <cell r="C155"/>
          <cell r="D155"/>
          <cell r="E155">
            <v>0</v>
          </cell>
        </row>
        <row r="156">
          <cell r="B156" t="str">
            <v>4261</v>
          </cell>
          <cell r="C156"/>
          <cell r="D156"/>
          <cell r="E156">
            <v>0</v>
          </cell>
        </row>
        <row r="157">
          <cell r="B157" t="str">
            <v>4262</v>
          </cell>
          <cell r="C157"/>
          <cell r="D157"/>
          <cell r="E157">
            <v>0</v>
          </cell>
        </row>
        <row r="158">
          <cell r="B158" t="str">
            <v>4263</v>
          </cell>
          <cell r="C158"/>
          <cell r="D158"/>
          <cell r="E158">
            <v>0</v>
          </cell>
        </row>
        <row r="159">
          <cell r="B159" t="str">
            <v>4264</v>
          </cell>
          <cell r="C159"/>
          <cell r="D159"/>
          <cell r="E159">
            <v>0</v>
          </cell>
        </row>
        <row r="160">
          <cell r="B160" t="str">
            <v>4265</v>
          </cell>
          <cell r="C160"/>
          <cell r="D160"/>
          <cell r="E160">
            <v>0</v>
          </cell>
        </row>
        <row r="161">
          <cell r="B161" t="str">
            <v>4266</v>
          </cell>
          <cell r="C161"/>
          <cell r="D161"/>
          <cell r="E161">
            <v>0</v>
          </cell>
        </row>
        <row r="162">
          <cell r="B162" t="str">
            <v>4267</v>
          </cell>
          <cell r="C162"/>
          <cell r="D162"/>
          <cell r="E162">
            <v>0</v>
          </cell>
        </row>
        <row r="163">
          <cell r="B163" t="str">
            <v>4268</v>
          </cell>
          <cell r="C163"/>
          <cell r="D163"/>
          <cell r="E163">
            <v>0</v>
          </cell>
        </row>
        <row r="164">
          <cell r="B164" t="str">
            <v>4269</v>
          </cell>
          <cell r="C164"/>
          <cell r="D164"/>
          <cell r="E164">
            <v>0</v>
          </cell>
        </row>
        <row r="165">
          <cell r="B165" t="str">
            <v>4270</v>
          </cell>
          <cell r="C165"/>
          <cell r="D165"/>
          <cell r="E165">
            <v>0</v>
          </cell>
        </row>
        <row r="166">
          <cell r="B166" t="str">
            <v>4271</v>
          </cell>
          <cell r="C166"/>
          <cell r="D166"/>
          <cell r="E166">
            <v>0</v>
          </cell>
        </row>
        <row r="167">
          <cell r="B167" t="str">
            <v>4272</v>
          </cell>
          <cell r="C167"/>
          <cell r="D167"/>
          <cell r="E167">
            <v>0</v>
          </cell>
        </row>
        <row r="168">
          <cell r="B168" t="str">
            <v>4273</v>
          </cell>
          <cell r="C168"/>
          <cell r="D168"/>
          <cell r="E168">
            <v>0</v>
          </cell>
        </row>
        <row r="169">
          <cell r="B169" t="str">
            <v>4274</v>
          </cell>
          <cell r="C169"/>
          <cell r="D169"/>
          <cell r="E169">
            <v>0</v>
          </cell>
        </row>
        <row r="170">
          <cell r="B170" t="str">
            <v>4275</v>
          </cell>
          <cell r="C170"/>
          <cell r="D170"/>
          <cell r="E170">
            <v>0</v>
          </cell>
        </row>
        <row r="171">
          <cell r="B171" t="str">
            <v>4276</v>
          </cell>
          <cell r="C171"/>
          <cell r="D171"/>
          <cell r="E171">
            <v>0</v>
          </cell>
        </row>
        <row r="172">
          <cell r="B172" t="str">
            <v>4277</v>
          </cell>
          <cell r="C172"/>
          <cell r="D172"/>
          <cell r="E172">
            <v>0</v>
          </cell>
        </row>
        <row r="173">
          <cell r="B173" t="str">
            <v>4278</v>
          </cell>
          <cell r="C173"/>
          <cell r="D173"/>
          <cell r="E173">
            <v>0</v>
          </cell>
        </row>
        <row r="174">
          <cell r="B174" t="str">
            <v>4279</v>
          </cell>
          <cell r="C174"/>
          <cell r="D174"/>
          <cell r="E174">
            <v>0</v>
          </cell>
        </row>
        <row r="175">
          <cell r="B175" t="str">
            <v>4280</v>
          </cell>
          <cell r="C175"/>
          <cell r="D175"/>
          <cell r="E175">
            <v>0</v>
          </cell>
        </row>
        <row r="176">
          <cell r="B176" t="str">
            <v>4281</v>
          </cell>
          <cell r="C176"/>
          <cell r="D176"/>
          <cell r="E176">
            <v>0</v>
          </cell>
        </row>
        <row r="177">
          <cell r="B177" t="str">
            <v>4282</v>
          </cell>
          <cell r="C177"/>
          <cell r="D177"/>
          <cell r="E177">
            <v>0</v>
          </cell>
        </row>
        <row r="178">
          <cell r="B178" t="str">
            <v>4283</v>
          </cell>
          <cell r="C178"/>
          <cell r="D178"/>
          <cell r="E178">
            <v>0</v>
          </cell>
        </row>
        <row r="179">
          <cell r="B179" t="str">
            <v>4284</v>
          </cell>
          <cell r="C179"/>
          <cell r="D179"/>
          <cell r="E179">
            <v>0</v>
          </cell>
        </row>
        <row r="180">
          <cell r="B180" t="str">
            <v>4285</v>
          </cell>
          <cell r="C180"/>
          <cell r="D180"/>
          <cell r="E180">
            <v>0</v>
          </cell>
        </row>
        <row r="181">
          <cell r="B181" t="str">
            <v>4286</v>
          </cell>
          <cell r="C181"/>
          <cell r="D181"/>
          <cell r="E181">
            <v>0</v>
          </cell>
        </row>
        <row r="182">
          <cell r="B182" t="str">
            <v>4287</v>
          </cell>
          <cell r="C182"/>
          <cell r="D182"/>
          <cell r="E182">
            <v>0</v>
          </cell>
        </row>
        <row r="183">
          <cell r="B183" t="str">
            <v>4288</v>
          </cell>
          <cell r="C183"/>
          <cell r="D183"/>
          <cell r="E183">
            <v>0</v>
          </cell>
        </row>
        <row r="184">
          <cell r="B184" t="str">
            <v>4289</v>
          </cell>
          <cell r="C184"/>
          <cell r="D184"/>
          <cell r="E184">
            <v>0</v>
          </cell>
        </row>
        <row r="185">
          <cell r="B185" t="str">
            <v>4290</v>
          </cell>
          <cell r="C185"/>
          <cell r="D185"/>
          <cell r="E185">
            <v>0</v>
          </cell>
        </row>
        <row r="186">
          <cell r="B186" t="str">
            <v>4291</v>
          </cell>
          <cell r="C186"/>
          <cell r="D186"/>
          <cell r="E186">
            <v>0</v>
          </cell>
        </row>
        <row r="187">
          <cell r="B187" t="str">
            <v>4292</v>
          </cell>
          <cell r="C187"/>
          <cell r="D187"/>
          <cell r="E187">
            <v>0</v>
          </cell>
        </row>
        <row r="188">
          <cell r="B188" t="str">
            <v>4293</v>
          </cell>
          <cell r="C188"/>
          <cell r="D188"/>
          <cell r="E188">
            <v>0</v>
          </cell>
        </row>
        <row r="189">
          <cell r="B189" t="str">
            <v>4294</v>
          </cell>
          <cell r="C189"/>
          <cell r="D189"/>
          <cell r="E189">
            <v>0</v>
          </cell>
        </row>
        <row r="190">
          <cell r="B190" t="str">
            <v>4295</v>
          </cell>
          <cell r="C190"/>
          <cell r="D190"/>
          <cell r="E190">
            <v>0</v>
          </cell>
        </row>
        <row r="191">
          <cell r="B191" t="str">
            <v>4296</v>
          </cell>
          <cell r="C191"/>
          <cell r="D191"/>
          <cell r="E191">
            <v>0</v>
          </cell>
        </row>
        <row r="192">
          <cell r="B192" t="str">
            <v>4297</v>
          </cell>
          <cell r="C192"/>
          <cell r="D192"/>
          <cell r="E192">
            <v>0</v>
          </cell>
        </row>
        <row r="193">
          <cell r="B193" t="str">
            <v>4298</v>
          </cell>
          <cell r="C193"/>
          <cell r="D193"/>
          <cell r="E193">
            <v>0</v>
          </cell>
        </row>
        <row r="194">
          <cell r="B194" t="str">
            <v>4299</v>
          </cell>
          <cell r="C194"/>
          <cell r="D194"/>
          <cell r="E194">
            <v>0</v>
          </cell>
        </row>
        <row r="195">
          <cell r="B195"/>
          <cell r="C195"/>
          <cell r="D195"/>
          <cell r="E195" t="str">
            <v/>
          </cell>
        </row>
        <row r="196">
          <cell r="B196" t="str">
            <v>4300</v>
          </cell>
          <cell r="C196" t="str">
            <v>MOVIMIENTO DE TIERRAS</v>
          </cell>
          <cell r="D196"/>
          <cell r="E196"/>
        </row>
        <row r="197">
          <cell r="B197" t="str">
            <v>4301</v>
          </cell>
          <cell r="C197"/>
          <cell r="D197"/>
          <cell r="E197">
            <v>0</v>
          </cell>
        </row>
        <row r="198">
          <cell r="B198" t="str">
            <v>4302</v>
          </cell>
          <cell r="C198" t="str">
            <v>Bombeo para excavacion bajo agua</v>
          </cell>
          <cell r="D198" t="str">
            <v>HH</v>
          </cell>
          <cell r="E198">
            <v>3264</v>
          </cell>
        </row>
        <row r="199">
          <cell r="B199" t="str">
            <v>4303</v>
          </cell>
          <cell r="C199" t="str">
            <v>Conformación - Nivelacion de terreno a mano</v>
          </cell>
          <cell r="D199" t="str">
            <v>M2</v>
          </cell>
          <cell r="E199">
            <v>1344</v>
          </cell>
        </row>
        <row r="200">
          <cell r="B200" t="str">
            <v>4304</v>
          </cell>
          <cell r="C200" t="str">
            <v>Conformación de pedraplenes compactado</v>
          </cell>
          <cell r="D200" t="str">
            <v>M3</v>
          </cell>
          <cell r="E200">
            <v>29445</v>
          </cell>
        </row>
        <row r="201">
          <cell r="B201" t="str">
            <v>4305</v>
          </cell>
          <cell r="C201" t="str">
            <v>Conformación de pedraplenes suelto</v>
          </cell>
          <cell r="D201" t="str">
            <v>M3</v>
          </cell>
          <cell r="E201">
            <v>8401</v>
          </cell>
        </row>
        <row r="202">
          <cell r="B202" t="str">
            <v>4306</v>
          </cell>
          <cell r="C202" t="str">
            <v>Corte y perfilada de taludes a máquina</v>
          </cell>
          <cell r="D202" t="str">
            <v>M3</v>
          </cell>
          <cell r="E202">
            <v>5240</v>
          </cell>
        </row>
        <row r="203">
          <cell r="B203" t="str">
            <v>4307</v>
          </cell>
          <cell r="C203" t="str">
            <v>Excavación  en material común a mano, Incluye cargue y retiro de sobrantes hasta 25Km</v>
          </cell>
          <cell r="D203" t="str">
            <v>M3</v>
          </cell>
          <cell r="E203">
            <v>51602</v>
          </cell>
        </row>
        <row r="204">
          <cell r="B204" t="str">
            <v>4308</v>
          </cell>
          <cell r="C204" t="str">
            <v xml:space="preserve">Excavación en material común a mano No Incluye cargue y retiro de sobrantes </v>
          </cell>
          <cell r="D204" t="str">
            <v>M3</v>
          </cell>
          <cell r="E204">
            <v>10261</v>
          </cell>
        </row>
        <row r="205">
          <cell r="B205" t="str">
            <v>4309</v>
          </cell>
          <cell r="C205" t="str">
            <v>Excavación en material común a máquina, Incluye cargue y retiro de sobrantes a hasta 25Km</v>
          </cell>
          <cell r="D205" t="str">
            <v>M3</v>
          </cell>
          <cell r="E205">
            <v>52090</v>
          </cell>
        </row>
        <row r="206">
          <cell r="B206" t="str">
            <v>4310</v>
          </cell>
          <cell r="C206" t="str">
            <v>Corte y Excavación en material común a máquina, No Incluye retiro de sobrantes</v>
          </cell>
          <cell r="D206" t="str">
            <v>M3</v>
          </cell>
          <cell r="E206">
            <v>7953</v>
          </cell>
        </row>
        <row r="207">
          <cell r="B207" t="str">
            <v>4311</v>
          </cell>
          <cell r="C207" t="str">
            <v>Excavación conglomerado a mano No incluye cargue y retiro de sobrantes</v>
          </cell>
          <cell r="D207" t="str">
            <v>M3</v>
          </cell>
          <cell r="E207">
            <v>25654</v>
          </cell>
        </row>
        <row r="208">
          <cell r="B208" t="str">
            <v>4312</v>
          </cell>
          <cell r="C208" t="str">
            <v>Excavacion manual en conglomerado entre 0-2m Incluye manejo de aguas</v>
          </cell>
          <cell r="D208" t="str">
            <v>M3</v>
          </cell>
          <cell r="E208">
            <v>41550</v>
          </cell>
        </row>
        <row r="209">
          <cell r="B209" t="str">
            <v>4313</v>
          </cell>
          <cell r="C209" t="str">
            <v>Excavacion en conglomerado para Caisson y/o Pilotes Prof: 0-2m No Incluye manejo de Agua</v>
          </cell>
          <cell r="D209" t="str">
            <v>M3</v>
          </cell>
          <cell r="E209">
            <v>74674</v>
          </cell>
        </row>
        <row r="210">
          <cell r="B210" t="str">
            <v>4314</v>
          </cell>
          <cell r="C210" t="str">
            <v>Excavacion en conglomerado para Caisson y/o Pilotes Prof: 2-4m No Incluye Manejo de Aguas</v>
          </cell>
          <cell r="D210" t="str">
            <v>M3</v>
          </cell>
          <cell r="E210">
            <v>112011</v>
          </cell>
        </row>
        <row r="211">
          <cell r="B211" t="str">
            <v>4315</v>
          </cell>
          <cell r="C211" t="str">
            <v>Excavacion en conglomerado para Caisson y/o Pilotes Prof: 4-6m No Incluye Manejo de Aguas</v>
          </cell>
          <cell r="D211" t="str">
            <v>M3</v>
          </cell>
          <cell r="E211">
            <v>268827</v>
          </cell>
        </row>
        <row r="212">
          <cell r="B212" t="str">
            <v>4316</v>
          </cell>
          <cell r="C212" t="str">
            <v>Excavacion en conglomerado para Caisson y/o Pilotes Prof: 0-2m Incluye manejo de Agua</v>
          </cell>
          <cell r="D212" t="str">
            <v>M3</v>
          </cell>
          <cell r="E212">
            <v>76594</v>
          </cell>
        </row>
        <row r="213">
          <cell r="B213" t="str">
            <v>4317</v>
          </cell>
          <cell r="C213" t="str">
            <v>Excavacion en conglomerado para Caisson y/o Pilotes Prof: 2-4m Incluye Manejo de Aguas</v>
          </cell>
          <cell r="D213" t="str">
            <v>M3</v>
          </cell>
          <cell r="E213">
            <v>113931</v>
          </cell>
        </row>
        <row r="214">
          <cell r="B214" t="str">
            <v>4318</v>
          </cell>
          <cell r="C214" t="str">
            <v>Excavacion en conglomerado para Caisson y/o Pilotes Prof: 4-6m Incluye Manejo de Aguas</v>
          </cell>
          <cell r="D214" t="str">
            <v>M3</v>
          </cell>
          <cell r="E214">
            <v>270747</v>
          </cell>
        </row>
        <row r="215">
          <cell r="B215" t="str">
            <v>4319</v>
          </cell>
          <cell r="C215" t="str">
            <v>Excavacion en Conglomerado para Caisson y/o Pilotes Prof: &gt;6m Incluye manejo de Agua</v>
          </cell>
          <cell r="D215" t="str">
            <v>M3</v>
          </cell>
          <cell r="E215">
            <v>339874</v>
          </cell>
        </row>
        <row r="216">
          <cell r="B216" t="str">
            <v>4320</v>
          </cell>
          <cell r="C216" t="str">
            <v>Excavación en roca a mano, incluye manejo de aguas</v>
          </cell>
          <cell r="D216" t="str">
            <v>M3</v>
          </cell>
          <cell r="E216">
            <v>224983</v>
          </cell>
        </row>
        <row r="217">
          <cell r="B217" t="str">
            <v>4321</v>
          </cell>
          <cell r="C217" t="str">
            <v>Excavacion en Roca para Caisson y/o Pilotes Prof: 0-2m Incluye manejo de Agua</v>
          </cell>
          <cell r="D217" t="str">
            <v>M3</v>
          </cell>
          <cell r="E217">
            <v>313883</v>
          </cell>
        </row>
        <row r="218">
          <cell r="B218" t="str">
            <v>4322</v>
          </cell>
          <cell r="C218" t="str">
            <v>Excavacion en Roca para Caisson y/o Pilotes Prof: 2-4m Incluye manejo de Agua</v>
          </cell>
          <cell r="D218" t="str">
            <v>M3</v>
          </cell>
          <cell r="E218">
            <v>392436</v>
          </cell>
        </row>
        <row r="219">
          <cell r="B219" t="str">
            <v>4323</v>
          </cell>
          <cell r="C219" t="str">
            <v>Excavacion en Roca para Caisson y/o Pilotes Prof: 4-6m Incluye manejo de Agua</v>
          </cell>
          <cell r="D219" t="str">
            <v>M3</v>
          </cell>
          <cell r="E219">
            <v>680465</v>
          </cell>
        </row>
        <row r="220">
          <cell r="B220" t="str">
            <v>4324</v>
          </cell>
          <cell r="C220" t="str">
            <v>Excavacion en Roca para Caisson y/o Pilotes Prof: &gt;6m Incluye manejo de Agua</v>
          </cell>
          <cell r="D220" t="str">
            <v>M3</v>
          </cell>
          <cell r="E220">
            <v>848482</v>
          </cell>
        </row>
        <row r="221">
          <cell r="B221" t="str">
            <v>4325</v>
          </cell>
          <cell r="C221" t="str">
            <v>Excavacion manual sin clasificar bajo agua (No Incluye Retiro)</v>
          </cell>
          <cell r="D221" t="str">
            <v>M3</v>
          </cell>
          <cell r="E221">
            <v>66334</v>
          </cell>
        </row>
        <row r="222">
          <cell r="B222" t="str">
            <v>4326</v>
          </cell>
          <cell r="C222" t="str">
            <v>Excavación para bacheo, incluye cargue y retiro de sobrantes hasta 25Km</v>
          </cell>
          <cell r="D222" t="str">
            <v>M3</v>
          </cell>
          <cell r="E222">
            <v>52590</v>
          </cell>
        </row>
        <row r="223">
          <cell r="B223" t="str">
            <v>4327</v>
          </cell>
          <cell r="C223" t="str">
            <v>Excavaciones mecánica en roca, No Incluye cargue y retiro de sobrantes</v>
          </cell>
          <cell r="D223" t="str">
            <v>M3</v>
          </cell>
          <cell r="E223">
            <v>18522</v>
          </cell>
        </row>
        <row r="224">
          <cell r="B224" t="str">
            <v>4328</v>
          </cell>
          <cell r="C224" t="str">
            <v>Remoción y configuración de material de río a máquina</v>
          </cell>
          <cell r="D224" t="str">
            <v>M3</v>
          </cell>
          <cell r="E224">
            <v>7741</v>
          </cell>
        </row>
        <row r="225">
          <cell r="B225" t="str">
            <v>4329</v>
          </cell>
          <cell r="C225" t="str">
            <v xml:space="preserve">Lleno compactado Incluye suministro de material de préstamo de cantera y/o rio </v>
          </cell>
          <cell r="D225" t="str">
            <v>M3</v>
          </cell>
          <cell r="E225">
            <v>57441</v>
          </cell>
        </row>
        <row r="226">
          <cell r="B226" t="str">
            <v>4330</v>
          </cell>
          <cell r="C226" t="str">
            <v>Lleno compactado a maquina con suministro de material común</v>
          </cell>
          <cell r="D226" t="str">
            <v>M3</v>
          </cell>
          <cell r="E226">
            <v>89821</v>
          </cell>
        </row>
        <row r="227">
          <cell r="B227" t="str">
            <v>4331</v>
          </cell>
          <cell r="C227" t="str">
            <v>Lleno compactado con material del sitio</v>
          </cell>
          <cell r="D227" t="str">
            <v>M3</v>
          </cell>
          <cell r="E227">
            <v>24551</v>
          </cell>
        </row>
        <row r="228">
          <cell r="B228" t="str">
            <v>4332</v>
          </cell>
          <cell r="C228" t="str">
            <v>Perfilada superficial de taludes a mano (No Incluye retiro)</v>
          </cell>
          <cell r="D228" t="str">
            <v>M2</v>
          </cell>
          <cell r="E228">
            <v>4480</v>
          </cell>
        </row>
        <row r="229">
          <cell r="B229" t="str">
            <v>4333</v>
          </cell>
          <cell r="C229" t="str">
            <v>Remoción mecánica de derrumbes - en via, incluye cargue y retiro de sobrantes hasta 10Km</v>
          </cell>
          <cell r="D229" t="str">
            <v>M3</v>
          </cell>
          <cell r="E229">
            <v>23015</v>
          </cell>
        </row>
        <row r="230">
          <cell r="B230" t="str">
            <v>4334</v>
          </cell>
          <cell r="C230" t="str">
            <v>Remoción mecánica de derrumbes- No incluye retiro de sobrantes</v>
          </cell>
          <cell r="D230" t="str">
            <v>M3</v>
          </cell>
          <cell r="E230">
            <v>9448</v>
          </cell>
        </row>
        <row r="231">
          <cell r="B231" t="str">
            <v>4335</v>
          </cell>
          <cell r="C231" t="str">
            <v>Conformación zonas de depósito</v>
          </cell>
          <cell r="D231" t="str">
            <v>M2</v>
          </cell>
          <cell r="E231">
            <v>720</v>
          </cell>
        </row>
        <row r="232">
          <cell r="B232" t="str">
            <v>4336</v>
          </cell>
          <cell r="C232"/>
          <cell r="D232"/>
          <cell r="E232">
            <v>0</v>
          </cell>
        </row>
        <row r="233">
          <cell r="B233" t="str">
            <v>4337</v>
          </cell>
          <cell r="C233"/>
          <cell r="D233"/>
          <cell r="E233">
            <v>0</v>
          </cell>
        </row>
        <row r="234">
          <cell r="B234" t="str">
            <v>4338</v>
          </cell>
          <cell r="C234"/>
          <cell r="D234"/>
          <cell r="E234">
            <v>0</v>
          </cell>
        </row>
        <row r="235">
          <cell r="B235" t="str">
            <v>4339</v>
          </cell>
          <cell r="C235"/>
          <cell r="D235"/>
          <cell r="E235">
            <v>0</v>
          </cell>
        </row>
        <row r="236">
          <cell r="B236" t="str">
            <v>4340</v>
          </cell>
          <cell r="C236"/>
          <cell r="D236"/>
          <cell r="E236">
            <v>0</v>
          </cell>
        </row>
        <row r="237">
          <cell r="B237" t="str">
            <v>4341</v>
          </cell>
          <cell r="C237"/>
          <cell r="D237"/>
          <cell r="E237">
            <v>0</v>
          </cell>
        </row>
        <row r="238">
          <cell r="B238" t="str">
            <v>4342</v>
          </cell>
          <cell r="C238"/>
          <cell r="D238"/>
          <cell r="E238">
            <v>0</v>
          </cell>
        </row>
        <row r="239">
          <cell r="B239" t="str">
            <v>4343</v>
          </cell>
          <cell r="C239"/>
          <cell r="D239"/>
          <cell r="E239">
            <v>0</v>
          </cell>
        </row>
        <row r="240">
          <cell r="B240" t="str">
            <v>4344</v>
          </cell>
          <cell r="C240"/>
          <cell r="D240"/>
          <cell r="E240">
            <v>0</v>
          </cell>
        </row>
        <row r="241">
          <cell r="B241" t="str">
            <v>4345</v>
          </cell>
          <cell r="C241"/>
          <cell r="D241"/>
          <cell r="E241">
            <v>0</v>
          </cell>
        </row>
        <row r="242">
          <cell r="B242" t="str">
            <v>4346</v>
          </cell>
          <cell r="C242"/>
          <cell r="D242"/>
          <cell r="E242">
            <v>0</v>
          </cell>
        </row>
        <row r="243">
          <cell r="B243" t="str">
            <v>4347</v>
          </cell>
          <cell r="C243"/>
          <cell r="D243"/>
          <cell r="E243">
            <v>0</v>
          </cell>
        </row>
        <row r="244">
          <cell r="B244" t="str">
            <v>4348</v>
          </cell>
          <cell r="C244"/>
          <cell r="D244"/>
          <cell r="E244">
            <v>0</v>
          </cell>
        </row>
        <row r="245">
          <cell r="B245" t="str">
            <v>4349</v>
          </cell>
          <cell r="C245"/>
          <cell r="D245"/>
          <cell r="E245">
            <v>0</v>
          </cell>
        </row>
        <row r="246">
          <cell r="B246" t="str">
            <v>4350</v>
          </cell>
          <cell r="C246"/>
          <cell r="D246"/>
          <cell r="E246">
            <v>0</v>
          </cell>
        </row>
        <row r="247">
          <cell r="B247" t="str">
            <v>4351</v>
          </cell>
          <cell r="C247"/>
          <cell r="D247"/>
          <cell r="E247">
            <v>0</v>
          </cell>
        </row>
        <row r="248">
          <cell r="B248" t="str">
            <v>4352</v>
          </cell>
          <cell r="C248"/>
          <cell r="D248"/>
          <cell r="E248">
            <v>0</v>
          </cell>
        </row>
        <row r="249">
          <cell r="B249" t="str">
            <v>4353</v>
          </cell>
          <cell r="C249"/>
          <cell r="D249"/>
          <cell r="E249">
            <v>0</v>
          </cell>
        </row>
        <row r="250">
          <cell r="B250" t="str">
            <v>4354</v>
          </cell>
          <cell r="C250"/>
          <cell r="D250"/>
          <cell r="E250">
            <v>0</v>
          </cell>
        </row>
        <row r="251">
          <cell r="B251" t="str">
            <v>4355</v>
          </cell>
          <cell r="C251"/>
          <cell r="D251"/>
          <cell r="E251">
            <v>0</v>
          </cell>
        </row>
        <row r="252">
          <cell r="B252" t="str">
            <v>4356</v>
          </cell>
          <cell r="C252"/>
          <cell r="D252"/>
          <cell r="E252">
            <v>0</v>
          </cell>
        </row>
        <row r="253">
          <cell r="B253" t="str">
            <v>4357</v>
          </cell>
          <cell r="C253"/>
          <cell r="D253"/>
          <cell r="E253">
            <v>0</v>
          </cell>
        </row>
        <row r="254">
          <cell r="B254" t="str">
            <v>4358</v>
          </cell>
          <cell r="C254"/>
          <cell r="D254"/>
          <cell r="E254">
            <v>0</v>
          </cell>
        </row>
        <row r="255">
          <cell r="B255" t="str">
            <v>4359</v>
          </cell>
          <cell r="C255"/>
          <cell r="D255"/>
          <cell r="E255">
            <v>0</v>
          </cell>
        </row>
        <row r="256">
          <cell r="B256" t="str">
            <v>4360</v>
          </cell>
          <cell r="C256"/>
          <cell r="D256"/>
          <cell r="E256">
            <v>0</v>
          </cell>
        </row>
        <row r="257">
          <cell r="B257"/>
          <cell r="C257"/>
          <cell r="D257"/>
          <cell r="E257"/>
        </row>
        <row r="258">
          <cell r="B258" t="str">
            <v>4400</v>
          </cell>
          <cell r="C258" t="str">
            <v>REHABILITACION DE VIA</v>
          </cell>
          <cell r="D258"/>
          <cell r="E258"/>
        </row>
        <row r="259">
          <cell r="B259" t="str">
            <v>4401</v>
          </cell>
          <cell r="C259" t="str">
            <v>Reparacion baches con material tipo sub-base e=0.20m</v>
          </cell>
          <cell r="D259" t="str">
            <v>M2</v>
          </cell>
          <cell r="E259">
            <v>24900</v>
          </cell>
        </row>
        <row r="260">
          <cell r="B260" t="str">
            <v>4402</v>
          </cell>
          <cell r="C260" t="str">
            <v>Reparacion baches con material tipo base e=0.15m</v>
          </cell>
          <cell r="D260" t="str">
            <v>M2</v>
          </cell>
          <cell r="E260">
            <v>27007</v>
          </cell>
        </row>
        <row r="261">
          <cell r="B261" t="str">
            <v>4403</v>
          </cell>
          <cell r="C261" t="str">
            <v>Conformación de calzada existente, sin compactar (cuneteada y Perfilada)</v>
          </cell>
          <cell r="D261" t="str">
            <v>M2</v>
          </cell>
          <cell r="E261">
            <v>764</v>
          </cell>
        </row>
        <row r="262">
          <cell r="B262" t="str">
            <v>4404</v>
          </cell>
          <cell r="C262" t="str">
            <v>Suministro, Riego y Compactacion de Sub-Base granular Tipo INVIAS</v>
          </cell>
          <cell r="D262" t="str">
            <v>M3</v>
          </cell>
          <cell r="E262">
            <v>145288</v>
          </cell>
        </row>
        <row r="263">
          <cell r="B263" t="str">
            <v>4405</v>
          </cell>
          <cell r="C263" t="str">
            <v>Suministro, Riego y Compactacion de Base Granular Tipo INVIAS</v>
          </cell>
          <cell r="D263" t="str">
            <v>M3</v>
          </cell>
          <cell r="E263">
            <v>153036</v>
          </cell>
        </row>
        <row r="264">
          <cell r="B264" t="str">
            <v>4406</v>
          </cell>
          <cell r="C264" t="str">
            <v>Suministro, Riego y Compactacion de Sub-Base granular tipo INVIAS,  No Incluye transporte.</v>
          </cell>
          <cell r="D264" t="str">
            <v>M3</v>
          </cell>
          <cell r="E264">
            <v>104643</v>
          </cell>
        </row>
        <row r="265">
          <cell r="B265" t="str">
            <v>4407</v>
          </cell>
          <cell r="C265" t="str">
            <v>Suministro, Riego y Compactacion de Base Granular Compactada -  tipo INVIAS, No Incluye transporte.</v>
          </cell>
          <cell r="D265" t="str">
            <v>M3</v>
          </cell>
          <cell r="E265">
            <v>112411</v>
          </cell>
        </row>
        <row r="266">
          <cell r="B266" t="str">
            <v>4408</v>
          </cell>
          <cell r="C266" t="str">
            <v>Riego y Compactacion de Sub-Base granular, sin suministro de material.</v>
          </cell>
          <cell r="D266" t="str">
            <v>M3</v>
          </cell>
          <cell r="E266">
            <v>43661</v>
          </cell>
        </row>
        <row r="267">
          <cell r="B267" t="str">
            <v>4409</v>
          </cell>
          <cell r="C267" t="str">
            <v>Conformación y compactación de Sub-rasante</v>
          </cell>
          <cell r="D267" t="str">
            <v>M2</v>
          </cell>
          <cell r="E267">
            <v>3002</v>
          </cell>
        </row>
        <row r="268">
          <cell r="B268" t="str">
            <v>4410</v>
          </cell>
          <cell r="C268" t="str">
            <v>Conformación y compactación de material granular.</v>
          </cell>
          <cell r="D268" t="str">
            <v>M3</v>
          </cell>
          <cell r="E268">
            <v>35254</v>
          </cell>
        </row>
        <row r="269">
          <cell r="B269" t="str">
            <v>4411</v>
          </cell>
          <cell r="C269" t="str">
            <v>Suministro, riego y compactacion de Sub-base para anden, berma y/o cuneta</v>
          </cell>
          <cell r="D269" t="str">
            <v>M3</v>
          </cell>
          <cell r="E269">
            <v>115883</v>
          </cell>
        </row>
        <row r="270">
          <cell r="B270" t="str">
            <v>4412</v>
          </cell>
          <cell r="C270" t="str">
            <v>Suministro, riego y compactación de material de afirmado para vía</v>
          </cell>
          <cell r="D270" t="str">
            <v>M3</v>
          </cell>
          <cell r="E270">
            <v>101221</v>
          </cell>
        </row>
        <row r="271">
          <cell r="B271" t="str">
            <v>4413</v>
          </cell>
          <cell r="C271" t="str">
            <v>Imprimación con emulsión asfaltica CRL (40%W+60%E) Para parcheo</v>
          </cell>
          <cell r="D271" t="str">
            <v>M2</v>
          </cell>
          <cell r="E271">
            <v>3340</v>
          </cell>
        </row>
        <row r="272">
          <cell r="B272" t="str">
            <v>4414</v>
          </cell>
          <cell r="C272" t="str">
            <v>Imprimación con emulsión asfaltica CRL (40%W+60%E)</v>
          </cell>
          <cell r="D272" t="str">
            <v>M2</v>
          </cell>
          <cell r="E272">
            <v>2358</v>
          </cell>
        </row>
        <row r="273">
          <cell r="B273" t="str">
            <v>4415</v>
          </cell>
          <cell r="C273"/>
          <cell r="D273" t="str">
            <v>M2</v>
          </cell>
          <cell r="E273">
            <v>0</v>
          </cell>
        </row>
        <row r="274">
          <cell r="B274" t="str">
            <v>4416</v>
          </cell>
          <cell r="C274"/>
          <cell r="D274" t="str">
            <v>M2</v>
          </cell>
          <cell r="E274">
            <v>0</v>
          </cell>
        </row>
        <row r="275">
          <cell r="B275" t="str">
            <v>4417</v>
          </cell>
          <cell r="C275" t="str">
            <v>Suministro Riego y compactacion de Carpeta asfáltica MDC-19. Incluye transporte hasta 25 Km</v>
          </cell>
          <cell r="D275" t="str">
            <v>M3</v>
          </cell>
          <cell r="E275">
            <v>702203</v>
          </cell>
        </row>
        <row r="276">
          <cell r="B276" t="str">
            <v>4418</v>
          </cell>
          <cell r="C276" t="str">
            <v>Suministro Riego y compactacion de Carpeta asfáltica MDC-19 para parcheo. Incluye transporte hasta 25 Km</v>
          </cell>
          <cell r="D276" t="str">
            <v>M3</v>
          </cell>
          <cell r="E276">
            <v>715349</v>
          </cell>
        </row>
        <row r="277">
          <cell r="B277" t="str">
            <v>4419</v>
          </cell>
          <cell r="C277"/>
          <cell r="D277"/>
          <cell r="E277">
            <v>0</v>
          </cell>
        </row>
        <row r="278">
          <cell r="B278" t="str">
            <v>4420</v>
          </cell>
          <cell r="C278" t="str">
            <v>Escarificacion carpeta de rodadura y compactacion de rasante</v>
          </cell>
          <cell r="D278" t="str">
            <v>M2</v>
          </cell>
          <cell r="E278">
            <v>6144</v>
          </cell>
        </row>
        <row r="279">
          <cell r="B279" t="str">
            <v>4421</v>
          </cell>
          <cell r="C279" t="str">
            <v>Fresado de pavimento asfáltico en espesor de 10 cm</v>
          </cell>
          <cell r="D279" t="str">
            <v>M3</v>
          </cell>
          <cell r="E279">
            <v>98878</v>
          </cell>
        </row>
        <row r="280">
          <cell r="B280" t="str">
            <v>4422</v>
          </cell>
          <cell r="C280" t="str">
            <v>Fresado de pavimento asfáltico en espesor de 5 cm</v>
          </cell>
          <cell r="D280" t="str">
            <v>M3</v>
          </cell>
          <cell r="E280">
            <v>49919</v>
          </cell>
        </row>
        <row r="281">
          <cell r="B281" t="str">
            <v>4423</v>
          </cell>
          <cell r="C281" t="str">
            <v xml:space="preserve">Fresado de pavimento asfáltico en espesor de 10 cm y retiro de material hasta 25Km </v>
          </cell>
          <cell r="D281" t="str">
            <v>M3</v>
          </cell>
          <cell r="E281">
            <v>141128</v>
          </cell>
        </row>
        <row r="282">
          <cell r="B282" t="str">
            <v>4424</v>
          </cell>
          <cell r="C282" t="str">
            <v xml:space="preserve">Fresado de pavimento asfáltico en espesor de 5 cm y retiro de material hasta 25Km </v>
          </cell>
          <cell r="D282" t="str">
            <v>M3</v>
          </cell>
          <cell r="E282">
            <v>82419</v>
          </cell>
        </row>
        <row r="283">
          <cell r="B283" t="str">
            <v>4425</v>
          </cell>
          <cell r="C283" t="str">
            <v>Sello de grietas en pavimento asfáltico sin ruteo.</v>
          </cell>
          <cell r="D283" t="str">
            <v>ML</v>
          </cell>
          <cell r="E283">
            <v>3063</v>
          </cell>
        </row>
        <row r="284">
          <cell r="B284" t="str">
            <v>4426</v>
          </cell>
          <cell r="C284" t="str">
            <v>Sello de grietas en pavimento asfáltico con ruteo.</v>
          </cell>
          <cell r="D284" t="str">
            <v>ML</v>
          </cell>
          <cell r="E284">
            <v>3128</v>
          </cell>
        </row>
        <row r="285">
          <cell r="B285" t="str">
            <v>4427</v>
          </cell>
          <cell r="C285" t="str">
            <v>Transporte de material Granular (Incluye cargue)</v>
          </cell>
          <cell r="D285" t="str">
            <v>M3/Km</v>
          </cell>
          <cell r="E285">
            <v>1554</v>
          </cell>
        </row>
        <row r="286">
          <cell r="B286" t="str">
            <v>4428</v>
          </cell>
          <cell r="C286" t="str">
            <v>Anclaje en acero de d=3/8"- incluye perforacion d=1/2" long= 10-15cm</v>
          </cell>
          <cell r="D286" t="str">
            <v>UND</v>
          </cell>
          <cell r="E286">
            <v>22089</v>
          </cell>
        </row>
        <row r="287">
          <cell r="B287" t="str">
            <v>4429</v>
          </cell>
          <cell r="C287" t="str">
            <v>Suministro Riego y compactacion de Concreto asfáltico para reductor de velocidad.</v>
          </cell>
          <cell r="D287" t="str">
            <v>M3</v>
          </cell>
          <cell r="E287">
            <v>694656</v>
          </cell>
        </row>
        <row r="288">
          <cell r="B288" t="str">
            <v>4430</v>
          </cell>
          <cell r="C288"/>
          <cell r="D288"/>
          <cell r="E288">
            <v>0</v>
          </cell>
        </row>
        <row r="289">
          <cell r="B289" t="str">
            <v>4431</v>
          </cell>
          <cell r="C289"/>
          <cell r="D289"/>
          <cell r="E289">
            <v>0</v>
          </cell>
        </row>
        <row r="290">
          <cell r="B290" t="str">
            <v>4432</v>
          </cell>
          <cell r="C290"/>
          <cell r="D290"/>
          <cell r="E290">
            <v>0</v>
          </cell>
        </row>
        <row r="291">
          <cell r="B291" t="str">
            <v>4433</v>
          </cell>
          <cell r="C291"/>
          <cell r="D291"/>
          <cell r="E291">
            <v>0</v>
          </cell>
        </row>
        <row r="292">
          <cell r="B292" t="str">
            <v>4434</v>
          </cell>
          <cell r="C292"/>
          <cell r="D292"/>
          <cell r="E292">
            <v>0</v>
          </cell>
        </row>
        <row r="293">
          <cell r="B293" t="str">
            <v>4435</v>
          </cell>
          <cell r="C293"/>
          <cell r="D293"/>
          <cell r="E293">
            <v>0</v>
          </cell>
        </row>
        <row r="294">
          <cell r="B294" t="str">
            <v>4436</v>
          </cell>
          <cell r="C294"/>
          <cell r="D294"/>
          <cell r="E294">
            <v>0</v>
          </cell>
        </row>
        <row r="295">
          <cell r="B295" t="str">
            <v>4437</v>
          </cell>
          <cell r="C295"/>
          <cell r="D295"/>
          <cell r="E295">
            <v>0</v>
          </cell>
        </row>
        <row r="296">
          <cell r="B296" t="str">
            <v>4438</v>
          </cell>
          <cell r="C296"/>
          <cell r="D296"/>
          <cell r="E296">
            <v>0</v>
          </cell>
        </row>
        <row r="297">
          <cell r="B297" t="str">
            <v>4439</v>
          </cell>
          <cell r="C297"/>
          <cell r="D297"/>
          <cell r="E297">
            <v>0</v>
          </cell>
        </row>
        <row r="298">
          <cell r="B298" t="str">
            <v>4440</v>
          </cell>
          <cell r="C298"/>
          <cell r="D298"/>
          <cell r="E298">
            <v>0</v>
          </cell>
        </row>
        <row r="299">
          <cell r="B299" t="str">
            <v>4441</v>
          </cell>
          <cell r="C299"/>
          <cell r="D299"/>
          <cell r="E299">
            <v>0</v>
          </cell>
        </row>
        <row r="300">
          <cell r="B300" t="str">
            <v>4442</v>
          </cell>
          <cell r="C300"/>
          <cell r="D300"/>
          <cell r="E300">
            <v>0</v>
          </cell>
        </row>
        <row r="301">
          <cell r="B301" t="str">
            <v>4443</v>
          </cell>
          <cell r="C301"/>
          <cell r="D301"/>
          <cell r="E301">
            <v>0</v>
          </cell>
        </row>
        <row r="302">
          <cell r="B302" t="str">
            <v>4444</v>
          </cell>
          <cell r="C302"/>
          <cell r="D302"/>
          <cell r="E302">
            <v>0</v>
          </cell>
        </row>
        <row r="303">
          <cell r="B303" t="str">
            <v>4445</v>
          </cell>
          <cell r="C303"/>
          <cell r="D303"/>
          <cell r="E303">
            <v>0</v>
          </cell>
        </row>
        <row r="304">
          <cell r="B304" t="str">
            <v>4446</v>
          </cell>
          <cell r="C304"/>
          <cell r="D304"/>
          <cell r="E304">
            <v>0</v>
          </cell>
        </row>
        <row r="305">
          <cell r="B305" t="str">
            <v>4447</v>
          </cell>
          <cell r="C305"/>
          <cell r="D305"/>
          <cell r="E305">
            <v>0</v>
          </cell>
        </row>
        <row r="306">
          <cell r="B306" t="str">
            <v>4448</v>
          </cell>
          <cell r="C306"/>
          <cell r="D306"/>
          <cell r="E306">
            <v>0</v>
          </cell>
        </row>
        <row r="307">
          <cell r="B307" t="str">
            <v>4449</v>
          </cell>
          <cell r="C307"/>
          <cell r="D307"/>
          <cell r="E307">
            <v>0</v>
          </cell>
        </row>
        <row r="308">
          <cell r="B308" t="str">
            <v>4450</v>
          </cell>
          <cell r="C308"/>
          <cell r="D308"/>
          <cell r="E308">
            <v>0</v>
          </cell>
        </row>
        <row r="309">
          <cell r="B309" t="str">
            <v>4451</v>
          </cell>
          <cell r="C309"/>
          <cell r="D309"/>
          <cell r="E309">
            <v>0</v>
          </cell>
        </row>
        <row r="310">
          <cell r="B310" t="str">
            <v>4452</v>
          </cell>
          <cell r="C310"/>
          <cell r="D310"/>
          <cell r="E310">
            <v>0</v>
          </cell>
        </row>
        <row r="311">
          <cell r="B311" t="str">
            <v>4453</v>
          </cell>
          <cell r="C311"/>
          <cell r="D311"/>
          <cell r="E311">
            <v>0</v>
          </cell>
        </row>
        <row r="312">
          <cell r="B312" t="str">
            <v>4454</v>
          </cell>
          <cell r="C312"/>
          <cell r="D312"/>
          <cell r="E312">
            <v>0</v>
          </cell>
        </row>
        <row r="313">
          <cell r="B313" t="str">
            <v>4455</v>
          </cell>
          <cell r="C313"/>
          <cell r="D313"/>
          <cell r="E313">
            <v>0</v>
          </cell>
        </row>
        <row r="314">
          <cell r="B314" t="str">
            <v>4456</v>
          </cell>
          <cell r="C314"/>
          <cell r="D314"/>
          <cell r="E314">
            <v>0</v>
          </cell>
        </row>
        <row r="315">
          <cell r="B315" t="str">
            <v>4457</v>
          </cell>
          <cell r="C315"/>
          <cell r="D315"/>
          <cell r="E315">
            <v>0</v>
          </cell>
        </row>
        <row r="316">
          <cell r="B316" t="str">
            <v>4458</v>
          </cell>
          <cell r="C316"/>
          <cell r="D316"/>
          <cell r="E316">
            <v>0</v>
          </cell>
        </row>
        <row r="317">
          <cell r="B317" t="str">
            <v>4459</v>
          </cell>
          <cell r="C317"/>
          <cell r="D317"/>
          <cell r="E317">
            <v>0</v>
          </cell>
        </row>
        <row r="318">
          <cell r="B318" t="str">
            <v>4460</v>
          </cell>
          <cell r="C318"/>
          <cell r="D318"/>
          <cell r="E318">
            <v>0</v>
          </cell>
        </row>
        <row r="319">
          <cell r="B319"/>
          <cell r="C319"/>
          <cell r="D319"/>
          <cell r="E319"/>
        </row>
        <row r="320">
          <cell r="B320" t="str">
            <v>4500</v>
          </cell>
          <cell r="C320" t="str">
            <v>PAVIMENTOS HIDRÁULICOS</v>
          </cell>
          <cell r="D320"/>
          <cell r="E320"/>
        </row>
        <row r="321">
          <cell r="B321" t="str">
            <v>4501</v>
          </cell>
          <cell r="C321" t="str">
            <v>Concreto simple de 21 Mpa para Pavimento y/o losas de aproximacion (Incluye encofrado)</v>
          </cell>
          <cell r="D321" t="str">
            <v>M3</v>
          </cell>
          <cell r="E321">
            <v>581894</v>
          </cell>
        </row>
        <row r="322">
          <cell r="B322" t="str">
            <v>4502</v>
          </cell>
          <cell r="C322" t="str">
            <v>Concreto simple de 28 Mpa para Pavimento y/o losas de aproximacion (Incluye encofrado)</v>
          </cell>
          <cell r="D322" t="str">
            <v>M3</v>
          </cell>
          <cell r="E322">
            <v>665024</v>
          </cell>
        </row>
        <row r="323">
          <cell r="B323" t="str">
            <v>4503</v>
          </cell>
          <cell r="C323" t="str">
            <v>Pavimento en concreto hidráulico MR 36 (Incluye encofrado)</v>
          </cell>
          <cell r="D323" t="str">
            <v>M3</v>
          </cell>
          <cell r="E323">
            <v>581894</v>
          </cell>
        </row>
        <row r="324">
          <cell r="B324" t="str">
            <v>4504</v>
          </cell>
          <cell r="C324" t="str">
            <v>Pavimento en concreto hidráulico MR 40 de fraguado rápido (fast track) (Incluye encofrado)</v>
          </cell>
          <cell r="D324" t="str">
            <v>M3</v>
          </cell>
          <cell r="E324">
            <v>631119</v>
          </cell>
        </row>
        <row r="325">
          <cell r="B325" t="str">
            <v>4505</v>
          </cell>
          <cell r="C325" t="str">
            <v>Sellado de juntas pavimento para losa existente con Poliuretano</v>
          </cell>
          <cell r="D325" t="str">
            <v>ML</v>
          </cell>
          <cell r="E325">
            <v>2376</v>
          </cell>
        </row>
        <row r="326">
          <cell r="B326" t="str">
            <v>4506</v>
          </cell>
          <cell r="C326" t="str">
            <v xml:space="preserve">Concreto simple de 21 Mpa. e=0.15 para Placa Huella </v>
          </cell>
          <cell r="D326" t="str">
            <v>M2</v>
          </cell>
          <cell r="E326">
            <v>94795</v>
          </cell>
        </row>
        <row r="327">
          <cell r="B327" t="str">
            <v>4507</v>
          </cell>
          <cell r="C327" t="str">
            <v>Concreto simple de 21 Mpa. e=0.20 para Placa Huella</v>
          </cell>
          <cell r="D327" t="str">
            <v>M2</v>
          </cell>
          <cell r="E327">
            <v>116580</v>
          </cell>
        </row>
        <row r="328">
          <cell r="B328" t="str">
            <v>4508</v>
          </cell>
          <cell r="C328" t="str">
            <v>Concreto simple de 21 Mpa. para Placa Huella</v>
          </cell>
          <cell r="D328" t="str">
            <v>M3</v>
          </cell>
          <cell r="E328">
            <v>661289</v>
          </cell>
        </row>
        <row r="329">
          <cell r="B329" t="str">
            <v>4509</v>
          </cell>
          <cell r="C329" t="str">
            <v xml:space="preserve">Anden concreto simple de 21Mpa E=0.10 m. </v>
          </cell>
          <cell r="D329" t="str">
            <v>M2</v>
          </cell>
          <cell r="E329">
            <v>64528</v>
          </cell>
        </row>
        <row r="330">
          <cell r="B330" t="str">
            <v>4510</v>
          </cell>
          <cell r="C330" t="str">
            <v xml:space="preserve">Anden concreto simple de 21 Mpa E=0.07 m. </v>
          </cell>
          <cell r="D330" t="str">
            <v>M2</v>
          </cell>
          <cell r="E330">
            <v>54166</v>
          </cell>
        </row>
        <row r="331">
          <cell r="B331" t="str">
            <v>4511</v>
          </cell>
          <cell r="C331" t="str">
            <v>Concreto simple de 21 Mpa para sardinel y/o bordillo de 0,40x0,15m Incluye anclaje</v>
          </cell>
          <cell r="D331" t="str">
            <v>ML</v>
          </cell>
          <cell r="E331">
            <v>59399</v>
          </cell>
        </row>
        <row r="332">
          <cell r="B332" t="str">
            <v>4512</v>
          </cell>
          <cell r="C332" t="str">
            <v>Concreto simple de 21 Mpa para sardinel</v>
          </cell>
          <cell r="D332" t="str">
            <v>M3</v>
          </cell>
          <cell r="E332">
            <v>665199</v>
          </cell>
        </row>
        <row r="333">
          <cell r="B333" t="str">
            <v>4513</v>
          </cell>
          <cell r="C333" t="str">
            <v>Guardarueda concreto simple de 21Mpa h = 40 cms</v>
          </cell>
          <cell r="D333" t="str">
            <v>M3</v>
          </cell>
          <cell r="E333">
            <v>666799</v>
          </cell>
        </row>
        <row r="334">
          <cell r="B334" t="str">
            <v>4514</v>
          </cell>
          <cell r="C334" t="str">
            <v xml:space="preserve">Guardarueda en concreto simple de 21Mpa h = 80 cms </v>
          </cell>
          <cell r="D334" t="str">
            <v>ML</v>
          </cell>
          <cell r="E334">
            <v>145817</v>
          </cell>
        </row>
        <row r="335">
          <cell r="B335" t="str">
            <v>4515</v>
          </cell>
          <cell r="C335" t="str">
            <v>Concreto ciclópeo (60% concreto de 21Mpa-40% Piedra) para placa huella.</v>
          </cell>
          <cell r="D335" t="str">
            <v>M3</v>
          </cell>
          <cell r="E335">
            <v>422956</v>
          </cell>
        </row>
        <row r="336">
          <cell r="B336" t="str">
            <v>4516</v>
          </cell>
          <cell r="C336" t="str">
            <v>Concreto ciclópeo (60% concreto de 21Mpa-40% Piedra) para muro y/o cimientos</v>
          </cell>
          <cell r="D336" t="str">
            <v>M3</v>
          </cell>
          <cell r="E336">
            <v>426888</v>
          </cell>
        </row>
        <row r="337">
          <cell r="B337" t="str">
            <v>4517</v>
          </cell>
          <cell r="C337" t="str">
            <v>Sello de Juntas para pavimento rigido con asfalto líquido</v>
          </cell>
          <cell r="D337" t="str">
            <v>ML</v>
          </cell>
          <cell r="E337">
            <v>3051</v>
          </cell>
        </row>
        <row r="338">
          <cell r="B338" t="str">
            <v>4518</v>
          </cell>
          <cell r="C338" t="str">
            <v>Concreto simple de 21Mpa e= 0.1 m para canales y/o escalas disipadoras</v>
          </cell>
          <cell r="D338" t="str">
            <v>M3</v>
          </cell>
          <cell r="E338">
            <v>698317</v>
          </cell>
        </row>
        <row r="339">
          <cell r="B339" t="str">
            <v>4519</v>
          </cell>
          <cell r="C339"/>
          <cell r="D339"/>
          <cell r="E339">
            <v>0</v>
          </cell>
        </row>
        <row r="340">
          <cell r="B340" t="str">
            <v>4520</v>
          </cell>
          <cell r="C340" t="str">
            <v>Concreto para caisson y/o pilotes en concreto de 21Mpa No incluyeFormaleta</v>
          </cell>
          <cell r="D340" t="str">
            <v>M3</v>
          </cell>
          <cell r="E340">
            <v>559170</v>
          </cell>
        </row>
        <row r="341">
          <cell r="B341" t="str">
            <v>4521</v>
          </cell>
          <cell r="C341" t="str">
            <v>Concreto para caisson y/o pilotes en concreto de 21Mpa,  bajo agua, No incluye Formaleta, ni excavación.</v>
          </cell>
          <cell r="D341" t="str">
            <v>M3</v>
          </cell>
          <cell r="E341">
            <v>567596</v>
          </cell>
        </row>
        <row r="342">
          <cell r="B342" t="str">
            <v>4522</v>
          </cell>
          <cell r="C342"/>
          <cell r="D342"/>
          <cell r="E342">
            <v>0</v>
          </cell>
        </row>
        <row r="343">
          <cell r="B343" t="str">
            <v>4523</v>
          </cell>
          <cell r="C343" t="str">
            <v>Anillo para caisson en concreto de 17,5Mpa D=1.0m</v>
          </cell>
          <cell r="D343" t="str">
            <v>ML</v>
          </cell>
          <cell r="E343">
            <v>180943</v>
          </cell>
        </row>
        <row r="344">
          <cell r="B344" t="str">
            <v>4524</v>
          </cell>
          <cell r="C344" t="str">
            <v>Anillo para caisson en concreto de 17,5Mpa D=1.5m</v>
          </cell>
          <cell r="D344" t="str">
            <v>ML</v>
          </cell>
          <cell r="E344">
            <v>238596</v>
          </cell>
        </row>
        <row r="345">
          <cell r="B345" t="str">
            <v>4525</v>
          </cell>
          <cell r="C345" t="str">
            <v>Concreto simple de 21 Mpa. para Poceta obra de arte</v>
          </cell>
          <cell r="D345" t="str">
            <v>M3</v>
          </cell>
          <cell r="E345">
            <v>506797</v>
          </cell>
        </row>
        <row r="346">
          <cell r="B346" t="str">
            <v>4526</v>
          </cell>
          <cell r="C346" t="str">
            <v>Concreto simple de 21 Mpa. para Cabezal obra de arte</v>
          </cell>
          <cell r="D346" t="str">
            <v>M3</v>
          </cell>
          <cell r="E346">
            <v>598720</v>
          </cell>
        </row>
        <row r="347">
          <cell r="B347" t="str">
            <v>4527</v>
          </cell>
          <cell r="C347" t="str">
            <v>Poceta obra de arte en concreto 21 Mpa</v>
          </cell>
          <cell r="D347" t="str">
            <v>M3</v>
          </cell>
          <cell r="E347">
            <v>523599</v>
          </cell>
        </row>
        <row r="348">
          <cell r="B348" t="str">
            <v>4528</v>
          </cell>
          <cell r="C348" t="str">
            <v>cabezal obra de arte en concreto 21 Mpa</v>
          </cell>
          <cell r="D348" t="str">
            <v>M3</v>
          </cell>
          <cell r="E348">
            <v>613122</v>
          </cell>
        </row>
        <row r="349">
          <cell r="B349" t="str">
            <v>4529</v>
          </cell>
          <cell r="C349" t="str">
            <v>Placa huella en concreto 21 Mpa e= 15 cm</v>
          </cell>
          <cell r="D349" t="str">
            <v>M2</v>
          </cell>
          <cell r="E349">
            <v>94973</v>
          </cell>
        </row>
        <row r="350">
          <cell r="B350" t="str">
            <v>4530</v>
          </cell>
          <cell r="C350" t="str">
            <v xml:space="preserve">Cunetas en concreto de 21 Mpa </v>
          </cell>
          <cell r="D350" t="str">
            <v>M3</v>
          </cell>
          <cell r="E350">
            <v>720265</v>
          </cell>
        </row>
        <row r="351">
          <cell r="B351" t="str">
            <v>4531</v>
          </cell>
          <cell r="C351" t="str">
            <v xml:space="preserve">Disipadores de energía </v>
          </cell>
          <cell r="D351" t="str">
            <v>M3</v>
          </cell>
          <cell r="E351">
            <v>785711</v>
          </cell>
        </row>
        <row r="352">
          <cell r="B352" t="str">
            <v>4532</v>
          </cell>
          <cell r="C352" t="str">
            <v>Concreto ciclopeo para placa huella</v>
          </cell>
          <cell r="D352" t="str">
            <v>M3</v>
          </cell>
          <cell r="E352">
            <v>261571</v>
          </cell>
        </row>
        <row r="353">
          <cell r="B353" t="str">
            <v>4533</v>
          </cell>
          <cell r="C353"/>
          <cell r="D353"/>
          <cell r="E353">
            <v>0</v>
          </cell>
        </row>
        <row r="354">
          <cell r="B354" t="str">
            <v>4534</v>
          </cell>
          <cell r="C354"/>
          <cell r="D354"/>
          <cell r="E354">
            <v>0</v>
          </cell>
        </row>
        <row r="355">
          <cell r="B355" t="str">
            <v>4535</v>
          </cell>
          <cell r="C355"/>
          <cell r="D355"/>
          <cell r="E355">
            <v>0</v>
          </cell>
        </row>
        <row r="356">
          <cell r="B356" t="str">
            <v>4536</v>
          </cell>
          <cell r="C356"/>
          <cell r="D356"/>
          <cell r="E356">
            <v>0</v>
          </cell>
        </row>
        <row r="357">
          <cell r="B357" t="str">
            <v>4537</v>
          </cell>
          <cell r="C357"/>
          <cell r="D357"/>
          <cell r="E357">
            <v>0</v>
          </cell>
        </row>
        <row r="358">
          <cell r="B358" t="str">
            <v>4538</v>
          </cell>
          <cell r="C358"/>
          <cell r="D358"/>
          <cell r="E358">
            <v>0</v>
          </cell>
        </row>
        <row r="359">
          <cell r="B359" t="str">
            <v>4539</v>
          </cell>
          <cell r="C359"/>
          <cell r="D359"/>
          <cell r="E359">
            <v>0</v>
          </cell>
        </row>
        <row r="360">
          <cell r="B360" t="str">
            <v>4540</v>
          </cell>
          <cell r="C360"/>
          <cell r="D360"/>
          <cell r="E360">
            <v>0</v>
          </cell>
        </row>
        <row r="361">
          <cell r="B361" t="str">
            <v>4541</v>
          </cell>
          <cell r="C361"/>
          <cell r="D361"/>
          <cell r="E361">
            <v>0</v>
          </cell>
        </row>
        <row r="362">
          <cell r="B362" t="str">
            <v>4542</v>
          </cell>
          <cell r="C362"/>
          <cell r="D362"/>
          <cell r="E362">
            <v>0</v>
          </cell>
        </row>
        <row r="363">
          <cell r="B363" t="str">
            <v>4543</v>
          </cell>
          <cell r="C363"/>
          <cell r="D363"/>
          <cell r="E363">
            <v>0</v>
          </cell>
        </row>
        <row r="364">
          <cell r="B364" t="str">
            <v>4544</v>
          </cell>
          <cell r="C364"/>
          <cell r="D364"/>
          <cell r="E364">
            <v>0</v>
          </cell>
        </row>
        <row r="365">
          <cell r="B365" t="str">
            <v>4545</v>
          </cell>
          <cell r="C365"/>
          <cell r="D365"/>
          <cell r="E365">
            <v>0</v>
          </cell>
        </row>
        <row r="366">
          <cell r="B366" t="str">
            <v>4546</v>
          </cell>
          <cell r="C366"/>
          <cell r="D366"/>
          <cell r="E366">
            <v>0</v>
          </cell>
        </row>
        <row r="367">
          <cell r="B367" t="str">
            <v>4547</v>
          </cell>
          <cell r="C367"/>
          <cell r="D367"/>
          <cell r="E367">
            <v>0</v>
          </cell>
        </row>
        <row r="368">
          <cell r="B368" t="str">
            <v>4548</v>
          </cell>
          <cell r="C368"/>
          <cell r="D368"/>
          <cell r="E368">
            <v>0</v>
          </cell>
        </row>
        <row r="369">
          <cell r="B369" t="str">
            <v>4549</v>
          </cell>
          <cell r="C369"/>
          <cell r="D369"/>
          <cell r="E369">
            <v>0</v>
          </cell>
        </row>
        <row r="370">
          <cell r="B370" t="str">
            <v>4550</v>
          </cell>
          <cell r="C370"/>
          <cell r="D370"/>
          <cell r="E370">
            <v>0</v>
          </cell>
        </row>
        <row r="371">
          <cell r="B371" t="str">
            <v>4551</v>
          </cell>
          <cell r="C371"/>
          <cell r="D371"/>
          <cell r="E371">
            <v>0</v>
          </cell>
        </row>
        <row r="372">
          <cell r="B372" t="str">
            <v>4552</v>
          </cell>
          <cell r="C372"/>
          <cell r="D372"/>
          <cell r="E372">
            <v>0</v>
          </cell>
        </row>
        <row r="373">
          <cell r="B373" t="str">
            <v>4553</v>
          </cell>
          <cell r="C373"/>
          <cell r="D373"/>
          <cell r="E373">
            <v>0</v>
          </cell>
        </row>
        <row r="374">
          <cell r="B374" t="str">
            <v>4554</v>
          </cell>
          <cell r="C374"/>
          <cell r="D374"/>
          <cell r="E374">
            <v>0</v>
          </cell>
        </row>
        <row r="375">
          <cell r="B375" t="str">
            <v>4555</v>
          </cell>
          <cell r="C375"/>
          <cell r="D375"/>
          <cell r="E375">
            <v>0</v>
          </cell>
        </row>
        <row r="376">
          <cell r="B376" t="str">
            <v>4556</v>
          </cell>
          <cell r="C376"/>
          <cell r="D376"/>
          <cell r="E376">
            <v>0</v>
          </cell>
        </row>
        <row r="377">
          <cell r="B377" t="str">
            <v>4557</v>
          </cell>
          <cell r="C377"/>
          <cell r="D377"/>
          <cell r="E377">
            <v>0</v>
          </cell>
        </row>
        <row r="378">
          <cell r="B378" t="str">
            <v>4558</v>
          </cell>
          <cell r="C378"/>
          <cell r="D378"/>
          <cell r="E378">
            <v>0</v>
          </cell>
        </row>
        <row r="379">
          <cell r="B379" t="str">
            <v>4559</v>
          </cell>
          <cell r="C379"/>
          <cell r="D379"/>
          <cell r="E379">
            <v>0</v>
          </cell>
        </row>
        <row r="380">
          <cell r="B380" t="str">
            <v>4560</v>
          </cell>
          <cell r="C380"/>
          <cell r="D380"/>
          <cell r="E380">
            <v>0</v>
          </cell>
        </row>
        <row r="381">
          <cell r="B381" t="str">
            <v>4525</v>
          </cell>
          <cell r="C381"/>
          <cell r="D381"/>
          <cell r="E381">
            <v>506797</v>
          </cell>
        </row>
        <row r="382">
          <cell r="B382" t="str">
            <v>4526</v>
          </cell>
          <cell r="C382"/>
          <cell r="D382"/>
          <cell r="E382">
            <v>598720</v>
          </cell>
        </row>
        <row r="383">
          <cell r="B383"/>
          <cell r="C383"/>
          <cell r="D383"/>
          <cell r="E383"/>
        </row>
        <row r="384">
          <cell r="B384" t="str">
            <v>4600</v>
          </cell>
          <cell r="C384" t="str">
            <v>ESTRUCTURAS EN CONCRETO y MAMPOSTERÍA</v>
          </cell>
          <cell r="D384"/>
          <cell r="E384"/>
        </row>
        <row r="385">
          <cell r="B385" t="str">
            <v>4601</v>
          </cell>
          <cell r="C385" t="str">
            <v>Concreto (clase A) de 35 Mpa, No Incluye Acero de refuerzo, para muros, columnas y/o cabezales.</v>
          </cell>
          <cell r="D385" t="str">
            <v>M3</v>
          </cell>
          <cell r="E385">
            <v>826526</v>
          </cell>
        </row>
        <row r="386">
          <cell r="B386" t="str">
            <v>4602</v>
          </cell>
          <cell r="C386" t="str">
            <v>Concreto (clase B) de 32 Mpa, No Incluye Acero de refuerzo, para muros, losas de piso y/o cabezales.</v>
          </cell>
          <cell r="D386" t="str">
            <v>M3</v>
          </cell>
          <cell r="E386">
            <v>767800</v>
          </cell>
        </row>
        <row r="387">
          <cell r="B387" t="str">
            <v>4603</v>
          </cell>
          <cell r="C387" t="str">
            <v>Concreto (clase C) de 28 Mpa, No Incluye Acero de refuerzo, para muros, losas de piso y/o cabezales.</v>
          </cell>
          <cell r="D387" t="str">
            <v>M3</v>
          </cell>
          <cell r="E387">
            <v>694094</v>
          </cell>
        </row>
        <row r="388">
          <cell r="B388" t="str">
            <v>4604</v>
          </cell>
          <cell r="C388" t="str">
            <v>Concreto (clase D) de 21 Mpa, No Incluye Acero de refuerzo, para muros, losas de piso y/o cabezales.</v>
          </cell>
          <cell r="D388" t="str">
            <v>M3</v>
          </cell>
          <cell r="E388">
            <v>669762</v>
          </cell>
        </row>
        <row r="389">
          <cell r="B389" t="str">
            <v>4605</v>
          </cell>
          <cell r="C389" t="str">
            <v>Concreto (clase E) de 17,5 Mpa, No incluyeAcero de refuerzo</v>
          </cell>
          <cell r="D389" t="str">
            <v>M3</v>
          </cell>
          <cell r="E389">
            <v>648716</v>
          </cell>
        </row>
        <row r="390">
          <cell r="B390" t="str">
            <v>4606</v>
          </cell>
          <cell r="C390" t="str">
            <v>Concreto (clase F) de 14 Mpa, No Incluye Acero de refuerzo</v>
          </cell>
          <cell r="D390" t="str">
            <v>M3</v>
          </cell>
          <cell r="E390">
            <v>588404</v>
          </cell>
        </row>
        <row r="391">
          <cell r="B391" t="str">
            <v>4607</v>
          </cell>
          <cell r="C391" t="str">
            <v>Concreto (clase G) ciclópeo (60% concreto de 14Mpa-40% Piedra)</v>
          </cell>
          <cell r="D391" t="str">
            <v>M3</v>
          </cell>
          <cell r="E391">
            <v>426888</v>
          </cell>
        </row>
        <row r="392">
          <cell r="B392" t="str">
            <v>4608</v>
          </cell>
          <cell r="C392" t="str">
            <v>Solado de limpieza en concreto clase F de 14Mpa e=0.05m</v>
          </cell>
          <cell r="D392" t="str">
            <v>M2</v>
          </cell>
          <cell r="E392">
            <v>18037</v>
          </cell>
        </row>
        <row r="393">
          <cell r="B393" t="str">
            <v>4609</v>
          </cell>
          <cell r="C393" t="str">
            <v>Solado de limpieza en concreto clase F de 14Mpa e=0.10m</v>
          </cell>
          <cell r="D393" t="str">
            <v>M2</v>
          </cell>
          <cell r="E393">
            <v>33483</v>
          </cell>
        </row>
        <row r="394">
          <cell r="B394" t="str">
            <v>4610</v>
          </cell>
          <cell r="C394" t="str">
            <v>Concreto (clase E) de 17,5Mpa, para recubrimiento gaviones e=0,10m</v>
          </cell>
          <cell r="D394" t="str">
            <v>M2</v>
          </cell>
          <cell r="E394">
            <v>57999</v>
          </cell>
        </row>
        <row r="395">
          <cell r="B395" t="str">
            <v>4611</v>
          </cell>
          <cell r="C395" t="str">
            <v>Suministro, Figurado y amarre Acero de refuerzo 60000PSI 420Mpa</v>
          </cell>
          <cell r="D395" t="str">
            <v>KG</v>
          </cell>
          <cell r="E395">
            <v>4664</v>
          </cell>
        </row>
        <row r="396">
          <cell r="B396" t="str">
            <v>4612</v>
          </cell>
          <cell r="C396" t="str">
            <v>Suministro, Figurado y amarre Acero de refuerzo 37000 PSI 280Mpa</v>
          </cell>
          <cell r="D396" t="str">
            <v>KG</v>
          </cell>
          <cell r="E396">
            <v>4548</v>
          </cell>
        </row>
        <row r="397">
          <cell r="B397" t="str">
            <v>4613</v>
          </cell>
          <cell r="C397" t="str">
            <v>Anclaje activo diametro 3"</v>
          </cell>
          <cell r="D397" t="str">
            <v>ML</v>
          </cell>
          <cell r="E397">
            <v>0</v>
          </cell>
        </row>
        <row r="398">
          <cell r="B398" t="str">
            <v>4614</v>
          </cell>
          <cell r="C398" t="str">
            <v>Anclaje activo diametro 2"</v>
          </cell>
          <cell r="D398" t="str">
            <v>ML</v>
          </cell>
          <cell r="E398">
            <v>0</v>
          </cell>
        </row>
        <row r="399">
          <cell r="B399" t="str">
            <v>4615</v>
          </cell>
          <cell r="C399" t="str">
            <v>Anclaje pasivo diametro 6"</v>
          </cell>
          <cell r="D399" t="str">
            <v>ML</v>
          </cell>
          <cell r="E399">
            <v>0</v>
          </cell>
        </row>
        <row r="400">
          <cell r="B400" t="str">
            <v>4616</v>
          </cell>
          <cell r="C400" t="str">
            <v>Anclajes en varilla de 3/8" perforacion de 1/2", profundidad de 10-15cm</v>
          </cell>
          <cell r="D400" t="str">
            <v>UND</v>
          </cell>
          <cell r="E400">
            <v>13616</v>
          </cell>
        </row>
        <row r="401">
          <cell r="B401" t="str">
            <v>4617</v>
          </cell>
          <cell r="C401" t="str">
            <v>Anclajes en varilla de 3/4" perforacion de 7/8", profundidad de 10-15cm</v>
          </cell>
          <cell r="D401" t="str">
            <v>UND</v>
          </cell>
          <cell r="E401">
            <v>21881</v>
          </cell>
        </row>
        <row r="402">
          <cell r="B402" t="str">
            <v>4618</v>
          </cell>
          <cell r="C402" t="str">
            <v>Anclajes en varilla de 5/8" perforacion de 3/4", profundidad de 10-15cm</v>
          </cell>
          <cell r="D402" t="str">
            <v>UND</v>
          </cell>
          <cell r="E402">
            <v>26696</v>
          </cell>
        </row>
        <row r="403">
          <cell r="B403" t="str">
            <v>4619</v>
          </cell>
          <cell r="C403" t="str">
            <v>Anclajes en varilla de 7/8" perforacion de 1", profundidad de 21-25cm</v>
          </cell>
          <cell r="D403" t="str">
            <v>UND</v>
          </cell>
          <cell r="E403">
            <v>36592</v>
          </cell>
        </row>
        <row r="404">
          <cell r="B404" t="str">
            <v>4620</v>
          </cell>
          <cell r="C404"/>
          <cell r="D404"/>
          <cell r="E404">
            <v>0</v>
          </cell>
        </row>
        <row r="405">
          <cell r="B405" t="str">
            <v>4621</v>
          </cell>
          <cell r="C405" t="str">
            <v>Gaviones en piedra de mano y malla Calibre 12 de 2x1x1m</v>
          </cell>
          <cell r="D405" t="str">
            <v>M3</v>
          </cell>
          <cell r="E405">
            <v>168952</v>
          </cell>
        </row>
        <row r="406">
          <cell r="B406" t="str">
            <v>4622</v>
          </cell>
          <cell r="C406" t="str">
            <v>Gaviones en piedra de mano y malla de 2x1x1m, incluyegeotextil NT1600</v>
          </cell>
          <cell r="D406" t="str">
            <v>M3</v>
          </cell>
          <cell r="E406">
            <v>180286</v>
          </cell>
        </row>
        <row r="407">
          <cell r="B407" t="str">
            <v>4623</v>
          </cell>
          <cell r="C407" t="str">
            <v xml:space="preserve">Concreto fluido de 21Mpa, Grouting </v>
          </cell>
          <cell r="D407" t="str">
            <v>M3</v>
          </cell>
          <cell r="E407">
            <v>1175275</v>
          </cell>
        </row>
        <row r="408">
          <cell r="B408" t="str">
            <v>4624</v>
          </cell>
          <cell r="C408"/>
          <cell r="D408"/>
          <cell r="E408">
            <v>0</v>
          </cell>
        </row>
        <row r="409">
          <cell r="B409" t="str">
            <v>4625</v>
          </cell>
          <cell r="C409"/>
          <cell r="D409"/>
          <cell r="E409">
            <v>0</v>
          </cell>
        </row>
        <row r="410">
          <cell r="B410" t="str">
            <v>4626</v>
          </cell>
          <cell r="C410"/>
          <cell r="D410"/>
          <cell r="E410">
            <v>0</v>
          </cell>
        </row>
        <row r="411">
          <cell r="B411" t="str">
            <v>4627</v>
          </cell>
          <cell r="C411"/>
          <cell r="D411"/>
          <cell r="E411">
            <v>0</v>
          </cell>
        </row>
        <row r="412">
          <cell r="B412" t="str">
            <v>4628</v>
          </cell>
          <cell r="C412"/>
          <cell r="D412"/>
          <cell r="E412">
            <v>0</v>
          </cell>
        </row>
        <row r="413">
          <cell r="B413" t="str">
            <v>4629</v>
          </cell>
          <cell r="C413"/>
          <cell r="D413"/>
          <cell r="E413">
            <v>0</v>
          </cell>
        </row>
        <row r="414">
          <cell r="B414" t="str">
            <v>4630</v>
          </cell>
          <cell r="C414"/>
          <cell r="D414"/>
          <cell r="E414">
            <v>0</v>
          </cell>
        </row>
        <row r="415">
          <cell r="B415" t="str">
            <v>4631</v>
          </cell>
          <cell r="C415"/>
          <cell r="D415"/>
          <cell r="E415">
            <v>0</v>
          </cell>
        </row>
        <row r="416">
          <cell r="B416" t="str">
            <v>4632</v>
          </cell>
          <cell r="C416"/>
          <cell r="D416"/>
          <cell r="E416">
            <v>0</v>
          </cell>
        </row>
        <row r="417">
          <cell r="B417" t="str">
            <v>4633</v>
          </cell>
          <cell r="C417"/>
          <cell r="D417"/>
          <cell r="E417">
            <v>0</v>
          </cell>
        </row>
        <row r="418">
          <cell r="B418" t="str">
            <v>4634</v>
          </cell>
          <cell r="C418"/>
          <cell r="D418"/>
          <cell r="E418">
            <v>0</v>
          </cell>
        </row>
        <row r="419">
          <cell r="B419" t="str">
            <v>4635</v>
          </cell>
          <cell r="C419"/>
          <cell r="D419"/>
          <cell r="E419">
            <v>0</v>
          </cell>
        </row>
        <row r="420">
          <cell r="B420" t="str">
            <v>4636</v>
          </cell>
          <cell r="C420"/>
          <cell r="D420"/>
          <cell r="E420">
            <v>0</v>
          </cell>
        </row>
        <row r="421">
          <cell r="B421" t="str">
            <v>4637</v>
          </cell>
          <cell r="C421"/>
          <cell r="D421"/>
          <cell r="E421">
            <v>0</v>
          </cell>
        </row>
        <row r="422">
          <cell r="B422" t="str">
            <v>4638</v>
          </cell>
          <cell r="C422"/>
          <cell r="D422"/>
          <cell r="E422">
            <v>0</v>
          </cell>
        </row>
        <row r="423">
          <cell r="B423" t="str">
            <v>4639</v>
          </cell>
          <cell r="C423"/>
          <cell r="D423"/>
          <cell r="E423">
            <v>0</v>
          </cell>
        </row>
        <row r="424">
          <cell r="B424" t="str">
            <v>4640</v>
          </cell>
          <cell r="C424"/>
          <cell r="D424"/>
          <cell r="E424">
            <v>0</v>
          </cell>
        </row>
        <row r="425">
          <cell r="B425" t="str">
            <v>4641</v>
          </cell>
          <cell r="C425"/>
          <cell r="D425"/>
          <cell r="E425">
            <v>0</v>
          </cell>
        </row>
        <row r="426">
          <cell r="B426" t="str">
            <v>4642</v>
          </cell>
          <cell r="C426"/>
          <cell r="D426"/>
          <cell r="E426">
            <v>0</v>
          </cell>
        </row>
        <row r="427">
          <cell r="B427" t="str">
            <v>4643</v>
          </cell>
          <cell r="C427"/>
          <cell r="D427"/>
          <cell r="E427">
            <v>0</v>
          </cell>
        </row>
        <row r="428">
          <cell r="B428" t="str">
            <v>4644</v>
          </cell>
          <cell r="C428"/>
          <cell r="D428"/>
          <cell r="E428">
            <v>0</v>
          </cell>
        </row>
        <row r="429">
          <cell r="B429" t="str">
            <v>4645</v>
          </cell>
          <cell r="C429"/>
          <cell r="D429"/>
          <cell r="E429">
            <v>0</v>
          </cell>
        </row>
        <row r="430">
          <cell r="B430" t="str">
            <v>4646</v>
          </cell>
          <cell r="C430"/>
          <cell r="D430"/>
          <cell r="E430">
            <v>0</v>
          </cell>
        </row>
        <row r="431">
          <cell r="B431" t="str">
            <v>4647</v>
          </cell>
          <cell r="C431"/>
          <cell r="D431"/>
          <cell r="E431">
            <v>0</v>
          </cell>
        </row>
        <row r="432">
          <cell r="B432" t="str">
            <v>4648</v>
          </cell>
          <cell r="C432"/>
          <cell r="D432"/>
          <cell r="E432">
            <v>0</v>
          </cell>
        </row>
        <row r="433">
          <cell r="B433" t="str">
            <v>4649</v>
          </cell>
          <cell r="C433"/>
          <cell r="D433"/>
          <cell r="E433">
            <v>0</v>
          </cell>
        </row>
        <row r="434">
          <cell r="B434" t="str">
            <v>4650</v>
          </cell>
          <cell r="C434"/>
          <cell r="D434"/>
          <cell r="E434">
            <v>0</v>
          </cell>
        </row>
        <row r="435">
          <cell r="B435" t="str">
            <v>4651</v>
          </cell>
          <cell r="C435"/>
          <cell r="D435"/>
          <cell r="E435">
            <v>0</v>
          </cell>
        </row>
        <row r="436">
          <cell r="B436" t="str">
            <v>4652</v>
          </cell>
          <cell r="C436"/>
          <cell r="D436"/>
          <cell r="E436">
            <v>0</v>
          </cell>
        </row>
        <row r="437">
          <cell r="B437" t="str">
            <v>4653</v>
          </cell>
          <cell r="C437"/>
          <cell r="D437"/>
          <cell r="E437">
            <v>0</v>
          </cell>
        </row>
        <row r="438">
          <cell r="B438" t="str">
            <v>4654</v>
          </cell>
          <cell r="C438"/>
          <cell r="D438"/>
          <cell r="E438">
            <v>0</v>
          </cell>
        </row>
        <row r="439">
          <cell r="B439" t="str">
            <v>4655</v>
          </cell>
          <cell r="C439"/>
          <cell r="D439"/>
          <cell r="E439">
            <v>0</v>
          </cell>
        </row>
        <row r="440">
          <cell r="B440" t="str">
            <v>4656</v>
          </cell>
          <cell r="C440"/>
          <cell r="D440"/>
          <cell r="E440">
            <v>0</v>
          </cell>
        </row>
        <row r="441">
          <cell r="B441" t="str">
            <v>4657</v>
          </cell>
          <cell r="C441"/>
          <cell r="D441"/>
          <cell r="E441">
            <v>0</v>
          </cell>
        </row>
        <row r="442">
          <cell r="B442" t="str">
            <v>4658</v>
          </cell>
          <cell r="C442"/>
          <cell r="D442"/>
          <cell r="E442">
            <v>0</v>
          </cell>
        </row>
        <row r="443">
          <cell r="B443" t="str">
            <v>4659</v>
          </cell>
          <cell r="C443"/>
          <cell r="D443"/>
          <cell r="E443">
            <v>0</v>
          </cell>
        </row>
        <row r="444">
          <cell r="B444" t="str">
            <v>4660</v>
          </cell>
          <cell r="C444"/>
          <cell r="D444"/>
          <cell r="E444">
            <v>0</v>
          </cell>
        </row>
        <row r="445">
          <cell r="B445"/>
          <cell r="C445"/>
          <cell r="D445"/>
          <cell r="E445"/>
        </row>
        <row r="446">
          <cell r="B446">
            <v>4700</v>
          </cell>
          <cell r="C446" t="str">
            <v>OBRAS DE DRENAJE Y ESTABILIZACION</v>
          </cell>
          <cell r="D446"/>
          <cell r="E446"/>
        </row>
        <row r="447">
          <cell r="B447">
            <v>4701</v>
          </cell>
          <cell r="C447" t="str">
            <v>Filtros en piedra guayaba de rio, con geotextil NT1600 de 0,40x0,60m, No incluye excavación</v>
          </cell>
          <cell r="D447" t="str">
            <v>ML</v>
          </cell>
          <cell r="E447">
            <v>37403</v>
          </cell>
        </row>
        <row r="448">
          <cell r="B448">
            <v>4702</v>
          </cell>
          <cell r="C448" t="str">
            <v>Filtro en grava triturada de 3/4", con geotextil NT1600 de 0,40x0,60m, No incluye excavación</v>
          </cell>
          <cell r="D448" t="str">
            <v>ML</v>
          </cell>
          <cell r="E448">
            <v>39394</v>
          </cell>
        </row>
        <row r="449">
          <cell r="B449">
            <v>4703</v>
          </cell>
          <cell r="C449" t="str">
            <v>Filtros en grava de rio, con geotextil NT1600 de 0,40x0,60m, No incluye excavación</v>
          </cell>
          <cell r="D449" t="str">
            <v>ML</v>
          </cell>
          <cell r="E449">
            <v>39394</v>
          </cell>
        </row>
        <row r="450">
          <cell r="B450">
            <v>4704</v>
          </cell>
          <cell r="C450" t="str">
            <v>Filtros en piedra guayaba de rio, con geotextil NT1600 de 0,40x0,50m, No incluye excavación</v>
          </cell>
          <cell r="D450" t="str">
            <v>ML</v>
          </cell>
          <cell r="E450">
            <v>34087</v>
          </cell>
        </row>
        <row r="451">
          <cell r="B451">
            <v>4705</v>
          </cell>
          <cell r="C451" t="str">
            <v>Filtro en grava triturada de 3/4", con geotextil NT1600 de 0,40x0,50m, No incluye excavación</v>
          </cell>
          <cell r="D451" t="str">
            <v>ML</v>
          </cell>
          <cell r="E451">
            <v>35746</v>
          </cell>
        </row>
        <row r="452">
          <cell r="B452">
            <v>4706</v>
          </cell>
          <cell r="C452" t="str">
            <v>Filtros en grava de rio, con geotextil NT1600 de 0,40x0,50m, No incluye excavación</v>
          </cell>
          <cell r="D452" t="str">
            <v>ML</v>
          </cell>
          <cell r="E452">
            <v>35746</v>
          </cell>
        </row>
        <row r="453">
          <cell r="B453">
            <v>4707</v>
          </cell>
          <cell r="C453" t="str">
            <v>Filtro en grava triturada de 3/4", con geotextil NT1600 de 0,40x0,40m, No incluye excavación</v>
          </cell>
          <cell r="D453" t="str">
            <v>ML</v>
          </cell>
          <cell r="E453">
            <v>32097</v>
          </cell>
        </row>
        <row r="454">
          <cell r="B454">
            <v>4708</v>
          </cell>
          <cell r="C454" t="str">
            <v>Filtros en grava de rio, con geotextil NT1600 de 0,40x0,40m, No incluye excavación</v>
          </cell>
          <cell r="D454" t="str">
            <v>ML</v>
          </cell>
          <cell r="E454">
            <v>32097</v>
          </cell>
        </row>
        <row r="455">
          <cell r="B455">
            <v>4709</v>
          </cell>
          <cell r="C455"/>
          <cell r="D455"/>
          <cell r="E455">
            <v>0</v>
          </cell>
        </row>
        <row r="456">
          <cell r="B456">
            <v>4710</v>
          </cell>
          <cell r="C456" t="str">
            <v>Suministro e Instalación de geodren planar con tubería circular d=100mm altura 0.50m, Incluye excavación</v>
          </cell>
          <cell r="D456" t="str">
            <v>ML</v>
          </cell>
          <cell r="E456">
            <v>83728</v>
          </cell>
        </row>
        <row r="457">
          <cell r="B457">
            <v>4711</v>
          </cell>
          <cell r="C457" t="str">
            <v>Filtro en grava triturada de 3/4", con geotextil NT1600 de 1,00x0,60m, No incluye excavación</v>
          </cell>
          <cell r="D457" t="str">
            <v>M2</v>
          </cell>
          <cell r="E457">
            <v>85010</v>
          </cell>
        </row>
        <row r="458">
          <cell r="B458">
            <v>4712</v>
          </cell>
          <cell r="C458" t="str">
            <v>Suministro y colocacion de Geotextil NT1600</v>
          </cell>
          <cell r="D458" t="str">
            <v>M2</v>
          </cell>
          <cell r="E458">
            <v>5173</v>
          </cell>
        </row>
        <row r="459">
          <cell r="B459">
            <v>4713</v>
          </cell>
          <cell r="C459" t="str">
            <v>Suministro y colocacion de Geotextil T1400</v>
          </cell>
          <cell r="D459" t="str">
            <v>M2</v>
          </cell>
          <cell r="E459">
            <v>13823</v>
          </cell>
        </row>
        <row r="460">
          <cell r="B460">
            <v>4714</v>
          </cell>
          <cell r="C460" t="str">
            <v>Suministro y colocacion de Geotextil T1700</v>
          </cell>
          <cell r="D460" t="str">
            <v>M2</v>
          </cell>
          <cell r="E460">
            <v>11145</v>
          </cell>
        </row>
        <row r="461">
          <cell r="B461">
            <v>4715</v>
          </cell>
          <cell r="C461" t="str">
            <v>Suministro y colocacion de Geotextil Repav 450</v>
          </cell>
          <cell r="D461" t="str">
            <v>M2</v>
          </cell>
          <cell r="E461">
            <v>6143</v>
          </cell>
        </row>
        <row r="462">
          <cell r="B462">
            <v>4716</v>
          </cell>
          <cell r="C462" t="str">
            <v>Suministro y colocacion de Geotextil NT2500</v>
          </cell>
          <cell r="D462" t="str">
            <v>M2</v>
          </cell>
          <cell r="E462">
            <v>13318</v>
          </cell>
        </row>
        <row r="463">
          <cell r="B463">
            <v>4717</v>
          </cell>
          <cell r="C463" t="str">
            <v>Suministro y colocacion de Geotextil T2400</v>
          </cell>
          <cell r="D463" t="str">
            <v>M2</v>
          </cell>
          <cell r="E463">
            <v>8459</v>
          </cell>
        </row>
        <row r="464">
          <cell r="B464">
            <v>4718</v>
          </cell>
          <cell r="C464" t="str">
            <v>Concreto simple de 21 Mpa para Cunetas e= 0.10m, no incluye la conformación de la superficie de apoyo</v>
          </cell>
          <cell r="D464" t="str">
            <v>M2</v>
          </cell>
          <cell r="E464">
            <v>85297</v>
          </cell>
        </row>
        <row r="465">
          <cell r="B465">
            <v>4719</v>
          </cell>
          <cell r="C465" t="str">
            <v>Concreto simple de 21 Mpa para Cunetas, no incluye la conformación de la superficie de apoyo</v>
          </cell>
          <cell r="D465" t="str">
            <v>M3</v>
          </cell>
          <cell r="E465">
            <v>711629</v>
          </cell>
        </row>
        <row r="466">
          <cell r="B466">
            <v>4720</v>
          </cell>
          <cell r="C466" t="str">
            <v>Concreto simple de 21 Mpa para Cunetas e= 0.10m, incluye la conformación de la superficie de apoyo</v>
          </cell>
          <cell r="D466" t="str">
            <v>M2</v>
          </cell>
          <cell r="E466">
            <v>100261</v>
          </cell>
        </row>
        <row r="467">
          <cell r="B467">
            <v>4721</v>
          </cell>
          <cell r="C467" t="str">
            <v>Concreto simple de 21 Mpa para Cunetas, incluye la conformación de la superficie de apoyo</v>
          </cell>
          <cell r="D467" t="str">
            <v>M3</v>
          </cell>
          <cell r="E467">
            <v>766782</v>
          </cell>
        </row>
        <row r="468">
          <cell r="B468">
            <v>4722</v>
          </cell>
          <cell r="C468"/>
          <cell r="D468"/>
          <cell r="E468">
            <v>0</v>
          </cell>
        </row>
        <row r="469">
          <cell r="B469">
            <v>4723</v>
          </cell>
          <cell r="C469" t="str">
            <v>Material granular drenante Tmax=2"</v>
          </cell>
          <cell r="D469" t="str">
            <v>M3</v>
          </cell>
          <cell r="E469">
            <v>97125</v>
          </cell>
        </row>
        <row r="470">
          <cell r="B470">
            <v>4724</v>
          </cell>
          <cell r="C470" t="str">
            <v>Material granular drenante Tmax=1 1/2"</v>
          </cell>
          <cell r="D470" t="str">
            <v>M3</v>
          </cell>
          <cell r="E470">
            <v>95105</v>
          </cell>
        </row>
        <row r="471">
          <cell r="B471">
            <v>4725</v>
          </cell>
          <cell r="C471"/>
          <cell r="D471"/>
          <cell r="E471">
            <v>0</v>
          </cell>
        </row>
        <row r="472">
          <cell r="B472">
            <v>4726</v>
          </cell>
          <cell r="C472" t="str">
            <v>Subdrenes horizontales en tubería PVC D=2" en taludes</v>
          </cell>
          <cell r="D472" t="str">
            <v>ML</v>
          </cell>
          <cell r="E472">
            <v>77863</v>
          </cell>
        </row>
        <row r="473">
          <cell r="B473">
            <v>4727</v>
          </cell>
          <cell r="C473" t="str">
            <v>Tubería PVC 16" Novafort</v>
          </cell>
          <cell r="D473" t="str">
            <v>ML</v>
          </cell>
          <cell r="E473">
            <v>0</v>
          </cell>
        </row>
        <row r="474">
          <cell r="B474">
            <v>4728</v>
          </cell>
          <cell r="C474" t="str">
            <v>Tubería PVC 12" Novafort</v>
          </cell>
          <cell r="D474" t="str">
            <v>ML</v>
          </cell>
          <cell r="E474">
            <v>0</v>
          </cell>
        </row>
        <row r="475">
          <cell r="B475">
            <v>4729</v>
          </cell>
          <cell r="C475" t="str">
            <v>Tubería PVC 10" Novafort</v>
          </cell>
          <cell r="D475" t="str">
            <v>ML</v>
          </cell>
          <cell r="E475">
            <v>0</v>
          </cell>
        </row>
        <row r="476">
          <cell r="B476">
            <v>4730</v>
          </cell>
          <cell r="C476" t="str">
            <v>Tubería PVC 8" Novafort</v>
          </cell>
          <cell r="D476" t="str">
            <v>ML</v>
          </cell>
          <cell r="E476">
            <v>0</v>
          </cell>
        </row>
        <row r="477">
          <cell r="B477">
            <v>4731</v>
          </cell>
          <cell r="C477" t="str">
            <v>Suministro e Instalación de tubería PVC aguas lluvias de 4"</v>
          </cell>
          <cell r="D477" t="str">
            <v>ML</v>
          </cell>
          <cell r="E477" t="str">
            <v/>
          </cell>
        </row>
        <row r="478">
          <cell r="B478">
            <v>4732</v>
          </cell>
          <cell r="C478" t="str">
            <v>Perforacion drenajes en roca 2"</v>
          </cell>
          <cell r="D478" t="str">
            <v>ML</v>
          </cell>
          <cell r="E478">
            <v>0</v>
          </cell>
        </row>
        <row r="479">
          <cell r="B479">
            <v>4733</v>
          </cell>
          <cell r="C479" t="str">
            <v>Zanja de desague de corona  en suelo - cemento (L = 0.6-1.00 Hmax=0.50)</v>
          </cell>
          <cell r="D479" t="str">
            <v>ML</v>
          </cell>
          <cell r="E479">
            <v>36462</v>
          </cell>
        </row>
        <row r="480">
          <cell r="B480">
            <v>4734</v>
          </cell>
          <cell r="C480" t="str">
            <v xml:space="preserve">Suministro e Instalación de tubería perforada PVC 6" para filtro </v>
          </cell>
          <cell r="D480" t="str">
            <v>ML</v>
          </cell>
          <cell r="E480">
            <v>0</v>
          </cell>
        </row>
        <row r="481">
          <cell r="B481">
            <v>4735</v>
          </cell>
          <cell r="C481" t="str">
            <v xml:space="preserve">Suministro e Instalación de tubería perforada PVC 4" para filtro </v>
          </cell>
          <cell r="D481" t="str">
            <v>ML</v>
          </cell>
          <cell r="E481">
            <v>0</v>
          </cell>
        </row>
        <row r="482">
          <cell r="B482">
            <v>4736</v>
          </cell>
          <cell r="C482" t="str">
            <v>Suministro e Instalación de tubería PVC Sanitaria de 6"</v>
          </cell>
          <cell r="D482" t="str">
            <v>ML</v>
          </cell>
          <cell r="E482">
            <v>0</v>
          </cell>
        </row>
        <row r="483">
          <cell r="B483">
            <v>4737</v>
          </cell>
          <cell r="C483" t="str">
            <v>Suministro e Instalación de tubería en concreto reforzado de 24"</v>
          </cell>
          <cell r="D483" t="str">
            <v>ML</v>
          </cell>
          <cell r="E483">
            <v>0</v>
          </cell>
        </row>
        <row r="484">
          <cell r="B484">
            <v>4738</v>
          </cell>
          <cell r="C484" t="str">
            <v>Suministro e Instalación de tubería en concreto reforzado de 36" vibrocompactada</v>
          </cell>
          <cell r="D484" t="str">
            <v>ML</v>
          </cell>
          <cell r="E484">
            <v>570499</v>
          </cell>
        </row>
        <row r="485">
          <cell r="B485">
            <v>4739</v>
          </cell>
          <cell r="C485" t="str">
            <v>Sumidero tipo EPA</v>
          </cell>
          <cell r="D485" t="str">
            <v>UND</v>
          </cell>
          <cell r="E485">
            <v>0</v>
          </cell>
        </row>
        <row r="486">
          <cell r="B486">
            <v>4740</v>
          </cell>
          <cell r="C486" t="str">
            <v>Tubería PVC 36" Novafort</v>
          </cell>
          <cell r="D486" t="str">
            <v>ML</v>
          </cell>
          <cell r="E486">
            <v>1550727</v>
          </cell>
        </row>
        <row r="487">
          <cell r="B487">
            <v>4741</v>
          </cell>
          <cell r="C487" t="str">
            <v>Pase de Vía en Tubería Galv 2 1/2" cal 1.5 mm</v>
          </cell>
          <cell r="D487" t="str">
            <v>ML</v>
          </cell>
          <cell r="E487">
            <v>14948</v>
          </cell>
        </row>
        <row r="488">
          <cell r="B488">
            <v>4742</v>
          </cell>
          <cell r="C488"/>
          <cell r="D488"/>
          <cell r="E488">
            <v>0</v>
          </cell>
        </row>
        <row r="489">
          <cell r="B489">
            <v>4743</v>
          </cell>
          <cell r="E489">
            <v>0</v>
          </cell>
        </row>
        <row r="490">
          <cell r="B490">
            <v>4744</v>
          </cell>
          <cell r="E490">
            <v>0</v>
          </cell>
        </row>
        <row r="491">
          <cell r="B491">
            <v>4745</v>
          </cell>
          <cell r="E491">
            <v>0</v>
          </cell>
        </row>
        <row r="492">
          <cell r="B492">
            <v>4746</v>
          </cell>
          <cell r="E492">
            <v>0</v>
          </cell>
        </row>
        <row r="493">
          <cell r="B493">
            <v>4747</v>
          </cell>
          <cell r="C493"/>
          <cell r="D493"/>
          <cell r="E493">
            <v>0</v>
          </cell>
        </row>
        <row r="494">
          <cell r="B494">
            <v>4748</v>
          </cell>
          <cell r="C494"/>
          <cell r="D494"/>
          <cell r="E494">
            <v>0</v>
          </cell>
        </row>
        <row r="495">
          <cell r="B495">
            <v>4749</v>
          </cell>
          <cell r="C495"/>
          <cell r="D495"/>
          <cell r="E495">
            <v>0</v>
          </cell>
        </row>
        <row r="496">
          <cell r="B496">
            <v>4750</v>
          </cell>
          <cell r="C496"/>
          <cell r="D496"/>
          <cell r="E496">
            <v>0</v>
          </cell>
        </row>
        <row r="497">
          <cell r="B497">
            <v>4751</v>
          </cell>
          <cell r="C497"/>
          <cell r="D497"/>
          <cell r="E497">
            <v>0</v>
          </cell>
        </row>
        <row r="498">
          <cell r="B498">
            <v>4752</v>
          </cell>
          <cell r="C498"/>
          <cell r="D498"/>
          <cell r="E498">
            <v>0</v>
          </cell>
        </row>
        <row r="499">
          <cell r="B499">
            <v>4753</v>
          </cell>
          <cell r="C499"/>
          <cell r="D499"/>
          <cell r="E499">
            <v>0</v>
          </cell>
        </row>
        <row r="500">
          <cell r="B500">
            <v>4754</v>
          </cell>
          <cell r="C500"/>
          <cell r="D500"/>
          <cell r="E500">
            <v>0</v>
          </cell>
        </row>
        <row r="501">
          <cell r="B501">
            <v>4755</v>
          </cell>
          <cell r="C501"/>
          <cell r="D501"/>
          <cell r="E501">
            <v>0</v>
          </cell>
        </row>
        <row r="502">
          <cell r="B502">
            <v>4756</v>
          </cell>
          <cell r="C502"/>
          <cell r="D502"/>
          <cell r="E502">
            <v>0</v>
          </cell>
        </row>
        <row r="503">
          <cell r="B503">
            <v>4757</v>
          </cell>
          <cell r="C503"/>
          <cell r="D503"/>
          <cell r="E503">
            <v>0</v>
          </cell>
        </row>
        <row r="504">
          <cell r="B504">
            <v>4758</v>
          </cell>
          <cell r="C504"/>
          <cell r="D504"/>
          <cell r="E504">
            <v>0</v>
          </cell>
        </row>
        <row r="505">
          <cell r="B505">
            <v>4759</v>
          </cell>
          <cell r="C505"/>
          <cell r="D505"/>
          <cell r="E505">
            <v>0</v>
          </cell>
        </row>
        <row r="506">
          <cell r="B506">
            <v>4760</v>
          </cell>
          <cell r="C506"/>
          <cell r="D506"/>
          <cell r="E506">
            <v>0</v>
          </cell>
        </row>
        <row r="507">
          <cell r="B507">
            <v>4761</v>
          </cell>
          <cell r="C507"/>
          <cell r="D507"/>
          <cell r="E507">
            <v>0</v>
          </cell>
        </row>
        <row r="508">
          <cell r="B508">
            <v>4762</v>
          </cell>
          <cell r="C508"/>
          <cell r="D508"/>
          <cell r="E508">
            <v>0</v>
          </cell>
        </row>
        <row r="509">
          <cell r="B509">
            <v>4763</v>
          </cell>
          <cell r="C509"/>
          <cell r="D509"/>
          <cell r="E509">
            <v>0</v>
          </cell>
        </row>
        <row r="510">
          <cell r="B510">
            <v>4764</v>
          </cell>
          <cell r="C510"/>
          <cell r="D510"/>
          <cell r="E510">
            <v>0</v>
          </cell>
        </row>
        <row r="511">
          <cell r="B511">
            <v>4765</v>
          </cell>
          <cell r="C511"/>
          <cell r="D511"/>
          <cell r="E511">
            <v>0</v>
          </cell>
        </row>
        <row r="512">
          <cell r="B512">
            <v>4766</v>
          </cell>
          <cell r="C512"/>
          <cell r="D512"/>
          <cell r="E512">
            <v>0</v>
          </cell>
        </row>
        <row r="513">
          <cell r="B513">
            <v>4767</v>
          </cell>
          <cell r="C513"/>
          <cell r="D513"/>
          <cell r="E513">
            <v>0</v>
          </cell>
        </row>
        <row r="514">
          <cell r="B514">
            <v>4768</v>
          </cell>
          <cell r="C514"/>
          <cell r="D514"/>
          <cell r="E514">
            <v>0</v>
          </cell>
        </row>
        <row r="515">
          <cell r="B515">
            <v>4769</v>
          </cell>
          <cell r="C515"/>
          <cell r="D515"/>
          <cell r="E515">
            <v>0</v>
          </cell>
        </row>
        <row r="516">
          <cell r="B516">
            <v>4770</v>
          </cell>
          <cell r="C516"/>
          <cell r="D516"/>
          <cell r="E516">
            <v>0</v>
          </cell>
        </row>
        <row r="517">
          <cell r="B517">
            <v>4771</v>
          </cell>
          <cell r="C517"/>
          <cell r="D517"/>
          <cell r="E517">
            <v>0</v>
          </cell>
        </row>
        <row r="518">
          <cell r="B518">
            <v>4772</v>
          </cell>
          <cell r="C518"/>
          <cell r="D518"/>
          <cell r="E518">
            <v>0</v>
          </cell>
        </row>
        <row r="519">
          <cell r="B519">
            <v>4773</v>
          </cell>
          <cell r="C519"/>
          <cell r="D519"/>
          <cell r="E519">
            <v>0</v>
          </cell>
        </row>
        <row r="520">
          <cell r="B520">
            <v>4774</v>
          </cell>
          <cell r="C520"/>
          <cell r="D520"/>
          <cell r="E520">
            <v>0</v>
          </cell>
        </row>
        <row r="521">
          <cell r="B521">
            <v>4775</v>
          </cell>
          <cell r="C521"/>
          <cell r="D521"/>
          <cell r="E521">
            <v>0</v>
          </cell>
        </row>
        <row r="522">
          <cell r="B522">
            <v>4776</v>
          </cell>
          <cell r="C522"/>
          <cell r="D522"/>
          <cell r="E522">
            <v>0</v>
          </cell>
        </row>
        <row r="523">
          <cell r="B523">
            <v>4777</v>
          </cell>
          <cell r="C523"/>
          <cell r="D523"/>
          <cell r="E523">
            <v>0</v>
          </cell>
        </row>
        <row r="524">
          <cell r="B524">
            <v>4778</v>
          </cell>
          <cell r="C524"/>
          <cell r="D524"/>
          <cell r="E524">
            <v>0</v>
          </cell>
        </row>
        <row r="525">
          <cell r="B525">
            <v>4779</v>
          </cell>
          <cell r="C525"/>
          <cell r="D525"/>
          <cell r="E525">
            <v>0</v>
          </cell>
        </row>
        <row r="526">
          <cell r="B526">
            <v>4780</v>
          </cell>
          <cell r="C526"/>
          <cell r="D526"/>
          <cell r="E526">
            <v>0</v>
          </cell>
        </row>
        <row r="527">
          <cell r="B527">
            <v>4781</v>
          </cell>
          <cell r="C527"/>
          <cell r="D527"/>
          <cell r="E527">
            <v>0</v>
          </cell>
        </row>
        <row r="528">
          <cell r="B528">
            <v>4782</v>
          </cell>
          <cell r="C528"/>
          <cell r="D528"/>
          <cell r="E528">
            <v>0</v>
          </cell>
        </row>
        <row r="529">
          <cell r="B529">
            <v>4783</v>
          </cell>
          <cell r="C529"/>
          <cell r="D529"/>
          <cell r="E529">
            <v>0</v>
          </cell>
        </row>
        <row r="530">
          <cell r="B530">
            <v>4784</v>
          </cell>
          <cell r="C530"/>
          <cell r="D530"/>
          <cell r="E530">
            <v>0</v>
          </cell>
        </row>
        <row r="531">
          <cell r="B531">
            <v>4785</v>
          </cell>
          <cell r="C531"/>
          <cell r="D531"/>
          <cell r="E531">
            <v>0</v>
          </cell>
        </row>
        <row r="532">
          <cell r="B532">
            <v>4786</v>
          </cell>
          <cell r="C532"/>
          <cell r="D532"/>
          <cell r="E532">
            <v>0</v>
          </cell>
        </row>
        <row r="533">
          <cell r="B533">
            <v>4787</v>
          </cell>
          <cell r="C533"/>
          <cell r="D533"/>
          <cell r="E533">
            <v>0</v>
          </cell>
        </row>
        <row r="534">
          <cell r="B534">
            <v>4788</v>
          </cell>
          <cell r="C534"/>
          <cell r="D534"/>
          <cell r="E534">
            <v>0</v>
          </cell>
        </row>
        <row r="535">
          <cell r="B535">
            <v>4789</v>
          </cell>
          <cell r="C535"/>
          <cell r="D535"/>
          <cell r="E535">
            <v>0</v>
          </cell>
        </row>
        <row r="536">
          <cell r="B536">
            <v>4790</v>
          </cell>
          <cell r="C536"/>
          <cell r="D536"/>
          <cell r="E536">
            <v>0</v>
          </cell>
        </row>
        <row r="537">
          <cell r="B537"/>
          <cell r="C537"/>
          <cell r="D537"/>
          <cell r="E537"/>
        </row>
        <row r="538">
          <cell r="B538">
            <v>4800</v>
          </cell>
          <cell r="C538" t="str">
            <v>ESTRUCTURA EN PUENTES</v>
          </cell>
          <cell r="D538"/>
          <cell r="E538"/>
        </row>
        <row r="539">
          <cell r="B539">
            <v>4801</v>
          </cell>
          <cell r="C539" t="str">
            <v>Concreto (clase A) de 35 Mpa, No Incluye Acero de refuerzo, para losas, vigas, aletas  y/o columnas.</v>
          </cell>
          <cell r="D539" t="str">
            <v>M3</v>
          </cell>
          <cell r="E539">
            <v>0</v>
          </cell>
        </row>
        <row r="540">
          <cell r="B540">
            <v>4802</v>
          </cell>
          <cell r="C540" t="str">
            <v>Concreto (clase A) de 32 Mpa, No Incluye Acero de refuerzo, para losas, vigas, aletas  y/o columnas.</v>
          </cell>
          <cell r="D540" t="str">
            <v>M3</v>
          </cell>
          <cell r="E540">
            <v>0</v>
          </cell>
        </row>
        <row r="541">
          <cell r="B541">
            <v>4803</v>
          </cell>
          <cell r="C541" t="str">
            <v>Platina 5/8 para apoyo de viga</v>
          </cell>
          <cell r="D541" t="str">
            <v>UND</v>
          </cell>
          <cell r="E541">
            <v>0</v>
          </cell>
        </row>
        <row r="542">
          <cell r="B542">
            <v>4804</v>
          </cell>
          <cell r="C542" t="str">
            <v>Desmonte e instalación platina 1 1/2 x 1/4</v>
          </cell>
          <cell r="D542" t="str">
            <v>ML</v>
          </cell>
          <cell r="E542">
            <v>0</v>
          </cell>
        </row>
        <row r="543">
          <cell r="B543">
            <v>4805</v>
          </cell>
          <cell r="C543" t="str">
            <v>Suministro platina 1 1/2 x 1/4</v>
          </cell>
          <cell r="D543" t="str">
            <v>ML</v>
          </cell>
          <cell r="E543">
            <v>0</v>
          </cell>
        </row>
        <row r="544">
          <cell r="B544">
            <v>4806</v>
          </cell>
          <cell r="C544" t="str">
            <v>Baranda Puente PEATONAL</v>
          </cell>
          <cell r="D544" t="str">
            <v>ML</v>
          </cell>
          <cell r="E544">
            <v>0</v>
          </cell>
        </row>
        <row r="545">
          <cell r="B545">
            <v>4807</v>
          </cell>
          <cell r="C545" t="str">
            <v>Tesionada de cables</v>
          </cell>
          <cell r="D545" t="str">
            <v>ML</v>
          </cell>
          <cell r="E545">
            <v>0</v>
          </cell>
        </row>
        <row r="546">
          <cell r="B546">
            <v>4808</v>
          </cell>
          <cell r="C546" t="str">
            <v>Pintura pendolones y vigas transversales</v>
          </cell>
          <cell r="D546" t="str">
            <v>ML</v>
          </cell>
          <cell r="E546">
            <v>0</v>
          </cell>
        </row>
        <row r="547">
          <cell r="B547">
            <v>4809</v>
          </cell>
          <cell r="C547" t="str">
            <v>Cable en acero de 1"</v>
          </cell>
          <cell r="D547" t="str">
            <v>ML</v>
          </cell>
          <cell r="E547">
            <v>0</v>
          </cell>
        </row>
        <row r="548">
          <cell r="B548">
            <v>4810</v>
          </cell>
          <cell r="C548" t="str">
            <v>Pasador metálico D = 3/4"  Puente metálico</v>
          </cell>
          <cell r="D548" t="str">
            <v>ML</v>
          </cell>
          <cell r="E548">
            <v>0</v>
          </cell>
        </row>
        <row r="549">
          <cell r="B549">
            <v>4811</v>
          </cell>
          <cell r="C549" t="str">
            <v>Varilla D = 1"  Puente metálico</v>
          </cell>
          <cell r="D549" t="str">
            <v>ML</v>
          </cell>
          <cell r="E549">
            <v>0</v>
          </cell>
        </row>
        <row r="550">
          <cell r="B550">
            <v>4812</v>
          </cell>
          <cell r="C550" t="str">
            <v>Tensionada de cables  Sustentación puente atirantado metálico</v>
          </cell>
          <cell r="D550" t="str">
            <v>DD</v>
          </cell>
          <cell r="E550">
            <v>0</v>
          </cell>
        </row>
        <row r="551">
          <cell r="B551">
            <v>4813</v>
          </cell>
          <cell r="C551" t="str">
            <v>Platina 1/2"  60 x 15 cm</v>
          </cell>
          <cell r="D551" t="str">
            <v>UND</v>
          </cell>
          <cell r="E551">
            <v>0</v>
          </cell>
        </row>
        <row r="552">
          <cell r="B552">
            <v>4814</v>
          </cell>
          <cell r="C552" t="str">
            <v>Perno D = 3/4"  gr. 8   L = 15 cm</v>
          </cell>
          <cell r="D552" t="str">
            <v>UND</v>
          </cell>
          <cell r="E552">
            <v>0</v>
          </cell>
        </row>
        <row r="553">
          <cell r="B553">
            <v>4815</v>
          </cell>
          <cell r="C553" t="str">
            <v>Cartelas en platina 1/4"</v>
          </cell>
          <cell r="D553" t="str">
            <v>UND</v>
          </cell>
          <cell r="E553">
            <v>0</v>
          </cell>
        </row>
        <row r="554">
          <cell r="B554">
            <v>4816</v>
          </cell>
          <cell r="C554" t="str">
            <v>Cartelas en platina 1/2"</v>
          </cell>
          <cell r="D554" t="str">
            <v>UND</v>
          </cell>
          <cell r="E554">
            <v>0</v>
          </cell>
        </row>
        <row r="555">
          <cell r="B555">
            <v>4817</v>
          </cell>
          <cell r="C555" t="str">
            <v>Parales de &lt; 4" x 1/4"  Puente Atirantado</v>
          </cell>
          <cell r="D555" t="str">
            <v>ML</v>
          </cell>
          <cell r="E555">
            <v>0</v>
          </cell>
        </row>
        <row r="556">
          <cell r="B556">
            <v>4818</v>
          </cell>
          <cell r="C556" t="str">
            <v>Diagonal de 2 1/2" x 2 1/2" x 1/4"  Puente Atirantado</v>
          </cell>
          <cell r="D556" t="str">
            <v>ML</v>
          </cell>
          <cell r="E556">
            <v>0</v>
          </cell>
        </row>
        <row r="557">
          <cell r="B557">
            <v>4819</v>
          </cell>
          <cell r="C557" t="str">
            <v>Viga longitudinal (Cercha 1 ML)  Diseño puente peatonal</v>
          </cell>
          <cell r="D557" t="str">
            <v>UND</v>
          </cell>
          <cell r="E557">
            <v>0</v>
          </cell>
        </row>
        <row r="558">
          <cell r="B558">
            <v>4820</v>
          </cell>
          <cell r="C558" t="str">
            <v>Esmalte alquidico para cables</v>
          </cell>
          <cell r="D558" t="str">
            <v>ML</v>
          </cell>
          <cell r="E558">
            <v>0</v>
          </cell>
        </row>
        <row r="559">
          <cell r="B559">
            <v>4821</v>
          </cell>
          <cell r="C559" t="str">
            <v>Pintura baranda metálica puentes</v>
          </cell>
          <cell r="D559" t="str">
            <v>M2</v>
          </cell>
          <cell r="E559">
            <v>0</v>
          </cell>
        </row>
        <row r="560">
          <cell r="B560">
            <v>4822</v>
          </cell>
          <cell r="C560" t="str">
            <v>Pasamanos en tubo met. 2"</v>
          </cell>
          <cell r="D560" t="str">
            <v>ML</v>
          </cell>
          <cell r="E560">
            <v>0</v>
          </cell>
        </row>
        <row r="561">
          <cell r="B561">
            <v>4823</v>
          </cell>
          <cell r="C561" t="str">
            <v>Tramo puente metalico a=0.6 m h=1.00m</v>
          </cell>
          <cell r="D561" t="str">
            <v>ML</v>
          </cell>
          <cell r="E561">
            <v>0</v>
          </cell>
        </row>
        <row r="562">
          <cell r="B562">
            <v>4824</v>
          </cell>
          <cell r="C562" t="str">
            <v xml:space="preserve">Cable en acero de 3/4"  </v>
          </cell>
          <cell r="D562" t="str">
            <v>ML</v>
          </cell>
          <cell r="E562">
            <v>0</v>
          </cell>
        </row>
        <row r="563">
          <cell r="B563">
            <v>4825</v>
          </cell>
          <cell r="C563" t="str">
            <v xml:space="preserve">Cable en acero de 1/2"  </v>
          </cell>
          <cell r="D563" t="str">
            <v>ML</v>
          </cell>
          <cell r="E563">
            <v>0</v>
          </cell>
        </row>
        <row r="564">
          <cell r="B564">
            <v>4826</v>
          </cell>
          <cell r="C564" t="str">
            <v>Suministro, transporte e instalación de almohadillas elastoméricas de apoyo para vigas de puentes en neopreno de 0.40 x 0.40 x 0.04 m dureza 60</v>
          </cell>
          <cell r="D564" t="str">
            <v>UND</v>
          </cell>
          <cell r="E564">
            <v>0</v>
          </cell>
        </row>
        <row r="565">
          <cell r="B565">
            <v>4827</v>
          </cell>
          <cell r="C565" t="str">
            <v>Pendolon de varilla 1/2"  Diseño puente peatonal L=16 m</v>
          </cell>
          <cell r="D565" t="str">
            <v>ML</v>
          </cell>
          <cell r="E565">
            <v>0</v>
          </cell>
        </row>
        <row r="566">
          <cell r="B566">
            <v>4828</v>
          </cell>
          <cell r="C566" t="str">
            <v>Acero estructural para puente</v>
          </cell>
          <cell r="D566" t="str">
            <v>KG</v>
          </cell>
          <cell r="E566">
            <v>0</v>
          </cell>
        </row>
        <row r="567">
          <cell r="B567">
            <v>4829</v>
          </cell>
          <cell r="C567" t="str">
            <v xml:space="preserve">Losa maciza para puente e=0.5 </v>
          </cell>
          <cell r="D567" t="str">
            <v>M2</v>
          </cell>
          <cell r="E567">
            <v>0</v>
          </cell>
        </row>
        <row r="568">
          <cell r="B568">
            <v>4830</v>
          </cell>
          <cell r="C568" t="str">
            <v>Concreto de 35Mpa para Vigas en Puentes incluyeEncofrado (No incluyeRefuerzo)</v>
          </cell>
          <cell r="D568" t="str">
            <v>M3</v>
          </cell>
          <cell r="E568">
            <v>0</v>
          </cell>
        </row>
        <row r="569">
          <cell r="B569">
            <v>4831</v>
          </cell>
          <cell r="C569" t="str">
            <v>Concreto de 21Mpa estructuras complementarias (Estribos y aletas) en Puentes incluyeEncofrado (No incluyeRefuerzo)</v>
          </cell>
          <cell r="D569" t="str">
            <v>M3</v>
          </cell>
          <cell r="E569">
            <v>0</v>
          </cell>
        </row>
        <row r="570">
          <cell r="B570">
            <v>4832</v>
          </cell>
          <cell r="C570" t="str">
            <v>Junta de dilatacion metálica en angulo de 2"x1/4", dos lados Según Diseño</v>
          </cell>
          <cell r="D570" t="str">
            <v>ML</v>
          </cell>
          <cell r="E570">
            <v>0</v>
          </cell>
        </row>
        <row r="571">
          <cell r="B571">
            <v>4833</v>
          </cell>
          <cell r="C571" t="str">
            <v>Izado de vigas puentes</v>
          </cell>
          <cell r="D571" t="str">
            <v>DIA</v>
          </cell>
          <cell r="E571">
            <v>0</v>
          </cell>
        </row>
        <row r="572">
          <cell r="B572">
            <v>4834</v>
          </cell>
          <cell r="C572" t="str">
            <v>Suministro e instalación de BARANDA TIPO PINGUINO en tubería galvanizada de 4" incluye: paral tipo pinguino cada 2.0 m., pintura anticorrosiva y minimo 2 manos de pintura tipo trafico.</v>
          </cell>
          <cell r="D572" t="str">
            <v>ML</v>
          </cell>
          <cell r="E572">
            <v>0</v>
          </cell>
        </row>
        <row r="573">
          <cell r="B573">
            <v>4835</v>
          </cell>
          <cell r="C573" t="str">
            <v>Baranda Puente PEATONAL</v>
          </cell>
          <cell r="D573" t="str">
            <v>ML</v>
          </cell>
          <cell r="E573">
            <v>0</v>
          </cell>
        </row>
        <row r="574">
          <cell r="B574">
            <v>4836</v>
          </cell>
          <cell r="C574" t="str">
            <v>Concreto de 28Mpa para Placas y andenes en Puentes incluyeEncofrado (No incluyeRefuerzo)</v>
          </cell>
          <cell r="D574" t="str">
            <v>M3</v>
          </cell>
          <cell r="E574">
            <v>0</v>
          </cell>
        </row>
        <row r="575">
          <cell r="B575">
            <v>4837</v>
          </cell>
          <cell r="C575" t="str">
            <v>Cables de tensionamiento de Baja relajacion (Espec 641 INVIAS)</v>
          </cell>
          <cell r="D575" t="str">
            <v>TN-ML</v>
          </cell>
          <cell r="E575">
            <v>0</v>
          </cell>
        </row>
        <row r="576">
          <cell r="B576">
            <v>4838</v>
          </cell>
          <cell r="C576" t="str">
            <v>Puente peatonal provisional en madera</v>
          </cell>
          <cell r="D576" t="str">
            <v>GL</v>
          </cell>
          <cell r="E576">
            <v>0</v>
          </cell>
        </row>
        <row r="577">
          <cell r="B577">
            <v>4839</v>
          </cell>
          <cell r="C577" t="str">
            <v>Cables de tensionamiento de Baja relajacion (Espec 641 INVIAS)</v>
          </cell>
          <cell r="D577" t="str">
            <v>TN-ML</v>
          </cell>
          <cell r="E577">
            <v>0</v>
          </cell>
        </row>
        <row r="578">
          <cell r="B578">
            <v>4840</v>
          </cell>
          <cell r="C578" t="str">
            <v>Puente peatonal provisional en madera</v>
          </cell>
          <cell r="D578" t="str">
            <v>GL</v>
          </cell>
          <cell r="E578">
            <v>0</v>
          </cell>
        </row>
        <row r="579">
          <cell r="B579">
            <v>4841</v>
          </cell>
          <cell r="C579" t="str">
            <v>Pasamanos en tubo met. 1 1/2" doble con apoyo en tubo 2" cada 3m anclado</v>
          </cell>
          <cell r="D579" t="str">
            <v>ML</v>
          </cell>
          <cell r="E579">
            <v>78556</v>
          </cell>
        </row>
        <row r="580">
          <cell r="B580">
            <v>4842</v>
          </cell>
          <cell r="C580"/>
          <cell r="D580"/>
          <cell r="E580">
            <v>0</v>
          </cell>
        </row>
        <row r="581">
          <cell r="B581">
            <v>4843</v>
          </cell>
          <cell r="C581"/>
          <cell r="D581"/>
          <cell r="E581">
            <v>0</v>
          </cell>
        </row>
        <row r="582">
          <cell r="B582">
            <v>4844</v>
          </cell>
          <cell r="C582"/>
          <cell r="D582"/>
          <cell r="E582">
            <v>0</v>
          </cell>
        </row>
        <row r="583">
          <cell r="B583">
            <v>4845</v>
          </cell>
          <cell r="C583"/>
          <cell r="D583"/>
          <cell r="E583">
            <v>0</v>
          </cell>
        </row>
        <row r="584">
          <cell r="B584">
            <v>4846</v>
          </cell>
          <cell r="C584"/>
          <cell r="D584"/>
          <cell r="E584">
            <v>0</v>
          </cell>
        </row>
        <row r="585">
          <cell r="B585">
            <v>4847</v>
          </cell>
          <cell r="C585"/>
          <cell r="D585"/>
          <cell r="E585">
            <v>0</v>
          </cell>
        </row>
        <row r="586">
          <cell r="B586">
            <v>4848</v>
          </cell>
          <cell r="C586"/>
          <cell r="D586"/>
          <cell r="E586">
            <v>0</v>
          </cell>
        </row>
        <row r="587">
          <cell r="B587">
            <v>4849</v>
          </cell>
          <cell r="C587"/>
          <cell r="D587"/>
          <cell r="E587">
            <v>0</v>
          </cell>
        </row>
        <row r="588">
          <cell r="B588">
            <v>4850</v>
          </cell>
          <cell r="C588"/>
          <cell r="D588"/>
          <cell r="E588">
            <v>0</v>
          </cell>
        </row>
        <row r="589">
          <cell r="B589">
            <v>4851</v>
          </cell>
          <cell r="C589"/>
          <cell r="D589"/>
          <cell r="E589">
            <v>0</v>
          </cell>
        </row>
        <row r="590">
          <cell r="B590">
            <v>4852</v>
          </cell>
          <cell r="C590"/>
          <cell r="D590"/>
          <cell r="E590">
            <v>0</v>
          </cell>
        </row>
        <row r="591">
          <cell r="B591">
            <v>4853</v>
          </cell>
          <cell r="C591"/>
          <cell r="D591"/>
          <cell r="E591">
            <v>0</v>
          </cell>
        </row>
        <row r="592">
          <cell r="B592">
            <v>4854</v>
          </cell>
          <cell r="C592"/>
          <cell r="D592"/>
          <cell r="E592">
            <v>0</v>
          </cell>
        </row>
        <row r="593">
          <cell r="B593">
            <v>4855</v>
          </cell>
          <cell r="C593"/>
          <cell r="D593"/>
          <cell r="E593">
            <v>0</v>
          </cell>
        </row>
        <row r="594">
          <cell r="B594">
            <v>4856</v>
          </cell>
          <cell r="C594"/>
          <cell r="D594"/>
          <cell r="E594">
            <v>0</v>
          </cell>
        </row>
        <row r="595">
          <cell r="B595">
            <v>4857</v>
          </cell>
          <cell r="C595"/>
          <cell r="D595"/>
          <cell r="E595">
            <v>0</v>
          </cell>
        </row>
        <row r="596">
          <cell r="B596">
            <v>4858</v>
          </cell>
          <cell r="C596"/>
          <cell r="D596"/>
          <cell r="E596">
            <v>0</v>
          </cell>
        </row>
        <row r="597">
          <cell r="B597">
            <v>4859</v>
          </cell>
          <cell r="C597"/>
          <cell r="D597"/>
          <cell r="E597">
            <v>0</v>
          </cell>
        </row>
        <row r="598">
          <cell r="B598">
            <v>4860</v>
          </cell>
          <cell r="C598"/>
          <cell r="D598"/>
          <cell r="E598">
            <v>0</v>
          </cell>
        </row>
        <row r="599">
          <cell r="B599"/>
          <cell r="C599"/>
          <cell r="D599"/>
          <cell r="E599"/>
        </row>
        <row r="600">
          <cell r="B600">
            <v>4900</v>
          </cell>
          <cell r="C600" t="str">
            <v>SEÑALIZACION DEFINITIVA</v>
          </cell>
          <cell r="D600"/>
          <cell r="E600"/>
        </row>
        <row r="601">
          <cell r="B601">
            <v>4901</v>
          </cell>
          <cell r="C601" t="str">
            <v>Linea de demarcación horizontal Incluye microesferas</v>
          </cell>
          <cell r="D601" t="str">
            <v>ML</v>
          </cell>
          <cell r="E601">
            <v>1595</v>
          </cell>
        </row>
        <row r="602">
          <cell r="B602">
            <v>4902</v>
          </cell>
          <cell r="C602" t="str">
            <v>Limpieza de señales verticales h ≤ 2.00  m</v>
          </cell>
          <cell r="D602" t="str">
            <v>UND</v>
          </cell>
          <cell r="E602">
            <v>20075</v>
          </cell>
        </row>
        <row r="603">
          <cell r="B603">
            <v>4903</v>
          </cell>
          <cell r="C603" t="str">
            <v>Instalación señal vertical</v>
          </cell>
          <cell r="D603" t="str">
            <v>UND</v>
          </cell>
          <cell r="E603">
            <v>34289</v>
          </cell>
        </row>
        <row r="604">
          <cell r="B604">
            <v>4904</v>
          </cell>
          <cell r="C604" t="str">
            <v>Pintura estructuras en concreto y/o asfalto Incluye microesferas</v>
          </cell>
          <cell r="D604" t="str">
            <v>M2</v>
          </cell>
          <cell r="E604">
            <v>27477</v>
          </cell>
        </row>
        <row r="605">
          <cell r="B605">
            <v>4905</v>
          </cell>
          <cell r="C605" t="str">
            <v>Marcas viales con pintura de trafico Incluye microesferas</v>
          </cell>
          <cell r="D605" t="str">
            <v>M2</v>
          </cell>
          <cell r="E605">
            <v>29067</v>
          </cell>
        </row>
        <row r="606">
          <cell r="B606">
            <v>4906</v>
          </cell>
          <cell r="C606" t="str">
            <v>Pintura anticorrosiva cables</v>
          </cell>
          <cell r="D606" t="str">
            <v>ML</v>
          </cell>
          <cell r="E606">
            <v>4247</v>
          </cell>
        </row>
        <row r="607">
          <cell r="B607">
            <v>4907</v>
          </cell>
          <cell r="C607" t="str">
            <v>Pintura en esmalte  baranda de madera</v>
          </cell>
          <cell r="D607" t="str">
            <v>M2</v>
          </cell>
          <cell r="E607">
            <v>12750</v>
          </cell>
        </row>
        <row r="608">
          <cell r="B608">
            <v>4908</v>
          </cell>
          <cell r="C608" t="str">
            <v>Pintura en esmalte estructuras de madera</v>
          </cell>
          <cell r="D608" t="str">
            <v>M2</v>
          </cell>
          <cell r="E608">
            <v>12750</v>
          </cell>
        </row>
        <row r="609">
          <cell r="B609">
            <v>4909</v>
          </cell>
          <cell r="C609" t="str">
            <v>Suministro e Instalación de Defensa vial, incluye terminales</v>
          </cell>
          <cell r="D609" t="str">
            <v>ML</v>
          </cell>
          <cell r="E609">
            <v>184394</v>
          </cell>
        </row>
        <row r="610">
          <cell r="B610">
            <v>4910</v>
          </cell>
          <cell r="C610"/>
          <cell r="D610"/>
          <cell r="E610">
            <v>0</v>
          </cell>
        </row>
        <row r="611">
          <cell r="B611">
            <v>4911</v>
          </cell>
          <cell r="C611" t="str">
            <v>Remoción de señales existentes incluye retiro de sobrantes</v>
          </cell>
          <cell r="D611" t="str">
            <v>UND</v>
          </cell>
          <cell r="E611">
            <v>23980</v>
          </cell>
        </row>
        <row r="612">
          <cell r="B612">
            <v>4912</v>
          </cell>
          <cell r="C612" t="str">
            <v>Suministro e Instalación de Tacha reflectiva</v>
          </cell>
          <cell r="D612" t="str">
            <v>UND</v>
          </cell>
          <cell r="E612">
            <v>7243</v>
          </cell>
        </row>
        <row r="613">
          <cell r="B613">
            <v>4913</v>
          </cell>
          <cell r="C613" t="str">
            <v>Suministro e Instalación Señalizacion vertical cuadrada de 75x75 cm</v>
          </cell>
          <cell r="D613" t="str">
            <v>UND</v>
          </cell>
          <cell r="E613">
            <v>458613</v>
          </cell>
        </row>
        <row r="614">
          <cell r="B614">
            <v>4914</v>
          </cell>
          <cell r="C614" t="str">
            <v>Suministro e Instalación Señalizacion vertical cuadrada de 90x90 cm</v>
          </cell>
          <cell r="D614" t="str">
            <v>UND</v>
          </cell>
          <cell r="E614">
            <v>299761</v>
          </cell>
        </row>
        <row r="615">
          <cell r="B615">
            <v>4915</v>
          </cell>
          <cell r="C615" t="str">
            <v>Suministro e Instalación Señalizacion vertical cuadrada de 120x120 cm</v>
          </cell>
          <cell r="D615" t="str">
            <v>UND</v>
          </cell>
          <cell r="E615">
            <v>378471</v>
          </cell>
        </row>
        <row r="616">
          <cell r="B616">
            <v>4916</v>
          </cell>
          <cell r="C616" t="str">
            <v>Suministro e Instalación Señalizacion vertical rectangulo de 90X30 cm</v>
          </cell>
          <cell r="D616" t="str">
            <v>UND</v>
          </cell>
          <cell r="E616">
            <v>205927</v>
          </cell>
        </row>
        <row r="617">
          <cell r="B617">
            <v>4917</v>
          </cell>
          <cell r="C617" t="str">
            <v>Suministro e Instalación Señalizacion vertical rectangulo de 120X40 cm</v>
          </cell>
          <cell r="D617" t="str">
            <v>UND</v>
          </cell>
          <cell r="E617">
            <v>243477</v>
          </cell>
        </row>
        <row r="618">
          <cell r="B618">
            <v>4918</v>
          </cell>
          <cell r="C618" t="str">
            <v>Suministro e Instalación Señalizacion vertical rectangulo de 150X50 cm</v>
          </cell>
          <cell r="D618" t="str">
            <v>UND</v>
          </cell>
          <cell r="E618">
            <v>276573</v>
          </cell>
        </row>
        <row r="619">
          <cell r="B619">
            <v>4919</v>
          </cell>
          <cell r="C619" t="str">
            <v>Suministro e Instalación Señalizacion vertical rectangulo de 180X60 cm</v>
          </cell>
          <cell r="D619" t="str">
            <v>UND</v>
          </cell>
          <cell r="E619">
            <v>315991</v>
          </cell>
        </row>
        <row r="620">
          <cell r="B620">
            <v>4920</v>
          </cell>
          <cell r="C620" t="str">
            <v>Suministro e Instalación Señalizacion vertical circulo de 60 cm</v>
          </cell>
          <cell r="D620" t="str">
            <v>UND</v>
          </cell>
          <cell r="E620">
            <v>205450</v>
          </cell>
        </row>
        <row r="621">
          <cell r="B621">
            <v>4921</v>
          </cell>
          <cell r="C621" t="str">
            <v>Suministro e Instalación Señalizacion vertical circulo de 75 cm</v>
          </cell>
          <cell r="D621" t="str">
            <v>UND</v>
          </cell>
          <cell r="E621">
            <v>218301</v>
          </cell>
        </row>
        <row r="622">
          <cell r="B622">
            <v>4922</v>
          </cell>
          <cell r="C622" t="str">
            <v>Suministro e Instalación Señalizacion vertical circulo de 90 cm</v>
          </cell>
          <cell r="D622" t="str">
            <v>UND</v>
          </cell>
          <cell r="E622">
            <v>250004</v>
          </cell>
        </row>
        <row r="623">
          <cell r="B623">
            <v>4923</v>
          </cell>
          <cell r="C623" t="str">
            <v>Suministro e Instalación Señalizacion vertical circulo de 120 cm</v>
          </cell>
          <cell r="D623" t="str">
            <v>UND</v>
          </cell>
          <cell r="E623">
            <v>310015</v>
          </cell>
        </row>
        <row r="624">
          <cell r="B624">
            <v>4924</v>
          </cell>
          <cell r="C624" t="str">
            <v>Suministro e Instalación Señalizacion vertical octagono con altura de 60 cm</v>
          </cell>
          <cell r="D624" t="str">
            <v>UND</v>
          </cell>
          <cell r="E624">
            <v>254050</v>
          </cell>
        </row>
        <row r="625">
          <cell r="B625">
            <v>4925</v>
          </cell>
          <cell r="C625" t="str">
            <v>Suministro e Instalación Señalizacion vertical octagono con altura de 75 cm</v>
          </cell>
          <cell r="D625" t="str">
            <v>UND</v>
          </cell>
          <cell r="E625">
            <v>219269</v>
          </cell>
        </row>
        <row r="626">
          <cell r="B626">
            <v>4926</v>
          </cell>
          <cell r="C626" t="str">
            <v>Suministro e Instalación Señalizacion vertical octagono con altura de 90 cm</v>
          </cell>
          <cell r="D626" t="str">
            <v>UND</v>
          </cell>
          <cell r="E626">
            <v>250004</v>
          </cell>
        </row>
        <row r="627">
          <cell r="B627">
            <v>4927</v>
          </cell>
          <cell r="C627" t="str">
            <v>Suministro e Instalación Señalizacion vertical octagono con altura de 120 cm</v>
          </cell>
          <cell r="D627" t="str">
            <v>UND</v>
          </cell>
          <cell r="E627">
            <v>310015</v>
          </cell>
        </row>
        <row r="628">
          <cell r="B628">
            <v>4928</v>
          </cell>
          <cell r="C628" t="str">
            <v>Suministro e Instalación Señalizacion vertical triangulo equilatero de 75 cm</v>
          </cell>
          <cell r="D628" t="str">
            <v>UND</v>
          </cell>
          <cell r="E628">
            <v>225571</v>
          </cell>
        </row>
        <row r="629">
          <cell r="B629">
            <v>4929</v>
          </cell>
          <cell r="C629" t="str">
            <v>Suministro e Instalación Señalizacion vertical triangulo equilatero de 90 cm</v>
          </cell>
          <cell r="D629" t="str">
            <v>UND</v>
          </cell>
          <cell r="E629">
            <v>245363</v>
          </cell>
        </row>
        <row r="630">
          <cell r="B630">
            <v>4930</v>
          </cell>
          <cell r="C630" t="str">
            <v>Suministro e Instalación Señalizacion vertical triangulo equilatero de 120 cm</v>
          </cell>
          <cell r="D630" t="str">
            <v>UND</v>
          </cell>
          <cell r="E630">
            <v>250554</v>
          </cell>
        </row>
        <row r="631">
          <cell r="B631">
            <v>4931</v>
          </cell>
          <cell r="C631" t="str">
            <v>Suministro e Instalación Señalizacion vertical triangulo equilatero de 150 cm</v>
          </cell>
          <cell r="D631" t="str">
            <v>UND</v>
          </cell>
          <cell r="E631">
            <v>341024</v>
          </cell>
        </row>
        <row r="632">
          <cell r="B632">
            <v>4932</v>
          </cell>
          <cell r="C632" t="str">
            <v>Suministro e Instalación Señalizacion vertical rectangulo de 50x60 cm</v>
          </cell>
          <cell r="D632" t="str">
            <v>UND</v>
          </cell>
          <cell r="E632">
            <v>217318</v>
          </cell>
        </row>
        <row r="633">
          <cell r="B633">
            <v>4933</v>
          </cell>
          <cell r="C633" t="str">
            <v>Suministro e Instalación Señalizacion vertical rectangulo de 60x75 cm</v>
          </cell>
          <cell r="D633" t="str">
            <v>UND</v>
          </cell>
          <cell r="E633">
            <v>239085</v>
          </cell>
        </row>
        <row r="634">
          <cell r="B634">
            <v>4934</v>
          </cell>
          <cell r="C634" t="str">
            <v>Suministro e Instalación Señalizacion vertical rectangulo de 72x90 cm</v>
          </cell>
          <cell r="D634" t="str">
            <v>UND</v>
          </cell>
          <cell r="E634">
            <v>271741</v>
          </cell>
        </row>
        <row r="635">
          <cell r="B635">
            <v>4935</v>
          </cell>
          <cell r="C635" t="str">
            <v>Suministro e Instalación Señalizacion vertical rectangulo de 100x120 cm</v>
          </cell>
          <cell r="D635" t="str">
            <v>UND</v>
          </cell>
          <cell r="E635">
            <v>338620</v>
          </cell>
        </row>
        <row r="636">
          <cell r="B636">
            <v>4936</v>
          </cell>
          <cell r="C636" t="str">
            <v>Suministro e Instalación Señalizacion vertical escudos de 60x60 cm de ancho</v>
          </cell>
          <cell r="D636" t="str">
            <v>UND</v>
          </cell>
          <cell r="E636">
            <v>227832</v>
          </cell>
        </row>
        <row r="637">
          <cell r="B637">
            <v>4937</v>
          </cell>
          <cell r="C637" t="str">
            <v>Suministro e Instalación Señalizacion vertical escudos de 75x75 cm de ancho</v>
          </cell>
          <cell r="D637" t="str">
            <v>UND</v>
          </cell>
          <cell r="E637">
            <v>270750</v>
          </cell>
        </row>
        <row r="638">
          <cell r="B638">
            <v>4938</v>
          </cell>
          <cell r="C638" t="str">
            <v>Suministro e Instalación Señalizacion vertical escudos de 90x90 cm de ancho</v>
          </cell>
          <cell r="D638" t="str">
            <v>UND</v>
          </cell>
          <cell r="E638">
            <v>297307</v>
          </cell>
        </row>
        <row r="639">
          <cell r="B639">
            <v>4939</v>
          </cell>
          <cell r="C639" t="str">
            <v>Suministro e Instalación Señalizacion vertical escudos de 120x120 cm de ancho</v>
          </cell>
          <cell r="D639" t="str">
            <v>UND</v>
          </cell>
          <cell r="E639">
            <v>374078</v>
          </cell>
        </row>
        <row r="640">
          <cell r="B640">
            <v>4940</v>
          </cell>
          <cell r="C640" t="str">
            <v>Suministro e Instalación Señalizacion vertical cuadrado de 60 cm de lado</v>
          </cell>
          <cell r="D640" t="str">
            <v>UND</v>
          </cell>
          <cell r="E640">
            <v>233432</v>
          </cell>
        </row>
        <row r="641">
          <cell r="B641">
            <v>4941</v>
          </cell>
          <cell r="C641" t="str">
            <v>Suministro e Instalación Señalizacion vertical cuadrado de 75 cm de lado</v>
          </cell>
          <cell r="D641" t="str">
            <v>UND</v>
          </cell>
          <cell r="E641">
            <v>250323</v>
          </cell>
        </row>
        <row r="642">
          <cell r="B642">
            <v>4942</v>
          </cell>
          <cell r="C642" t="str">
            <v>Suministro e Instalación Señalizacion vertical Tablero de H=90 cm, tubería de 4", 2 señales</v>
          </cell>
          <cell r="D642" t="str">
            <v>UND</v>
          </cell>
          <cell r="E642">
            <v>4044783</v>
          </cell>
        </row>
        <row r="643">
          <cell r="B643">
            <v>4943</v>
          </cell>
          <cell r="C643" t="str">
            <v>Suministro e Instalación Señalizacion vertical Tablero de H=120 cm, tubería de 4", 2 señales</v>
          </cell>
          <cell r="D643" t="str">
            <v>UND</v>
          </cell>
          <cell r="E643">
            <v>4284472</v>
          </cell>
        </row>
        <row r="644">
          <cell r="B644">
            <v>4944</v>
          </cell>
          <cell r="C644" t="str">
            <v>Reductor de velocidad en concreto  Ancho = 3.6, H= 0.10 m Incluye pintura reflectiva</v>
          </cell>
          <cell r="D644" t="str">
            <v>ML</v>
          </cell>
          <cell r="E644">
            <v>394725</v>
          </cell>
        </row>
        <row r="645">
          <cell r="B645">
            <v>4945</v>
          </cell>
          <cell r="C645"/>
          <cell r="D645"/>
          <cell r="E645">
            <v>0</v>
          </cell>
        </row>
        <row r="646">
          <cell r="B646">
            <v>4946</v>
          </cell>
          <cell r="C646"/>
          <cell r="D646"/>
          <cell r="E646">
            <v>0</v>
          </cell>
        </row>
        <row r="647">
          <cell r="B647">
            <v>4947</v>
          </cell>
          <cell r="C647"/>
          <cell r="D647"/>
          <cell r="E647">
            <v>0</v>
          </cell>
        </row>
        <row r="648">
          <cell r="B648">
            <v>4948</v>
          </cell>
          <cell r="C648"/>
          <cell r="D648"/>
          <cell r="E648">
            <v>0</v>
          </cell>
        </row>
        <row r="649">
          <cell r="B649">
            <v>4949</v>
          </cell>
          <cell r="C649"/>
          <cell r="D649"/>
          <cell r="E649">
            <v>0</v>
          </cell>
        </row>
        <row r="650">
          <cell r="B650">
            <v>4950</v>
          </cell>
          <cell r="C650"/>
          <cell r="D650"/>
          <cell r="E650">
            <v>0</v>
          </cell>
        </row>
        <row r="651">
          <cell r="B651">
            <v>4951</v>
          </cell>
          <cell r="C651"/>
          <cell r="D651"/>
          <cell r="E651">
            <v>0</v>
          </cell>
        </row>
        <row r="652">
          <cell r="B652">
            <v>4952</v>
          </cell>
          <cell r="C652"/>
          <cell r="D652"/>
          <cell r="E652">
            <v>0</v>
          </cell>
        </row>
        <row r="653">
          <cell r="B653">
            <v>4953</v>
          </cell>
          <cell r="C653"/>
          <cell r="D653"/>
          <cell r="E653">
            <v>0</v>
          </cell>
        </row>
        <row r="654">
          <cell r="B654">
            <v>4954</v>
          </cell>
          <cell r="C654"/>
          <cell r="D654"/>
          <cell r="E654">
            <v>0</v>
          </cell>
        </row>
        <row r="655">
          <cell r="B655">
            <v>4955</v>
          </cell>
          <cell r="C655"/>
          <cell r="D655"/>
          <cell r="E655">
            <v>0</v>
          </cell>
        </row>
        <row r="656">
          <cell r="B656">
            <v>4956</v>
          </cell>
          <cell r="C656"/>
          <cell r="D656"/>
          <cell r="E656">
            <v>0</v>
          </cell>
        </row>
        <row r="657">
          <cell r="B657">
            <v>4957</v>
          </cell>
          <cell r="C657"/>
          <cell r="D657"/>
          <cell r="E657">
            <v>0</v>
          </cell>
        </row>
        <row r="658">
          <cell r="B658">
            <v>4958</v>
          </cell>
          <cell r="C658"/>
          <cell r="D658"/>
          <cell r="E658">
            <v>0</v>
          </cell>
        </row>
        <row r="659">
          <cell r="B659">
            <v>4959</v>
          </cell>
          <cell r="C659"/>
          <cell r="D659"/>
          <cell r="E659">
            <v>0</v>
          </cell>
        </row>
        <row r="660">
          <cell r="B660">
            <v>4960</v>
          </cell>
          <cell r="C660"/>
          <cell r="D660"/>
          <cell r="E660">
            <v>0</v>
          </cell>
        </row>
        <row r="661">
          <cell r="B661"/>
          <cell r="C661"/>
          <cell r="D661"/>
          <cell r="E661"/>
        </row>
        <row r="662">
          <cell r="B662">
            <v>5000</v>
          </cell>
          <cell r="C662" t="str">
            <v>SEÑALIZACION TEMPORAL</v>
          </cell>
          <cell r="D662"/>
          <cell r="E662"/>
        </row>
        <row r="663">
          <cell r="B663">
            <v>5001</v>
          </cell>
          <cell r="C663" t="str">
            <v>Barricada y desvío tipo SR-102</v>
          </cell>
          <cell r="D663" t="str">
            <v>DIA</v>
          </cell>
          <cell r="E663">
            <v>12116</v>
          </cell>
        </row>
        <row r="664">
          <cell r="B664">
            <v>5002</v>
          </cell>
          <cell r="C664" t="str">
            <v>Chaleco reflectivo</v>
          </cell>
          <cell r="D664" t="str">
            <v>DIA</v>
          </cell>
          <cell r="E664">
            <v>2640</v>
          </cell>
        </row>
        <row r="665">
          <cell r="B665">
            <v>5003</v>
          </cell>
          <cell r="C665" t="str">
            <v>Cinta seguridad preventiva a=8cm-250mts.</v>
          </cell>
          <cell r="D665" t="str">
            <v>UND</v>
          </cell>
          <cell r="E665">
            <v>111333</v>
          </cell>
        </row>
        <row r="666">
          <cell r="B666">
            <v>5004</v>
          </cell>
          <cell r="C666" t="str">
            <v>Paletero diurno</v>
          </cell>
          <cell r="D666" t="str">
            <v>HH</v>
          </cell>
          <cell r="E666">
            <v>6721</v>
          </cell>
        </row>
        <row r="667">
          <cell r="B667">
            <v>5005</v>
          </cell>
          <cell r="C667" t="str">
            <v>Paletero nocturno</v>
          </cell>
          <cell r="D667" t="str">
            <v>HH</v>
          </cell>
          <cell r="E667">
            <v>11770</v>
          </cell>
        </row>
        <row r="668">
          <cell r="B668">
            <v>5006</v>
          </cell>
          <cell r="C668" t="str">
            <v>Señal de pare-siga para paletero.</v>
          </cell>
          <cell r="D668" t="str">
            <v>DIA</v>
          </cell>
          <cell r="E668">
            <v>2800</v>
          </cell>
        </row>
        <row r="669">
          <cell r="B669">
            <v>5007</v>
          </cell>
          <cell r="C669" t="str">
            <v>Señal tipo SP-101 (vía en construcción)</v>
          </cell>
          <cell r="D669" t="str">
            <v>DIA</v>
          </cell>
          <cell r="E669">
            <v>5762</v>
          </cell>
        </row>
        <row r="670">
          <cell r="B670">
            <v>5008</v>
          </cell>
          <cell r="C670" t="str">
            <v>Señal tipo SR-26 (no adelantar vehículo)</v>
          </cell>
          <cell r="D670" t="str">
            <v>DIA</v>
          </cell>
          <cell r="E670">
            <v>5762</v>
          </cell>
        </row>
        <row r="671">
          <cell r="B671">
            <v>5009</v>
          </cell>
          <cell r="C671" t="str">
            <v>Señal tipo SR-30 (aviso de 30 mts)</v>
          </cell>
          <cell r="D671" t="str">
            <v>DIA</v>
          </cell>
          <cell r="E671">
            <v>5762</v>
          </cell>
        </row>
        <row r="672">
          <cell r="B672">
            <v>5010</v>
          </cell>
          <cell r="C672" t="str">
            <v>Señal tipo SR-38 (obreros en la vía)</v>
          </cell>
          <cell r="D672" t="str">
            <v>DIA</v>
          </cell>
          <cell r="E672">
            <v>5762</v>
          </cell>
        </row>
        <row r="673">
          <cell r="B673">
            <v>5011</v>
          </cell>
          <cell r="C673" t="str">
            <v>Señal tipo SP-101 (vía en construcción)</v>
          </cell>
          <cell r="D673" t="str">
            <v>DIA</v>
          </cell>
          <cell r="E673">
            <v>5762</v>
          </cell>
        </row>
        <row r="674">
          <cell r="B674">
            <v>5012</v>
          </cell>
          <cell r="C674" t="str">
            <v>Tablero de Desvio</v>
          </cell>
          <cell r="D674" t="str">
            <v>DIA</v>
          </cell>
          <cell r="E674">
            <v>5648</v>
          </cell>
        </row>
        <row r="675">
          <cell r="B675">
            <v>5013</v>
          </cell>
          <cell r="C675" t="str">
            <v>Señalizacion preventiva con Cinta a=8cm-Incluye bombones en guadua</v>
          </cell>
          <cell r="D675" t="str">
            <v>ML</v>
          </cell>
          <cell r="E675">
            <v>6843</v>
          </cell>
        </row>
        <row r="676">
          <cell r="B676">
            <v>5014</v>
          </cell>
          <cell r="C676"/>
          <cell r="D676"/>
          <cell r="E676">
            <v>0</v>
          </cell>
        </row>
        <row r="677">
          <cell r="B677">
            <v>5015</v>
          </cell>
          <cell r="C677"/>
          <cell r="D677"/>
          <cell r="E677">
            <v>0</v>
          </cell>
        </row>
        <row r="678">
          <cell r="B678">
            <v>5016</v>
          </cell>
          <cell r="C678"/>
          <cell r="D678"/>
          <cell r="E678">
            <v>0</v>
          </cell>
        </row>
        <row r="679">
          <cell r="B679">
            <v>5017</v>
          </cell>
          <cell r="C679"/>
          <cell r="D679"/>
          <cell r="E679">
            <v>0</v>
          </cell>
        </row>
        <row r="680">
          <cell r="B680">
            <v>5018</v>
          </cell>
          <cell r="C680"/>
          <cell r="D680"/>
          <cell r="E680">
            <v>0</v>
          </cell>
        </row>
        <row r="681">
          <cell r="B681">
            <v>5019</v>
          </cell>
          <cell r="C681"/>
          <cell r="D681"/>
          <cell r="E681">
            <v>0</v>
          </cell>
        </row>
        <row r="682">
          <cell r="B682">
            <v>5020</v>
          </cell>
          <cell r="C682"/>
          <cell r="D682"/>
          <cell r="E682">
            <v>0</v>
          </cell>
        </row>
        <row r="683">
          <cell r="B683">
            <v>5021</v>
          </cell>
          <cell r="C683"/>
          <cell r="D683"/>
          <cell r="E683">
            <v>0</v>
          </cell>
        </row>
        <row r="684">
          <cell r="B684">
            <v>5022</v>
          </cell>
          <cell r="C684"/>
          <cell r="D684"/>
          <cell r="E684">
            <v>0</v>
          </cell>
        </row>
        <row r="685">
          <cell r="B685">
            <v>5023</v>
          </cell>
          <cell r="C685"/>
          <cell r="D685"/>
          <cell r="E685">
            <v>0</v>
          </cell>
        </row>
        <row r="686">
          <cell r="B686">
            <v>5024</v>
          </cell>
          <cell r="C686"/>
          <cell r="D686"/>
          <cell r="E686">
            <v>0</v>
          </cell>
        </row>
        <row r="687">
          <cell r="B687">
            <v>5025</v>
          </cell>
          <cell r="C687"/>
          <cell r="D687"/>
          <cell r="E687">
            <v>0</v>
          </cell>
        </row>
        <row r="688">
          <cell r="B688">
            <v>5026</v>
          </cell>
          <cell r="C688"/>
          <cell r="D688"/>
          <cell r="E688">
            <v>0</v>
          </cell>
        </row>
        <row r="689">
          <cell r="B689">
            <v>5027</v>
          </cell>
          <cell r="C689"/>
          <cell r="D689"/>
          <cell r="E689">
            <v>0</v>
          </cell>
        </row>
        <row r="690">
          <cell r="B690">
            <v>5028</v>
          </cell>
          <cell r="C690"/>
          <cell r="D690"/>
          <cell r="E690">
            <v>0</v>
          </cell>
        </row>
        <row r="691">
          <cell r="B691">
            <v>5029</v>
          </cell>
          <cell r="C691"/>
          <cell r="D691"/>
          <cell r="E691">
            <v>0</v>
          </cell>
        </row>
        <row r="692">
          <cell r="B692">
            <v>5030</v>
          </cell>
          <cell r="C692"/>
          <cell r="D692"/>
          <cell r="E692">
            <v>0</v>
          </cell>
        </row>
        <row r="693">
          <cell r="B693">
            <v>5031</v>
          </cell>
          <cell r="C693"/>
          <cell r="D693"/>
          <cell r="E693">
            <v>0</v>
          </cell>
        </row>
        <row r="694">
          <cell r="B694">
            <v>5032</v>
          </cell>
          <cell r="C694"/>
          <cell r="D694"/>
          <cell r="E694">
            <v>0</v>
          </cell>
        </row>
        <row r="695">
          <cell r="B695">
            <v>5033</v>
          </cell>
          <cell r="C695"/>
          <cell r="D695"/>
          <cell r="E695">
            <v>0</v>
          </cell>
        </row>
        <row r="696">
          <cell r="B696">
            <v>5034</v>
          </cell>
          <cell r="C696"/>
          <cell r="D696"/>
          <cell r="E696">
            <v>0</v>
          </cell>
        </row>
        <row r="697">
          <cell r="B697">
            <v>5035</v>
          </cell>
          <cell r="C697"/>
          <cell r="D697"/>
          <cell r="E697">
            <v>0</v>
          </cell>
        </row>
        <row r="698">
          <cell r="B698">
            <v>5036</v>
          </cell>
          <cell r="C698"/>
          <cell r="D698"/>
          <cell r="E698">
            <v>0</v>
          </cell>
        </row>
        <row r="699">
          <cell r="B699">
            <v>5037</v>
          </cell>
          <cell r="C699"/>
          <cell r="D699"/>
          <cell r="E699">
            <v>0</v>
          </cell>
        </row>
        <row r="700">
          <cell r="B700">
            <v>5038</v>
          </cell>
          <cell r="C700"/>
          <cell r="D700"/>
          <cell r="E700">
            <v>0</v>
          </cell>
        </row>
        <row r="701">
          <cell r="B701">
            <v>5039</v>
          </cell>
          <cell r="C701"/>
          <cell r="D701"/>
          <cell r="E701">
            <v>0</v>
          </cell>
        </row>
        <row r="702">
          <cell r="B702">
            <v>5040</v>
          </cell>
          <cell r="C702"/>
          <cell r="D702"/>
          <cell r="E702">
            <v>0</v>
          </cell>
        </row>
        <row r="703">
          <cell r="B703"/>
          <cell r="C703"/>
          <cell r="D703"/>
          <cell r="E703"/>
        </row>
        <row r="704">
          <cell r="B704">
            <v>5100</v>
          </cell>
          <cell r="C704" t="str">
            <v>VARIOS EN OBRA</v>
          </cell>
          <cell r="D704"/>
          <cell r="E704"/>
        </row>
        <row r="705">
          <cell r="B705">
            <v>5101</v>
          </cell>
          <cell r="C705" t="str">
            <v>Acometida acueducto</v>
          </cell>
          <cell r="D705" t="str">
            <v>UND</v>
          </cell>
          <cell r="E705">
            <v>0</v>
          </cell>
        </row>
        <row r="706">
          <cell r="B706">
            <v>5102</v>
          </cell>
          <cell r="C706" t="str">
            <v>Realce Camara de Inspección</v>
          </cell>
          <cell r="D706" t="str">
            <v>UND</v>
          </cell>
          <cell r="E706">
            <v>0</v>
          </cell>
        </row>
        <row r="707">
          <cell r="B707">
            <v>5103</v>
          </cell>
          <cell r="C707" t="str">
            <v>Ensayo de núcleo 3"</v>
          </cell>
          <cell r="D707" t="str">
            <v>UND</v>
          </cell>
          <cell r="E707">
            <v>0</v>
          </cell>
        </row>
        <row r="708">
          <cell r="B708">
            <v>5104</v>
          </cell>
          <cell r="C708" t="str">
            <v>Ensayo de esclerómetro</v>
          </cell>
          <cell r="D708" t="str">
            <v>UND</v>
          </cell>
          <cell r="E708">
            <v>0</v>
          </cell>
        </row>
        <row r="709">
          <cell r="B709">
            <v>5105</v>
          </cell>
          <cell r="C709" t="str">
            <v>Ensayo de tracción acero</v>
          </cell>
          <cell r="D709" t="str">
            <v>UND</v>
          </cell>
          <cell r="E709">
            <v>0</v>
          </cell>
        </row>
        <row r="710">
          <cell r="B710">
            <v>5106</v>
          </cell>
          <cell r="C710" t="str">
            <v>Ensayo de carbonatación</v>
          </cell>
          <cell r="D710" t="str">
            <v>UND</v>
          </cell>
          <cell r="E710">
            <v>0</v>
          </cell>
        </row>
        <row r="711">
          <cell r="B711">
            <v>5107</v>
          </cell>
          <cell r="C711" t="str">
            <v>Ensayo de cloruros</v>
          </cell>
          <cell r="D711" t="str">
            <v>UND</v>
          </cell>
          <cell r="E711">
            <v>0</v>
          </cell>
        </row>
        <row r="712">
          <cell r="B712">
            <v>5108</v>
          </cell>
          <cell r="C712" t="str">
            <v>Ensayo de tintas penetrantes</v>
          </cell>
          <cell r="D712" t="str">
            <v>UND</v>
          </cell>
          <cell r="E712">
            <v>0</v>
          </cell>
        </row>
        <row r="713">
          <cell r="B713"/>
          <cell r="C713"/>
          <cell r="D713"/>
          <cell r="E713"/>
        </row>
        <row r="714">
          <cell r="B714" t="str">
            <v>6000</v>
          </cell>
          <cell r="C714" t="str">
            <v>OBRAS SOCIALES</v>
          </cell>
          <cell r="D714"/>
          <cell r="E714"/>
        </row>
        <row r="715">
          <cell r="B715" t="str">
            <v>6100</v>
          </cell>
          <cell r="C715" t="str">
            <v>PRELIMINARES</v>
          </cell>
          <cell r="D715"/>
          <cell r="E715"/>
        </row>
        <row r="716">
          <cell r="B716" t="str">
            <v>6101</v>
          </cell>
          <cell r="C716" t="str">
            <v>Localización y replanteo Obra Arquitectónica</v>
          </cell>
          <cell r="D716" t="str">
            <v>M2</v>
          </cell>
          <cell r="E716">
            <v>3038</v>
          </cell>
        </row>
        <row r="717">
          <cell r="B717" t="str">
            <v>6102</v>
          </cell>
          <cell r="C717" t="str">
            <v>Localización replanteo obra existente</v>
          </cell>
          <cell r="D717" t="str">
            <v>M2</v>
          </cell>
          <cell r="E717">
            <v>2800</v>
          </cell>
        </row>
        <row r="718">
          <cell r="B718">
            <v>6103</v>
          </cell>
          <cell r="C718" t="str">
            <v>Demolición muro en ladrillo común</v>
          </cell>
          <cell r="D718" t="str">
            <v>M2</v>
          </cell>
          <cell r="E718">
            <v>4978</v>
          </cell>
        </row>
        <row r="719">
          <cell r="B719" t="str">
            <v>6104</v>
          </cell>
          <cell r="C719" t="str">
            <v>Desmonte cerramiento en malla eslabonada</v>
          </cell>
          <cell r="D719" t="str">
            <v>M2</v>
          </cell>
          <cell r="E719">
            <v>5377</v>
          </cell>
        </row>
        <row r="720">
          <cell r="B720" t="str">
            <v>6105</v>
          </cell>
          <cell r="C720" t="str">
            <v>Demolición viga y/o columnas en concreto reforzado</v>
          </cell>
          <cell r="D720" t="str">
            <v>M3</v>
          </cell>
          <cell r="E720">
            <v>192019</v>
          </cell>
        </row>
        <row r="721">
          <cell r="B721" t="str">
            <v>6106</v>
          </cell>
          <cell r="C721" t="str">
            <v xml:space="preserve">Desmonte de tanque almacenamiento   </v>
          </cell>
          <cell r="D721" t="str">
            <v>UND</v>
          </cell>
          <cell r="E721">
            <v>44805</v>
          </cell>
        </row>
        <row r="722">
          <cell r="B722" t="str">
            <v>6107</v>
          </cell>
          <cell r="C722" t="str">
            <v>Desmonte teja fibrocemento</v>
          </cell>
          <cell r="D722" t="str">
            <v>M2</v>
          </cell>
          <cell r="E722">
            <v>5872</v>
          </cell>
        </row>
        <row r="723">
          <cell r="B723" t="str">
            <v>6108</v>
          </cell>
          <cell r="C723" t="str">
            <v>Desmonte de cielo raso, Incluye estructura</v>
          </cell>
          <cell r="D723" t="str">
            <v>M2</v>
          </cell>
          <cell r="E723">
            <v>6367</v>
          </cell>
        </row>
        <row r="724">
          <cell r="B724" t="str">
            <v>6109</v>
          </cell>
          <cell r="C724" t="str">
            <v>Desmonte de aparatos sanitarios incluye grifería</v>
          </cell>
          <cell r="D724" t="str">
            <v>UND</v>
          </cell>
          <cell r="E724">
            <v>23042</v>
          </cell>
        </row>
        <row r="725">
          <cell r="B725" t="str">
            <v>6110</v>
          </cell>
          <cell r="C725" t="str">
            <v xml:space="preserve">Desmonte de Caballete, limatesa </v>
          </cell>
          <cell r="D725" t="str">
            <v>ML</v>
          </cell>
          <cell r="E725">
            <v>3282</v>
          </cell>
        </row>
        <row r="726">
          <cell r="B726" t="str">
            <v>6111</v>
          </cell>
          <cell r="C726" t="str">
            <v>Desmonte Marco y Puerta Metálica</v>
          </cell>
          <cell r="D726" t="str">
            <v>UND</v>
          </cell>
          <cell r="E726">
            <v>18164</v>
          </cell>
        </row>
        <row r="727">
          <cell r="B727" t="str">
            <v>6112</v>
          </cell>
          <cell r="C727" t="str">
            <v>Desmonte Marco y Puerta en Madera</v>
          </cell>
          <cell r="D727" t="str">
            <v>UND</v>
          </cell>
          <cell r="E727">
            <v>14935</v>
          </cell>
        </row>
        <row r="728">
          <cell r="B728" t="str">
            <v>6113</v>
          </cell>
          <cell r="C728" t="str">
            <v xml:space="preserve">Desmonte de Estructura en madera para cubierta </v>
          </cell>
          <cell r="D728" t="str">
            <v>M2</v>
          </cell>
          <cell r="E728">
            <v>8701</v>
          </cell>
        </row>
        <row r="729">
          <cell r="B729" t="str">
            <v>6114</v>
          </cell>
          <cell r="C729" t="str">
            <v>Desmonte de Estructura metálica para cubierta</v>
          </cell>
          <cell r="D729" t="str">
            <v>M2</v>
          </cell>
          <cell r="E729">
            <v>8898</v>
          </cell>
        </row>
        <row r="730">
          <cell r="B730" t="str">
            <v>6115</v>
          </cell>
          <cell r="C730" t="str">
            <v>Desmonte guardaescoba en madera</v>
          </cell>
          <cell r="D730" t="str">
            <v>ML</v>
          </cell>
          <cell r="E730">
            <v>1344</v>
          </cell>
        </row>
        <row r="731">
          <cell r="B731" t="str">
            <v>6116</v>
          </cell>
          <cell r="C731" t="str">
            <v>Desmonte de lavaplatos incluye grifería</v>
          </cell>
          <cell r="D731" t="str">
            <v>UND</v>
          </cell>
          <cell r="E731">
            <v>11841</v>
          </cell>
        </row>
        <row r="732">
          <cell r="B732" t="str">
            <v>6117</v>
          </cell>
          <cell r="C732" t="str">
            <v>Desmonte de Grifería lavamanos y/o sanitarios  y/o lavaplatos y/o duchas</v>
          </cell>
          <cell r="D732" t="str">
            <v>UND</v>
          </cell>
          <cell r="E732">
            <v>11393</v>
          </cell>
        </row>
        <row r="733">
          <cell r="B733" t="str">
            <v>6118</v>
          </cell>
          <cell r="C733" t="str">
            <v>Desmonte de muro en placas de mampostería liviana (doble cara)</v>
          </cell>
          <cell r="D733" t="str">
            <v>M2</v>
          </cell>
          <cell r="E733">
            <v>9951</v>
          </cell>
        </row>
        <row r="734">
          <cell r="B734" t="str">
            <v>6119</v>
          </cell>
          <cell r="C734" t="str">
            <v>Demolición de enchape de pared</v>
          </cell>
          <cell r="D734" t="str">
            <v>M2</v>
          </cell>
          <cell r="E734">
            <v>6721</v>
          </cell>
        </row>
        <row r="735">
          <cell r="B735" t="str">
            <v>6120</v>
          </cell>
          <cell r="C735" t="str">
            <v>Demolición de piso en cerámica o baldosa incluye mortero de pega</v>
          </cell>
          <cell r="D735" t="str">
            <v>M2</v>
          </cell>
          <cell r="E735">
            <v>4800</v>
          </cell>
        </row>
        <row r="736">
          <cell r="B736" t="str">
            <v>6121</v>
          </cell>
          <cell r="C736" t="str">
            <v>Demolición de guardaescoba</v>
          </cell>
          <cell r="D736" t="str">
            <v>ML</v>
          </cell>
          <cell r="E736">
            <v>2240</v>
          </cell>
        </row>
        <row r="737">
          <cell r="B737" t="str">
            <v>6122</v>
          </cell>
          <cell r="C737" t="str">
            <v>Demolición de mesón en concreto incluye enchape y mampostería</v>
          </cell>
          <cell r="D737" t="str">
            <v>M2</v>
          </cell>
          <cell r="E737">
            <v>13441</v>
          </cell>
        </row>
        <row r="738">
          <cell r="B738" t="str">
            <v>6123</v>
          </cell>
          <cell r="C738" t="str">
            <v>Desmonte de Ventanas metálicas</v>
          </cell>
          <cell r="D738" t="str">
            <v>M2</v>
          </cell>
          <cell r="E738">
            <v>16802</v>
          </cell>
        </row>
        <row r="739">
          <cell r="B739" t="str">
            <v>6124</v>
          </cell>
          <cell r="C739" t="str">
            <v>Demolición de alfajía en concreto y/o mampostería</v>
          </cell>
          <cell r="D739" t="str">
            <v>ML</v>
          </cell>
          <cell r="E739">
            <v>3537</v>
          </cell>
        </row>
        <row r="740">
          <cell r="B740" t="str">
            <v>6125</v>
          </cell>
          <cell r="C740" t="str">
            <v>Retiro de tubería existente de 1/2" - 3"</v>
          </cell>
          <cell r="D740" t="str">
            <v>ML</v>
          </cell>
          <cell r="E740">
            <v>1723</v>
          </cell>
        </row>
        <row r="741">
          <cell r="B741" t="str">
            <v>6126</v>
          </cell>
          <cell r="C741" t="str">
            <v>Retiro de tubería existente &gt; 4"</v>
          </cell>
          <cell r="D741" t="str">
            <v>ML</v>
          </cell>
          <cell r="E741">
            <v>2688</v>
          </cell>
        </row>
        <row r="742">
          <cell r="B742" t="str">
            <v>6127</v>
          </cell>
          <cell r="C742" t="str">
            <v>Rasqueteada y lijada de muros</v>
          </cell>
          <cell r="D742" t="str">
            <v>M2</v>
          </cell>
          <cell r="E742">
            <v>4284</v>
          </cell>
        </row>
        <row r="743">
          <cell r="B743" t="str">
            <v>6128</v>
          </cell>
          <cell r="C743" t="str">
            <v>Corte y rotura de muro en ladrillo y/o bloque y/o en elementos no estructurales</v>
          </cell>
          <cell r="D743" t="str">
            <v>ML</v>
          </cell>
          <cell r="E743">
            <v>3465</v>
          </cell>
        </row>
        <row r="744">
          <cell r="B744" t="str">
            <v>6129</v>
          </cell>
          <cell r="C744" t="str">
            <v>Entibado en madera para protección de talud en tierra</v>
          </cell>
          <cell r="D744" t="str">
            <v>M2</v>
          </cell>
          <cell r="E744">
            <v>58280</v>
          </cell>
        </row>
        <row r="745">
          <cell r="B745"/>
          <cell r="C745" t="str">
            <v>AMBIENTE HOSPITALARIO</v>
          </cell>
          <cell r="D745"/>
          <cell r="E745"/>
        </row>
        <row r="746">
          <cell r="B746" t="str">
            <v>6130</v>
          </cell>
          <cell r="C746" t="str">
            <v>Cerramiento Provisional en Lamina Drywall  Una Cara y Plastico Color Blanco H=3,2 ML; Incluye Pintura Exterior Una Mano</v>
          </cell>
          <cell r="D746" t="str">
            <v>M2</v>
          </cell>
          <cell r="E746">
            <v>48272</v>
          </cell>
        </row>
        <row r="747">
          <cell r="B747" t="str">
            <v>6131</v>
          </cell>
          <cell r="C747" t="str">
            <v>Desmonte de Puertas Corredizas  , Marco Y Nave Metalica ( Dimensiones Aproximadas 5,83x 3,03) Incluye Traslado Hasta Deposito de Mantenimiento</v>
          </cell>
          <cell r="D747" t="str">
            <v>M2</v>
          </cell>
          <cell r="E747">
            <v>9957</v>
          </cell>
        </row>
        <row r="748">
          <cell r="B748" t="str">
            <v>6132</v>
          </cell>
          <cell r="C748" t="str">
            <v>Desmonte y Retiro de Rejas Tipo Carcamo  y Traslado Sitio Interno De Disposicion de Desmontes y demás Elementos Necesarios Para La Ejecucion del Item</v>
          </cell>
          <cell r="D748" t="str">
            <v>M2</v>
          </cell>
          <cell r="E748">
            <v>33603</v>
          </cell>
        </row>
        <row r="749">
          <cell r="B749" t="str">
            <v>6133</v>
          </cell>
          <cell r="C749" t="str">
            <v>Desmonte y Retiro de Red Hg De  3/4", 1" Y 1.1/2", Entre Cielo Y Placa, Incluye Accesorios y Traslado Sitio Interno de Disposicion de Escombros  y demás Elementos Necesarios Para La Ejecucion del Item</v>
          </cell>
          <cell r="D749" t="str">
            <v>ML</v>
          </cell>
          <cell r="E749">
            <v>24459</v>
          </cell>
        </row>
        <row r="750">
          <cell r="B750" t="str">
            <v>6134</v>
          </cell>
          <cell r="C750" t="str">
            <v>Desmonte y Retiro De Red Hg De  2"; 2.1/2"; 3", Entre Cielo Y Placa, Incluye Accesorios y Traslado Sitio Interno de Disposicion de Escombros  y demás Elementos Necesarios Para La Ejecucion del Item</v>
          </cell>
          <cell r="D750" t="str">
            <v>ML</v>
          </cell>
          <cell r="E750">
            <v>42461</v>
          </cell>
        </row>
        <row r="751">
          <cell r="B751" t="str">
            <v>6135</v>
          </cell>
          <cell r="C751" t="str">
            <v>Desmonte y Retiro de Equipo  Existente De Lavanderia( Peso Aprox 1,5 Toneladas), Incluye Traslado De Equipo Hasta Zona De Mantenimiento   y demás Elementos Necesarios Para La Ejecucion del Item</v>
          </cell>
          <cell r="D751" t="str">
            <v>UND</v>
          </cell>
          <cell r="E751">
            <v>320913</v>
          </cell>
        </row>
        <row r="752">
          <cell r="B752" t="str">
            <v>6136</v>
          </cell>
          <cell r="C752" t="str">
            <v>Pase Losa  En Concreto Diametros 3" - 5"</v>
          </cell>
          <cell r="D752" t="str">
            <v>UND</v>
          </cell>
          <cell r="E752">
            <v>21038</v>
          </cell>
        </row>
        <row r="753">
          <cell r="B753" t="str">
            <v>6137</v>
          </cell>
          <cell r="C753" t="str">
            <v>Demoliciones de Muros  En Mampostería y/o Sistema Liviano Ancho Entre 0,10 Y 0,25 M; Altura Entre 1mt Y 3,03 M, En Esta Demolicion está Incluida La Demolición De Cerámica Adosada al Muro.</v>
          </cell>
          <cell r="D753" t="str">
            <v>M2</v>
          </cell>
          <cell r="E753">
            <v>13441</v>
          </cell>
        </row>
        <row r="754">
          <cell r="B754" t="str">
            <v>6138</v>
          </cell>
          <cell r="C754" t="str">
            <v>Retiro de Escombro Hospitalario Para Limpieza Inicial Patio( Disposicion Especial Relleno Sanitario).</v>
          </cell>
          <cell r="D754" t="str">
            <v>M3</v>
          </cell>
          <cell r="E754">
            <v>32361</v>
          </cell>
        </row>
        <row r="755">
          <cell r="B755" t="str">
            <v>6139</v>
          </cell>
          <cell r="C755" t="str">
            <v>Demolicion de Piso En Grano Pulido   Incluye Traslado Hasta Sitio Interno de Disposicion de Escombros  Y demás Elementos Necesarios Para La Ejecucion del Item</v>
          </cell>
          <cell r="D755" t="str">
            <v>M2</v>
          </cell>
          <cell r="E755">
            <v>9957</v>
          </cell>
        </row>
        <row r="756">
          <cell r="B756" t="str">
            <v>6140</v>
          </cell>
          <cell r="C756" t="str">
            <v>Cerramiento Provisional en Plastico y cinta</v>
          </cell>
          <cell r="D756" t="str">
            <v>M2</v>
          </cell>
          <cell r="E756">
            <v>6395</v>
          </cell>
        </row>
        <row r="757">
          <cell r="B757" t="str">
            <v>6141</v>
          </cell>
          <cell r="C757" t="str">
            <v>Retiro de Escombro Hospitalario Para Limpieza Inicial Patio( Disposicion Especial Relleno Sanitario).</v>
          </cell>
          <cell r="D757" t="str">
            <v>M3</v>
          </cell>
          <cell r="E757">
            <v>32721</v>
          </cell>
        </row>
        <row r="758">
          <cell r="B758"/>
          <cell r="C758"/>
          <cell r="D758"/>
          <cell r="E758" t="str">
            <v/>
          </cell>
        </row>
        <row r="759">
          <cell r="B759"/>
          <cell r="C759"/>
          <cell r="D759"/>
          <cell r="E759" t="str">
            <v/>
          </cell>
        </row>
        <row r="760">
          <cell r="B760"/>
          <cell r="C760"/>
          <cell r="D760"/>
          <cell r="E760" t="str">
            <v/>
          </cell>
        </row>
        <row r="761">
          <cell r="B761"/>
          <cell r="C761"/>
          <cell r="D761"/>
          <cell r="E761" t="str">
            <v/>
          </cell>
        </row>
        <row r="762">
          <cell r="B762">
            <v>6200</v>
          </cell>
          <cell r="C762" t="str">
            <v>MOVIMIENTO DE TIERRAS</v>
          </cell>
          <cell r="D762"/>
          <cell r="E762"/>
        </row>
        <row r="763">
          <cell r="B763">
            <v>6201</v>
          </cell>
          <cell r="C763" t="str">
            <v xml:space="preserve">Excavacion en roca a mano </v>
          </cell>
          <cell r="D763" t="str">
            <v>M3</v>
          </cell>
          <cell r="E763">
            <v>67207</v>
          </cell>
        </row>
        <row r="764">
          <cell r="B764">
            <v>6202</v>
          </cell>
          <cell r="C764" t="str">
            <v>Lleno Con Material Sobrante De Demoliciones, Incluye Afirmado Y Compactado De Superficie</v>
          </cell>
          <cell r="D764" t="str">
            <v>M3</v>
          </cell>
          <cell r="E764">
            <v>0</v>
          </cell>
        </row>
        <row r="765">
          <cell r="B765">
            <v>6203</v>
          </cell>
          <cell r="C765" t="str">
            <v>Lleno compactado a mano con suministro de material común (Inc. Transporte hasta 5km)</v>
          </cell>
          <cell r="D765" t="str">
            <v>M3</v>
          </cell>
          <cell r="E765">
            <v>52461</v>
          </cell>
        </row>
        <row r="766">
          <cell r="B766">
            <v>6204</v>
          </cell>
          <cell r="C766"/>
          <cell r="D766"/>
          <cell r="E766">
            <v>0</v>
          </cell>
        </row>
        <row r="767">
          <cell r="B767">
            <v>6205</v>
          </cell>
          <cell r="C767"/>
          <cell r="D767"/>
          <cell r="E767">
            <v>0</v>
          </cell>
        </row>
        <row r="768">
          <cell r="B768">
            <v>6206</v>
          </cell>
          <cell r="C768"/>
          <cell r="D768"/>
          <cell r="E768"/>
        </row>
        <row r="769">
          <cell r="B769">
            <v>6207</v>
          </cell>
          <cell r="C769"/>
          <cell r="D769"/>
          <cell r="E769"/>
        </row>
        <row r="770">
          <cell r="B770">
            <v>6208</v>
          </cell>
          <cell r="C770"/>
          <cell r="D770"/>
          <cell r="E770"/>
        </row>
        <row r="771">
          <cell r="B771">
            <v>6209</v>
          </cell>
          <cell r="C771"/>
          <cell r="D771"/>
          <cell r="E771"/>
        </row>
        <row r="772">
          <cell r="B772">
            <v>6210</v>
          </cell>
          <cell r="C772"/>
          <cell r="D772"/>
          <cell r="E772"/>
        </row>
        <row r="773">
          <cell r="B773">
            <v>6211</v>
          </cell>
          <cell r="C773"/>
          <cell r="D773"/>
          <cell r="E773"/>
        </row>
        <row r="774">
          <cell r="B774">
            <v>6212</v>
          </cell>
          <cell r="C774"/>
          <cell r="D774"/>
          <cell r="E774"/>
        </row>
        <row r="775">
          <cell r="B775">
            <v>6213</v>
          </cell>
          <cell r="C775"/>
          <cell r="D775"/>
          <cell r="E775"/>
        </row>
        <row r="776">
          <cell r="B776">
            <v>6214</v>
          </cell>
          <cell r="C776"/>
          <cell r="D776"/>
          <cell r="E776"/>
        </row>
        <row r="777">
          <cell r="B777">
            <v>6215</v>
          </cell>
          <cell r="C777"/>
          <cell r="D777"/>
          <cell r="E777"/>
        </row>
        <row r="778">
          <cell r="B778">
            <v>6216</v>
          </cell>
          <cell r="C778"/>
          <cell r="D778"/>
          <cell r="E778"/>
        </row>
        <row r="779">
          <cell r="B779">
            <v>6217</v>
          </cell>
          <cell r="C779"/>
          <cell r="D779"/>
          <cell r="E779"/>
        </row>
        <row r="780">
          <cell r="B780">
            <v>6218</v>
          </cell>
          <cell r="C780"/>
          <cell r="D780"/>
          <cell r="E780"/>
        </row>
        <row r="781">
          <cell r="B781">
            <v>6219</v>
          </cell>
          <cell r="C781"/>
          <cell r="D781"/>
          <cell r="E781"/>
        </row>
        <row r="782">
          <cell r="B782">
            <v>6220</v>
          </cell>
          <cell r="C782"/>
          <cell r="D782"/>
          <cell r="E782"/>
        </row>
        <row r="783">
          <cell r="B783"/>
          <cell r="C783"/>
          <cell r="D783"/>
          <cell r="E783"/>
        </row>
        <row r="784">
          <cell r="B784">
            <v>6300</v>
          </cell>
          <cell r="C784" t="str">
            <v>ESTRUCTURAS EN CONCRETO</v>
          </cell>
          <cell r="D784"/>
          <cell r="E784"/>
        </row>
        <row r="785">
          <cell r="B785">
            <v>6301</v>
          </cell>
          <cell r="C785"/>
          <cell r="D785"/>
          <cell r="E785">
            <v>0</v>
          </cell>
        </row>
        <row r="786">
          <cell r="B786">
            <v>6302</v>
          </cell>
          <cell r="C786"/>
          <cell r="D786"/>
          <cell r="E786">
            <v>0</v>
          </cell>
        </row>
        <row r="787">
          <cell r="B787">
            <v>6303</v>
          </cell>
          <cell r="C787" t="str">
            <v>Vigas de enlace de 0.25*0.30 en concreto clase D (21 MPA)</v>
          </cell>
          <cell r="D787" t="str">
            <v>ML</v>
          </cell>
          <cell r="E787">
            <v>59308</v>
          </cell>
        </row>
        <row r="788">
          <cell r="B788">
            <v>6304</v>
          </cell>
          <cell r="C788" t="str">
            <v>Columnas de 0.12*0.15 en concreto clase D (21 MPA)</v>
          </cell>
          <cell r="D788" t="str">
            <v>ML</v>
          </cell>
          <cell r="E788">
            <v>30202</v>
          </cell>
        </row>
        <row r="789">
          <cell r="B789">
            <v>6305</v>
          </cell>
          <cell r="C789" t="str">
            <v>Columnas de 0.15*0.25 en concreto clase D (21 MPA)</v>
          </cell>
          <cell r="D789" t="str">
            <v>ML</v>
          </cell>
          <cell r="E789">
            <v>36988</v>
          </cell>
        </row>
        <row r="790">
          <cell r="B790">
            <v>6306</v>
          </cell>
          <cell r="C790" t="str">
            <v>Columnas de 0.15*0.20 en concreto clase D (21 MPA)</v>
          </cell>
          <cell r="D790" t="str">
            <v>ML</v>
          </cell>
          <cell r="E790">
            <v>34145</v>
          </cell>
        </row>
        <row r="791">
          <cell r="B791">
            <v>6307</v>
          </cell>
          <cell r="C791" t="str">
            <v>Columnas de 0.20*0.20 en concreto clase D (21MPA)</v>
          </cell>
          <cell r="D791" t="str">
            <v>ML</v>
          </cell>
          <cell r="E791">
            <v>40108</v>
          </cell>
        </row>
        <row r="792">
          <cell r="B792">
            <v>6308</v>
          </cell>
          <cell r="C792" t="str">
            <v>Columnas de 0.25*0.25 en concreto clase D (21 MPA)</v>
          </cell>
          <cell r="D792" t="str">
            <v>ML</v>
          </cell>
          <cell r="E792">
            <v>48102</v>
          </cell>
        </row>
        <row r="793">
          <cell r="B793">
            <v>6309</v>
          </cell>
          <cell r="C793" t="str">
            <v>Columnas de 0.30*0.30 en concreto clase D (21 MPA)</v>
          </cell>
          <cell r="D793" t="str">
            <v>ML</v>
          </cell>
          <cell r="E793">
            <v>73255</v>
          </cell>
        </row>
        <row r="794">
          <cell r="B794">
            <v>6310</v>
          </cell>
          <cell r="C794" t="str">
            <v>Columnas de 0.35*0.35 en concreto clase D (21 MPA)</v>
          </cell>
          <cell r="D794" t="str">
            <v>ML</v>
          </cell>
          <cell r="E794">
            <v>87545</v>
          </cell>
        </row>
        <row r="795">
          <cell r="B795">
            <v>6311</v>
          </cell>
          <cell r="C795" t="str">
            <v>Columnas de 0.40*0.40 en concreto clase D (21 MPA)</v>
          </cell>
          <cell r="D795" t="str">
            <v>ML</v>
          </cell>
          <cell r="E795">
            <v>106200</v>
          </cell>
        </row>
        <row r="796">
          <cell r="B796">
            <v>6312</v>
          </cell>
          <cell r="C796" t="str">
            <v>Vigas de amarre  de culata de 0.12*0.12 en concreto clase D (21 MPA)</v>
          </cell>
          <cell r="D796" t="str">
            <v>ML</v>
          </cell>
          <cell r="E796">
            <v>29626</v>
          </cell>
        </row>
        <row r="797">
          <cell r="B797">
            <v>6313</v>
          </cell>
          <cell r="C797" t="str">
            <v>Losa aligerada e=0.25 m en concreto clase D (21 MPA)</v>
          </cell>
          <cell r="D797" t="str">
            <v>M2</v>
          </cell>
          <cell r="E797">
            <v>0</v>
          </cell>
        </row>
        <row r="798">
          <cell r="B798">
            <v>6314</v>
          </cell>
          <cell r="C798" t="str">
            <v>Losa aligerada e=0.35 m en concreto clase D (21 MPA)</v>
          </cell>
          <cell r="D798" t="str">
            <v>M2</v>
          </cell>
          <cell r="E798">
            <v>0</v>
          </cell>
        </row>
        <row r="799">
          <cell r="B799">
            <v>6315</v>
          </cell>
          <cell r="C799" t="str">
            <v>Mesón de espesor=10 cms. En concreto clase D (21 MPA). Incluye refuerzo sobre muros en ladrillo comun A=0,6m H&lt;0,90m</v>
          </cell>
          <cell r="D799" t="str">
            <v>ML</v>
          </cell>
          <cell r="E799">
            <v>67513</v>
          </cell>
        </row>
        <row r="800">
          <cell r="B800">
            <v>6316</v>
          </cell>
          <cell r="C800" t="str">
            <v>Losa para Mesón de espesor=6 cms. En concreto clase D (21 MPA). Granito pulido, incluyeRef. D=3/8" cada 10 cms. en ambas direcciones</v>
          </cell>
          <cell r="D800" t="str">
            <v>ML</v>
          </cell>
          <cell r="E800">
            <v>0</v>
          </cell>
        </row>
        <row r="801">
          <cell r="B801">
            <v>6317</v>
          </cell>
          <cell r="C801" t="str">
            <v>Viga de enlace de 0.30*0.30 en concreto clase D (21 MPA)</v>
          </cell>
          <cell r="D801" t="str">
            <v>ML</v>
          </cell>
          <cell r="E801">
            <v>61709</v>
          </cell>
        </row>
        <row r="802">
          <cell r="B802">
            <v>6318</v>
          </cell>
          <cell r="C802" t="str">
            <v>Vigas de amarre  de culata de 0.12*0.15 en concreto clase D (21 MPA)</v>
          </cell>
          <cell r="D802" t="str">
            <v>ML</v>
          </cell>
          <cell r="E802">
            <v>30907</v>
          </cell>
        </row>
        <row r="803">
          <cell r="B803">
            <v>6319</v>
          </cell>
          <cell r="C803" t="str">
            <v>Vigas de cubierta de 0.12*0.20 en concreto clase D  (21 MPA)</v>
          </cell>
          <cell r="D803" t="str">
            <v>ML</v>
          </cell>
          <cell r="E803">
            <v>34586</v>
          </cell>
        </row>
        <row r="804">
          <cell r="B804">
            <v>6320</v>
          </cell>
          <cell r="C804" t="str">
            <v>Vigas de amarre de 0.15*0.20 en concreto clase D (21 MPA)</v>
          </cell>
          <cell r="D804" t="str">
            <v>ML</v>
          </cell>
          <cell r="E804">
            <v>44673</v>
          </cell>
        </row>
        <row r="805">
          <cell r="B805">
            <v>6321</v>
          </cell>
          <cell r="C805" t="str">
            <v>Columnas de 0.15*0.25 en concreto clase D</v>
          </cell>
          <cell r="D805" t="str">
            <v>ML</v>
          </cell>
          <cell r="E805">
            <v>36777</v>
          </cell>
        </row>
        <row r="806">
          <cell r="B806">
            <v>6322</v>
          </cell>
          <cell r="C806" t="str">
            <v>Vigas de enlace de 0.12*0.25 en concreto clase D (21 MPA)</v>
          </cell>
          <cell r="D806" t="str">
            <v>ML</v>
          </cell>
          <cell r="E806">
            <v>40491</v>
          </cell>
        </row>
        <row r="807">
          <cell r="B807">
            <v>6323</v>
          </cell>
          <cell r="C807" t="str">
            <v>Vigas de amarre de 0.20*0.20 en concreto clase D (21 MPA)</v>
          </cell>
          <cell r="D807" t="str">
            <v>ML</v>
          </cell>
          <cell r="E807">
            <v>48226</v>
          </cell>
        </row>
        <row r="808">
          <cell r="B808">
            <v>6324</v>
          </cell>
          <cell r="C808" t="str">
            <v>Vigas de amarre de 0.20*0.30 en concreto clase D (21 MPA)</v>
          </cell>
          <cell r="D808" t="str">
            <v>ML</v>
          </cell>
          <cell r="E808">
            <v>60802</v>
          </cell>
        </row>
        <row r="809">
          <cell r="B809">
            <v>6325</v>
          </cell>
          <cell r="C809" t="str">
            <v>Vigas aérea de 0.25*0.25 en concreto clase D (21 MPA)</v>
          </cell>
          <cell r="D809" t="str">
            <v>ML</v>
          </cell>
          <cell r="E809">
            <v>58193</v>
          </cell>
        </row>
        <row r="810">
          <cell r="B810">
            <v>6326</v>
          </cell>
          <cell r="C810" t="str">
            <v>Vigas de amarre de 0.30*0.25 en concreto clase D (21 MPA)</v>
          </cell>
          <cell r="D810" t="str">
            <v>ML</v>
          </cell>
          <cell r="E810">
            <v>66239</v>
          </cell>
        </row>
        <row r="811">
          <cell r="B811">
            <v>6327</v>
          </cell>
          <cell r="C811" t="str">
            <v>Vigas aérea de 0.30*0.30 en concreto clase D (21 MPA)</v>
          </cell>
          <cell r="D811" t="str">
            <v>ML</v>
          </cell>
          <cell r="E811">
            <v>74884</v>
          </cell>
        </row>
        <row r="812">
          <cell r="B812">
            <v>6328</v>
          </cell>
          <cell r="C812" t="str">
            <v>Vigas de amarre de 0.30*0.35 en concreto clase D (21 MPA)</v>
          </cell>
          <cell r="D812" t="str">
            <v>ML</v>
          </cell>
          <cell r="E812">
            <v>79510</v>
          </cell>
        </row>
        <row r="813">
          <cell r="B813">
            <v>6329</v>
          </cell>
          <cell r="C813" t="str">
            <v>Vigas de amarre de 0.35*0.35 en concreto clase D (21 MPA)</v>
          </cell>
          <cell r="D813" t="str">
            <v>ML</v>
          </cell>
          <cell r="E813">
            <v>89088</v>
          </cell>
        </row>
        <row r="814">
          <cell r="B814">
            <v>6330</v>
          </cell>
          <cell r="C814" t="str">
            <v>Alfajía de 0.25*0.07 en concreto clase D (21 MPA).</v>
          </cell>
          <cell r="D814" t="str">
            <v>ML</v>
          </cell>
          <cell r="E814">
            <v>32316</v>
          </cell>
        </row>
        <row r="815">
          <cell r="B815">
            <v>6331</v>
          </cell>
          <cell r="C815" t="str">
            <v>Tapas en concreto clase D (21 MPA). Ancho de 0.60 cms. E=0.05 cms. Con refuerzo en malla electrosoldada 4 mm. Abertura de 0.25*0.25 m.</v>
          </cell>
          <cell r="D815" t="str">
            <v>ML</v>
          </cell>
          <cell r="E815">
            <v>28824</v>
          </cell>
        </row>
        <row r="816">
          <cell r="B816">
            <v>6332</v>
          </cell>
          <cell r="C816" t="str">
            <v>Escaleras en concreto clase D (21 MPA)</v>
          </cell>
          <cell r="D816" t="str">
            <v>M3</v>
          </cell>
          <cell r="E816">
            <v>790009</v>
          </cell>
        </row>
        <row r="817">
          <cell r="B817">
            <v>6333</v>
          </cell>
          <cell r="C817" t="str">
            <v xml:space="preserve">Canal en concreto clase D (21 MPA) Impermeabilizado Ld=0,60m, Esp=0,07m </v>
          </cell>
          <cell r="D817" t="str">
            <v>ML</v>
          </cell>
          <cell r="E817">
            <v>61503</v>
          </cell>
        </row>
        <row r="818">
          <cell r="B818">
            <v>6334</v>
          </cell>
          <cell r="C818" t="str">
            <v>Concreto clase D(21MPA) para Zapatas y/o Tabiques.</v>
          </cell>
          <cell r="D818" t="str">
            <v>M3</v>
          </cell>
          <cell r="E818">
            <v>530275</v>
          </cell>
        </row>
        <row r="819">
          <cell r="B819">
            <v>6335</v>
          </cell>
          <cell r="C819" t="str">
            <v>Bordillo En Concreto  De  A= 0,10 Cm,   H = 0,15 Cm</v>
          </cell>
          <cell r="D819" t="str">
            <v>ML</v>
          </cell>
          <cell r="E819">
            <v>26632</v>
          </cell>
        </row>
        <row r="820">
          <cell r="B820">
            <v>6336</v>
          </cell>
          <cell r="C820" t="str">
            <v>Suministro e instalaciòn de lamina galvanizada E=3mm</v>
          </cell>
          <cell r="D820" t="str">
            <v>M2</v>
          </cell>
          <cell r="E820">
            <v>0</v>
          </cell>
        </row>
        <row r="821">
          <cell r="B821">
            <v>6337</v>
          </cell>
          <cell r="C821" t="str">
            <v>Pedestales de 0.60*0.40 h=1,8m en concreto clase D (21 MPA)</v>
          </cell>
          <cell r="D821" t="str">
            <v>ML</v>
          </cell>
          <cell r="E821">
            <v>0</v>
          </cell>
        </row>
        <row r="822">
          <cell r="B822">
            <v>6338</v>
          </cell>
          <cell r="C822" t="str">
            <v>Concreto clase D(21MPA) E=0.10m para graderias, peldaños y losas prefabricadas</v>
          </cell>
          <cell r="D822" t="str">
            <v>M2</v>
          </cell>
          <cell r="E822">
            <v>0</v>
          </cell>
        </row>
        <row r="823">
          <cell r="B823">
            <v>6339</v>
          </cell>
          <cell r="C823" t="str">
            <v>Pedestales de 0.30*0.50 h=2,05m en concreto clase D (21 MPA)</v>
          </cell>
          <cell r="D823" t="str">
            <v>ML</v>
          </cell>
          <cell r="E823">
            <v>0</v>
          </cell>
        </row>
        <row r="824">
          <cell r="B824">
            <v>6340</v>
          </cell>
          <cell r="C824" t="str">
            <v>Pedestales de 0.65*0.35 h=3,05m en concreto clase D (21 MPA)</v>
          </cell>
          <cell r="D824" t="str">
            <v>ML</v>
          </cell>
          <cell r="E824">
            <v>0</v>
          </cell>
        </row>
        <row r="825">
          <cell r="B825">
            <v>6341</v>
          </cell>
          <cell r="C825" t="str">
            <v>Pedestales de 0.35*0.70 h=2,4m en concreto clase D (21 MPA)</v>
          </cell>
          <cell r="D825" t="str">
            <v>ML</v>
          </cell>
          <cell r="E825">
            <v>0</v>
          </cell>
        </row>
        <row r="826">
          <cell r="B826">
            <v>6342</v>
          </cell>
          <cell r="C826" t="str">
            <v>Losa  de entrepiso maciza e=0.07 m en concreto clase D (21 MPA)</v>
          </cell>
          <cell r="D826" t="str">
            <v>M2</v>
          </cell>
          <cell r="E826">
            <v>97760</v>
          </cell>
        </row>
        <row r="827">
          <cell r="B827">
            <v>6343</v>
          </cell>
          <cell r="C827" t="str">
            <v>Rejilla en concreto Clase D (21MPA) 30x50x7 cm Incluye ref 3/8"</v>
          </cell>
          <cell r="D827" t="str">
            <v>UND</v>
          </cell>
          <cell r="E827">
            <v>41426</v>
          </cell>
        </row>
        <row r="828">
          <cell r="B828">
            <v>6344</v>
          </cell>
          <cell r="C828" t="str">
            <v>Rejilla en concreto Clase D (21MPA) 100x50x7 cm Incluye ref 3/8"</v>
          </cell>
          <cell r="D828" t="str">
            <v>UND</v>
          </cell>
          <cell r="E828">
            <v>50131</v>
          </cell>
        </row>
        <row r="829">
          <cell r="B829">
            <v>6345</v>
          </cell>
          <cell r="C829" t="str">
            <v>Suministro e instalaciòn de malla electrosoldada 5 mm. Abertura de 0.15x0.15m.</v>
          </cell>
          <cell r="D829" t="str">
            <v>Kg</v>
          </cell>
          <cell r="E829">
            <v>5266</v>
          </cell>
        </row>
        <row r="830">
          <cell r="B830">
            <v>6346</v>
          </cell>
          <cell r="C830" t="str">
            <v>Suministro e instalaciòn de malla electrosoldada 6 mm. Abertura de 0.15x0.15 m.</v>
          </cell>
          <cell r="D830" t="str">
            <v>Kg</v>
          </cell>
          <cell r="E830">
            <v>5996</v>
          </cell>
        </row>
        <row r="831">
          <cell r="B831">
            <v>6347</v>
          </cell>
          <cell r="C831" t="str">
            <v>Pase Losa en Concreto diametros 3 y 5"</v>
          </cell>
          <cell r="D831" t="str">
            <v>UND</v>
          </cell>
          <cell r="E831">
            <v>28246</v>
          </cell>
        </row>
        <row r="832">
          <cell r="B832">
            <v>6348</v>
          </cell>
          <cell r="C832" t="str">
            <v>Foso de Ascensor</v>
          </cell>
          <cell r="D832" t="str">
            <v>M3</v>
          </cell>
          <cell r="E832">
            <v>311053</v>
          </cell>
        </row>
        <row r="833">
          <cell r="B833">
            <v>6349</v>
          </cell>
          <cell r="C833" t="str">
            <v>Demolición De Placa Concreto Soporte De Equipos  E=12.1 A 17.5 Cm. Incluye Traslado Hasta Sitio Interno De Disposicion De Escombros  Y Demás Elementos Necesarios Para La Ejecución Del Item</v>
          </cell>
          <cell r="D833" t="str">
            <v>M2</v>
          </cell>
          <cell r="E833">
            <v>29149</v>
          </cell>
        </row>
        <row r="834">
          <cell r="B834">
            <v>6350</v>
          </cell>
          <cell r="C834"/>
          <cell r="D834"/>
          <cell r="E834">
            <v>0</v>
          </cell>
        </row>
        <row r="835">
          <cell r="B835"/>
          <cell r="C835"/>
          <cell r="D835"/>
          <cell r="E835"/>
        </row>
        <row r="836">
          <cell r="B836"/>
          <cell r="C836"/>
          <cell r="D836"/>
          <cell r="E836"/>
        </row>
        <row r="837">
          <cell r="B837"/>
          <cell r="C837"/>
          <cell r="D837"/>
          <cell r="E837"/>
        </row>
        <row r="838">
          <cell r="B838"/>
          <cell r="C838"/>
          <cell r="D838"/>
          <cell r="E838"/>
        </row>
        <row r="839">
          <cell r="B839"/>
          <cell r="C839"/>
          <cell r="D839"/>
          <cell r="E839"/>
        </row>
        <row r="840">
          <cell r="B840">
            <v>6400</v>
          </cell>
          <cell r="C840" t="str">
            <v>MAMPOSTERIA Y REVOQUES</v>
          </cell>
          <cell r="D840"/>
          <cell r="E840"/>
        </row>
        <row r="841">
          <cell r="B841">
            <v>6401</v>
          </cell>
          <cell r="C841" t="str">
            <v>Muro en ladrillo común en soga</v>
          </cell>
          <cell r="D841" t="str">
            <v>M2</v>
          </cell>
          <cell r="E841">
            <v>47468</v>
          </cell>
        </row>
        <row r="842">
          <cell r="B842">
            <v>6402</v>
          </cell>
          <cell r="C842" t="str">
            <v>Muro en ladrillo común en tizón</v>
          </cell>
          <cell r="D842" t="str">
            <v>M2</v>
          </cell>
          <cell r="E842">
            <v>0</v>
          </cell>
        </row>
        <row r="843">
          <cell r="B843">
            <v>6403</v>
          </cell>
          <cell r="C843" t="str">
            <v>Muro en ladrillo común en soga dos caras a la vista</v>
          </cell>
          <cell r="D843" t="str">
            <v>M2</v>
          </cell>
          <cell r="E843">
            <v>0</v>
          </cell>
        </row>
        <row r="844">
          <cell r="B844">
            <v>6404</v>
          </cell>
          <cell r="C844" t="str">
            <v>Muro en ladrillo a la vista ambas caras</v>
          </cell>
          <cell r="D844" t="str">
            <v>M2</v>
          </cell>
          <cell r="E844">
            <v>67391</v>
          </cell>
        </row>
        <row r="845">
          <cell r="B845">
            <v>6405</v>
          </cell>
          <cell r="C845" t="str">
            <v>Revoque sobre muro espesor 2.5 cm. Mortero 1:3</v>
          </cell>
          <cell r="D845" t="str">
            <v>M2</v>
          </cell>
          <cell r="E845">
            <v>0</v>
          </cell>
        </row>
        <row r="846">
          <cell r="B846">
            <v>6406</v>
          </cell>
          <cell r="C846" t="str">
            <v>Revoque sobre muro espesor 3.0 cm. Mortero 1:3 con impermeabilizante</v>
          </cell>
          <cell r="D846" t="str">
            <v>M2</v>
          </cell>
          <cell r="E846">
            <v>22786</v>
          </cell>
        </row>
        <row r="847">
          <cell r="B847" t="str">
            <v>6407</v>
          </cell>
          <cell r="C847" t="str">
            <v>Estuco sobre Revoque o muro</v>
          </cell>
          <cell r="D847" t="str">
            <v>M2</v>
          </cell>
          <cell r="E847">
            <v>5201</v>
          </cell>
        </row>
        <row r="848">
          <cell r="B848">
            <v>6408</v>
          </cell>
          <cell r="C848" t="str">
            <v xml:space="preserve">Estuco plástico sobre muro </v>
          </cell>
          <cell r="D848" t="str">
            <v>M2</v>
          </cell>
          <cell r="E848">
            <v>0</v>
          </cell>
        </row>
        <row r="849">
          <cell r="B849">
            <v>6409</v>
          </cell>
          <cell r="C849" t="str">
            <v xml:space="preserve">Regateada y resane para tubería de 1/2" y 3/4" PVC </v>
          </cell>
          <cell r="D849" t="str">
            <v>ML</v>
          </cell>
          <cell r="E849">
            <v>0</v>
          </cell>
        </row>
        <row r="850">
          <cell r="B850">
            <v>6410</v>
          </cell>
          <cell r="C850" t="str">
            <v>Revoque en mortero sobre culata para cubierta, ancho hasta 50 cm</v>
          </cell>
          <cell r="D850" t="str">
            <v>ML</v>
          </cell>
          <cell r="E850">
            <v>8015</v>
          </cell>
        </row>
        <row r="851">
          <cell r="B851">
            <v>6411</v>
          </cell>
          <cell r="C851" t="str">
            <v xml:space="preserve">Revoque en Mortero sobre columnas </v>
          </cell>
          <cell r="D851" t="str">
            <v>ML</v>
          </cell>
          <cell r="E851">
            <v>0</v>
          </cell>
        </row>
        <row r="852">
          <cell r="B852">
            <v>6412</v>
          </cell>
          <cell r="C852" t="str">
            <v>Estuco carteras</v>
          </cell>
          <cell r="D852" t="str">
            <v>ML</v>
          </cell>
          <cell r="E852">
            <v>0</v>
          </cell>
        </row>
        <row r="853">
          <cell r="B853">
            <v>6413</v>
          </cell>
          <cell r="C853" t="str">
            <v>Estuco sobre columnas</v>
          </cell>
          <cell r="D853" t="str">
            <v>ML</v>
          </cell>
          <cell r="E853">
            <v>0</v>
          </cell>
        </row>
        <row r="854">
          <cell r="B854">
            <v>6414</v>
          </cell>
          <cell r="C854" t="str">
            <v>Cielo raso en mortero, madera (bastidor) y malla tipo vena</v>
          </cell>
          <cell r="D854" t="str">
            <v>M2</v>
          </cell>
          <cell r="E854">
            <v>0</v>
          </cell>
        </row>
        <row r="855">
          <cell r="B855">
            <v>6415</v>
          </cell>
          <cell r="C855" t="str">
            <v>Impermeabilización de muro con aditivo</v>
          </cell>
          <cell r="D855" t="str">
            <v>M2</v>
          </cell>
          <cell r="E855">
            <v>16456</v>
          </cell>
        </row>
        <row r="856">
          <cell r="B856">
            <v>6416</v>
          </cell>
          <cell r="C856" t="str">
            <v>Revoque para recubrimiento de muro con malla de pollo</v>
          </cell>
          <cell r="D856" t="str">
            <v>M2</v>
          </cell>
          <cell r="E856">
            <v>0</v>
          </cell>
        </row>
        <row r="857">
          <cell r="B857">
            <v>6417</v>
          </cell>
          <cell r="C857" t="str">
            <v>Graniplast sobre muro</v>
          </cell>
          <cell r="D857" t="str">
            <v>M2</v>
          </cell>
          <cell r="E857">
            <v>0</v>
          </cell>
        </row>
        <row r="858">
          <cell r="B858">
            <v>6418</v>
          </cell>
          <cell r="C858" t="str">
            <v>Muro en calado arabe</v>
          </cell>
          <cell r="D858" t="str">
            <v>M2</v>
          </cell>
          <cell r="E858">
            <v>0</v>
          </cell>
        </row>
        <row r="859">
          <cell r="B859">
            <v>6419</v>
          </cell>
          <cell r="C859" t="str">
            <v>Muro en ladrillo común en tizon dos caras a la vista</v>
          </cell>
          <cell r="D859" t="str">
            <v>M2</v>
          </cell>
          <cell r="E859">
            <v>0</v>
          </cell>
        </row>
        <row r="860">
          <cell r="B860">
            <v>6420</v>
          </cell>
          <cell r="C860" t="str">
            <v xml:space="preserve">Revoque sobre muro espesor 3.0 cm. Mortero 1:3 </v>
          </cell>
          <cell r="D860" t="str">
            <v>M2</v>
          </cell>
          <cell r="E860">
            <v>20187</v>
          </cell>
        </row>
        <row r="861">
          <cell r="B861">
            <v>6421</v>
          </cell>
          <cell r="C861" t="str">
            <v>Caja de inspección de 50*50 cms. En mamposteria incluye tapa en concreto reforzado espesor 10 cms. con varilla D=3/8"  separación cada 15 cms. En ambas direcciones</v>
          </cell>
          <cell r="D861" t="str">
            <v>UND</v>
          </cell>
          <cell r="E861">
            <v>0</v>
          </cell>
        </row>
        <row r="862">
          <cell r="B862">
            <v>6422</v>
          </cell>
          <cell r="C862" t="str">
            <v>Caja de inspección de 60*60 cms. En mamposteria incluye tapa en concreto reforzado espesor 10 cms. con varilla D=3/8"  separación cada 15 cms. En ambas direcciones</v>
          </cell>
          <cell r="D862" t="str">
            <v>UND</v>
          </cell>
          <cell r="E862">
            <v>0</v>
          </cell>
        </row>
        <row r="863">
          <cell r="B863">
            <v>6423</v>
          </cell>
          <cell r="C863" t="str">
            <v>Caja de inspección de 80*80 cms. En mamposteria incluye tapa en concreto reforzado espesor 10 cms. con varilla D=3/8"  separación cada 15 cms. En ambas direcciones</v>
          </cell>
          <cell r="D863" t="str">
            <v>UND</v>
          </cell>
          <cell r="E863">
            <v>0</v>
          </cell>
        </row>
        <row r="864">
          <cell r="B864">
            <v>6424</v>
          </cell>
          <cell r="C864" t="str">
            <v>Caja de inspección de 50*50 cms. En concreto clase E (17,5 MPA) incluye tapa en concreto reforzado espesor 10 cms. con varilla D=3/8"  separación cada 15 cms. En ambas direcciones</v>
          </cell>
          <cell r="D864" t="str">
            <v>UND</v>
          </cell>
          <cell r="E864">
            <v>0</v>
          </cell>
        </row>
        <row r="865">
          <cell r="B865">
            <v>6425</v>
          </cell>
          <cell r="C865" t="str">
            <v>Caja de inspección de 60*60 cms. En concreto clase E (17,5 MPA) incluye tapa en concreto reforzado espesor 10 cms. con varilla D=3/8"  separación cada 15 cms. En ambas direcciones</v>
          </cell>
          <cell r="D865" t="str">
            <v>UND</v>
          </cell>
          <cell r="E865">
            <v>225052</v>
          </cell>
        </row>
        <row r="866">
          <cell r="B866">
            <v>6426</v>
          </cell>
          <cell r="C866" t="str">
            <v>Caja de inspección de 100*100 cms. En concreto clase D (21 MPA) incluye tapa en concreto reforzado espesor 10 cms. con varilla D=3/8"  separación cada 15 cms. En ambas direcciones tipo sumidero</v>
          </cell>
          <cell r="D866" t="str">
            <v>UND</v>
          </cell>
          <cell r="E866">
            <v>331471</v>
          </cell>
        </row>
        <row r="867">
          <cell r="B867">
            <v>6427</v>
          </cell>
          <cell r="C867" t="str">
            <v>Bordillo en ladrillo a la vista dos caras</v>
          </cell>
          <cell r="D867" t="str">
            <v>ML</v>
          </cell>
          <cell r="E867">
            <v>19439</v>
          </cell>
        </row>
        <row r="868">
          <cell r="B868">
            <v>6428</v>
          </cell>
          <cell r="C868" t="str">
            <v>Bordillo en ladrillo a la vista media luna</v>
          </cell>
          <cell r="D868" t="str">
            <v>ML</v>
          </cell>
          <cell r="E868">
            <v>15085</v>
          </cell>
        </row>
        <row r="869">
          <cell r="B869">
            <v>6429</v>
          </cell>
          <cell r="C869" t="str">
            <v>Muro en ladrillo farol # 6    10x20x30 cms</v>
          </cell>
          <cell r="D869" t="str">
            <v>M2</v>
          </cell>
          <cell r="E869">
            <v>34235</v>
          </cell>
        </row>
        <row r="870">
          <cell r="B870">
            <v>6430</v>
          </cell>
          <cell r="C870" t="str">
            <v>Estructura para muro en placa Liviana (Canal - Paral)</v>
          </cell>
          <cell r="D870" t="str">
            <v>M2</v>
          </cell>
          <cell r="E870">
            <v>24735</v>
          </cell>
        </row>
        <row r="871">
          <cell r="B871">
            <v>6431</v>
          </cell>
          <cell r="C871" t="str">
            <v>Muro en Panel Yeso e= 1/2" a una cara</v>
          </cell>
          <cell r="D871" t="str">
            <v>M2</v>
          </cell>
          <cell r="E871">
            <v>22491</v>
          </cell>
        </row>
        <row r="872">
          <cell r="B872">
            <v>6432</v>
          </cell>
          <cell r="C872" t="str">
            <v>Muro en Panel Yeso e= 1/2" a dos caras</v>
          </cell>
          <cell r="D872" t="str">
            <v>M2</v>
          </cell>
          <cell r="E872">
            <v>40399</v>
          </cell>
        </row>
        <row r="873">
          <cell r="B873">
            <v>6433</v>
          </cell>
          <cell r="C873" t="str">
            <v>Muro en Panel Yeso e= 3/8" a una cara</v>
          </cell>
          <cell r="D873" t="str">
            <v>M2</v>
          </cell>
          <cell r="E873">
            <v>0</v>
          </cell>
        </row>
        <row r="874">
          <cell r="B874">
            <v>6434</v>
          </cell>
          <cell r="C874" t="str">
            <v>Muro en Panel Yeso e= 3/8" a dos caras</v>
          </cell>
          <cell r="D874" t="str">
            <v>M2</v>
          </cell>
          <cell r="E874">
            <v>0</v>
          </cell>
        </row>
        <row r="875">
          <cell r="B875">
            <v>6435</v>
          </cell>
          <cell r="C875" t="str">
            <v>Trampa de grasas de 60*60 cms. En concreto clase D (21 MPA) incluye tapa en concreto reforzado espesor 10 cms. con varilla D=3/8"  separación cada 15 cms. En ambas direcciones</v>
          </cell>
          <cell r="D875" t="str">
            <v>UND</v>
          </cell>
          <cell r="E875">
            <v>212836</v>
          </cell>
        </row>
        <row r="876">
          <cell r="B876">
            <v>6436</v>
          </cell>
          <cell r="C876" t="str">
            <v>Muro En Superboard  10 Mm 2  Cara, Cal 24, Estructurado @40,.5 Cm</v>
          </cell>
          <cell r="D876" t="str">
            <v>M2</v>
          </cell>
          <cell r="E876">
            <v>104201</v>
          </cell>
        </row>
        <row r="877">
          <cell r="B877">
            <v>6437</v>
          </cell>
          <cell r="C877" t="str">
            <v>Muro En Superboard  8 Mm Una  Cara  Cara, Cal 24, Estructurado @40,.5 Cm</v>
          </cell>
          <cell r="D877" t="str">
            <v>M2</v>
          </cell>
          <cell r="E877">
            <v>79921</v>
          </cell>
        </row>
        <row r="878">
          <cell r="B878">
            <v>6438</v>
          </cell>
          <cell r="C878" t="str">
            <v>Muro De Fachadas En Fibrocemento De 10 Mm Y Lamina Erh 15.8 Mm</v>
          </cell>
          <cell r="D878" t="str">
            <v>M2</v>
          </cell>
          <cell r="E878">
            <v>93357</v>
          </cell>
        </row>
        <row r="879">
          <cell r="B879">
            <v>6439</v>
          </cell>
          <cell r="C879" t="str">
            <v>Muro De Internos En  Lamina Erh 15.8 Mm</v>
          </cell>
          <cell r="D879" t="str">
            <v>M2</v>
          </cell>
          <cell r="E879">
            <v>89260</v>
          </cell>
        </row>
        <row r="880">
          <cell r="B880">
            <v>6440</v>
          </cell>
          <cell r="C880" t="str">
            <v>Cartera En Sistema Liviando Tipo Gyplac Lamina Erh (Ancho 16-50cm)</v>
          </cell>
          <cell r="D880" t="str">
            <v>M2</v>
          </cell>
          <cell r="E880">
            <v>58333</v>
          </cell>
        </row>
        <row r="881">
          <cell r="B881">
            <v>6441</v>
          </cell>
          <cell r="C881"/>
          <cell r="D881"/>
          <cell r="E881">
            <v>0</v>
          </cell>
        </row>
        <row r="882">
          <cell r="B882">
            <v>6442</v>
          </cell>
          <cell r="C882"/>
          <cell r="D882"/>
          <cell r="E882">
            <v>0</v>
          </cell>
        </row>
        <row r="883">
          <cell r="B883">
            <v>6443</v>
          </cell>
          <cell r="C883"/>
          <cell r="D883"/>
          <cell r="E883">
            <v>0</v>
          </cell>
        </row>
        <row r="884">
          <cell r="B884">
            <v>6444</v>
          </cell>
          <cell r="C884"/>
          <cell r="D884"/>
          <cell r="E884">
            <v>0</v>
          </cell>
        </row>
        <row r="885">
          <cell r="B885">
            <v>6445</v>
          </cell>
          <cell r="C885"/>
          <cell r="D885"/>
          <cell r="E885">
            <v>0</v>
          </cell>
        </row>
        <row r="886">
          <cell r="B886">
            <v>6446</v>
          </cell>
          <cell r="C886"/>
          <cell r="D886"/>
          <cell r="E886">
            <v>0</v>
          </cell>
        </row>
        <row r="887">
          <cell r="B887">
            <v>6447</v>
          </cell>
          <cell r="C887"/>
          <cell r="D887"/>
          <cell r="E887">
            <v>0</v>
          </cell>
        </row>
        <row r="888">
          <cell r="B888">
            <v>6448</v>
          </cell>
          <cell r="C888"/>
          <cell r="D888"/>
          <cell r="E888">
            <v>0</v>
          </cell>
        </row>
        <row r="889">
          <cell r="B889">
            <v>6449</v>
          </cell>
          <cell r="C889"/>
          <cell r="D889"/>
          <cell r="E889">
            <v>0</v>
          </cell>
        </row>
        <row r="890">
          <cell r="B890">
            <v>6450</v>
          </cell>
          <cell r="C890"/>
          <cell r="D890"/>
          <cell r="E890">
            <v>0</v>
          </cell>
        </row>
        <row r="891">
          <cell r="B891"/>
          <cell r="C891"/>
          <cell r="D891"/>
          <cell r="E891" t="str">
            <v/>
          </cell>
        </row>
        <row r="892">
          <cell r="B892">
            <v>6500</v>
          </cell>
          <cell r="C892" t="str">
            <v>ACABADOS (PISOS, ENCHAPES Y PINTURAS)</v>
          </cell>
          <cell r="D892"/>
          <cell r="E892"/>
        </row>
        <row r="893">
          <cell r="B893" t="str">
            <v>6501</v>
          </cell>
          <cell r="C893" t="str">
            <v xml:space="preserve">Losa de contrapiso espesor=7 cms. En concreto clase E (21 MPA) </v>
          </cell>
          <cell r="D893" t="str">
            <v>M2</v>
          </cell>
          <cell r="E893">
            <v>0</v>
          </cell>
        </row>
        <row r="894">
          <cell r="B894" t="str">
            <v>6502</v>
          </cell>
          <cell r="C894" t="str">
            <v>Losa de contrapiso espesor=6 cms. En concreto clase D (21 MPA)</v>
          </cell>
          <cell r="D894" t="str">
            <v>M2</v>
          </cell>
          <cell r="E894">
            <v>0</v>
          </cell>
        </row>
        <row r="895">
          <cell r="B895" t="str">
            <v>6503</v>
          </cell>
          <cell r="C895" t="str">
            <v>Losa de contrapiso espesor=10 cms. En concreto clase D (21 MPA)</v>
          </cell>
          <cell r="D895" t="str">
            <v>M2</v>
          </cell>
          <cell r="E895">
            <v>64528</v>
          </cell>
        </row>
        <row r="896">
          <cell r="B896" t="str">
            <v>6504</v>
          </cell>
          <cell r="C896" t="str">
            <v>Losa de contrapiso espesor=8 cms. En concreto clase D (21 MPA)</v>
          </cell>
          <cell r="D896" t="str">
            <v>M2</v>
          </cell>
          <cell r="E896">
            <v>58097</v>
          </cell>
        </row>
        <row r="897">
          <cell r="B897" t="str">
            <v>6505</v>
          </cell>
          <cell r="C897" t="str">
            <v>Losa de piso e=8 cms, incluye malla electrosoldada y pasadores de carga c. 0.50 m. En concreto clase D (21 MPA)</v>
          </cell>
          <cell r="D897" t="str">
            <v>M2</v>
          </cell>
          <cell r="E897">
            <v>60964</v>
          </cell>
        </row>
        <row r="898">
          <cell r="B898" t="str">
            <v>6506</v>
          </cell>
          <cell r="C898" t="str">
            <v>Nivelación de piso en Mortero 1:4 e= 0.0 - 0.05m</v>
          </cell>
          <cell r="D898" t="str">
            <v>M2</v>
          </cell>
          <cell r="E898">
            <v>19908</v>
          </cell>
        </row>
        <row r="899">
          <cell r="B899" t="str">
            <v>6507</v>
          </cell>
          <cell r="C899" t="str">
            <v xml:space="preserve">Piso en cerámica tráfico 4 de 40*40 cms. </v>
          </cell>
          <cell r="D899" t="str">
            <v>M2</v>
          </cell>
          <cell r="E899">
            <v>173044</v>
          </cell>
        </row>
        <row r="900">
          <cell r="B900" t="str">
            <v>6508</v>
          </cell>
          <cell r="C900" t="str">
            <v>Piso en tableta romana roja</v>
          </cell>
          <cell r="D900" t="str">
            <v>M2</v>
          </cell>
          <cell r="E900">
            <v>156320</v>
          </cell>
        </row>
        <row r="901">
          <cell r="B901" t="str">
            <v>6509</v>
          </cell>
          <cell r="C901" t="str">
            <v>Piso en madera Laminada 8mm tráfico comercial incluye accesorios de instalación</v>
          </cell>
          <cell r="D901" t="str">
            <v>M2</v>
          </cell>
          <cell r="E901">
            <v>47263</v>
          </cell>
        </row>
        <row r="902">
          <cell r="B902" t="str">
            <v>6510</v>
          </cell>
          <cell r="C902" t="str">
            <v>Piso afinado con color mineral</v>
          </cell>
          <cell r="D902" t="str">
            <v>M2</v>
          </cell>
          <cell r="E902">
            <v>0</v>
          </cell>
        </row>
        <row r="903">
          <cell r="B903" t="str">
            <v>6511</v>
          </cell>
          <cell r="C903" t="str">
            <v>Enchape en cerámica piso  Incluye mortero</v>
          </cell>
          <cell r="D903" t="str">
            <v>M2</v>
          </cell>
          <cell r="E903">
            <v>147389</v>
          </cell>
        </row>
        <row r="904">
          <cell r="B904" t="str">
            <v>6512</v>
          </cell>
          <cell r="C904" t="str">
            <v>Enchape en cerámica  pared incluye revoque</v>
          </cell>
          <cell r="D904" t="str">
            <v>M2</v>
          </cell>
          <cell r="E904">
            <v>150849</v>
          </cell>
        </row>
        <row r="905">
          <cell r="B905" t="str">
            <v>6513</v>
          </cell>
          <cell r="C905" t="str">
            <v>Guardaescoba de cemento</v>
          </cell>
          <cell r="D905" t="str">
            <v>ML</v>
          </cell>
          <cell r="E905">
            <v>0</v>
          </cell>
        </row>
        <row r="906">
          <cell r="B906" t="str">
            <v>6514</v>
          </cell>
          <cell r="C906" t="str">
            <v>Guardaescoba en cerámica</v>
          </cell>
          <cell r="D906" t="str">
            <v>ML</v>
          </cell>
          <cell r="E906">
            <v>18907</v>
          </cell>
        </row>
        <row r="907">
          <cell r="B907" t="str">
            <v>6515</v>
          </cell>
          <cell r="C907" t="str">
            <v>Guardaescoba en tableta romana roja de 18*9 cms.</v>
          </cell>
          <cell r="D907" t="str">
            <v>ML</v>
          </cell>
          <cell r="E907">
            <v>16552</v>
          </cell>
        </row>
        <row r="908">
          <cell r="B908" t="str">
            <v>6516</v>
          </cell>
          <cell r="C908" t="str">
            <v>Pintura con vinilo sobre teja de fibrocemento</v>
          </cell>
          <cell r="D908" t="str">
            <v>M2</v>
          </cell>
          <cell r="E908">
            <v>10135</v>
          </cell>
        </row>
        <row r="909">
          <cell r="B909" t="str">
            <v>6517</v>
          </cell>
          <cell r="C909" t="str">
            <v>Pintura con vinilo sobre muros tres manos</v>
          </cell>
          <cell r="D909" t="str">
            <v>M2</v>
          </cell>
          <cell r="E909">
            <v>9708</v>
          </cell>
        </row>
        <row r="910">
          <cell r="B910" t="str">
            <v>6518</v>
          </cell>
          <cell r="C910" t="str">
            <v>Pintura con anticorrosivo</v>
          </cell>
          <cell r="D910" t="str">
            <v>M2</v>
          </cell>
          <cell r="E910">
            <v>10146</v>
          </cell>
        </row>
        <row r="911">
          <cell r="B911" t="str">
            <v>6519</v>
          </cell>
          <cell r="C911" t="str">
            <v>Pintura con esmalte puerta y/o rejas y/o superficies metálicas</v>
          </cell>
          <cell r="D911" t="str">
            <v>M2</v>
          </cell>
          <cell r="E911">
            <v>12533</v>
          </cell>
        </row>
        <row r="912">
          <cell r="B912" t="str">
            <v>6520</v>
          </cell>
          <cell r="C912" t="str">
            <v>Pintura con esmalte cerchas y/o correas</v>
          </cell>
          <cell r="D912" t="str">
            <v>ML</v>
          </cell>
          <cell r="E912">
            <v>3077</v>
          </cell>
        </row>
        <row r="913">
          <cell r="B913" t="str">
            <v>6521</v>
          </cell>
          <cell r="C913" t="str">
            <v>Losa Steel Deck con Concreto 21 Mpa e= 0.10 - 0.12 m</v>
          </cell>
          <cell r="D913" t="str">
            <v>M2</v>
          </cell>
          <cell r="E913">
            <v>103169</v>
          </cell>
        </row>
        <row r="914">
          <cell r="B914" t="str">
            <v>6522</v>
          </cell>
          <cell r="C914" t="str">
            <v>Pintura con vinilo bajo Placa o Cielo raso</v>
          </cell>
          <cell r="D914" t="str">
            <v>M2</v>
          </cell>
          <cell r="E914">
            <v>10135</v>
          </cell>
        </row>
        <row r="915">
          <cell r="B915" t="str">
            <v>6523</v>
          </cell>
          <cell r="C915" t="str">
            <v>Pintura tres manos para Exteriores</v>
          </cell>
          <cell r="D915" t="str">
            <v>M2</v>
          </cell>
          <cell r="E915">
            <v>10987</v>
          </cell>
        </row>
        <row r="916">
          <cell r="B916" t="str">
            <v>6524</v>
          </cell>
          <cell r="C916" t="str">
            <v>Pintura epóxica para muros</v>
          </cell>
          <cell r="D916" t="str">
            <v>M2</v>
          </cell>
          <cell r="E916">
            <v>21091</v>
          </cell>
        </row>
        <row r="917">
          <cell r="B917" t="str">
            <v>6525</v>
          </cell>
          <cell r="C917" t="str">
            <v>Piso en Adoquín de gress tráfico pesado (Inlcuye material de pega)</v>
          </cell>
          <cell r="D917" t="str">
            <v>M2</v>
          </cell>
          <cell r="E917">
            <v>68380</v>
          </cell>
        </row>
        <row r="918">
          <cell r="B918" t="str">
            <v>6526</v>
          </cell>
          <cell r="C918" t="str">
            <v>Piso en Cerámica antideslizante</v>
          </cell>
          <cell r="D918" t="str">
            <v>M2</v>
          </cell>
          <cell r="E918">
            <v>168212</v>
          </cell>
        </row>
        <row r="919">
          <cell r="B919" t="str">
            <v>6527</v>
          </cell>
          <cell r="C919" t="str">
            <v>Pintura con esmalte y/o barniz y/o laca sobre superficies en madera</v>
          </cell>
          <cell r="D919" t="str">
            <v>M2</v>
          </cell>
          <cell r="E919">
            <v>13028</v>
          </cell>
        </row>
        <row r="920">
          <cell r="B920" t="str">
            <v>6528</v>
          </cell>
          <cell r="C920" t="str">
            <v>Suministro e Instalación de Polivinilo Plastificado Impreso</v>
          </cell>
          <cell r="D920" t="str">
            <v>M2</v>
          </cell>
          <cell r="E920">
            <v>80976</v>
          </cell>
        </row>
        <row r="921">
          <cell r="B921" t="str">
            <v>6529</v>
          </cell>
          <cell r="C921" t="str">
            <v>Mortero De Nivelación E= De 5 A 8 Cm</v>
          </cell>
          <cell r="D921" t="str">
            <v>M3</v>
          </cell>
          <cell r="E921">
            <v>26502</v>
          </cell>
        </row>
        <row r="922">
          <cell r="B922" t="str">
            <v>6530</v>
          </cell>
          <cell r="C922" t="str">
            <v>Antepiso en mortero e= 0.05m.  Terminación en esmaltado fino</v>
          </cell>
          <cell r="D922" t="str">
            <v>M2</v>
          </cell>
          <cell r="E922">
            <v>29472</v>
          </cell>
        </row>
        <row r="923">
          <cell r="B923" t="str">
            <v>6531</v>
          </cell>
          <cell r="C923" t="str">
            <v>Granito pulido para piso</v>
          </cell>
          <cell r="D923" t="str">
            <v>M2</v>
          </cell>
          <cell r="E923">
            <v>43712</v>
          </cell>
        </row>
        <row r="924">
          <cell r="B924" t="str">
            <v>6532</v>
          </cell>
          <cell r="C924" t="str">
            <v>Rehabilitación de superficies en granito pulido</v>
          </cell>
          <cell r="D924" t="str">
            <v>M2</v>
          </cell>
          <cell r="E924">
            <v>17647</v>
          </cell>
        </row>
        <row r="925">
          <cell r="B925" t="str">
            <v>6533</v>
          </cell>
          <cell r="C925" t="str">
            <v>Granito lavado</v>
          </cell>
          <cell r="D925" t="str">
            <v>M2</v>
          </cell>
          <cell r="E925">
            <v>31695</v>
          </cell>
        </row>
        <row r="926">
          <cell r="B926" t="str">
            <v>6534</v>
          </cell>
          <cell r="C926" t="str">
            <v>Resane, Limpieza Y Pintura Tipo 1 De Muros En Mamposteria y Cielos Existentes (3 Manos)</v>
          </cell>
          <cell r="D926" t="str">
            <v>m2</v>
          </cell>
          <cell r="E926">
            <v>9967</v>
          </cell>
        </row>
        <row r="927">
          <cell r="B927" t="str">
            <v>6535</v>
          </cell>
          <cell r="C927" t="str">
            <v>Guardaescoba media caña en Granito Pulido</v>
          </cell>
          <cell r="D927" t="str">
            <v>ML</v>
          </cell>
          <cell r="E927">
            <v>22259</v>
          </cell>
        </row>
        <row r="928">
          <cell r="B928" t="str">
            <v>6536</v>
          </cell>
          <cell r="C928" t="str">
            <v>Guardaescoba media caña en Granito Lavado</v>
          </cell>
          <cell r="D928" t="str">
            <v>ML</v>
          </cell>
          <cell r="E928">
            <v>0</v>
          </cell>
        </row>
        <row r="929">
          <cell r="B929" t="str">
            <v>6537</v>
          </cell>
          <cell r="C929" t="str">
            <v>Guardaescoba en PVC</v>
          </cell>
          <cell r="D929" t="str">
            <v>ML</v>
          </cell>
          <cell r="E929">
            <v>0</v>
          </cell>
        </row>
        <row r="930">
          <cell r="B930" t="str">
            <v>6538</v>
          </cell>
          <cell r="C930" t="str">
            <v>Guardaescoba en Madera</v>
          </cell>
          <cell r="D930" t="str">
            <v>ML</v>
          </cell>
          <cell r="E930">
            <v>16094</v>
          </cell>
        </row>
        <row r="931">
          <cell r="B931" t="str">
            <v>6539</v>
          </cell>
          <cell r="C931" t="str">
            <v>Enchape Cerámico (Pared 20x20) Color Blanco , Se Instalara Sobre Muro En Sistema Liviano.</v>
          </cell>
          <cell r="D931" t="str">
            <v>M2</v>
          </cell>
          <cell r="E931">
            <v>53138</v>
          </cell>
        </row>
        <row r="932">
          <cell r="B932" t="str">
            <v>6540</v>
          </cell>
          <cell r="C932" t="str">
            <v>Dilatación plástica para enchapes</v>
          </cell>
          <cell r="D932" t="str">
            <v>ML</v>
          </cell>
          <cell r="E932">
            <v>2958</v>
          </cell>
        </row>
        <row r="933">
          <cell r="B933" t="str">
            <v>6541</v>
          </cell>
          <cell r="C933" t="str">
            <v>Pintura Epoxica Bajo Placa o Cieloraso</v>
          </cell>
          <cell r="D933" t="str">
            <v>M2</v>
          </cell>
          <cell r="E933">
            <v>23657</v>
          </cell>
        </row>
        <row r="934">
          <cell r="B934">
            <v>6542</v>
          </cell>
          <cell r="C934" t="str">
            <v>Suministro e Instalacion Enchape Ceramico 20x20 Color Blanco</v>
          </cell>
          <cell r="D934" t="str">
            <v>M2</v>
          </cell>
          <cell r="E934">
            <v>53138</v>
          </cell>
        </row>
        <row r="935">
          <cell r="B935">
            <v>6543</v>
          </cell>
          <cell r="C935" t="str">
            <v>Media Caña En Pvc En La Union De Piso Pared</v>
          </cell>
          <cell r="D935" t="str">
            <v>ML</v>
          </cell>
          <cell r="E935">
            <v>41041</v>
          </cell>
        </row>
        <row r="936">
          <cell r="B936">
            <v>6544</v>
          </cell>
          <cell r="C936" t="str">
            <v>Estuco Y Pintura Tipo Sikaguard 317 W En Muros Y Cielos  En Sistema Liviano Interiores (3 Manos)</v>
          </cell>
          <cell r="D936" t="str">
            <v>M2</v>
          </cell>
          <cell r="E936">
            <v>24741</v>
          </cell>
        </row>
        <row r="937">
          <cell r="B937">
            <v>6545</v>
          </cell>
          <cell r="C937" t="str">
            <v>Instalación De Piso En Baldosa De Granito, Incluye Pulida</v>
          </cell>
          <cell r="D937" t="str">
            <v>M2</v>
          </cell>
          <cell r="E937">
            <v>123009</v>
          </cell>
        </row>
        <row r="938">
          <cell r="B938">
            <v>6546</v>
          </cell>
          <cell r="C938" t="str">
            <v>Resane, Limpieza Y Pintura Sobre Cielo Existente Tipo 1 (2 Manos)</v>
          </cell>
          <cell r="D938" t="str">
            <v>M2</v>
          </cell>
          <cell r="E938">
            <v>8830</v>
          </cell>
        </row>
        <row r="939">
          <cell r="B939">
            <v>6547</v>
          </cell>
          <cell r="C939" t="str">
            <v>Guardaescoba media caña en Granito Pulido Blanco #3 incluye dilataciones</v>
          </cell>
          <cell r="D939" t="str">
            <v>ML</v>
          </cell>
          <cell r="E939">
            <v>46202</v>
          </cell>
        </row>
        <row r="940">
          <cell r="B940">
            <v>6548</v>
          </cell>
          <cell r="C940" t="str">
            <v>Suministro E Instalacion De Piso En Vinilo Postformable Conductivo</v>
          </cell>
          <cell r="D940" t="str">
            <v>M2</v>
          </cell>
          <cell r="E940">
            <v>237101</v>
          </cell>
        </row>
        <row r="941">
          <cell r="B941">
            <v>6549</v>
          </cell>
          <cell r="C941" t="str">
            <v>Suministro E Instalacion De  Piso En Vinilo Postformable</v>
          </cell>
          <cell r="D941" t="str">
            <v>M2</v>
          </cell>
          <cell r="E941">
            <v>143652</v>
          </cell>
        </row>
        <row r="942">
          <cell r="B942">
            <v>6550</v>
          </cell>
          <cell r="C942" t="str">
            <v>Suministro E Instalacion De Mediacaña Postformada Altura 15 Cm</v>
          </cell>
          <cell r="D942" t="str">
            <v>ML</v>
          </cell>
          <cell r="E942">
            <v>49297</v>
          </cell>
        </row>
        <row r="943">
          <cell r="B943"/>
          <cell r="C943"/>
          <cell r="D943"/>
          <cell r="E943"/>
        </row>
        <row r="944">
          <cell r="B944"/>
          <cell r="C944"/>
          <cell r="D944"/>
          <cell r="E944"/>
        </row>
        <row r="945">
          <cell r="B945"/>
          <cell r="C945"/>
          <cell r="D945"/>
          <cell r="E945"/>
        </row>
        <row r="946">
          <cell r="B946"/>
          <cell r="C946"/>
          <cell r="D946"/>
          <cell r="E946"/>
        </row>
        <row r="947">
          <cell r="B947">
            <v>6600</v>
          </cell>
          <cell r="C947" t="str">
            <v>CARPINTERIA (METALICA, MADERA Y ALUMINIO)</v>
          </cell>
          <cell r="D947"/>
          <cell r="E947"/>
        </row>
        <row r="948">
          <cell r="B948">
            <v>6601</v>
          </cell>
          <cell r="C948" t="str">
            <v>Suministro e instalación de puerta metálica calibre 20 acanalada con cerradura</v>
          </cell>
          <cell r="D948" t="str">
            <v>M2</v>
          </cell>
          <cell r="E948">
            <v>295897</v>
          </cell>
        </row>
        <row r="949">
          <cell r="B949" t="str">
            <v>6602</v>
          </cell>
          <cell r="C949" t="str">
            <v>Suministro e instalación de puerta metálica calibre 22 acanalada con cerradura</v>
          </cell>
          <cell r="D949" t="str">
            <v>M2</v>
          </cell>
          <cell r="E949">
            <v>0</v>
          </cell>
        </row>
        <row r="950">
          <cell r="B950">
            <v>6603</v>
          </cell>
          <cell r="C950" t="str">
            <v>Suministro e instalación de ventana incluye varilla de seguridad</v>
          </cell>
          <cell r="D950" t="str">
            <v>M2</v>
          </cell>
          <cell r="E950">
            <v>246852</v>
          </cell>
        </row>
        <row r="951">
          <cell r="B951">
            <v>6604</v>
          </cell>
          <cell r="C951" t="str">
            <v>Suministro e instalación de luceta metálica reja de seguridad incluye anticorrosivo</v>
          </cell>
          <cell r="D951" t="str">
            <v>M2</v>
          </cell>
          <cell r="E951">
            <v>0</v>
          </cell>
        </row>
        <row r="952">
          <cell r="B952">
            <v>6605</v>
          </cell>
          <cell r="C952" t="str">
            <v>Canal en lámina para Aguas Lluvias cal. 20 Incluye anticorrosivo y pintura</v>
          </cell>
          <cell r="D952" t="str">
            <v>ML</v>
          </cell>
          <cell r="E952">
            <v>49695</v>
          </cell>
        </row>
        <row r="953">
          <cell r="B953" t="str">
            <v>6606</v>
          </cell>
          <cell r="C953" t="str">
            <v>Canal en lámina  para Aguas Lluvias cal. 22 Incluye anticorrosivo y pintura</v>
          </cell>
          <cell r="D953" t="str">
            <v>ML</v>
          </cell>
          <cell r="E953">
            <v>44695</v>
          </cell>
        </row>
        <row r="954">
          <cell r="B954">
            <v>6607</v>
          </cell>
          <cell r="C954" t="str">
            <v>Suministro e instalación Malla eslabonada con tubería y platina alambre tres hilos a todo costo</v>
          </cell>
          <cell r="D954" t="str">
            <v>M2</v>
          </cell>
          <cell r="E954">
            <v>49650</v>
          </cell>
        </row>
        <row r="955">
          <cell r="B955">
            <v>6608</v>
          </cell>
          <cell r="C955" t="str">
            <v>Suministro e instación de puerta de malla eslabonada de 2,00x2,00 m.</v>
          </cell>
          <cell r="D955" t="str">
            <v>UND</v>
          </cell>
          <cell r="E955">
            <v>0</v>
          </cell>
        </row>
        <row r="956">
          <cell r="B956">
            <v>6609</v>
          </cell>
          <cell r="C956" t="str">
            <v>Suministro e instalación de puerta de malla eslabonada de 1,00x2,00 m.</v>
          </cell>
          <cell r="D956" t="str">
            <v>UND</v>
          </cell>
          <cell r="E956">
            <v>344717</v>
          </cell>
        </row>
        <row r="957">
          <cell r="B957">
            <v>6610</v>
          </cell>
          <cell r="C957" t="str">
            <v>Suministro e instalación de divisiones para baño en Acero Inoxidable, incluye cerrad.</v>
          </cell>
          <cell r="D957" t="str">
            <v>M2</v>
          </cell>
          <cell r="E957">
            <v>311710</v>
          </cell>
        </row>
        <row r="958">
          <cell r="B958">
            <v>6611</v>
          </cell>
          <cell r="C958" t="str">
            <v>Suministro e instalación de puerta para baño en Acero Inoxidable (0.6 - 0.9) x (1.2 - 1.6)</v>
          </cell>
          <cell r="D958" t="str">
            <v>UND</v>
          </cell>
          <cell r="E958">
            <v>399983</v>
          </cell>
        </row>
        <row r="959">
          <cell r="B959">
            <v>6612</v>
          </cell>
          <cell r="C959" t="str">
            <v>Suministro e instalación malla eslabonada con tubería y platina</v>
          </cell>
          <cell r="D959" t="str">
            <v>M2</v>
          </cell>
          <cell r="E959">
            <v>42003</v>
          </cell>
        </row>
        <row r="960">
          <cell r="B960">
            <v>6613</v>
          </cell>
          <cell r="C960" t="str">
            <v>Reja de seguridad en d=1/4" incluye anticorrosivo y pintura</v>
          </cell>
          <cell r="D960" t="str">
            <v>ML</v>
          </cell>
          <cell r="E960">
            <v>0</v>
          </cell>
        </row>
        <row r="961">
          <cell r="B961">
            <v>6614</v>
          </cell>
          <cell r="C961" t="str">
            <v>Suministro e instal. De pórticos multifuncionales tablero en acrilico, según diseño, incluyeAnticorrosivo y pintura</v>
          </cell>
          <cell r="D961" t="str">
            <v>UND</v>
          </cell>
          <cell r="E961">
            <v>0</v>
          </cell>
        </row>
        <row r="962">
          <cell r="B962">
            <v>6615</v>
          </cell>
          <cell r="C962" t="str">
            <v>Suministro e instal. De pórticos multifuncionales tablero en lamina, según diseño, incluyeAnticorrosivo y pintura</v>
          </cell>
          <cell r="D962" t="str">
            <v>UND</v>
          </cell>
          <cell r="E962">
            <v>0</v>
          </cell>
        </row>
        <row r="963">
          <cell r="B963">
            <v>6616</v>
          </cell>
          <cell r="C963" t="str">
            <v>Suministro e instal. De puerta en madera entamborada incluyeChapa de Pomo</v>
          </cell>
          <cell r="D963" t="str">
            <v>UND</v>
          </cell>
          <cell r="E963">
            <v>341277</v>
          </cell>
        </row>
        <row r="964">
          <cell r="B964">
            <v>6617</v>
          </cell>
          <cell r="C964" t="str">
            <v>Suministro e instalación cerradura de seguridad para puerta metálica</v>
          </cell>
          <cell r="D964" t="str">
            <v>UND</v>
          </cell>
          <cell r="E964">
            <v>104003</v>
          </cell>
        </row>
        <row r="965">
          <cell r="B965">
            <v>6618</v>
          </cell>
          <cell r="C965" t="str">
            <v>Reparación cerramiento en malla eslabonada + pintura</v>
          </cell>
          <cell r="D965" t="str">
            <v>M2</v>
          </cell>
          <cell r="E965">
            <v>55659</v>
          </cell>
        </row>
        <row r="966">
          <cell r="B966">
            <v>6619</v>
          </cell>
          <cell r="C966" t="str">
            <v>Suministro e instalación de vidrios espesor 4 mm.</v>
          </cell>
          <cell r="D966" t="str">
            <v>M2</v>
          </cell>
          <cell r="E966">
            <v>29961</v>
          </cell>
        </row>
        <row r="967">
          <cell r="B967">
            <v>6620</v>
          </cell>
          <cell r="C967" t="str">
            <v>Desmonte y Suministro de División metálica baño lamina cold roled c22, incluye pintura</v>
          </cell>
          <cell r="D967" t="str">
            <v>M2</v>
          </cell>
          <cell r="E967">
            <v>194212</v>
          </cell>
        </row>
        <row r="968">
          <cell r="B968">
            <v>6621</v>
          </cell>
          <cell r="C968" t="str">
            <v>Cerramiento reja metálica en tubo cuadrado 3/4"-1/2", incluye platinas de anclaje</v>
          </cell>
          <cell r="D968" t="str">
            <v>M2</v>
          </cell>
          <cell r="E968">
            <v>7892</v>
          </cell>
        </row>
        <row r="969">
          <cell r="B969">
            <v>6622</v>
          </cell>
          <cell r="C969" t="str">
            <v>Suministro e instal. De puerta en doble lámina llena Cal. 16 con refuerzo interno, incluye marco y bisagras antivandálicas</v>
          </cell>
          <cell r="D969" t="str">
            <v>M2</v>
          </cell>
          <cell r="E969">
            <v>274079</v>
          </cell>
        </row>
        <row r="970">
          <cell r="B970">
            <v>6623</v>
          </cell>
          <cell r="C970" t="str">
            <v>Suministro e instal de puerta en aluminio, lámina acanalada con borde en paral, inlcuye marco en aluminio y bisagras</v>
          </cell>
          <cell r="D970" t="str">
            <v>M2</v>
          </cell>
          <cell r="E970">
            <v>329677</v>
          </cell>
        </row>
        <row r="971">
          <cell r="B971" t="str">
            <v>6624</v>
          </cell>
          <cell r="C971" t="str">
            <v>Ajuste de ventaneria en aluminio</v>
          </cell>
          <cell r="D971" t="str">
            <v>UND</v>
          </cell>
          <cell r="E971">
            <v>24002</v>
          </cell>
        </row>
        <row r="972">
          <cell r="B972">
            <v>6625</v>
          </cell>
          <cell r="C972" t="str">
            <v>Reparación de estructura metálica para basuras</v>
          </cell>
          <cell r="D972" t="str">
            <v>Kg</v>
          </cell>
          <cell r="E972">
            <v>23095</v>
          </cell>
        </row>
        <row r="973">
          <cell r="B973">
            <v>6626</v>
          </cell>
          <cell r="C973" t="str">
            <v>Reforzamiento de muros en lámina alfajor 3", Ref perimetral en angulo, Incluye anclaje y soldadura</v>
          </cell>
          <cell r="D973" t="str">
            <v>M2</v>
          </cell>
          <cell r="E973">
            <v>127500</v>
          </cell>
        </row>
        <row r="974">
          <cell r="B974">
            <v>6627</v>
          </cell>
          <cell r="C974" t="str">
            <v>Reja de seguridad tubo metálico cuadrado 1"x1" con estructura principal hasta de 4"x4", incluye sistema de anclaje</v>
          </cell>
          <cell r="D974" t="str">
            <v>M2</v>
          </cell>
          <cell r="E974">
            <v>253946</v>
          </cell>
        </row>
        <row r="975">
          <cell r="B975">
            <v>6628</v>
          </cell>
          <cell r="C975" t="str">
            <v>Reja de seguridad en Varilla de 1/2" lisa  0.12 x 0.12 m, con soporte en perfil metálico, incluye sistema de anclaje a muros</v>
          </cell>
          <cell r="D975" t="str">
            <v>M2</v>
          </cell>
          <cell r="E975">
            <v>90098</v>
          </cell>
        </row>
        <row r="976">
          <cell r="B976">
            <v>6629</v>
          </cell>
          <cell r="C976" t="str">
            <v>Luceta en angeo con perfil en ángulo H=0.10 - 0.40</v>
          </cell>
          <cell r="D976" t="str">
            <v>ML</v>
          </cell>
          <cell r="E976">
            <v>46658</v>
          </cell>
        </row>
        <row r="977">
          <cell r="B977">
            <v>6630</v>
          </cell>
          <cell r="C977" t="str">
            <v xml:space="preserve">Luceta en aluminio tipo Persiana </v>
          </cell>
          <cell r="D977" t="str">
            <v>M2</v>
          </cell>
          <cell r="E977">
            <v>248224</v>
          </cell>
        </row>
        <row r="978">
          <cell r="B978">
            <v>6631</v>
          </cell>
          <cell r="C978" t="str">
            <v>Reja de Piso en Angulo 1 1/2" y Varilla 1/2" Ancho ≤ 0.25m inlcuye anticorrosivo y pintura</v>
          </cell>
          <cell r="D978" t="str">
            <v>ML</v>
          </cell>
          <cell r="E978">
            <v>180000</v>
          </cell>
        </row>
        <row r="979">
          <cell r="B979">
            <v>6632</v>
          </cell>
          <cell r="C979" t="str">
            <v>Angeo metálico con marco en platina, incluye sistema de fijación</v>
          </cell>
          <cell r="D979" t="str">
            <v>M2</v>
          </cell>
          <cell r="E979">
            <v>38684</v>
          </cell>
        </row>
        <row r="980">
          <cell r="B980">
            <v>6633</v>
          </cell>
          <cell r="C980" t="str">
            <v>Suministro e instalación de espejo plano bicelado 3mm</v>
          </cell>
          <cell r="D980" t="str">
            <v>M2</v>
          </cell>
          <cell r="E980">
            <v>74236</v>
          </cell>
        </row>
        <row r="981">
          <cell r="B981">
            <v>6634</v>
          </cell>
          <cell r="C981" t="str">
            <v>Mesón en acero inoxidable cal 20 con salpicadero y estructura metálica de soporte, incluye lavaplatos y mueble inferior con entrepaños y herrajes para su buen funcionamiento.</v>
          </cell>
          <cell r="D981" t="str">
            <v>ML</v>
          </cell>
          <cell r="E981">
            <v>362654</v>
          </cell>
        </row>
        <row r="982">
          <cell r="B982">
            <v>6635</v>
          </cell>
          <cell r="C982" t="str">
            <v>Estantería en acero inoxidable,  de tres entrepaños h=1,80 m y estructura metálica de soporte, incluye herrajes para su buen funcionamiento.</v>
          </cell>
          <cell r="D982" t="str">
            <v>ML</v>
          </cell>
          <cell r="E982">
            <v>386444</v>
          </cell>
        </row>
        <row r="983">
          <cell r="B983">
            <v>6636</v>
          </cell>
          <cell r="C983" t="str">
            <v>Suministro e instalación puerta en vidrio pulido 10 mm, h=2.00 x 0,6 m dos naves, incluye accesorios de fijación</v>
          </cell>
          <cell r="D983" t="str">
            <v>UND</v>
          </cell>
          <cell r="E983">
            <v>973316</v>
          </cell>
        </row>
        <row r="984">
          <cell r="B984">
            <v>6637</v>
          </cell>
          <cell r="C984" t="str">
            <v>Suministro e Instalación de vidrio Templado 10 mm, incluye accesorios de fijación en acero inoxidable</v>
          </cell>
          <cell r="D984" t="str">
            <v>M2</v>
          </cell>
          <cell r="E984">
            <v>515352</v>
          </cell>
        </row>
        <row r="985">
          <cell r="B985">
            <v>6638</v>
          </cell>
          <cell r="C985" t="str">
            <v>Suministro e instalación Tablero en vidrio Templado 8 mm, h=2.00 x 0,6 m, incluye accesorios de fijación</v>
          </cell>
          <cell r="D985" t="str">
            <v>M2</v>
          </cell>
          <cell r="E985">
            <v>481352</v>
          </cell>
        </row>
        <row r="986">
          <cell r="B986">
            <v>6639</v>
          </cell>
          <cell r="C986" t="str">
            <v>Suministro e Instalación de Refuerzo para malla de cerramiento en Angulo de 1 1/2" - 2" x 1/8"</v>
          </cell>
          <cell r="D986" t="str">
            <v>ML</v>
          </cell>
          <cell r="E986">
            <v>32589</v>
          </cell>
        </row>
        <row r="987">
          <cell r="B987"/>
          <cell r="C987" t="str">
            <v>OBRAS HOSPITALARIAS</v>
          </cell>
          <cell r="D987"/>
          <cell r="E987"/>
        </row>
        <row r="988">
          <cell r="B988">
            <v>6640</v>
          </cell>
          <cell r="C988" t="str">
            <v>Suministro E Instalcion Ventana Alum. Natural, Una Nave Fija Y Una Corrediza Según Diseño Existente En El Hospital, Vidrio 4 Mm, Con Pelicula Opalizada Sobre El Mismo, Incluye Accesorios, Sello Perimetral ( Interior Y Exterior) , Y De Mas Elementos Necesarios Para La Ejecucion Del Item</v>
          </cell>
          <cell r="D988" t="str">
            <v>M2</v>
          </cell>
          <cell r="E988">
            <v>187952</v>
          </cell>
        </row>
        <row r="989">
          <cell r="B989">
            <v>6641</v>
          </cell>
          <cell r="C989" t="str">
            <v>Suministro E Instalacion De Ventana Tipo Batiente Alum. Natural, Una Nave Fija Y Una Corrediza Alto 1 Mt Ancho 1 Mt, Incluye Cerradura Se Seguridad Con Manija Interior Y Exterior  Vidrio 4 Mm, Con Pelicula Opalizada Sobre El Mismo, Incluye Accesorios, Sello Perimetral ( Interior Y Exterior) , Y De Mas Elementos Necesarios Para La Ejecucion Del Item</v>
          </cell>
          <cell r="D989" t="str">
            <v>UND</v>
          </cell>
          <cell r="E989">
            <v>187952</v>
          </cell>
        </row>
        <row r="990">
          <cell r="B990">
            <v>6642</v>
          </cell>
          <cell r="C990" t="str">
            <v>Reparacion De Ductos Poliisocianurato( Tipo Sandwich Pal-Pir Elaborados Con Espuma Rigida 20 Mm Y Recubierto En Ambas Caras Con Aluminio Gofrado De 80 Micrones De Espesor)</v>
          </cell>
          <cell r="D990" t="str">
            <v>M2</v>
          </cell>
          <cell r="E990">
            <v>153285</v>
          </cell>
        </row>
        <row r="991">
          <cell r="B991">
            <v>6643</v>
          </cell>
          <cell r="C991" t="str">
            <v>Reparacion  Ductos En Lamina Galvanizada Calibre 20</v>
          </cell>
          <cell r="D991" t="str">
            <v>M2</v>
          </cell>
          <cell r="E991">
            <v>63945</v>
          </cell>
        </row>
        <row r="992">
          <cell r="B992">
            <v>6644</v>
          </cell>
          <cell r="C992" t="str">
            <v>Suministro E Instalacion De Reja En Perfileria Tipo Mueble, Tubo Cuadrado De 1"X 1", Elementos Verticales Espaciados Cada 10 Cm, Incluye Pintura Tipo Esmalte Color Blanco</v>
          </cell>
          <cell r="D992" t="str">
            <v>M2</v>
          </cell>
          <cell r="E992">
            <v>150719</v>
          </cell>
        </row>
        <row r="993">
          <cell r="B993">
            <v>6645</v>
          </cell>
          <cell r="C993" t="str">
            <v>Desmonte De Pelicula Opalizada  Sobre Ventana Existente</v>
          </cell>
          <cell r="D993" t="str">
            <v>M2</v>
          </cell>
          <cell r="E993">
            <v>16802</v>
          </cell>
        </row>
        <row r="994">
          <cell r="B994">
            <v>6646</v>
          </cell>
          <cell r="C994" t="str">
            <v>Desmonte  De Reja En Perfileria Tipo Mueble, Tubo Cuadrado De 1"X 1", Elementos Verticales Espaciados Cada 10 Cm.</v>
          </cell>
          <cell r="D994" t="str">
            <v>M2</v>
          </cell>
          <cell r="E994">
            <v>56772</v>
          </cell>
        </row>
        <row r="995">
          <cell r="B995">
            <v>6647</v>
          </cell>
          <cell r="C995" t="str">
            <v>Guardacamillas en PVC</v>
          </cell>
          <cell r="D995" t="str">
            <v>ML</v>
          </cell>
          <cell r="E995">
            <v>72434</v>
          </cell>
        </row>
        <row r="996">
          <cell r="B996">
            <v>6648</v>
          </cell>
          <cell r="C996" t="str">
            <v>suministro e instalacion de Puerta  Batiente en Pvc, una nave con marco de 0,7 de ancho x 2,1 de alto, estructura en pvc con cerradura tipo pomo, partidor superior en vidrio de espesor 4 mm. Partidor inferior en PVC rigido color Blanco.</v>
          </cell>
          <cell r="D996" t="str">
            <v>UND</v>
          </cell>
          <cell r="E996">
            <v>649963</v>
          </cell>
        </row>
        <row r="997">
          <cell r="B997">
            <v>6649</v>
          </cell>
          <cell r="C997" t="str">
            <v>suministro e instalacion de Puerta  Batiente en Pvc, una nave con marco de 0,75 de ancho x 2,1 de alto, estructura en pvc con cerradura tipo pomo, partidor superior en vidrio de espesor 4 mm. Partidor inferior en PVC rigido color Blanco.</v>
          </cell>
          <cell r="D997" t="str">
            <v>UND</v>
          </cell>
          <cell r="E997">
            <v>576213</v>
          </cell>
        </row>
        <row r="998">
          <cell r="B998" t="str">
            <v>6650</v>
          </cell>
          <cell r="C998" t="str">
            <v>suministro e instalacion de Puerta  Batiente en Pvc, una nave con marco de 0,80 de ancho x 2,1 de alto, estructura en pvc con cerradura tipo pomo, partidor superior en vidrio de espesor 4 mm. Partidor inferior en PVC rigido color Blanco.</v>
          </cell>
          <cell r="D998" t="str">
            <v>UND</v>
          </cell>
          <cell r="E998">
            <v>678563</v>
          </cell>
        </row>
        <row r="999">
          <cell r="B999">
            <v>6651</v>
          </cell>
          <cell r="C999" t="str">
            <v>suministro e instalacion de Puerta  Batiente en Pvc, una nave con marco de 0,90 de ancho x 2,1 de alto, estructura en pvc con cerradura tipo pomo, partidor superior en vidrio de espesor 4 mm. Partidor inferior en PVC rigido color Blanco.</v>
          </cell>
          <cell r="D999" t="str">
            <v>UND</v>
          </cell>
          <cell r="E999">
            <v>767753</v>
          </cell>
        </row>
        <row r="1000">
          <cell r="B1000">
            <v>6652</v>
          </cell>
          <cell r="C1000" t="str">
            <v>suministro e instalacion de Puerta  Batiente en Pvc, una nave con marco de 1,0  de ancho x 2,1 de alto, estructura en pvc con cerradura tipo pomo, partidor superior en vidrio de espesor 4 mm. Partidor inferior en PVC rigido color Blanco.</v>
          </cell>
          <cell r="D1000" t="str">
            <v>UND</v>
          </cell>
          <cell r="E1000">
            <v>796011</v>
          </cell>
        </row>
        <row r="1001">
          <cell r="B1001">
            <v>6653</v>
          </cell>
          <cell r="C1001" t="str">
            <v>suministro e instalacion de Puerta  Batiente en Pvc, una nave con marco de 1,1  de ancho x 2,1 de alto, estructura en pvc con cerradura tipo pomo, partidor superior en vidrio de espesor 4 mm. Partidor inferior en PVC rigido color Blanco.</v>
          </cell>
          <cell r="D1001" t="str">
            <v>UND</v>
          </cell>
          <cell r="E1001">
            <v>885963</v>
          </cell>
        </row>
        <row r="1002">
          <cell r="B1002">
            <v>6654</v>
          </cell>
          <cell r="C1002" t="str">
            <v>suministro e instalacion de Puerta  Batiente en Pvc, una nave con marco de 1,2  de ancho x 2,1 de alto, estructura en pvc con cerradura tipo pomo, partidor superior en vidrio de espesor 4 mm. Partidor inferior en PVC rigido color Blanco.</v>
          </cell>
          <cell r="D1002" t="str">
            <v>UND</v>
          </cell>
          <cell r="E1002">
            <v>906963</v>
          </cell>
        </row>
        <row r="1003">
          <cell r="B1003">
            <v>6655</v>
          </cell>
          <cell r="C1003" t="str">
            <v>Suministro e Instalacion de Puerta Pvc Corrediza  Partidor Superior  E Inferior En Vidrio E: 4 Mm, Incuye Chapa Y Riel. Dimension 0,7 Ancho-2,10 Alto</v>
          </cell>
          <cell r="D1003" t="str">
            <v>UND</v>
          </cell>
          <cell r="E1003">
            <v>539463</v>
          </cell>
        </row>
        <row r="1004">
          <cell r="B1004">
            <v>6656</v>
          </cell>
          <cell r="C1004" t="str">
            <v>Suministro E Instalacion De Puerta Pvc Corrediza Partidor Superior  E Inferior En Pvc Rigido, Incluye Mirilla    En Vidrio E: 4 Mm Dimension Mirilla 76cm X  24 Cm ,Incuye Chapa Y Riel. Dimension 0,8 Ancho-2,10 Alto</v>
          </cell>
          <cell r="D1004" t="str">
            <v>UND</v>
          </cell>
          <cell r="E1004">
            <v>612963</v>
          </cell>
        </row>
        <row r="1005">
          <cell r="B1005" t="str">
            <v>6657</v>
          </cell>
          <cell r="C1005" t="str">
            <v>Suministro E Instalacion De Puerta Pvc (Coopolimero) Partidor Superior  E Inferior En Pvc Rigido, Incluye Mirilla    En Vidrio E: 4 Mm Dimension Mirilla 76cm X  24 Cm, Incuye Chapa Y Riel. Dimension 0,9 Ancho-2,10 Alto</v>
          </cell>
          <cell r="D1005" t="str">
            <v>UND</v>
          </cell>
          <cell r="E1005">
            <v>686463</v>
          </cell>
        </row>
        <row r="1006">
          <cell r="B1006">
            <v>6658</v>
          </cell>
          <cell r="C1006" t="str">
            <v>Suministro E Instalacion De Puerta Pvc Corrediza Partidor Superior  E Inferior En Pvc Rigido, Incluye Mirilla    En Vidrio E: 4 Mm Dimension Mirilla 76cm X  24 Cm Incuye Chapa Y Riel. Dimension 1,10 Ancho-2,10 Alto</v>
          </cell>
          <cell r="D1006" t="str">
            <v>UND</v>
          </cell>
          <cell r="E1006">
            <v>833463</v>
          </cell>
        </row>
        <row r="1007">
          <cell r="B1007">
            <v>6659</v>
          </cell>
          <cell r="C1007" t="str">
            <v>Suministro E Instalacion De Puerta Pvc Corrediza Partidor Superior  E Inferior En Vidrio E: 4 Mm, Incuye Chapa Y Riel. Dimension 1,10 Ancho-2,10 Alto</v>
          </cell>
          <cell r="D1007" t="str">
            <v>UND</v>
          </cell>
          <cell r="E1007">
            <v>833463</v>
          </cell>
        </row>
        <row r="1008">
          <cell r="B1008">
            <v>6660</v>
          </cell>
          <cell r="C1008" t="str">
            <v>Suministro E Instalacion De Puerta Pvc Corrediza Partidor Superior  E Inferior En Pvc Rigido, Incluye Mirilla    En Vidrio E: 4 Mm Dimension Mirilla 76cm X  24 Cm Incuye Chapa Y Riel. Dimension 0,84  Ancho-2,10 Alto</v>
          </cell>
          <cell r="D1008" t="str">
            <v>UND</v>
          </cell>
          <cell r="E1008">
            <v>642363</v>
          </cell>
        </row>
        <row r="1009">
          <cell r="B1009">
            <v>6661</v>
          </cell>
          <cell r="C1009" t="str">
            <v>Suministro e Instalacion de Puerta pvc  DOBLE VAIVEN EN PVC  DIMENSION 1,3 ANCHO-2,10 ALTO</v>
          </cell>
          <cell r="D1009" t="str">
            <v>UND</v>
          </cell>
          <cell r="E1009">
            <v>1053963</v>
          </cell>
        </row>
        <row r="1010">
          <cell r="B1010">
            <v>6662</v>
          </cell>
          <cell r="C1010" t="str">
            <v>Suministro e Instalacion de Puerta pvc  , DOBLE VAIVEN  DIMENSION 1,4 ANCHO-2,10 ALTO</v>
          </cell>
          <cell r="D1010" t="str">
            <v>UND</v>
          </cell>
          <cell r="E1010">
            <v>1167084</v>
          </cell>
        </row>
        <row r="1011">
          <cell r="B1011">
            <v>6663</v>
          </cell>
          <cell r="C1011" t="str">
            <v>Suministro e Instalacion de Puerta pvc   DOBLE VAIVEN DIMENSION 1,5ANCHO-2,10 ALTO</v>
          </cell>
          <cell r="D1011" t="str">
            <v>UND</v>
          </cell>
          <cell r="E1011">
            <v>1127463</v>
          </cell>
        </row>
        <row r="1012">
          <cell r="B1012">
            <v>6664</v>
          </cell>
          <cell r="C1012" t="str">
            <v>Suministro e Instalacion de Puerta pvc  1,6ANCHO-2,10 ALTO</v>
          </cell>
          <cell r="D1012" t="str">
            <v>UND</v>
          </cell>
          <cell r="E1012">
            <v>1200963</v>
          </cell>
        </row>
        <row r="1013">
          <cell r="B1013">
            <v>6665</v>
          </cell>
          <cell r="C1013" t="str">
            <v>Esquineros Pvc (Filos De Muros)</v>
          </cell>
          <cell r="D1013" t="str">
            <v>ML</v>
          </cell>
          <cell r="E1013">
            <v>47165</v>
          </cell>
        </row>
        <row r="1014">
          <cell r="B1014">
            <v>6666</v>
          </cell>
          <cell r="C1014" t="str">
            <v>Suministro e instalacion de Ventana Fija e en Pvc con marco de 1,20 de ancho x 0,6 de largo , un marco fijo con 1 naves Fijas estructura en pvc ,vidrio de espesor 4 mm</v>
          </cell>
          <cell r="D1014" t="str">
            <v>UND</v>
          </cell>
          <cell r="E1014">
            <v>175974</v>
          </cell>
        </row>
        <row r="1015">
          <cell r="B1015">
            <v>6667</v>
          </cell>
          <cell r="C1015" t="str">
            <v>Suministro e instalacion de Ventana Fija e en Pvc con marco de 1,0 de ancho x 1,0 de largo , un marco fijo con 1 naves Fijas estructura en pvc ,vidrio de espesor 4 mm</v>
          </cell>
          <cell r="D1015" t="str">
            <v>UND</v>
          </cell>
          <cell r="E1015">
            <v>227374</v>
          </cell>
        </row>
        <row r="1016">
          <cell r="B1016">
            <v>6668</v>
          </cell>
          <cell r="C1016" t="str">
            <v>Suministro e instalacion de Ventana Fija e en Pvc con marco de 1,20 de ancho x 1,20 de largo , un marco fijo con 1 naves Fijas estructura en pvc ,vidrio de espesor 4 mm</v>
          </cell>
          <cell r="D1016" t="str">
            <v>UND</v>
          </cell>
          <cell r="E1016">
            <v>236374</v>
          </cell>
        </row>
        <row r="1017">
          <cell r="B1017">
            <v>6669</v>
          </cell>
          <cell r="C1017" t="str">
            <v>suministro e Instalacion de Ventana Fija e en Pvc con marco de 1,55 de ancho x 2,10 de largo , un marco fijo con 1 naves Fijas estructura en pvc ,vidrio de espesor 6 m</v>
          </cell>
          <cell r="D1017" t="str">
            <v>UND</v>
          </cell>
          <cell r="E1017">
            <v>609474</v>
          </cell>
        </row>
        <row r="1018">
          <cell r="B1018">
            <v>6670</v>
          </cell>
          <cell r="C1018" t="str">
            <v>suministro e Instalacion de Ventana Fija e en Pvc con marco de 1,84 de ancho x 1,70 de largo , un marco fijo con 1 naves Fijas estructura en pvc ,vidrio de espesor 6 mm</v>
          </cell>
          <cell r="D1018" t="str">
            <v>UND</v>
          </cell>
          <cell r="E1018">
            <v>557274</v>
          </cell>
        </row>
        <row r="1019">
          <cell r="B1019">
            <v>6671</v>
          </cell>
          <cell r="C1019" t="str">
            <v>Suministro E Instalacion De Ventana Alum.Corrediza P.50-20</v>
          </cell>
          <cell r="D1019" t="str">
            <v>M2</v>
          </cell>
          <cell r="E1019">
            <v>164098</v>
          </cell>
        </row>
        <row r="1020">
          <cell r="B1020">
            <v>6672</v>
          </cell>
          <cell r="C1020" t="str">
            <v>Suministro E Instalacion De Pelicula De Seguridad Clear 4 Clo 760 Spectrtas</v>
          </cell>
          <cell r="D1020" t="str">
            <v>M2</v>
          </cell>
          <cell r="E1020">
            <v>63362</v>
          </cell>
        </row>
        <row r="1021">
          <cell r="B1021">
            <v>6673</v>
          </cell>
          <cell r="C1021" t="str">
            <v>Suministro E Instalacion De  Cortasol 84r Panel Liso De Hunter Douglas En Aluzinc Cal 26 Color Aluminio Medio Con Portapanel Tipo Sl-4.</v>
          </cell>
          <cell r="D1021" t="str">
            <v>M2</v>
          </cell>
          <cell r="E1021">
            <v>405670</v>
          </cell>
        </row>
        <row r="1022">
          <cell r="B1022">
            <v>6674</v>
          </cell>
          <cell r="C1022" t="str">
            <v>suministro e Instalacion de  PUERTA CORTAFUEGO</v>
          </cell>
          <cell r="D1022" t="str">
            <v>UND</v>
          </cell>
          <cell r="E1022">
            <v>2610758</v>
          </cell>
        </row>
        <row r="1023">
          <cell r="B1023">
            <v>6675</v>
          </cell>
          <cell r="C1023" t="str">
            <v>Puerta batiente en vidrio templado de 10mm incoloro, chapas superior e inferior con escudo en acero, postes piso a techo en acero de 2 pulgadas. 2.40 X 2.50</v>
          </cell>
          <cell r="D1023" t="str">
            <v>UND</v>
          </cell>
          <cell r="E1023">
            <v>2585000</v>
          </cell>
        </row>
        <row r="1024">
          <cell r="B1024">
            <v>6676</v>
          </cell>
          <cell r="C1024" t="str">
            <v>Puerta batiente en vidrio templado de 10mm incoloro, chapas superior e inferior con escudo en acero, postes piso a techo en acero de 2 pulgadas. 1.40 X 2.50</v>
          </cell>
          <cell r="D1024" t="str">
            <v>UND</v>
          </cell>
          <cell r="E1024">
            <v>2098500</v>
          </cell>
        </row>
        <row r="1025">
          <cell r="B1025">
            <v>6677</v>
          </cell>
          <cell r="C1025" t="str">
            <v>Suministro e Instalacion de Sensor biométrico</v>
          </cell>
          <cell r="D1025" t="str">
            <v>UND</v>
          </cell>
          <cell r="E1025">
            <v>239346</v>
          </cell>
        </row>
        <row r="1026">
          <cell r="B1026">
            <v>6678</v>
          </cell>
          <cell r="C1026" t="str">
            <v>Suministro e Instalacion de DIVISIONES EN ACERO INOXIDABLE TIPO 304 Calibre 20, incluye refuerzo interior.</v>
          </cell>
          <cell r="D1026" t="str">
            <v>M2</v>
          </cell>
          <cell r="E1026">
            <v>600845</v>
          </cell>
        </row>
        <row r="1027">
          <cell r="B1027">
            <v>6679</v>
          </cell>
          <cell r="C1027" t="str">
            <v xml:space="preserve">Suministro e Instalacion de Meson en superficie solida tipo himacs x 50cm, salpicadero de 7 cm, faldon de 10 cm, color Alpine white de 12 mm de espesor, incluye estructura metalica de soporte </v>
          </cell>
          <cell r="D1027" t="str">
            <v>ML</v>
          </cell>
          <cell r="E1027">
            <v>883013</v>
          </cell>
        </row>
        <row r="1028">
          <cell r="B1028">
            <v>6680</v>
          </cell>
          <cell r="C1028" t="str">
            <v xml:space="preserve">Suministro e Instalacion de Meson en superficie solida tipo himacs x 60 cm, salpicadero de 7 cm, faldon de 10 cm, color Alpine white de 12 mm de espesor, incluye estructura metalica de soporte </v>
          </cell>
          <cell r="D1028" t="str">
            <v>ML</v>
          </cell>
          <cell r="E1028">
            <v>930672</v>
          </cell>
        </row>
        <row r="1029">
          <cell r="B1029">
            <v>6681</v>
          </cell>
          <cell r="C1029" t="str">
            <v xml:space="preserve">Suministro e Instalacion de Meson en superficie solida tipo himacs x 70 cm, salpicadero de 7 cm, faldon de 10 cm, color Alpine white de 12 mm de espesor, incluye estructura metalica de soporte </v>
          </cell>
          <cell r="D1029" t="str">
            <v>ML</v>
          </cell>
          <cell r="E1029">
            <v>979403</v>
          </cell>
        </row>
        <row r="1030">
          <cell r="B1030">
            <v>6682</v>
          </cell>
          <cell r="C1030" t="str">
            <v xml:space="preserve">Suministro e Instalacion de Meson en superficie solida tipo himacs x 30 cm, salpicadero de 7 cm, faldon de 10 cm, color Alpine white de 12 mm de espesor, incluye estructura metalica de soporte </v>
          </cell>
          <cell r="D1030" t="str">
            <v>ML</v>
          </cell>
          <cell r="E1030">
            <v>677619</v>
          </cell>
        </row>
        <row r="1031">
          <cell r="B1031">
            <v>6683</v>
          </cell>
          <cell r="C1031" t="str">
            <v>Suministro e Instalacion de Mueble Gabinete Inferior , en material MDF High Gloss 18 mm Termo laminado color blanco,  resistente a la humedad (antibacterial), con puertas batientes y entrepaño intermedio, acabado liso,  acabado exterior en Pintura Tipo Poliuretano Color Blanco.</v>
          </cell>
          <cell r="D1031" t="str">
            <v>ML</v>
          </cell>
          <cell r="E1031" t="str">
            <v/>
          </cell>
        </row>
        <row r="1032">
          <cell r="B1032">
            <v>6684</v>
          </cell>
          <cell r="C1032" t="str">
            <v>Suministro e Instalacion De Media Caña Pvc  Entre Muros - Entre Cielos</v>
          </cell>
          <cell r="D1032" t="str">
            <v>ML</v>
          </cell>
          <cell r="E1032">
            <v>47326</v>
          </cell>
        </row>
        <row r="1033">
          <cell r="B1033">
            <v>6685</v>
          </cell>
          <cell r="C1033" t="str">
            <v>Señalización En Arílico</v>
          </cell>
          <cell r="D1033" t="str">
            <v>UND</v>
          </cell>
          <cell r="E1033">
            <v>62691</v>
          </cell>
        </row>
        <row r="1034">
          <cell r="B1034">
            <v>6686</v>
          </cell>
          <cell r="C1034" t="str">
            <v xml:space="preserve">Suministro e Instalacion Puerta Dos Naves Lamina Cal 20+Marco En Lamina Cal 20. Tamaño 2,5X 2  Incluye Accesorios, Sello Perimetral ( Interior Y Exterior) , Manija , Cerradura De Seguridad Y De Mas </v>
          </cell>
          <cell r="D1034" t="str">
            <v>UND</v>
          </cell>
          <cell r="E1034">
            <v>588037</v>
          </cell>
        </row>
        <row r="1035">
          <cell r="B1035">
            <v>6687</v>
          </cell>
          <cell r="C1035" t="str">
            <v xml:space="preserve">Suministro e Instalacion Puerta Una  Naves Lamina Cal 20+Marco En Lamina Cal 20. Tamaño 2,10X1,20  Incluye Accesorios, Sello Perimetral ( Interior Y Exterior) , Manija , Cerradura De Seguridad Y De Mas </v>
          </cell>
          <cell r="D1035" t="str">
            <v>UND</v>
          </cell>
          <cell r="E1035">
            <v>325372</v>
          </cell>
        </row>
        <row r="1036">
          <cell r="B1036">
            <v>6688</v>
          </cell>
          <cell r="C1036" t="str">
            <v>Suministro e Instalacion de papel Opalizado para Franja para Vidrio Templado, Escudo Gobernacion del Quindio y Urna de Cristal</v>
          </cell>
          <cell r="D1036" t="str">
            <v>M2</v>
          </cell>
          <cell r="E1036">
            <v>31533</v>
          </cell>
        </row>
        <row r="1037">
          <cell r="B1037" t="str">
            <v>6689</v>
          </cell>
          <cell r="C1037" t="str">
            <v>Ajuste de divisiones existentes en Aluminio</v>
          </cell>
          <cell r="D1037" t="str">
            <v>M2</v>
          </cell>
          <cell r="E1037">
            <v>149979</v>
          </cell>
        </row>
        <row r="1038">
          <cell r="B1038" t="str">
            <v>6690</v>
          </cell>
          <cell r="C1038" t="str">
            <v xml:space="preserve">Exclusas de puerta doble con túnel de 40 cm de fondo, alto 40 cm y ancho 55 cm </v>
          </cell>
          <cell r="D1038" t="str">
            <v>UND</v>
          </cell>
          <cell r="E1038">
            <v>349858</v>
          </cell>
        </row>
        <row r="1039">
          <cell r="B1039"/>
          <cell r="C1039"/>
          <cell r="D1039"/>
          <cell r="E1039" t="str">
            <v/>
          </cell>
        </row>
        <row r="1040">
          <cell r="B1040"/>
          <cell r="C1040"/>
          <cell r="D1040"/>
          <cell r="E1040" t="str">
            <v/>
          </cell>
        </row>
        <row r="1041">
          <cell r="B1041"/>
          <cell r="C1041"/>
          <cell r="D1041"/>
          <cell r="E1041"/>
        </row>
        <row r="1042">
          <cell r="B1042"/>
          <cell r="C1042"/>
          <cell r="D1042"/>
          <cell r="E1042"/>
        </row>
        <row r="1043">
          <cell r="B1043"/>
          <cell r="C1043"/>
          <cell r="D1043"/>
          <cell r="E1043"/>
        </row>
        <row r="1044">
          <cell r="B1044"/>
          <cell r="C1044"/>
          <cell r="D1044"/>
          <cell r="E1044"/>
        </row>
        <row r="1045">
          <cell r="B1045"/>
          <cell r="C1045"/>
          <cell r="D1045"/>
          <cell r="E1045"/>
        </row>
        <row r="1046">
          <cell r="B1046"/>
          <cell r="C1046"/>
          <cell r="D1046"/>
          <cell r="E1046"/>
        </row>
        <row r="1047">
          <cell r="B1047"/>
          <cell r="C1047"/>
          <cell r="D1047"/>
          <cell r="E1047"/>
        </row>
        <row r="1048">
          <cell r="B1048"/>
          <cell r="C1048"/>
          <cell r="D1048"/>
          <cell r="E1048"/>
        </row>
        <row r="1049">
          <cell r="B1049">
            <v>6700</v>
          </cell>
          <cell r="C1049" t="str">
            <v>CUBIERTAS Y CIELOS</v>
          </cell>
          <cell r="D1049"/>
          <cell r="E1049"/>
        </row>
        <row r="1050">
          <cell r="B1050">
            <v>6701</v>
          </cell>
          <cell r="C1050" t="str">
            <v>Suministro e instalación de Cubierta teja fibrocemento ondulada</v>
          </cell>
          <cell r="D1050" t="str">
            <v>M2</v>
          </cell>
          <cell r="E1050">
            <v>32203</v>
          </cell>
        </row>
        <row r="1051">
          <cell r="B1051">
            <v>6702</v>
          </cell>
          <cell r="C1051" t="str">
            <v>Suministro e instalación de Caballete fijo en fibrocemento</v>
          </cell>
          <cell r="D1051" t="str">
            <v>ML</v>
          </cell>
          <cell r="E1051">
            <v>30500</v>
          </cell>
        </row>
        <row r="1052">
          <cell r="B1052">
            <v>6703</v>
          </cell>
          <cell r="C1052" t="str">
            <v>Cielo Raso en Panel Yeso incluye estructura de soporte</v>
          </cell>
          <cell r="D1052" t="str">
            <v>M2</v>
          </cell>
          <cell r="E1052">
            <v>42624</v>
          </cell>
        </row>
        <row r="1053">
          <cell r="B1053">
            <v>6704</v>
          </cell>
          <cell r="C1053" t="str">
            <v>Cielo raso en placa super board y perfiles de aluminio</v>
          </cell>
          <cell r="D1053" t="str">
            <v>M2</v>
          </cell>
          <cell r="E1053">
            <v>50655</v>
          </cell>
        </row>
        <row r="1054">
          <cell r="B1054">
            <v>6705</v>
          </cell>
          <cell r="C1054" t="str">
            <v>Suministro e instalaciòn de Limatesas en fibrocemento</v>
          </cell>
          <cell r="D1054" t="str">
            <v>ML</v>
          </cell>
          <cell r="E1054">
            <v>34761</v>
          </cell>
        </row>
        <row r="1055">
          <cell r="B1055">
            <v>6706</v>
          </cell>
          <cell r="C1055" t="str">
            <v xml:space="preserve">Suministro e instalación claraboya en fibrocemento incluye vidrio </v>
          </cell>
          <cell r="D1055" t="str">
            <v>M2</v>
          </cell>
          <cell r="E1055">
            <v>0</v>
          </cell>
        </row>
        <row r="1056">
          <cell r="B1056">
            <v>6707</v>
          </cell>
          <cell r="C1056" t="str">
            <v>Instalación de Cubierta teja Policarbonato</v>
          </cell>
          <cell r="D1056" t="str">
            <v>M2</v>
          </cell>
          <cell r="E1056">
            <v>26990</v>
          </cell>
        </row>
        <row r="1057">
          <cell r="B1057">
            <v>6708</v>
          </cell>
          <cell r="C1057" t="str">
            <v>Suministro e instalación canal amazonas en PVC</v>
          </cell>
          <cell r="D1057" t="str">
            <v>ML</v>
          </cell>
          <cell r="E1057">
            <v>88326</v>
          </cell>
        </row>
        <row r="1058">
          <cell r="B1058">
            <v>6709</v>
          </cell>
          <cell r="C1058" t="str">
            <v>Recorrido de cubierta</v>
          </cell>
          <cell r="D1058" t="str">
            <v>M2</v>
          </cell>
          <cell r="E1058">
            <v>7562</v>
          </cell>
        </row>
        <row r="1059">
          <cell r="B1059">
            <v>6710</v>
          </cell>
          <cell r="C1059" t="str">
            <v>Cielo raso en PVC Incluye estructura de soporte</v>
          </cell>
          <cell r="D1059" t="str">
            <v>M2</v>
          </cell>
          <cell r="E1059">
            <v>53604</v>
          </cell>
        </row>
        <row r="1060">
          <cell r="B1060">
            <v>6711</v>
          </cell>
          <cell r="C1060" t="str">
            <v>Cielo raso en madera Incluye estructura de soporte</v>
          </cell>
          <cell r="D1060" t="str">
            <v>M2</v>
          </cell>
          <cell r="E1060">
            <v>46883</v>
          </cell>
        </row>
        <row r="1061">
          <cell r="B1061" t="str">
            <v>6712</v>
          </cell>
          <cell r="C1061" t="str">
            <v>Desmonte Cubierta  h≤ 3.0 m</v>
          </cell>
          <cell r="D1061" t="str">
            <v>M2</v>
          </cell>
          <cell r="E1061">
            <v>5872</v>
          </cell>
        </row>
        <row r="1062">
          <cell r="B1062">
            <v>6713</v>
          </cell>
          <cell r="C1062" t="str">
            <v>Desmonte Cubierta  h≥ 3.0 m</v>
          </cell>
          <cell r="D1062" t="str">
            <v>M2</v>
          </cell>
          <cell r="E1062">
            <v>9691</v>
          </cell>
        </row>
        <row r="1063">
          <cell r="B1063">
            <v>6714</v>
          </cell>
          <cell r="C1063" t="str">
            <v>Desmonte de Canal existente</v>
          </cell>
          <cell r="D1063" t="str">
            <v>ML</v>
          </cell>
          <cell r="E1063">
            <v>4830</v>
          </cell>
        </row>
        <row r="1064">
          <cell r="B1064">
            <v>6715</v>
          </cell>
          <cell r="C1064" t="str">
            <v>Cielo raso en ICOPOR incluye estructura de soporte en aluminio</v>
          </cell>
          <cell r="D1064" t="str">
            <v>M2</v>
          </cell>
          <cell r="E1064">
            <v>28670</v>
          </cell>
        </row>
        <row r="1065">
          <cell r="B1065">
            <v>6716</v>
          </cell>
          <cell r="C1065" t="str">
            <v>Reforzamiento de estructura para cielo raso en madera</v>
          </cell>
          <cell r="D1065" t="str">
            <v>M2</v>
          </cell>
          <cell r="E1065">
            <v>6380</v>
          </cell>
        </row>
        <row r="1066">
          <cell r="B1066" t="str">
            <v>6717</v>
          </cell>
          <cell r="C1066" t="str">
            <v>Suministro e instalación de Cinta asfáltica autoadhesiva Sika Seal (A=0,15m)</v>
          </cell>
          <cell r="D1066" t="str">
            <v>ML</v>
          </cell>
          <cell r="E1066">
            <v>22795</v>
          </cell>
        </row>
        <row r="1067">
          <cell r="B1067">
            <v>6718</v>
          </cell>
          <cell r="C1067" t="str">
            <v>Suministro e instalación Caballete Policarbonato</v>
          </cell>
          <cell r="D1067" t="str">
            <v>ML</v>
          </cell>
          <cell r="E1067">
            <v>19650</v>
          </cell>
        </row>
        <row r="1068">
          <cell r="B1068" t="str">
            <v>6719</v>
          </cell>
          <cell r="C1068" t="str">
            <v>Apuntalamiento de Estructura / Cubierta</v>
          </cell>
          <cell r="D1068" t="str">
            <v>M2</v>
          </cell>
          <cell r="E1068">
            <v>6378</v>
          </cell>
        </row>
        <row r="1069">
          <cell r="B1069">
            <v>6720</v>
          </cell>
          <cell r="C1069" t="str">
            <v xml:space="preserve">Suministro e Instalación Cubierta en lámina alveolar </v>
          </cell>
          <cell r="D1069" t="str">
            <v>M2</v>
          </cell>
          <cell r="E1069">
            <v>112503</v>
          </cell>
        </row>
        <row r="1070">
          <cell r="B1070">
            <v>6721</v>
          </cell>
          <cell r="C1070" t="str">
            <v xml:space="preserve">Suministro e Instalación Cubierta en Teja Termoacústica Color </v>
          </cell>
          <cell r="D1070" t="str">
            <v>M2</v>
          </cell>
          <cell r="E1070">
            <v>66722</v>
          </cell>
        </row>
        <row r="1071">
          <cell r="B1071">
            <v>6722</v>
          </cell>
          <cell r="C1071" t="str">
            <v>suministro e instalacion caballete termo acustico</v>
          </cell>
          <cell r="D1071" t="str">
            <v>ML</v>
          </cell>
          <cell r="E1071">
            <v>93710</v>
          </cell>
        </row>
        <row r="1072">
          <cell r="B1072">
            <v>6723</v>
          </cell>
          <cell r="C1072" t="str">
            <v>Desmonte cubierta en teja de barro</v>
          </cell>
          <cell r="D1072" t="str">
            <v>M2</v>
          </cell>
          <cell r="E1072">
            <v>5298</v>
          </cell>
        </row>
        <row r="1073">
          <cell r="B1073">
            <v>6724</v>
          </cell>
          <cell r="C1073" t="str">
            <v>Desmonte entramado cubierta de barro (varillones en guadua)</v>
          </cell>
          <cell r="D1073" t="str">
            <v>M2</v>
          </cell>
          <cell r="E1073">
            <v>3109</v>
          </cell>
        </row>
        <row r="1074">
          <cell r="B1074">
            <v>6725</v>
          </cell>
          <cell r="C1074" t="str">
            <v>Suministro e instalación flanche o solapa en lámina de zinc Calibre 26 H≤0.25m</v>
          </cell>
          <cell r="D1074" t="str">
            <v>ML</v>
          </cell>
          <cell r="E1074">
            <v>17362</v>
          </cell>
        </row>
        <row r="1075">
          <cell r="B1075">
            <v>6726</v>
          </cell>
          <cell r="C1075" t="str">
            <v>Suministro e instalación flanche o solapa en lámina de zin Calibre 26 H≤0.20m</v>
          </cell>
          <cell r="D1075" t="str">
            <v>ML</v>
          </cell>
          <cell r="E1075">
            <v>12337</v>
          </cell>
        </row>
        <row r="1076">
          <cell r="B1076">
            <v>6727</v>
          </cell>
          <cell r="C1076" t="str">
            <v>Apertura De Escotilla  En Cielo Falso De Fibrocemento, Tamaño   0,8 X 0,8</v>
          </cell>
          <cell r="D1076" t="str">
            <v>UND</v>
          </cell>
          <cell r="E1076">
            <v>15893</v>
          </cell>
        </row>
        <row r="1077">
          <cell r="B1077">
            <v>6728</v>
          </cell>
          <cell r="C1077" t="str">
            <v>Cubierta en teja fibrocemento perfil 10 incluye pintura con anticorrosivo</v>
          </cell>
          <cell r="D1077" t="str">
            <v>M2</v>
          </cell>
          <cell r="E1077">
            <v>44013</v>
          </cell>
        </row>
        <row r="1078">
          <cell r="B1078">
            <v>6729</v>
          </cell>
          <cell r="C1078" t="str">
            <v>Caballete para cubierta en teja fibrocemento perfil 10 incluye pintura con anticorrosivo</v>
          </cell>
          <cell r="D1078" t="str">
            <v>ML</v>
          </cell>
          <cell r="E1078">
            <v>38443</v>
          </cell>
        </row>
        <row r="1079">
          <cell r="B1079">
            <v>6730</v>
          </cell>
          <cell r="C1079" t="str">
            <v>Instalacion de teja de barro sobre teja de fibrocemento</v>
          </cell>
          <cell r="D1079" t="str">
            <v>M2</v>
          </cell>
          <cell r="E1079">
            <v>4613</v>
          </cell>
        </row>
        <row r="1080">
          <cell r="B1080">
            <v>6731</v>
          </cell>
          <cell r="C1080" t="str">
            <v>Cielo falso en tablilla machihembrada, incluye inmunizada, guarda luz, imprimante y barniz</v>
          </cell>
          <cell r="D1080" t="str">
            <v>M2</v>
          </cell>
          <cell r="E1080">
            <v>45583</v>
          </cell>
        </row>
        <row r="1081">
          <cell r="B1081" t="str">
            <v>6732</v>
          </cell>
          <cell r="C1081" t="str">
            <v>Desmonte de flanches</v>
          </cell>
          <cell r="D1081" t="str">
            <v>M2</v>
          </cell>
          <cell r="E1081">
            <v>2735</v>
          </cell>
        </row>
        <row r="1082">
          <cell r="B1082" t="str">
            <v>6733</v>
          </cell>
          <cell r="C1082" t="str">
            <v>Impermeabilizacion viga canal Sika 1 mortero</v>
          </cell>
          <cell r="D1082" t="str">
            <v>ML</v>
          </cell>
          <cell r="E1082">
            <v>19833</v>
          </cell>
        </row>
        <row r="1083">
          <cell r="B1083" t="str">
            <v>6734</v>
          </cell>
          <cell r="C1083" t="str">
            <v>Suministro e Instalación Cubierta  Tipo Colonial o Española</v>
          </cell>
          <cell r="D1083" t="str">
            <v>M2</v>
          </cell>
          <cell r="E1083">
            <v>65041</v>
          </cell>
        </row>
        <row r="1084">
          <cell r="B1084" t="str">
            <v>6735</v>
          </cell>
          <cell r="C1084" t="str">
            <v>Suministro e Instalación Cubierta Fibrocemento Color, imitación Colonial</v>
          </cell>
          <cell r="D1084" t="str">
            <v>M2</v>
          </cell>
          <cell r="E1084">
            <v>53281</v>
          </cell>
        </row>
        <row r="1085">
          <cell r="B1085">
            <v>6736</v>
          </cell>
          <cell r="C1085"/>
          <cell r="D1085"/>
          <cell r="E1085" t="str">
            <v/>
          </cell>
        </row>
        <row r="1086">
          <cell r="B1086">
            <v>6737</v>
          </cell>
          <cell r="C1086"/>
          <cell r="D1086"/>
          <cell r="E1086" t="str">
            <v/>
          </cell>
        </row>
        <row r="1087">
          <cell r="B1087">
            <v>6738</v>
          </cell>
          <cell r="C1087"/>
          <cell r="D1087"/>
          <cell r="E1087" t="str">
            <v/>
          </cell>
        </row>
        <row r="1088">
          <cell r="B1088">
            <v>6739</v>
          </cell>
          <cell r="C1088"/>
          <cell r="D1088"/>
          <cell r="E1088" t="str">
            <v/>
          </cell>
        </row>
        <row r="1089">
          <cell r="B1089"/>
          <cell r="C1089"/>
          <cell r="D1089"/>
          <cell r="E1089" t="str">
            <v/>
          </cell>
        </row>
        <row r="1090">
          <cell r="B1090">
            <v>6800</v>
          </cell>
          <cell r="C1090" t="str">
            <v>ESTRUCTURA METÁLICA</v>
          </cell>
          <cell r="D1090"/>
          <cell r="E1090"/>
        </row>
        <row r="1091">
          <cell r="B1091">
            <v>6801</v>
          </cell>
          <cell r="C1091" t="str">
            <v>Correa metálica en perlin calibre 14. de 20 cms.x7 cms. incluye anticorrosivo y pintura</v>
          </cell>
          <cell r="D1091" t="str">
            <v>ML</v>
          </cell>
          <cell r="E1091">
            <v>0</v>
          </cell>
        </row>
        <row r="1092">
          <cell r="B1092">
            <v>6802</v>
          </cell>
          <cell r="C1092" t="str">
            <v>Correa metálica 2 VAR 5/8", 1VAR 3/4" CELOSIA DE 1/2", incluye anticorrosivo y pintura</v>
          </cell>
          <cell r="D1092" t="str">
            <v>ML</v>
          </cell>
          <cell r="E1092">
            <v>0</v>
          </cell>
        </row>
        <row r="1093">
          <cell r="B1093">
            <v>6803</v>
          </cell>
          <cell r="C1093" t="str">
            <v>Cercha metálica de luz=6 m. Incluye anticorrosivo y pintura</v>
          </cell>
          <cell r="D1093" t="str">
            <v>ML</v>
          </cell>
          <cell r="E1093">
            <v>0</v>
          </cell>
        </row>
        <row r="1094">
          <cell r="B1094">
            <v>6804</v>
          </cell>
          <cell r="C1094" t="str">
            <v>Cercha metálica de luz entre 6 y 12 m. Incluye anticorrosivo y pintura</v>
          </cell>
          <cell r="D1094" t="str">
            <v>ML</v>
          </cell>
          <cell r="E1094">
            <v>0</v>
          </cell>
        </row>
        <row r="1095">
          <cell r="B1095">
            <v>6805</v>
          </cell>
          <cell r="C1095" t="str">
            <v>Cercha metálica de Luz entre 12 y 18 m. Incluye anticorrosivo y pintura</v>
          </cell>
          <cell r="D1095" t="str">
            <v>ML</v>
          </cell>
          <cell r="E1095">
            <v>0</v>
          </cell>
        </row>
        <row r="1096">
          <cell r="B1096">
            <v>6806</v>
          </cell>
          <cell r="C1096" t="str">
            <v>Suministro e instalación de Tensores en varilla de 1/2" con rosca. Incluye anticorrosivo y pintura</v>
          </cell>
          <cell r="D1096" t="str">
            <v>ML</v>
          </cell>
          <cell r="E1096">
            <v>0</v>
          </cell>
        </row>
        <row r="1097">
          <cell r="B1097">
            <v>6807</v>
          </cell>
          <cell r="C1097" t="str">
            <v>Riostras en varilla de 1/2" con rosca. Incluye anticorrosivo y pintura</v>
          </cell>
          <cell r="D1097" t="str">
            <v>ML</v>
          </cell>
          <cell r="E1097">
            <v>0</v>
          </cell>
        </row>
        <row r="1098">
          <cell r="B1098">
            <v>6808</v>
          </cell>
          <cell r="C1098" t="str">
            <v>Arriostramiento vertical en angulo de 2"x1/4". Incluye anticorrosivo y pintura</v>
          </cell>
          <cell r="D1098" t="str">
            <v>ML</v>
          </cell>
          <cell r="E1098">
            <v>0</v>
          </cell>
        </row>
        <row r="1099">
          <cell r="B1099">
            <v>6809</v>
          </cell>
          <cell r="C1099" t="str">
            <v>Arriostramiento vertical en cable acerado de 1/2". Incluye anticorrosivo y pintura</v>
          </cell>
          <cell r="D1099" t="str">
            <v>ML</v>
          </cell>
          <cell r="E1099">
            <v>0</v>
          </cell>
        </row>
        <row r="1100">
          <cell r="B1100">
            <v>6810</v>
          </cell>
          <cell r="C1100" t="str">
            <v>Columna metálica, incluye anticorrosivo y pintura</v>
          </cell>
          <cell r="D1100" t="str">
            <v>ML</v>
          </cell>
          <cell r="E1100">
            <v>39608</v>
          </cell>
        </row>
        <row r="1101">
          <cell r="B1101">
            <v>6811</v>
          </cell>
          <cell r="C1101" t="str">
            <v>Soporte octogonal central en lamina cal. 14 incluyeAnticorrosivo y pintura</v>
          </cell>
          <cell r="D1101" t="str">
            <v>ML</v>
          </cell>
          <cell r="E1101">
            <v>0</v>
          </cell>
        </row>
        <row r="1102">
          <cell r="B1102">
            <v>6812</v>
          </cell>
          <cell r="C1102" t="str">
            <v>Platina de apoyo incluye pernos y anticorrosivo.</v>
          </cell>
          <cell r="D1102" t="str">
            <v>UND</v>
          </cell>
          <cell r="E1102">
            <v>89584</v>
          </cell>
        </row>
        <row r="1103">
          <cell r="B1103">
            <v>6813</v>
          </cell>
          <cell r="C1103" t="str">
            <v>Correa metálica en perlin 3" x 1 1/2" con 2.0 mmde espesor, incluye anticorrosivo y pintura</v>
          </cell>
          <cell r="D1103" t="str">
            <v>ML</v>
          </cell>
          <cell r="E1103">
            <v>31581</v>
          </cell>
        </row>
        <row r="1104">
          <cell r="B1104">
            <v>6814</v>
          </cell>
          <cell r="C1104" t="str">
            <v>Correa metálica en perlin calibre 14.  6" de altura x 2" de espesor, incluye anticorrosivo y pintura</v>
          </cell>
          <cell r="D1104" t="str">
            <v>ML</v>
          </cell>
          <cell r="E1104">
            <v>26823</v>
          </cell>
        </row>
        <row r="1105">
          <cell r="B1105">
            <v>6815</v>
          </cell>
          <cell r="C1105" t="str">
            <v>Correa metálica en perlin 160mmx60mmx20mm e=2,00mm, incluye anticorrosivo y pintura</v>
          </cell>
          <cell r="D1105" t="str">
            <v>ML</v>
          </cell>
          <cell r="E1105">
            <v>0</v>
          </cell>
        </row>
        <row r="1106">
          <cell r="B1106" t="str">
            <v>6816</v>
          </cell>
          <cell r="C1106" t="str">
            <v>Correa metálica en perlin de 100mm x 50mm x15mm e=2mm, incluye anticorrosivo y pintura</v>
          </cell>
          <cell r="D1106" t="str">
            <v>ML</v>
          </cell>
          <cell r="E1106">
            <v>0</v>
          </cell>
        </row>
        <row r="1107">
          <cell r="B1107">
            <v>6817</v>
          </cell>
          <cell r="C1107" t="str">
            <v>Correa metálica en perlin de 5" x 2" x1.5 mm, incluye anticorrosivo y pintura</v>
          </cell>
          <cell r="D1107" t="str">
            <v>ML</v>
          </cell>
          <cell r="E1107">
            <v>0</v>
          </cell>
        </row>
        <row r="1108">
          <cell r="B1108">
            <v>6818</v>
          </cell>
          <cell r="C1108" t="str">
            <v>Correa metálica en perlin de 6" x 2 5/8" x2.5 mm, incluye anticorrosivo y pintura</v>
          </cell>
          <cell r="D1108" t="str">
            <v>ML</v>
          </cell>
          <cell r="E1108">
            <v>0</v>
          </cell>
        </row>
        <row r="1109">
          <cell r="B1109">
            <v>6819</v>
          </cell>
          <cell r="C1109" t="str">
            <v>Estructura metálica para Columna en Perfil C Doble Grado 50 160x60x20 mm, espesor 2,0 mm, incluye anticorrosivo.</v>
          </cell>
          <cell r="D1109" t="str">
            <v>KG</v>
          </cell>
          <cell r="E1109">
            <v>11316</v>
          </cell>
        </row>
        <row r="1110">
          <cell r="B1110" t="str">
            <v>6820</v>
          </cell>
          <cell r="C1110" t="str">
            <v>Tensores en varilla de acero lisa D=5/8" incluye anticorrosivo y pintura</v>
          </cell>
          <cell r="D1110" t="str">
            <v>KG</v>
          </cell>
          <cell r="E1110">
            <v>7790</v>
          </cell>
        </row>
        <row r="1111">
          <cell r="B1111">
            <v>6821</v>
          </cell>
          <cell r="C1111" t="str">
            <v>Platinas de anclaje para apoyo de cerchas</v>
          </cell>
          <cell r="D1111" t="str">
            <v>UND</v>
          </cell>
          <cell r="E1111">
            <v>0</v>
          </cell>
        </row>
        <row r="1112">
          <cell r="B1112">
            <v>6822</v>
          </cell>
          <cell r="C1112" t="str">
            <v>suministro e instalacion de Correa metálica triangular en varilla 5/8", incluye anticorrosivo y pintura</v>
          </cell>
          <cell r="D1112" t="str">
            <v>ML</v>
          </cell>
          <cell r="E1112">
            <v>44939</v>
          </cell>
        </row>
        <row r="1113">
          <cell r="B1113">
            <v>6823</v>
          </cell>
          <cell r="C1113" t="str">
            <v>Suministro e instalación de arriostramientos y Tensores en Varilla de 3/8" incluyeanticorrosivo y pintura</v>
          </cell>
          <cell r="D1113" t="str">
            <v>ML</v>
          </cell>
          <cell r="E1113">
            <v>0</v>
          </cell>
        </row>
        <row r="1114">
          <cell r="B1114">
            <v>6824</v>
          </cell>
          <cell r="C1114" t="str">
            <v>Contravientos</v>
          </cell>
          <cell r="D1114" t="str">
            <v>ML</v>
          </cell>
          <cell r="E1114">
            <v>0</v>
          </cell>
        </row>
        <row r="1115">
          <cell r="B1115">
            <v>6825</v>
          </cell>
          <cell r="C1115" t="str">
            <v>Cercha metálica para cubierta en Perfil C doble, 150 x 50 mm, incluye anticorrosivo .</v>
          </cell>
          <cell r="D1115" t="str">
            <v>ML</v>
          </cell>
          <cell r="E1115">
            <v>168027</v>
          </cell>
        </row>
        <row r="1116">
          <cell r="B1116">
            <v>6826</v>
          </cell>
          <cell r="C1116" t="str">
            <v>Cercha metálica para cubierta en Perfil C, 150 x 50 mm, incluye anticorrosivo .</v>
          </cell>
          <cell r="D1116" t="str">
            <v>ML</v>
          </cell>
          <cell r="E1116">
            <v>106027</v>
          </cell>
        </row>
        <row r="1117">
          <cell r="B1117" t="str">
            <v>6827</v>
          </cell>
          <cell r="C1117" t="str">
            <v>Estructura metálica para cubierta en perfil C 150 x 50 mm, incluye anticorrosivo y pintura</v>
          </cell>
          <cell r="D1117" t="str">
            <v>KG</v>
          </cell>
          <cell r="E1117">
            <v>8845</v>
          </cell>
        </row>
        <row r="1118">
          <cell r="B1118" t="str">
            <v>6828</v>
          </cell>
          <cell r="C1118" t="str">
            <v>Estructura metálica de Correas para cubierta en perfil C Doble, tipo Cajón 100 x 50 mm, Cal. 14 (P 100 14)incluye anticorrosivo.</v>
          </cell>
          <cell r="D1118" t="str">
            <v>KG</v>
          </cell>
          <cell r="E1118">
            <v>8719</v>
          </cell>
        </row>
        <row r="1119">
          <cell r="B1119" t="str">
            <v>6829</v>
          </cell>
          <cell r="C1119" t="str">
            <v>Cordón de Soldadura para estructura metálica L ≤ 0,12m</v>
          </cell>
          <cell r="D1119" t="str">
            <v>KG</v>
          </cell>
          <cell r="E1119">
            <v>13632</v>
          </cell>
        </row>
        <row r="1120">
          <cell r="B1120" t="str">
            <v>6830</v>
          </cell>
          <cell r="C1120"/>
          <cell r="D1120"/>
          <cell r="E1120">
            <v>0</v>
          </cell>
        </row>
        <row r="1121">
          <cell r="B1121"/>
          <cell r="C1121"/>
          <cell r="D1121"/>
          <cell r="E1121" t="str">
            <v/>
          </cell>
        </row>
        <row r="1122">
          <cell r="B1122">
            <v>6900</v>
          </cell>
          <cell r="C1122" t="str">
            <v>INSTALACIONES HIDRAULICAS y SANITARIAS</v>
          </cell>
          <cell r="D1122"/>
          <cell r="E1122"/>
        </row>
        <row r="1123">
          <cell r="B1123">
            <v>6901</v>
          </cell>
          <cell r="C1123" t="str">
            <v>Punto PVC hidráulico de 1/2"</v>
          </cell>
          <cell r="D1123" t="str">
            <v>UND</v>
          </cell>
          <cell r="E1123">
            <v>30921</v>
          </cell>
        </row>
        <row r="1124">
          <cell r="B1124">
            <v>6902</v>
          </cell>
          <cell r="C1124" t="str">
            <v>Punto PVC sanitario de 2"</v>
          </cell>
          <cell r="D1124" t="str">
            <v>UND</v>
          </cell>
          <cell r="E1124">
            <v>48974</v>
          </cell>
        </row>
        <row r="1125">
          <cell r="B1125">
            <v>6903</v>
          </cell>
          <cell r="C1125" t="str">
            <v>Punto PVC sanitario de 4"</v>
          </cell>
          <cell r="D1125" t="str">
            <v>UND</v>
          </cell>
          <cell r="E1125">
            <v>66088</v>
          </cell>
        </row>
        <row r="1126">
          <cell r="B1126" t="str">
            <v>6904</v>
          </cell>
          <cell r="C1126" t="str">
            <v>Suministro e instalación tubería PVC presión 1/2"</v>
          </cell>
          <cell r="D1126" t="str">
            <v>ML</v>
          </cell>
          <cell r="E1126">
            <v>16682</v>
          </cell>
        </row>
        <row r="1127">
          <cell r="B1127">
            <v>6905</v>
          </cell>
          <cell r="C1127" t="str">
            <v>Suministro e instalación tubería PVC presión 3/4"</v>
          </cell>
          <cell r="D1127" t="str">
            <v>ML</v>
          </cell>
          <cell r="E1127">
            <v>18082</v>
          </cell>
        </row>
        <row r="1128">
          <cell r="B1128">
            <v>6906</v>
          </cell>
          <cell r="C1128" t="str">
            <v>Suministro e instalación tubería PVC sanitaria 2"</v>
          </cell>
          <cell r="D1128" t="str">
            <v>ML</v>
          </cell>
          <cell r="E1128">
            <v>20694</v>
          </cell>
        </row>
        <row r="1129">
          <cell r="B1129" t="str">
            <v>6907</v>
          </cell>
          <cell r="C1129" t="str">
            <v>Suministro e instalación tubería PVC sanitaria 4"</v>
          </cell>
          <cell r="D1129" t="str">
            <v>ML</v>
          </cell>
          <cell r="E1129">
            <v>28458</v>
          </cell>
        </row>
        <row r="1130">
          <cell r="B1130" t="str">
            <v>6908</v>
          </cell>
          <cell r="C1130" t="str">
            <v>Suministro e instalación tubería PVC estructural 6"</v>
          </cell>
          <cell r="D1130" t="str">
            <v>ML</v>
          </cell>
          <cell r="E1130">
            <v>67617</v>
          </cell>
        </row>
        <row r="1131">
          <cell r="B1131" t="str">
            <v>6909</v>
          </cell>
          <cell r="C1131" t="str">
            <v>Suministro e instalación tubería PVC estructural 8"</v>
          </cell>
          <cell r="D1131" t="str">
            <v>ML</v>
          </cell>
          <cell r="E1131">
            <v>81755</v>
          </cell>
        </row>
        <row r="1132">
          <cell r="B1132">
            <v>6910</v>
          </cell>
          <cell r="C1132" t="str">
            <v>Suministro e instalación tubería PVC estructural 10"</v>
          </cell>
          <cell r="D1132" t="str">
            <v>ML</v>
          </cell>
          <cell r="E1132">
            <v>0</v>
          </cell>
        </row>
        <row r="1133">
          <cell r="B1133" t="str">
            <v>6911</v>
          </cell>
          <cell r="C1133" t="str">
            <v>Suministro e instalación tubería PVC aguas lluvias 3" (bajante)</v>
          </cell>
          <cell r="D1133" t="str">
            <v>ML</v>
          </cell>
          <cell r="E1133">
            <v>12136</v>
          </cell>
        </row>
        <row r="1134">
          <cell r="B1134">
            <v>6912</v>
          </cell>
          <cell r="C1134" t="str">
            <v>Suministro e instalación tubería PVC aguas lluvias 4" (bajante)</v>
          </cell>
          <cell r="D1134" t="str">
            <v>ML</v>
          </cell>
          <cell r="E1134">
            <v>12941</v>
          </cell>
        </row>
        <row r="1135">
          <cell r="B1135">
            <v>6913</v>
          </cell>
          <cell r="C1135" t="str">
            <v>Suministro e instalación llave de paso de 1/2"</v>
          </cell>
          <cell r="D1135" t="str">
            <v>UND</v>
          </cell>
          <cell r="E1135">
            <v>31036</v>
          </cell>
        </row>
        <row r="1136">
          <cell r="B1136">
            <v>6914</v>
          </cell>
          <cell r="C1136" t="str">
            <v>Suministro e instalación llave de paso de 3/4"</v>
          </cell>
          <cell r="D1136" t="str">
            <v>UND</v>
          </cell>
          <cell r="E1136">
            <v>34558</v>
          </cell>
        </row>
        <row r="1137">
          <cell r="B1137">
            <v>6915</v>
          </cell>
          <cell r="C1137" t="str">
            <v>Suministro e instalación ducha</v>
          </cell>
          <cell r="D1137" t="str">
            <v>UND</v>
          </cell>
          <cell r="E1137">
            <v>154182</v>
          </cell>
        </row>
        <row r="1138">
          <cell r="B1138">
            <v>6916</v>
          </cell>
          <cell r="C1138" t="str">
            <v>Suministro e instalación sanitario  institucional</v>
          </cell>
          <cell r="D1138" t="str">
            <v>UND</v>
          </cell>
          <cell r="E1138">
            <v>864115</v>
          </cell>
        </row>
        <row r="1139">
          <cell r="B1139">
            <v>6917</v>
          </cell>
          <cell r="C1139" t="str">
            <v>Suministro e instalación sanitario infantil</v>
          </cell>
          <cell r="D1139" t="str">
            <v>UND</v>
          </cell>
          <cell r="E1139">
            <v>422041</v>
          </cell>
        </row>
        <row r="1140">
          <cell r="B1140">
            <v>6918</v>
          </cell>
          <cell r="C1140" t="str">
            <v>Suministro e instalación lavamanos institucional</v>
          </cell>
          <cell r="D1140" t="str">
            <v>UND</v>
          </cell>
          <cell r="E1140">
            <v>172917</v>
          </cell>
        </row>
        <row r="1141">
          <cell r="B1141">
            <v>6919</v>
          </cell>
          <cell r="C1141" t="str">
            <v>Suministro e instalación orinal de pared</v>
          </cell>
          <cell r="D1141" t="str">
            <v>UND</v>
          </cell>
          <cell r="E1141">
            <v>387153</v>
          </cell>
        </row>
        <row r="1142">
          <cell r="B1142">
            <v>6920</v>
          </cell>
          <cell r="C1142" t="str">
            <v>Suministro e instalación orinal de pared infantil</v>
          </cell>
          <cell r="D1142" t="str">
            <v>UND</v>
          </cell>
          <cell r="E1142">
            <v>222153</v>
          </cell>
        </row>
        <row r="1143">
          <cell r="B1143">
            <v>6921</v>
          </cell>
          <cell r="C1143" t="str">
            <v>Suministro e instalación de grifo de 1/2"</v>
          </cell>
          <cell r="D1143" t="str">
            <v>UND</v>
          </cell>
          <cell r="E1143">
            <v>13663</v>
          </cell>
        </row>
        <row r="1144">
          <cell r="B1144">
            <v>6922</v>
          </cell>
          <cell r="C1144" t="str">
            <v>Suministro e instalación de lavadero prefabricado en granito pulido</v>
          </cell>
          <cell r="D1144" t="str">
            <v>UND</v>
          </cell>
          <cell r="E1144">
            <v>340638</v>
          </cell>
        </row>
        <row r="1145">
          <cell r="B1145" t="str">
            <v>6923</v>
          </cell>
          <cell r="C1145" t="str">
            <v>Suministro e instalación de lavaplatos en acero inoxidable de 1,00 x 0,60 mts.</v>
          </cell>
          <cell r="D1145" t="str">
            <v>UND</v>
          </cell>
          <cell r="E1145">
            <v>225368</v>
          </cell>
        </row>
        <row r="1146">
          <cell r="B1146">
            <v>6924</v>
          </cell>
          <cell r="C1146" t="str">
            <v>Suministro e instalación tanque de almacenamiento 250 Lts.</v>
          </cell>
          <cell r="D1146" t="str">
            <v>UND</v>
          </cell>
          <cell r="E1146">
            <v>202335</v>
          </cell>
        </row>
        <row r="1147">
          <cell r="B1147">
            <v>6925</v>
          </cell>
          <cell r="C1147" t="str">
            <v>Suministro e instalación tanque de almacenamiento 500 Lts.</v>
          </cell>
          <cell r="D1147" t="str">
            <v>UND</v>
          </cell>
          <cell r="E1147">
            <v>251685</v>
          </cell>
        </row>
        <row r="1148">
          <cell r="B1148">
            <v>6926</v>
          </cell>
          <cell r="C1148" t="str">
            <v>Desmonte, arreglo y colocación de lavamanos institucional</v>
          </cell>
          <cell r="D1148" t="str">
            <v>UND</v>
          </cell>
          <cell r="E1148">
            <v>0</v>
          </cell>
        </row>
        <row r="1149">
          <cell r="B1149">
            <v>6927</v>
          </cell>
          <cell r="C1149" t="str">
            <v>Desmonte, arreglo y colocación de sanitario institucional</v>
          </cell>
          <cell r="D1149" t="str">
            <v>UND</v>
          </cell>
          <cell r="E1149">
            <v>0</v>
          </cell>
        </row>
        <row r="1150">
          <cell r="B1150">
            <v>6928</v>
          </cell>
          <cell r="C1150" t="str">
            <v>Desmonte, arreglo y colocación de orinal de pared</v>
          </cell>
          <cell r="D1150" t="str">
            <v>UND</v>
          </cell>
          <cell r="E1150">
            <v>0</v>
          </cell>
        </row>
        <row r="1151">
          <cell r="B1151">
            <v>6929</v>
          </cell>
          <cell r="C1151" t="str">
            <v>Suministro e instalación de rejila para piso de 3"</v>
          </cell>
          <cell r="D1151" t="str">
            <v>UND</v>
          </cell>
          <cell r="E1151">
            <v>17533</v>
          </cell>
        </row>
        <row r="1152">
          <cell r="B1152">
            <v>6930</v>
          </cell>
          <cell r="C1152" t="str">
            <v>Suministro e Instalacion de Sifon PVCS 2"</v>
          </cell>
          <cell r="D1152" t="str">
            <v>UND</v>
          </cell>
          <cell r="E1152">
            <v>13008</v>
          </cell>
        </row>
        <row r="1153">
          <cell r="B1153">
            <v>6931</v>
          </cell>
          <cell r="C1153" t="str">
            <v>Suministro e instalación de llave terminal 1/2"</v>
          </cell>
          <cell r="D1153" t="str">
            <v>UND</v>
          </cell>
          <cell r="E1153">
            <v>26081</v>
          </cell>
        </row>
        <row r="1154">
          <cell r="B1154">
            <v>6932</v>
          </cell>
          <cell r="C1154" t="str">
            <v xml:space="preserve">Suministro e instalación grifería para lavamanos </v>
          </cell>
          <cell r="D1154" t="str">
            <v>UND</v>
          </cell>
          <cell r="E1154">
            <v>36826</v>
          </cell>
        </row>
        <row r="1155">
          <cell r="B1155">
            <v>6933</v>
          </cell>
          <cell r="C1155" t="str">
            <v>Suministro e instalación grifería para Ducha</v>
          </cell>
          <cell r="D1155" t="str">
            <v>UND</v>
          </cell>
          <cell r="E1155">
            <v>0</v>
          </cell>
        </row>
        <row r="1156">
          <cell r="B1156">
            <v>6934</v>
          </cell>
          <cell r="C1156" t="str">
            <v>Suministro e instalación grifería para Lavaplatos</v>
          </cell>
          <cell r="D1156" t="str">
            <v>UND</v>
          </cell>
          <cell r="E1156">
            <v>65311</v>
          </cell>
        </row>
        <row r="1157">
          <cell r="B1157">
            <v>6935</v>
          </cell>
          <cell r="C1157" t="str">
            <v>Revisión aparato sanitario</v>
          </cell>
          <cell r="D1157" t="str">
            <v>UND</v>
          </cell>
          <cell r="E1157">
            <v>37572</v>
          </cell>
        </row>
        <row r="1158">
          <cell r="B1158">
            <v>6936</v>
          </cell>
          <cell r="C1158" t="str">
            <v>Revisión y reparación instalaciones para lavaplatos</v>
          </cell>
          <cell r="D1158" t="str">
            <v>UND</v>
          </cell>
          <cell r="E1158">
            <v>77993</v>
          </cell>
        </row>
        <row r="1159">
          <cell r="B1159">
            <v>6937</v>
          </cell>
          <cell r="C1159" t="str">
            <v>Revisión y reparación instalaciones para lavamanos sin grifería</v>
          </cell>
          <cell r="D1159" t="str">
            <v>UND</v>
          </cell>
          <cell r="E1159">
            <v>22963</v>
          </cell>
        </row>
        <row r="1160">
          <cell r="B1160">
            <v>6938</v>
          </cell>
          <cell r="C1160" t="str">
            <v>Suministro e instalación teleducha con flexo metálico</v>
          </cell>
          <cell r="D1160" t="str">
            <v>UND</v>
          </cell>
          <cell r="E1160">
            <v>80338</v>
          </cell>
        </row>
        <row r="1161">
          <cell r="B1161" t="str">
            <v>6939</v>
          </cell>
          <cell r="C1161" t="str">
            <v>Suministro e instalación de tubería PVC presión Union soldada, RDE 21 diámetro=3"</v>
          </cell>
          <cell r="D1161" t="str">
            <v>ML</v>
          </cell>
          <cell r="E1161">
            <v>88950</v>
          </cell>
        </row>
        <row r="1162">
          <cell r="B1162">
            <v>6940</v>
          </cell>
          <cell r="C1162" t="str">
            <v>Suministro e instalación de tubería PVC presión Union soldada, RDE 21 diámetro=4"</v>
          </cell>
          <cell r="D1162" t="str">
            <v>ML</v>
          </cell>
          <cell r="E1162">
            <v>111897</v>
          </cell>
        </row>
        <row r="1163">
          <cell r="B1163">
            <v>6941</v>
          </cell>
          <cell r="C1163" t="str">
            <v>Suministro e instalación de tubería PVC presión Union soldada, RDE 21 diámetro=2"</v>
          </cell>
          <cell r="D1163" t="str">
            <v>ML</v>
          </cell>
          <cell r="E1163">
            <v>59174</v>
          </cell>
        </row>
        <row r="1164">
          <cell r="B1164">
            <v>6942</v>
          </cell>
          <cell r="C1164" t="str">
            <v>Suministro e instalación de tubería PVC presión Union soldada, RDE 21 diámetro=1"</v>
          </cell>
          <cell r="D1164" t="str">
            <v>ML</v>
          </cell>
          <cell r="E1164">
            <v>21483</v>
          </cell>
        </row>
        <row r="1165">
          <cell r="B1165">
            <v>6943</v>
          </cell>
          <cell r="C1165" t="str">
            <v>Suministro e instalación de tubería PVC presión Union soldada, RDE 21 diámetro=2 1/"</v>
          </cell>
          <cell r="D1165" t="str">
            <v>ML</v>
          </cell>
          <cell r="E1165">
            <v>77128</v>
          </cell>
        </row>
        <row r="1166">
          <cell r="B1166">
            <v>6944</v>
          </cell>
          <cell r="C1166" t="str">
            <v>Valvula cortina bronce 3"</v>
          </cell>
          <cell r="D1166" t="str">
            <v>UND</v>
          </cell>
          <cell r="E1166" t="str">
            <v/>
          </cell>
        </row>
        <row r="1167">
          <cell r="B1167">
            <v>6945</v>
          </cell>
          <cell r="C1167" t="str">
            <v>Valvula bola bronce 3"</v>
          </cell>
          <cell r="D1167" t="str">
            <v>UND</v>
          </cell>
          <cell r="E1167" t="str">
            <v/>
          </cell>
        </row>
        <row r="1168">
          <cell r="B1168" t="str">
            <v>6946</v>
          </cell>
          <cell r="C1168" t="str">
            <v>Valvula bola bronce 4"</v>
          </cell>
          <cell r="D1168" t="str">
            <v>UND</v>
          </cell>
          <cell r="E1168">
            <v>125991</v>
          </cell>
        </row>
        <row r="1169">
          <cell r="B1169">
            <v>6947</v>
          </cell>
          <cell r="C1169" t="str">
            <v>Valvula de bola bronce 2 1/2"</v>
          </cell>
          <cell r="D1169" t="str">
            <v>UND</v>
          </cell>
          <cell r="E1169" t="str">
            <v/>
          </cell>
        </row>
        <row r="1170">
          <cell r="B1170" t="str">
            <v>6948</v>
          </cell>
          <cell r="C1170" t="str">
            <v>Valvula de bola bronce 1/2"</v>
          </cell>
          <cell r="D1170" t="str">
            <v>UND</v>
          </cell>
          <cell r="E1170">
            <v>52712</v>
          </cell>
        </row>
        <row r="1171">
          <cell r="B1171"/>
          <cell r="C1171" t="str">
            <v>AMBIENTE HOSPITALARIO</v>
          </cell>
          <cell r="D1171"/>
          <cell r="E1171"/>
        </row>
        <row r="1172">
          <cell r="B1172">
            <v>6949</v>
          </cell>
          <cell r="C1172" t="str">
            <v>Corte Y Taponamiento Galv. Hembra 1/2 A 1 1/4" Incluye Pegante, Accesorios  De Mas Elementos Necesarios Para La Ejecucion Del Item</v>
          </cell>
          <cell r="D1172" t="str">
            <v>UND</v>
          </cell>
          <cell r="E1172">
            <v>7169</v>
          </cell>
        </row>
        <row r="1173">
          <cell r="B1173">
            <v>6950</v>
          </cell>
          <cell r="C1173" t="str">
            <v>Corte Y Taponamiento Pvc 1/2" A 1 1/2"  Incluye Pegante, Accesorios  De Mas Elementos Necesarios Para La Ejecucion Del Item</v>
          </cell>
          <cell r="D1173" t="str">
            <v>UND</v>
          </cell>
          <cell r="E1173">
            <v>6721</v>
          </cell>
        </row>
        <row r="1174">
          <cell r="B1174">
            <v>6951</v>
          </cell>
          <cell r="C1174" t="str">
            <v>Suministro e Instalación De Tubería Pvc Presión Union Soldada, Rde 21 Diámetro=1 1/2"</v>
          </cell>
          <cell r="D1174" t="str">
            <v>ML</v>
          </cell>
          <cell r="E1174">
            <v>26952</v>
          </cell>
        </row>
        <row r="1175">
          <cell r="B1175">
            <v>6952</v>
          </cell>
          <cell r="C1175" t="str">
            <v>Empalmes   De   Nuevas   Redes   En   Pvc   A   Montante Vertical Existente En H.G.</v>
          </cell>
          <cell r="D1175" t="str">
            <v>UND</v>
          </cell>
          <cell r="E1175">
            <v>48733</v>
          </cell>
        </row>
        <row r="1176">
          <cell r="B1176">
            <v>6953</v>
          </cell>
          <cell r="C1176" t="str">
            <v>Rotura   De   Placa   De   E=   0.10   M.   Para   Tuberias Interiores En Edificios</v>
          </cell>
          <cell r="D1176" t="str">
            <v>M2</v>
          </cell>
          <cell r="E1176">
            <v>54342</v>
          </cell>
        </row>
        <row r="1177">
          <cell r="B1177">
            <v>6954</v>
          </cell>
          <cell r="C1177" t="str">
            <v>Suministro E Instalación De Tubería Pvc Presión Union Soldada, Rde 21, 3/4</v>
          </cell>
          <cell r="D1177" t="str">
            <v>ML</v>
          </cell>
          <cell r="E1177">
            <v>8856</v>
          </cell>
        </row>
        <row r="1178">
          <cell r="B1178">
            <v>6955</v>
          </cell>
          <cell r="C1178" t="str">
            <v>Suministro,   Transp.   E   Instal.   Tuberia   De   Cpvc Ultratemp   De   Alto   Impacto,   2"   Agua   Caliente</v>
          </cell>
          <cell r="D1178" t="str">
            <v>ML</v>
          </cell>
          <cell r="E1178">
            <v>162880</v>
          </cell>
        </row>
        <row r="1179">
          <cell r="B1179">
            <v>6956</v>
          </cell>
          <cell r="C1179" t="str">
            <v>Suministro,   Transp.   E   Instal.   Tuberia   De   Cpvc Ultratemp  De  Alto  Impacto,  1-1/2"  Agua  Caliente,Incluye Accesorios</v>
          </cell>
          <cell r="D1179" t="str">
            <v>ML</v>
          </cell>
          <cell r="E1179">
            <v>96016</v>
          </cell>
        </row>
        <row r="1180">
          <cell r="B1180">
            <v>6957</v>
          </cell>
          <cell r="C1180" t="str">
            <v>Suministro,     Transp.     E     Instal.     Tuberia     Cpvcultratemp De Alto Impacto 1" Agua Caliente, Incluye Accesorios</v>
          </cell>
          <cell r="D1180" t="str">
            <v>ML</v>
          </cell>
          <cell r="E1180">
            <v>26899</v>
          </cell>
        </row>
        <row r="1181">
          <cell r="B1181">
            <v>6958</v>
          </cell>
          <cell r="C1181" t="str">
            <v>Retiro De Sobrantes</v>
          </cell>
          <cell r="D1181" t="str">
            <v>M3</v>
          </cell>
          <cell r="E1181">
            <v>38148</v>
          </cell>
        </row>
        <row r="1182">
          <cell r="B1182">
            <v>6959</v>
          </cell>
          <cell r="C1182" t="str">
            <v>Suministro,   Transp.   E   Instal.   Tuberia   De   Cpvc Ultratemp   De   Alto   Impacto,   ¾"   Agua   Caliente, Incluye Accesorios</v>
          </cell>
          <cell r="D1182" t="str">
            <v>ML</v>
          </cell>
          <cell r="E1182">
            <v>18315</v>
          </cell>
        </row>
        <row r="1183">
          <cell r="B1183">
            <v>6960</v>
          </cell>
          <cell r="C1183" t="str">
            <v>Mantenimiento Pozo Séptico Institución Educativa</v>
          </cell>
          <cell r="D1183" t="str">
            <v>UND</v>
          </cell>
          <cell r="E1183">
            <v>2134689</v>
          </cell>
        </row>
        <row r="1184">
          <cell r="B1184">
            <v>6961</v>
          </cell>
          <cell r="C1184" t="str">
            <v>Suministro,   Transp.   E   Instal.   Tuberia   De   Cpvc Ultratemp   De   Alto   Impacto,   ½"   Agua   Caliente,Incluye Accesorios</v>
          </cell>
          <cell r="D1184" t="str">
            <v>ML</v>
          </cell>
          <cell r="E1184">
            <v>12516</v>
          </cell>
        </row>
        <row r="1185">
          <cell r="B1185">
            <v>6962</v>
          </cell>
          <cell r="C1185" t="str">
            <v>Punto Hidráulico Agua Fría, Fluxómetro 1 1/4"</v>
          </cell>
          <cell r="D1185" t="str">
            <v>UND</v>
          </cell>
          <cell r="E1185">
            <v>47842</v>
          </cell>
        </row>
        <row r="1186">
          <cell r="B1186">
            <v>6963</v>
          </cell>
          <cell r="C1186" t="str">
            <v>Punto Hidráulico Agua Caliente 1/2"</v>
          </cell>
          <cell r="D1186" t="str">
            <v>UND</v>
          </cell>
          <cell r="E1186">
            <v>34576</v>
          </cell>
        </row>
        <row r="1187">
          <cell r="B1187">
            <v>6964</v>
          </cell>
          <cell r="C1187" t="str">
            <v>Suministro, Transp. E Instal. Llaves De Control 2 ½"</v>
          </cell>
          <cell r="D1187" t="str">
            <v>UND</v>
          </cell>
          <cell r="E1187">
            <v>325783</v>
          </cell>
        </row>
        <row r="1188">
          <cell r="B1188">
            <v>6965</v>
          </cell>
          <cell r="C1188" t="str">
            <v>Suministr. Transp. E Instal. Llave De Control 2"</v>
          </cell>
          <cell r="D1188" t="str">
            <v>UND</v>
          </cell>
          <cell r="E1188">
            <v>88414</v>
          </cell>
        </row>
        <row r="1189">
          <cell r="B1189">
            <v>6966</v>
          </cell>
          <cell r="C1189" t="str">
            <v>Suministro, Transp. E Instal. Tuberia Pvc  Novafort 8" Enterrada</v>
          </cell>
          <cell r="D1189" t="str">
            <v>ML</v>
          </cell>
          <cell r="E1189">
            <v>70498</v>
          </cell>
        </row>
        <row r="1190">
          <cell r="B1190">
            <v>6967</v>
          </cell>
          <cell r="C1190" t="str">
            <v>Suministr. Transp. E Instal. Llave De Control 1 ½"</v>
          </cell>
          <cell r="D1190" t="str">
            <v>UND</v>
          </cell>
          <cell r="E1190">
            <v>67877</v>
          </cell>
        </row>
        <row r="1191">
          <cell r="B1191">
            <v>6968</v>
          </cell>
          <cell r="C1191" t="str">
            <v>Suministr. Transp. E Instal. Llave De Control 1"</v>
          </cell>
          <cell r="D1191" t="str">
            <v>UND</v>
          </cell>
          <cell r="E1191">
            <v>35869</v>
          </cell>
        </row>
        <row r="1192">
          <cell r="B1192">
            <v>6969</v>
          </cell>
          <cell r="C1192" t="str">
            <v>Suministr. Transp. E Instal. Llave De Control ¾"</v>
          </cell>
          <cell r="D1192" t="str">
            <v>UND</v>
          </cell>
          <cell r="E1192">
            <v>26665</v>
          </cell>
        </row>
        <row r="1193">
          <cell r="B1193" t="str">
            <v>6970</v>
          </cell>
          <cell r="C1193" t="str">
            <v>Punto Sanitario En Pvc, 2" Reventilación (6 Ml)</v>
          </cell>
          <cell r="D1193" t="str">
            <v>UND</v>
          </cell>
          <cell r="E1193">
            <v>102085</v>
          </cell>
        </row>
        <row r="1194">
          <cell r="B1194">
            <v>6971</v>
          </cell>
          <cell r="C1194" t="str">
            <v>Cámara   De   Inspección   H=3.00   M.   Aprox.      Sobre Tuberia Existente.</v>
          </cell>
          <cell r="D1194" t="str">
            <v>UND</v>
          </cell>
          <cell r="E1194">
            <v>1001135</v>
          </cell>
        </row>
        <row r="1195">
          <cell r="B1195">
            <v>6972</v>
          </cell>
          <cell r="C1195" t="str">
            <v>Suministro E Instalacion De Tuberia Pvc Sanitaria 2"</v>
          </cell>
          <cell r="D1195" t="str">
            <v>ML</v>
          </cell>
          <cell r="E1195">
            <v>93449</v>
          </cell>
        </row>
        <row r="1196">
          <cell r="B1196">
            <v>6973</v>
          </cell>
          <cell r="C1196" t="str">
            <v>Suministro E Instalacion De Llave Terminal De 1/2"  Incluye Accesorios, Y De Mas Elementos Necesarios Para La Ejecucion Del Item</v>
          </cell>
          <cell r="D1196" t="str">
            <v>UND</v>
          </cell>
          <cell r="E1196">
            <v>15303</v>
          </cell>
        </row>
        <row r="1197">
          <cell r="B1197">
            <v>6974</v>
          </cell>
          <cell r="C1197" t="str">
            <v>Suministro E Instalacion De Caja Registro Plastica 15x15  Incluye Accesorios, Y De Mas Elementos Necesarios Para La Ejecucion Del Item</v>
          </cell>
          <cell r="D1197" t="str">
            <v>UND</v>
          </cell>
          <cell r="E1197">
            <v>11727</v>
          </cell>
        </row>
        <row r="1198">
          <cell r="B1198">
            <v>6975</v>
          </cell>
          <cell r="C1198" t="str">
            <v>Conexión A Bajante Bar( Bajante Aguas Residuales)-4"</v>
          </cell>
          <cell r="D1198"/>
          <cell r="E1198">
            <v>33996</v>
          </cell>
        </row>
        <row r="1199">
          <cell r="B1199">
            <v>6976</v>
          </cell>
          <cell r="C1199" t="str">
            <v>Conexión A Bajante Rev ( Reventilacion)-4"</v>
          </cell>
          <cell r="D1199"/>
          <cell r="E1199">
            <v>152104</v>
          </cell>
        </row>
        <row r="1200">
          <cell r="B1200">
            <v>6977</v>
          </cell>
          <cell r="C1200" t="str">
            <v>Suministro E Instalcion Sanitario Ganamax Corona Incluye Accesorios  Pegante, Y De Mas Elementos Necesarios Para La Ejecucion Del Item</v>
          </cell>
          <cell r="D1200" t="str">
            <v>JGO</v>
          </cell>
          <cell r="E1200">
            <v>222730</v>
          </cell>
        </row>
        <row r="1201">
          <cell r="B1201">
            <v>6978</v>
          </cell>
          <cell r="C1201" t="str">
            <v xml:space="preserve">Instalacion De Lavamanos Tipo Acero Inoxidable , Incluye Conexión A Punto Snaitrio, Punto Hidraulico Y Fijacion A Piso Y Pared. </v>
          </cell>
          <cell r="D1201" t="str">
            <v>UND</v>
          </cell>
          <cell r="E1201">
            <v>602430</v>
          </cell>
        </row>
        <row r="1202">
          <cell r="B1202">
            <v>6979</v>
          </cell>
          <cell r="C1202" t="str">
            <v>Poceta En Acero Inoxidable 0,60 * 0,60m</v>
          </cell>
          <cell r="D1202" t="str">
            <v>UND</v>
          </cell>
          <cell r="E1202">
            <v>1517750</v>
          </cell>
        </row>
        <row r="1203">
          <cell r="B1203">
            <v>6980</v>
          </cell>
          <cell r="C1203" t="str">
            <v>Poceta Lavabos En Acero Inoxidable Ø12"</v>
          </cell>
          <cell r="D1203" t="str">
            <v>UND</v>
          </cell>
          <cell r="E1203">
            <v>325481</v>
          </cell>
        </row>
        <row r="1204">
          <cell r="B1204">
            <v>6981</v>
          </cell>
          <cell r="C1204" t="str">
            <v>Poceta Lavamanos Quirurjico En Acero Inoxidable 1,00*0,60M</v>
          </cell>
          <cell r="D1204" t="str">
            <v>UND</v>
          </cell>
          <cell r="E1204">
            <v>1765381</v>
          </cell>
        </row>
        <row r="1205">
          <cell r="B1205">
            <v>6982</v>
          </cell>
          <cell r="C1205" t="str">
            <v>Lavamanos En Acero Inoxidable Ø10"</v>
          </cell>
          <cell r="D1205" t="str">
            <v>UND</v>
          </cell>
          <cell r="E1205">
            <v>602381</v>
          </cell>
        </row>
        <row r="1206">
          <cell r="B1206">
            <v>6983</v>
          </cell>
          <cell r="C1206" t="str">
            <v>Sanitario Cerámico 15" Con Fluxómetro</v>
          </cell>
          <cell r="D1206" t="str">
            <v>UND</v>
          </cell>
          <cell r="E1206">
            <v>1088568</v>
          </cell>
        </row>
        <row r="1207">
          <cell r="B1207">
            <v>6984</v>
          </cell>
          <cell r="C1207" t="str">
            <v>Orinal Cerámico 8" Con Fluxómetro</v>
          </cell>
          <cell r="D1207" t="str">
            <v>UND</v>
          </cell>
          <cell r="E1207">
            <v>626843</v>
          </cell>
        </row>
        <row r="1208">
          <cell r="B1208">
            <v>6985</v>
          </cell>
          <cell r="C1208" t="str">
            <v>Poceta Lavapatos Sifón En Acero Inoxidable 0,45*0,45M</v>
          </cell>
          <cell r="D1208" t="str">
            <v>UND</v>
          </cell>
          <cell r="E1208">
            <v>325481</v>
          </cell>
        </row>
        <row r="1209">
          <cell r="B1209">
            <v>6986</v>
          </cell>
          <cell r="C1209" t="str">
            <v>Grifería Antivandálica</v>
          </cell>
          <cell r="D1209" t="str">
            <v>UND</v>
          </cell>
          <cell r="E1209">
            <v>343993</v>
          </cell>
        </row>
        <row r="1210">
          <cell r="B1210">
            <v>6987</v>
          </cell>
          <cell r="C1210" t="str">
            <v>Dispensador De Agua (Accesorio Lavado Quirurjico)</v>
          </cell>
          <cell r="D1210" t="str">
            <v>UND</v>
          </cell>
          <cell r="E1210">
            <v>133193</v>
          </cell>
        </row>
        <row r="1211">
          <cell r="B1211">
            <v>6988</v>
          </cell>
          <cell r="C1211" t="str">
            <v>Grifería Sensor Médical</v>
          </cell>
          <cell r="D1211" t="str">
            <v>UND</v>
          </cell>
          <cell r="E1211">
            <v>1314863</v>
          </cell>
        </row>
        <row r="1212">
          <cell r="B1212">
            <v>6989</v>
          </cell>
          <cell r="C1212" t="str">
            <v>Ducha Con Mezclador Y Ducha Teléfono Antivandálico</v>
          </cell>
          <cell r="D1212" t="str">
            <v>UND</v>
          </cell>
          <cell r="E1212">
            <v>429833</v>
          </cell>
        </row>
        <row r="1213">
          <cell r="B1213">
            <v>6990</v>
          </cell>
          <cell r="C1213" t="str">
            <v>Ducha Teléfono Antivandálico</v>
          </cell>
          <cell r="D1213" t="str">
            <v>UND</v>
          </cell>
          <cell r="E1213">
            <v>86990</v>
          </cell>
        </row>
        <row r="1214">
          <cell r="B1214">
            <v>6991</v>
          </cell>
          <cell r="C1214" t="str">
            <v>Suministro E Instalacion De Poseta Prefabricada Tamaño 0,5X0,5 Altura 0,6M,</v>
          </cell>
          <cell r="D1214" t="str">
            <v>UND</v>
          </cell>
          <cell r="E1214">
            <v>1515481</v>
          </cell>
        </row>
        <row r="1215">
          <cell r="B1215">
            <v>6992</v>
          </cell>
          <cell r="C1215" t="str">
            <v>Suminstro E Instalacion Lavamanos Colgar Pedestal , Incluye Accesorios  Pegante, Y De Mas Elementos Necesarios Para La Ejecucion Del Item</v>
          </cell>
          <cell r="D1215" t="str">
            <v>UND</v>
          </cell>
          <cell r="E1215">
            <v>165381</v>
          </cell>
        </row>
        <row r="1216">
          <cell r="B1216">
            <v>6993</v>
          </cell>
          <cell r="C1216"/>
          <cell r="D1216" t="str">
            <v>UND</v>
          </cell>
          <cell r="E1216">
            <v>0</v>
          </cell>
        </row>
        <row r="1217">
          <cell r="B1217">
            <v>6994</v>
          </cell>
          <cell r="C1217"/>
          <cell r="D1217"/>
          <cell r="E1217">
            <v>0</v>
          </cell>
        </row>
        <row r="1218">
          <cell r="B1218">
            <v>6995</v>
          </cell>
          <cell r="C1218"/>
          <cell r="D1218"/>
          <cell r="E1218">
            <v>0</v>
          </cell>
        </row>
        <row r="1219">
          <cell r="B1219">
            <v>6996</v>
          </cell>
          <cell r="C1219"/>
          <cell r="D1219"/>
          <cell r="E1219"/>
        </row>
        <row r="1220">
          <cell r="B1220">
            <v>6997</v>
          </cell>
          <cell r="C1220"/>
          <cell r="D1220"/>
          <cell r="E1220"/>
        </row>
        <row r="1221">
          <cell r="B1221"/>
          <cell r="C1221"/>
          <cell r="D1221"/>
          <cell r="E1221"/>
        </row>
        <row r="1222">
          <cell r="B1222"/>
          <cell r="C1222"/>
          <cell r="D1222"/>
          <cell r="E1222"/>
        </row>
        <row r="1223">
          <cell r="B1223"/>
          <cell r="C1223"/>
          <cell r="D1223"/>
          <cell r="E1223"/>
        </row>
        <row r="1224">
          <cell r="B1224"/>
          <cell r="C1224"/>
          <cell r="D1224"/>
          <cell r="E1224"/>
        </row>
        <row r="1225">
          <cell r="B1225"/>
          <cell r="C1225"/>
          <cell r="D1225"/>
          <cell r="E1225"/>
        </row>
        <row r="1226">
          <cell r="B1226"/>
          <cell r="C1226"/>
          <cell r="D1226"/>
          <cell r="E1226"/>
        </row>
        <row r="1227">
          <cell r="B1227"/>
          <cell r="C1227"/>
          <cell r="D1227"/>
          <cell r="E1227"/>
        </row>
        <row r="1228">
          <cell r="B1228">
            <v>7000</v>
          </cell>
          <cell r="C1228" t="str">
            <v>INSTALACIONES ELECTRICAS, VOZ Y DATOS</v>
          </cell>
          <cell r="D1228"/>
          <cell r="E1228"/>
        </row>
        <row r="1229">
          <cell r="B1229">
            <v>7001</v>
          </cell>
          <cell r="C1229" t="str">
            <v>Punto eléctrico iluminación</v>
          </cell>
          <cell r="D1229" t="str">
            <v>UND</v>
          </cell>
          <cell r="E1229">
            <v>50042</v>
          </cell>
        </row>
        <row r="1230">
          <cell r="B1230">
            <v>7002</v>
          </cell>
          <cell r="C1230" t="str">
            <v>Punto eléctrico salida para toma y/o interruptores</v>
          </cell>
          <cell r="D1230" t="str">
            <v>UND</v>
          </cell>
          <cell r="E1230">
            <v>43313</v>
          </cell>
        </row>
        <row r="1231">
          <cell r="B1231">
            <v>7003</v>
          </cell>
          <cell r="C1231" t="str">
            <v>Suministro e instalación de breaker de 15 amperios</v>
          </cell>
          <cell r="D1231" t="str">
            <v>UND</v>
          </cell>
          <cell r="E1231">
            <v>33315</v>
          </cell>
        </row>
        <row r="1232">
          <cell r="B1232" t="str">
            <v>7004</v>
          </cell>
          <cell r="C1232" t="str">
            <v>Suministro e instalación de breaker de 20 amperios</v>
          </cell>
          <cell r="D1232" t="str">
            <v>UND</v>
          </cell>
          <cell r="E1232">
            <v>33315</v>
          </cell>
        </row>
        <row r="1233">
          <cell r="B1233">
            <v>7005</v>
          </cell>
          <cell r="C1233" t="str">
            <v>Suministro e instalación de breaker de 30 amperios</v>
          </cell>
          <cell r="D1233" t="str">
            <v>UND</v>
          </cell>
          <cell r="E1233">
            <v>0</v>
          </cell>
        </row>
        <row r="1234">
          <cell r="B1234">
            <v>7006</v>
          </cell>
          <cell r="C1234" t="str">
            <v xml:space="preserve">Suministro e instalación de lámpara fluorescente </v>
          </cell>
          <cell r="D1234" t="str">
            <v>UND</v>
          </cell>
          <cell r="E1234">
            <v>216407</v>
          </cell>
        </row>
        <row r="1235">
          <cell r="B1235">
            <v>7007</v>
          </cell>
          <cell r="C1235" t="str">
            <v>Suministro e instalación tablero de 4 circuitos trifilar</v>
          </cell>
          <cell r="D1235" t="str">
            <v>UND</v>
          </cell>
          <cell r="E1235">
            <v>129041</v>
          </cell>
        </row>
        <row r="1236">
          <cell r="B1236">
            <v>7008</v>
          </cell>
          <cell r="C1236" t="str">
            <v>Suministro e instalación tablero de 6 circuitos trifilar</v>
          </cell>
          <cell r="D1236" t="str">
            <v>UND</v>
          </cell>
          <cell r="E1236">
            <v>148941</v>
          </cell>
        </row>
        <row r="1237">
          <cell r="B1237">
            <v>7009</v>
          </cell>
          <cell r="C1237" t="str">
            <v>Suministro e instalación tablero de 8 circuitos trifilar</v>
          </cell>
          <cell r="D1237" t="str">
            <v>UND</v>
          </cell>
          <cell r="E1237">
            <v>220553</v>
          </cell>
        </row>
        <row r="1238">
          <cell r="B1238">
            <v>7010</v>
          </cell>
          <cell r="C1238" t="str">
            <v>Acometida eléctrica en alambre No. 8</v>
          </cell>
          <cell r="D1238" t="str">
            <v>ML</v>
          </cell>
          <cell r="E1238">
            <v>19445</v>
          </cell>
        </row>
        <row r="1239">
          <cell r="B1239">
            <v>7011</v>
          </cell>
          <cell r="C1239" t="str">
            <v>Acometida eléctrica en alambre No. 10</v>
          </cell>
          <cell r="D1239" t="str">
            <v>ML</v>
          </cell>
          <cell r="E1239">
            <v>14952</v>
          </cell>
        </row>
        <row r="1240">
          <cell r="B1240">
            <v>7012</v>
          </cell>
          <cell r="C1240" t="str">
            <v>Acometida eléctrica en alambre No. 12</v>
          </cell>
          <cell r="D1240" t="str">
            <v>ML</v>
          </cell>
          <cell r="E1240">
            <v>11687</v>
          </cell>
        </row>
        <row r="1241">
          <cell r="B1241">
            <v>7013</v>
          </cell>
          <cell r="C1241" t="str">
            <v>Sistema Puesta a Tierra</v>
          </cell>
          <cell r="D1241" t="str">
            <v>UND</v>
          </cell>
          <cell r="E1241">
            <v>339648</v>
          </cell>
        </row>
        <row r="1242">
          <cell r="B1242">
            <v>7014</v>
          </cell>
          <cell r="C1242" t="str">
            <v>Punto de Voz y Datos</v>
          </cell>
          <cell r="D1242" t="str">
            <v>UND</v>
          </cell>
          <cell r="E1242">
            <v>131945</v>
          </cell>
        </row>
        <row r="1243">
          <cell r="B1243">
            <v>7015</v>
          </cell>
          <cell r="C1243" t="str">
            <v>Suministro e Instalacion Tablero de 12 circuitos trifilar</v>
          </cell>
          <cell r="D1243" t="str">
            <v>UND</v>
          </cell>
          <cell r="E1243">
            <v>361387</v>
          </cell>
        </row>
        <row r="1244">
          <cell r="B1244">
            <v>7016</v>
          </cell>
          <cell r="C1244" t="str">
            <v>Suministro e Instalación ductería eléctrica PVC 1/2"</v>
          </cell>
          <cell r="D1244" t="str">
            <v>ML</v>
          </cell>
          <cell r="E1244">
            <v>6966</v>
          </cell>
        </row>
        <row r="1245">
          <cell r="B1245">
            <v>7017</v>
          </cell>
          <cell r="C1245" t="str">
            <v>Suministro e Instalación ductería eléctrica PVC 3/4"</v>
          </cell>
          <cell r="D1245" t="str">
            <v>ML</v>
          </cell>
          <cell r="E1245">
            <v>8060</v>
          </cell>
        </row>
        <row r="1246">
          <cell r="B1246">
            <v>7018</v>
          </cell>
          <cell r="C1246" t="str">
            <v>Suministro e Instalación ductería eléctrica PVC 1"</v>
          </cell>
          <cell r="D1246" t="str">
            <v>ML</v>
          </cell>
          <cell r="E1246">
            <v>9868</v>
          </cell>
        </row>
        <row r="1247">
          <cell r="B1247">
            <v>7019</v>
          </cell>
          <cell r="C1247" t="str">
            <v>Suministro e Instalación Tubería EMT Galvanizada 1/2"</v>
          </cell>
          <cell r="D1247" t="str">
            <v>ML</v>
          </cell>
          <cell r="E1247">
            <v>9337</v>
          </cell>
        </row>
        <row r="1248">
          <cell r="B1248">
            <v>7020</v>
          </cell>
          <cell r="C1248" t="str">
            <v>Suministro e Instalación Tubería EMT Galvanizada 3/4"</v>
          </cell>
          <cell r="D1248" t="str">
            <v>ML</v>
          </cell>
          <cell r="E1248">
            <v>15152</v>
          </cell>
        </row>
        <row r="1249">
          <cell r="B1249">
            <v>7021</v>
          </cell>
          <cell r="C1249" t="str">
            <v>Suministro e Instalación Tubería EMT Galvanizada 1"</v>
          </cell>
          <cell r="D1249" t="str">
            <v>ML</v>
          </cell>
          <cell r="E1249">
            <v>17642</v>
          </cell>
        </row>
        <row r="1250">
          <cell r="B1250">
            <v>7022</v>
          </cell>
          <cell r="C1250" t="str">
            <v>Suministro e Instalacion de Ducteria, Mangueras y Cableado Electrico para la Instalacion del Aire Acondicionado</v>
          </cell>
          <cell r="D1250" t="str">
            <v>ML</v>
          </cell>
          <cell r="E1250">
            <v>62289</v>
          </cell>
        </row>
        <row r="1251">
          <cell r="B1251">
            <v>7023</v>
          </cell>
          <cell r="C1251" t="str">
            <v>Suministro e Instalacion de Motobomba para Desague Aire Acondicionado</v>
          </cell>
          <cell r="D1251" t="str">
            <v>UND</v>
          </cell>
          <cell r="E1251">
            <v>291761</v>
          </cell>
        </row>
        <row r="1252">
          <cell r="B1252">
            <v>7024</v>
          </cell>
          <cell r="C1252"/>
          <cell r="D1252"/>
          <cell r="E1252">
            <v>0</v>
          </cell>
        </row>
        <row r="1253">
          <cell r="B1253">
            <v>7025</v>
          </cell>
          <cell r="C1253"/>
          <cell r="D1253"/>
          <cell r="E1253">
            <v>0</v>
          </cell>
        </row>
        <row r="1254">
          <cell r="B1254">
            <v>7026</v>
          </cell>
          <cell r="C1254"/>
          <cell r="D1254"/>
          <cell r="E1254">
            <v>0</v>
          </cell>
        </row>
        <row r="1255">
          <cell r="B1255">
            <v>7027</v>
          </cell>
          <cell r="C1255"/>
          <cell r="D1255"/>
          <cell r="E1255">
            <v>0</v>
          </cell>
        </row>
        <row r="1256">
          <cell r="B1256">
            <v>7028</v>
          </cell>
          <cell r="C1256"/>
          <cell r="D1256"/>
          <cell r="E1256">
            <v>0</v>
          </cell>
        </row>
        <row r="1257">
          <cell r="B1257">
            <v>7029</v>
          </cell>
          <cell r="C1257"/>
          <cell r="D1257"/>
          <cell r="E1257">
            <v>0</v>
          </cell>
        </row>
        <row r="1258">
          <cell r="B1258">
            <v>7030</v>
          </cell>
          <cell r="C1258"/>
          <cell r="D1258"/>
          <cell r="E1258">
            <v>0</v>
          </cell>
        </row>
        <row r="1259">
          <cell r="B1259">
            <v>7031</v>
          </cell>
          <cell r="C1259"/>
          <cell r="D1259"/>
          <cell r="E1259">
            <v>0</v>
          </cell>
        </row>
        <row r="1260">
          <cell r="B1260">
            <v>7032</v>
          </cell>
          <cell r="C1260" t="str">
            <v>Desmonte de plafón existente</v>
          </cell>
          <cell r="D1260" t="str">
            <v>UND</v>
          </cell>
          <cell r="E1260">
            <v>6376</v>
          </cell>
        </row>
        <row r="1261">
          <cell r="B1261">
            <v>7033</v>
          </cell>
          <cell r="C1261" t="str">
            <v>Suministro e instalación lámpara tipo Led Extraplana 21 W 2100 Lm Blanca, luz fría</v>
          </cell>
          <cell r="D1261" t="str">
            <v>UND</v>
          </cell>
          <cell r="E1261">
            <v>152757</v>
          </cell>
        </row>
        <row r="1262">
          <cell r="B1262" t="str">
            <v>7034</v>
          </cell>
          <cell r="C1262" t="str">
            <v>Desmonte de lámpara existente</v>
          </cell>
          <cell r="D1262" t="str">
            <v>UND</v>
          </cell>
          <cell r="E1262">
            <v>32783</v>
          </cell>
        </row>
        <row r="1263">
          <cell r="B1263" t="str">
            <v>7035</v>
          </cell>
          <cell r="C1263" t="str">
            <v>Suministro e Instalación Lámpara Led Hermética T8</v>
          </cell>
          <cell r="D1263" t="str">
            <v>UND</v>
          </cell>
          <cell r="E1263">
            <v>125785</v>
          </cell>
        </row>
        <row r="1264">
          <cell r="B1264">
            <v>7036</v>
          </cell>
          <cell r="C1264" t="str">
            <v>Suministro e Instalación Reflector 30W</v>
          </cell>
          <cell r="D1264" t="str">
            <v>UND</v>
          </cell>
          <cell r="E1264">
            <v>1150088</v>
          </cell>
        </row>
        <row r="1265">
          <cell r="B1265">
            <v>7037</v>
          </cell>
          <cell r="C1265" t="str">
            <v>Suministro e Instalación Bombilla fluorescente tipo T2 25W</v>
          </cell>
          <cell r="D1265" t="str">
            <v>UND</v>
          </cell>
          <cell r="E1265">
            <v>14371</v>
          </cell>
        </row>
        <row r="1266">
          <cell r="B1266">
            <v>7038</v>
          </cell>
          <cell r="C1266" t="str">
            <v>Suministro e Instalación tubo fluorescente tipo T8 32W</v>
          </cell>
          <cell r="D1266" t="str">
            <v>UND</v>
          </cell>
          <cell r="E1266">
            <v>5643</v>
          </cell>
        </row>
        <row r="1267">
          <cell r="B1267">
            <v>7039</v>
          </cell>
          <cell r="C1267" t="str">
            <v>Suministro e Intalación de Lámpara UV Germicida. Incluye kit de luminaria con soporte + porta tubos + lámpara fluorecente 15w ultravioleta - c 254 nm germicida de 45 cm chapa blanca y balastro electrónico incorporado</v>
          </cell>
          <cell r="D1267" t="str">
            <v>UND</v>
          </cell>
          <cell r="E1267">
            <v>273102</v>
          </cell>
        </row>
        <row r="1268">
          <cell r="B1268">
            <v>7040</v>
          </cell>
          <cell r="C1268" t="str">
            <v>Reparación Lámpara fluorescente/led existente, incluye desmonte, reinstalación, insumos y limpieza</v>
          </cell>
          <cell r="D1268" t="str">
            <v>UND</v>
          </cell>
          <cell r="E1268">
            <v>49814</v>
          </cell>
        </row>
        <row r="1269">
          <cell r="B1269">
            <v>7041</v>
          </cell>
          <cell r="C1269"/>
          <cell r="D1269"/>
          <cell r="E1269">
            <v>0</v>
          </cell>
        </row>
        <row r="1270">
          <cell r="B1270">
            <v>7042</v>
          </cell>
          <cell r="C1270"/>
          <cell r="D1270"/>
          <cell r="E1270">
            <v>0</v>
          </cell>
        </row>
        <row r="1271">
          <cell r="B1271">
            <v>7043</v>
          </cell>
          <cell r="C1271"/>
          <cell r="D1271"/>
          <cell r="E1271">
            <v>0</v>
          </cell>
        </row>
        <row r="1272">
          <cell r="B1272">
            <v>7044</v>
          </cell>
          <cell r="C1272" t="str">
            <v>Retiro de aparatos eléctricos</v>
          </cell>
          <cell r="D1272" t="str">
            <v>UND</v>
          </cell>
          <cell r="E1272">
            <v>4899</v>
          </cell>
        </row>
        <row r="1273">
          <cell r="B1273">
            <v>7045</v>
          </cell>
          <cell r="C1273" t="str">
            <v>Revisión punto eléctrico existente</v>
          </cell>
          <cell r="D1273" t="str">
            <v>UND</v>
          </cell>
          <cell r="E1273">
            <v>16014</v>
          </cell>
        </row>
        <row r="1274">
          <cell r="B1274" t="str">
            <v>7046</v>
          </cell>
          <cell r="C1274" t="str">
            <v>Suministro e Instalación interruptor sencillo</v>
          </cell>
          <cell r="D1274" t="str">
            <v>UND</v>
          </cell>
          <cell r="E1274">
            <v>33042</v>
          </cell>
        </row>
        <row r="1275">
          <cell r="B1275" t="str">
            <v>7047</v>
          </cell>
          <cell r="C1275" t="str">
            <v>Suministro e Instalación interruptor doble</v>
          </cell>
          <cell r="D1275" t="str">
            <v>UND</v>
          </cell>
          <cell r="E1275">
            <v>35227</v>
          </cell>
        </row>
        <row r="1276">
          <cell r="B1276" t="str">
            <v>7048</v>
          </cell>
          <cell r="C1276" t="str">
            <v>Suministro e instalación interruptor triple</v>
          </cell>
          <cell r="D1276" t="str">
            <v>UND</v>
          </cell>
          <cell r="E1276">
            <v>37437</v>
          </cell>
        </row>
        <row r="1277">
          <cell r="B1277" t="str">
            <v>7049</v>
          </cell>
          <cell r="C1277" t="str">
            <v>Suministro e instalación tomacorriente doble</v>
          </cell>
          <cell r="D1277" t="str">
            <v>UND</v>
          </cell>
          <cell r="E1277">
            <v>21491</v>
          </cell>
        </row>
        <row r="1278">
          <cell r="B1278" t="str">
            <v>7050</v>
          </cell>
          <cell r="C1278" t="str">
            <v>Suministro e instalación tomacorriente especial GFCI</v>
          </cell>
          <cell r="D1278" t="str">
            <v>UND</v>
          </cell>
          <cell r="E1278">
            <v>54391</v>
          </cell>
        </row>
        <row r="1279">
          <cell r="B1279" t="str">
            <v>7051</v>
          </cell>
          <cell r="C1279" t="str">
            <v>Suministro e instalación tomacorriente Regulado</v>
          </cell>
          <cell r="D1279" t="str">
            <v>UND</v>
          </cell>
          <cell r="E1279">
            <v>21491</v>
          </cell>
        </row>
        <row r="1280">
          <cell r="B1280" t="str">
            <v>7052</v>
          </cell>
          <cell r="C1280" t="str">
            <v>Suministro e instalación de plafón</v>
          </cell>
          <cell r="D1280" t="str">
            <v>UND</v>
          </cell>
          <cell r="E1280">
            <v>5101</v>
          </cell>
        </row>
        <row r="1281">
          <cell r="B1281" t="str">
            <v>7053</v>
          </cell>
          <cell r="C1281" t="str">
            <v>Suministro e instalación de extractor de aire 16" aspa plástica</v>
          </cell>
          <cell r="D1281" t="str">
            <v>UND</v>
          </cell>
          <cell r="E1281">
            <v>524917</v>
          </cell>
        </row>
        <row r="1282">
          <cell r="B1282" t="str">
            <v>7054</v>
          </cell>
          <cell r="C1282" t="str">
            <v>Suministro e instalación de interruptor sencillo conmutable</v>
          </cell>
          <cell r="D1282" t="str">
            <v>UND</v>
          </cell>
          <cell r="E1282">
            <v>34988</v>
          </cell>
        </row>
        <row r="1283">
          <cell r="B1283" t="str">
            <v>7055</v>
          </cell>
          <cell r="C1283" t="str">
            <v>Suministro e Instalación interruptor doble conmutable</v>
          </cell>
          <cell r="D1283" t="str">
            <v>UND</v>
          </cell>
          <cell r="E1283">
            <v>41773</v>
          </cell>
        </row>
        <row r="1284">
          <cell r="B1284" t="str">
            <v>7056</v>
          </cell>
          <cell r="C1284" t="str">
            <v>Suministro e instalación interruptor triple conmutable</v>
          </cell>
          <cell r="D1284" t="str">
            <v>UND</v>
          </cell>
          <cell r="E1284">
            <v>50488</v>
          </cell>
        </row>
        <row r="1285">
          <cell r="B1285">
            <v>7057</v>
          </cell>
          <cell r="C1285"/>
          <cell r="D1285" t="str">
            <v>UND</v>
          </cell>
          <cell r="E1285">
            <v>0</v>
          </cell>
        </row>
        <row r="1286">
          <cell r="B1286">
            <v>7058</v>
          </cell>
          <cell r="C1286"/>
          <cell r="D1286"/>
          <cell r="E1286"/>
        </row>
        <row r="1287">
          <cell r="B1287">
            <v>7059</v>
          </cell>
          <cell r="C1287"/>
          <cell r="D1287"/>
          <cell r="E1287"/>
        </row>
        <row r="1288">
          <cell r="B1288" t="str">
            <v>7060</v>
          </cell>
          <cell r="C1288" t="str">
            <v>Suministro e Instalación Luminaria Tipo RALED, incluye poste metálco según RETILAP, y cableado interior 3x14 AWG</v>
          </cell>
          <cell r="D1288" t="str">
            <v>UND</v>
          </cell>
          <cell r="E1288">
            <v>799123</v>
          </cell>
        </row>
        <row r="1289">
          <cell r="B1289"/>
          <cell r="C1289" t="str">
            <v>AMBIENTE HOSPITALARIO</v>
          </cell>
          <cell r="D1289"/>
          <cell r="E1289"/>
        </row>
        <row r="1290">
          <cell r="B1290" t="str">
            <v>7061</v>
          </cell>
          <cell r="C1290" t="str">
            <v>Alimentador Tgral N2 A Tan (3*2+2+8)</v>
          </cell>
          <cell r="D1290" t="str">
            <v>ML</v>
          </cell>
          <cell r="E1290">
            <v>129484</v>
          </cell>
        </row>
        <row r="1291">
          <cell r="B1291" t="str">
            <v>7062</v>
          </cell>
          <cell r="C1291" t="str">
            <v>Alimentador Tgral E2 A Tae (3*8+8+8)</v>
          </cell>
          <cell r="D1291" t="str">
            <v>ML</v>
          </cell>
          <cell r="E1291">
            <v>58314</v>
          </cell>
        </row>
        <row r="1292">
          <cell r="B1292" t="str">
            <v>7063</v>
          </cell>
          <cell r="C1292" t="str">
            <v>Inspeccion Retie Hospitalario Gineco</v>
          </cell>
          <cell r="D1292" t="str">
            <v>M2</v>
          </cell>
          <cell r="E1292">
            <v>10000</v>
          </cell>
        </row>
        <row r="1293">
          <cell r="B1293" t="str">
            <v>7064</v>
          </cell>
          <cell r="C1293" t="str">
            <v>Salida Tomacorriente Monofasico Normal</v>
          </cell>
          <cell r="D1293" t="str">
            <v>UND</v>
          </cell>
          <cell r="E1293">
            <v>104168</v>
          </cell>
        </row>
        <row r="1294">
          <cell r="B1294" t="str">
            <v>7065</v>
          </cell>
          <cell r="C1294" t="str">
            <v>Salida Tomacorriente Monofasico Gfci</v>
          </cell>
          <cell r="D1294" t="str">
            <v>UND</v>
          </cell>
          <cell r="E1294">
            <v>170510</v>
          </cell>
        </row>
        <row r="1295">
          <cell r="B1295" t="str">
            <v>7066</v>
          </cell>
          <cell r="C1295" t="str">
            <v>Salida Tomacorriente Monofasico Regulado</v>
          </cell>
          <cell r="D1295" t="str">
            <v>UND</v>
          </cell>
          <cell r="E1295">
            <v>134934</v>
          </cell>
        </row>
        <row r="1296">
          <cell r="B1296" t="str">
            <v>7067</v>
          </cell>
          <cell r="C1296" t="str">
            <v>Salida Tomacorriente Monofasico Emergencia</v>
          </cell>
          <cell r="D1296" t="str">
            <v>UND</v>
          </cell>
          <cell r="E1296">
            <v>126434</v>
          </cell>
        </row>
        <row r="1297">
          <cell r="B1297" t="str">
            <v>7068</v>
          </cell>
          <cell r="C1297" t="str">
            <v>Salida Tomacorriente Bifasico En Cable N° 10 Awg</v>
          </cell>
          <cell r="D1297" t="str">
            <v>UND</v>
          </cell>
          <cell r="E1297">
            <v>319824</v>
          </cell>
        </row>
        <row r="1298">
          <cell r="B1298" t="str">
            <v>7069</v>
          </cell>
          <cell r="C1298" t="str">
            <v>Sal. Toma 1f  Lampara De Emergencia ( C/Emt 3/4"/3#12/Toma) No Incluye Luminaria</v>
          </cell>
          <cell r="D1298" t="str">
            <v>UND</v>
          </cell>
          <cell r="E1298">
            <v>97076</v>
          </cell>
        </row>
        <row r="1299">
          <cell r="B1299" t="str">
            <v>7070</v>
          </cell>
          <cell r="C1299" t="str">
            <v>Salida Iluminacion EMT</v>
          </cell>
          <cell r="D1299" t="str">
            <v>UND</v>
          </cell>
          <cell r="E1299">
            <v>103227</v>
          </cell>
        </row>
        <row r="1300">
          <cell r="B1300" t="str">
            <v>7071</v>
          </cell>
          <cell r="C1300" t="str">
            <v>Salida S1 EMT</v>
          </cell>
          <cell r="D1300" t="str">
            <v>UND</v>
          </cell>
          <cell r="E1300">
            <v>99416</v>
          </cell>
        </row>
        <row r="1301">
          <cell r="B1301" t="str">
            <v>7072</v>
          </cell>
          <cell r="C1301" t="str">
            <v>Salida S2 EMT</v>
          </cell>
          <cell r="D1301" t="str">
            <v>UND</v>
          </cell>
          <cell r="E1301">
            <v>108428</v>
          </cell>
        </row>
        <row r="1302">
          <cell r="B1302" t="str">
            <v>7073</v>
          </cell>
          <cell r="C1302" t="str">
            <v>Bandeja Portacable + Accesorios</v>
          </cell>
          <cell r="D1302" t="str">
            <v>UND</v>
          </cell>
          <cell r="E1302">
            <v>151914</v>
          </cell>
        </row>
        <row r="1303">
          <cell r="B1303" t="str">
            <v>7074</v>
          </cell>
          <cell r="C1303" t="str">
            <v>Suministro E Instalacion Panel Led Rectangular De Sobreponer 43w</v>
          </cell>
          <cell r="D1303" t="str">
            <v>UND</v>
          </cell>
          <cell r="E1303">
            <v>362830</v>
          </cell>
        </row>
        <row r="1304">
          <cell r="B1304" t="str">
            <v>7075</v>
          </cell>
          <cell r="C1304" t="str">
            <v>Lampara De Emergencia Led</v>
          </cell>
          <cell r="D1304" t="str">
            <v>UND</v>
          </cell>
          <cell r="E1304">
            <v>95529</v>
          </cell>
        </row>
        <row r="1305">
          <cell r="B1305" t="str">
            <v>7076</v>
          </cell>
          <cell r="C1305" t="str">
            <v>Subalimentador Circuitos De Iluminacion Cable 3#12</v>
          </cell>
          <cell r="D1305" t="str">
            <v>ML</v>
          </cell>
          <cell r="E1305">
            <v>6168</v>
          </cell>
        </row>
        <row r="1306">
          <cell r="B1306" t="str">
            <v>7077</v>
          </cell>
          <cell r="C1306" t="str">
            <v>Luminaria Tipo Panel Led 15 W</v>
          </cell>
          <cell r="D1306" t="str">
            <v>UND</v>
          </cell>
          <cell r="E1306">
            <v>128178</v>
          </cell>
        </row>
        <row r="1307">
          <cell r="B1307" t="str">
            <v>7078</v>
          </cell>
          <cell r="C1307" t="str">
            <v>Tablero 3d 30 Ctos Con Espacio Para Totalizador + Protecciones</v>
          </cell>
          <cell r="D1307" t="str">
            <v>UND</v>
          </cell>
          <cell r="E1307">
            <v>1216657</v>
          </cell>
        </row>
        <row r="1308">
          <cell r="B1308" t="str">
            <v>7079</v>
          </cell>
          <cell r="C1308" t="str">
            <v>Tablero 3e 12 Ctos Con Espacio Para Totalizador + Protecciones</v>
          </cell>
          <cell r="D1308" t="str">
            <v>UND</v>
          </cell>
          <cell r="E1308">
            <v>832369</v>
          </cell>
        </row>
        <row r="1309">
          <cell r="B1309" t="str">
            <v>7080</v>
          </cell>
          <cell r="C1309" t="str">
            <v>Ups 3 Kva (Incluye Llave De Conmuntacion Y Alimentadores)</v>
          </cell>
          <cell r="D1309" t="str">
            <v>UND</v>
          </cell>
          <cell r="E1309">
            <v>2692978</v>
          </cell>
        </row>
        <row r="1310">
          <cell r="B1310">
            <v>7081</v>
          </cell>
          <cell r="C1310" t="str">
            <v>Ups 6 Kva Para Iluminacion De Emergencia (Incluye Llave De Conmuntacion Y Alimentadores) -Instalación-</v>
          </cell>
          <cell r="D1310" t="str">
            <v>UND</v>
          </cell>
          <cell r="E1310">
            <v>5922638</v>
          </cell>
        </row>
        <row r="1311">
          <cell r="B1311">
            <v>7082</v>
          </cell>
          <cell r="C1311" t="str">
            <v>Ups 6 Kva Para Tableros Aislados Con Autonomia De 90 Minutos (Incluye Llave De Conmuntacion Y Alimentadores)-Instalación</v>
          </cell>
          <cell r="D1311" t="str">
            <v>UND</v>
          </cell>
          <cell r="E1311">
            <v>19161079</v>
          </cell>
        </row>
        <row r="1312">
          <cell r="B1312">
            <v>7083</v>
          </cell>
          <cell r="C1312" t="str">
            <v>Alimentador  (3*1/0+1/0+6)</v>
          </cell>
          <cell r="D1312" t="str">
            <v>ML</v>
          </cell>
          <cell r="E1312">
            <v>186264</v>
          </cell>
        </row>
        <row r="1313">
          <cell r="B1313">
            <v>7084</v>
          </cell>
          <cell r="C1313" t="str">
            <v>Alimentador  (3*6+6+8)</v>
          </cell>
          <cell r="D1313" t="str">
            <v>ML</v>
          </cell>
          <cell r="E1313" t="str">
            <v/>
          </cell>
        </row>
        <row r="1314">
          <cell r="B1314">
            <v>7085</v>
          </cell>
          <cell r="C1314" t="str">
            <v>Alimentador  (3*2+2/0+8)</v>
          </cell>
          <cell r="D1314" t="str">
            <v>ML</v>
          </cell>
          <cell r="E1314">
            <v>121175</v>
          </cell>
        </row>
        <row r="1315">
          <cell r="B1315">
            <v>7086</v>
          </cell>
          <cell r="C1315" t="str">
            <v>Alimentador  (3*1/0+4/0+6)</v>
          </cell>
          <cell r="D1315" t="str">
            <v>ML</v>
          </cell>
          <cell r="E1315">
            <v>186264</v>
          </cell>
        </row>
        <row r="1316">
          <cell r="B1316">
            <v>7087</v>
          </cell>
          <cell r="C1316" t="str">
            <v>Alimentador  (3*4/0+400+2)</v>
          </cell>
          <cell r="D1316" t="str">
            <v>ML</v>
          </cell>
          <cell r="E1316">
            <v>269863</v>
          </cell>
        </row>
        <row r="1317">
          <cell r="B1317">
            <v>7088</v>
          </cell>
          <cell r="C1317" t="str">
            <v>Ups 10 Kva Para Red Regulada (Incluye Llave De Conmuntacion Y Alimentadores)</v>
          </cell>
          <cell r="D1317" t="str">
            <v>UND</v>
          </cell>
          <cell r="E1317">
            <v>7100738</v>
          </cell>
        </row>
        <row r="1318">
          <cell r="B1318">
            <v>7089</v>
          </cell>
          <cell r="C1318" t="str">
            <v>Tablero 3d 42 Ctos Con Espacio Para Totalizador + Protecciones</v>
          </cell>
          <cell r="D1318" t="str">
            <v>UND</v>
          </cell>
          <cell r="E1318">
            <v>1636685</v>
          </cell>
        </row>
        <row r="1319">
          <cell r="B1319">
            <v>7090</v>
          </cell>
          <cell r="C1319" t="str">
            <v>Tgral N2 (En S/B N°1 Frente A Hall Ascensores) 1200 A</v>
          </cell>
          <cell r="D1319" t="str">
            <v>UND</v>
          </cell>
          <cell r="E1319">
            <v>13836775</v>
          </cell>
        </row>
        <row r="1320">
          <cell r="B1320">
            <v>7091</v>
          </cell>
          <cell r="C1320" t="str">
            <v>Tablero De Distribución 220 Vac (Emergencia G.Obstetricia)</v>
          </cell>
          <cell r="D1320" t="str">
            <v>UND</v>
          </cell>
          <cell r="E1320">
            <v>4126562</v>
          </cell>
        </row>
        <row r="1321">
          <cell r="B1321">
            <v>7092</v>
          </cell>
          <cell r="C1321" t="str">
            <v>Tablero De Aislamiento De 5 Kva Con Protecciones (Incluye suministro e Instalación)</v>
          </cell>
          <cell r="D1321" t="str">
            <v>UND</v>
          </cell>
          <cell r="E1321">
            <v>33055652</v>
          </cell>
        </row>
        <row r="1322">
          <cell r="B1322">
            <v>7093</v>
          </cell>
          <cell r="C1322" t="str">
            <v>Tgral E2 (En S/B N°1 Frente A Hall Ascensores) 700 A</v>
          </cell>
          <cell r="D1322" t="str">
            <v>UND</v>
          </cell>
          <cell r="E1322">
            <v>9637091</v>
          </cell>
        </row>
        <row r="1323">
          <cell r="B1323">
            <v>7094</v>
          </cell>
          <cell r="C1323"/>
          <cell r="D1323"/>
          <cell r="E1323">
            <v>0</v>
          </cell>
        </row>
        <row r="1324">
          <cell r="B1324">
            <v>7095</v>
          </cell>
          <cell r="C1324" t="str">
            <v>Salida Suiche Conmutable Sencillo</v>
          </cell>
          <cell r="D1324" t="str">
            <v>UND</v>
          </cell>
          <cell r="E1324">
            <v>104522</v>
          </cell>
        </row>
        <row r="1325">
          <cell r="B1325">
            <v>7096</v>
          </cell>
          <cell r="C1325" t="str">
            <v>Salida Suiche Triple</v>
          </cell>
          <cell r="D1325" t="str">
            <v>UND</v>
          </cell>
          <cell r="E1325">
            <v>120611</v>
          </cell>
        </row>
        <row r="1326">
          <cell r="B1326">
            <v>7097</v>
          </cell>
          <cell r="C1326" t="str">
            <v>Salida Tomacorriente Monofasico Grado Hospitalario - Normal</v>
          </cell>
          <cell r="D1326" t="str">
            <v>UND</v>
          </cell>
          <cell r="E1326">
            <v>136244</v>
          </cell>
        </row>
        <row r="1327">
          <cell r="B1327">
            <v>7098</v>
          </cell>
          <cell r="C1327" t="str">
            <v>Salida Tomacorriente Monofasico Grado Hospitalario - Emergencia</v>
          </cell>
          <cell r="D1327" t="str">
            <v>UND</v>
          </cell>
          <cell r="E1327">
            <v>136244</v>
          </cell>
        </row>
        <row r="1328">
          <cell r="B1328">
            <v>7099</v>
          </cell>
          <cell r="C1328" t="str">
            <v>Salida Tomacorriente Monofasico Grado Hospitalario - Regulado</v>
          </cell>
          <cell r="D1328" t="str">
            <v>UND</v>
          </cell>
          <cell r="E1328">
            <v>136244</v>
          </cell>
        </row>
        <row r="1329">
          <cell r="B1329" t="str">
            <v>70100</v>
          </cell>
          <cell r="C1329" t="str">
            <v>Salida Panel Cabecera Para Tomas Normal, Regulado Y Emergencia</v>
          </cell>
          <cell r="D1329" t="str">
            <v>UND</v>
          </cell>
          <cell r="E1329">
            <v>382147</v>
          </cell>
        </row>
        <row r="1330">
          <cell r="B1330">
            <v>70101</v>
          </cell>
          <cell r="C1330"/>
          <cell r="D1330"/>
          <cell r="E1330">
            <v>0</v>
          </cell>
        </row>
        <row r="1331">
          <cell r="B1331" t="str">
            <v>70102</v>
          </cell>
          <cell r="C1331" t="str">
            <v>Luminaria Led Tipo Tortuga 15 W</v>
          </cell>
          <cell r="D1331" t="str">
            <v>UND</v>
          </cell>
          <cell r="E1331">
            <v>162922</v>
          </cell>
        </row>
        <row r="1332">
          <cell r="B1332" t="str">
            <v>70103</v>
          </cell>
          <cell r="C1332" t="str">
            <v>Proteccion Luminaria En Cuarto De Paciente</v>
          </cell>
          <cell r="D1332" t="str">
            <v>UND</v>
          </cell>
          <cell r="E1332">
            <v>161206</v>
          </cell>
        </row>
        <row r="1333">
          <cell r="B1333" t="str">
            <v>70104</v>
          </cell>
          <cell r="C1333" t="str">
            <v>Luminaria Tipo Panel Led 40 W 5700 K Hermetica</v>
          </cell>
          <cell r="D1333" t="str">
            <v>UND</v>
          </cell>
          <cell r="E1333">
            <v>362222</v>
          </cell>
        </row>
        <row r="1334">
          <cell r="B1334" t="str">
            <v>70105</v>
          </cell>
          <cell r="C1334" t="str">
            <v>Luminaria Tipo Panel Led 40 W 5700 K Hermetica Con Balasto De Emergencia</v>
          </cell>
          <cell r="D1334" t="str">
            <v>UND</v>
          </cell>
          <cell r="E1334">
            <v>543043</v>
          </cell>
        </row>
        <row r="1335">
          <cell r="B1335">
            <v>70106</v>
          </cell>
          <cell r="C1335" t="str">
            <v>Sistema De Electrobarras De 1600 A -  4 Conductores Para La Calidad De Energia De Normal</v>
          </cell>
          <cell r="D1335" t="str">
            <v>UND</v>
          </cell>
          <cell r="E1335">
            <v>106718796</v>
          </cell>
        </row>
        <row r="1336">
          <cell r="B1336">
            <v>70107</v>
          </cell>
          <cell r="C1336" t="str">
            <v>Sistema De Electrobarras De 1600 A -  4 Conductores Para La Calidad De Energia De Emergencia</v>
          </cell>
          <cell r="D1336" t="str">
            <v>UND</v>
          </cell>
          <cell r="E1336">
            <v>122821274</v>
          </cell>
        </row>
        <row r="1337">
          <cell r="B1337">
            <v>70108</v>
          </cell>
          <cell r="C1337" t="str">
            <v>Transformador Trifasico Seco Tipo F De 630 Kva 13200v//208/127 V (Instalación)</v>
          </cell>
          <cell r="D1337" t="str">
            <v>UND</v>
          </cell>
          <cell r="E1337">
            <v>9689289</v>
          </cell>
        </row>
        <row r="1338">
          <cell r="B1338">
            <v>70109</v>
          </cell>
          <cell r="C1338" t="str">
            <v>Transferencia Automatica En Media Tension 13.2 Kv (Incluye Celda De Elevacion De Cables Y Proteccion)</v>
          </cell>
          <cell r="D1338" t="str">
            <v>UND</v>
          </cell>
          <cell r="E1338">
            <v>100811978</v>
          </cell>
        </row>
        <row r="1339">
          <cell r="B1339">
            <v>70110</v>
          </cell>
          <cell r="C1339" t="str">
            <v>Alumbrado Local Sobre Cama Para Lectura 200 Lx</v>
          </cell>
          <cell r="D1339" t="str">
            <v>UND</v>
          </cell>
          <cell r="E1339">
            <v>446653</v>
          </cell>
        </row>
        <row r="1340">
          <cell r="B1340">
            <v>70111</v>
          </cell>
          <cell r="C1340" t="str">
            <v>Alumbrado Adicional Para Exámenes Simples En La Cama Del Paciente 300 Lx</v>
          </cell>
          <cell r="D1340" t="str">
            <v>UND</v>
          </cell>
          <cell r="E1340">
            <v>446653</v>
          </cell>
        </row>
        <row r="1341">
          <cell r="B1341">
            <v>70112</v>
          </cell>
          <cell r="C1341" t="str">
            <v>Alumbrado De Supervisión En Habitaciones, De 5 Lx</v>
          </cell>
          <cell r="D1341" t="str">
            <v>UND</v>
          </cell>
          <cell r="E1341">
            <v>231053</v>
          </cell>
        </row>
        <row r="1342">
          <cell r="B1342">
            <v>70113</v>
          </cell>
          <cell r="C1342" t="str">
            <v>Luminarias Especiales De Luz Indirecta En Habitaciones De Psiquiatría</v>
          </cell>
          <cell r="D1342" t="str">
            <v>UND</v>
          </cell>
          <cell r="E1342">
            <v>217431</v>
          </cell>
        </row>
        <row r="1343">
          <cell r="B1343">
            <v>70114</v>
          </cell>
          <cell r="C1343" t="str">
            <v>Alumbrado De Evacuación, 1 Lux A Nivel De Suelo En Rutas De Evacuación</v>
          </cell>
          <cell r="D1343" t="str">
            <v>UND</v>
          </cell>
          <cell r="E1343">
            <v>78635</v>
          </cell>
        </row>
        <row r="1344">
          <cell r="B1344">
            <v>70115</v>
          </cell>
          <cell r="C1344" t="str">
            <v>Alumbrado De Evacuación, 5 Lux En Tableros De Iluminación Y Equipos De Protección Contra Incendios</v>
          </cell>
          <cell r="D1344" t="str">
            <v>UND</v>
          </cell>
          <cell r="E1344">
            <v>386505</v>
          </cell>
        </row>
        <row r="1345">
          <cell r="B1345">
            <v>70116</v>
          </cell>
          <cell r="C1345" t="str">
            <v>Desmonte Y Retiro De Red Electrica Existente En Placa, Incluye Accesorios. ( Area Aproximada De Desmonte 80 Mt²) Y Traslado Sitio Interno De Disposicion De Desmontes  Y De Mas Elementos Necesarios Para La Ejecucion Del Item</v>
          </cell>
          <cell r="D1345" t="str">
            <v>GL</v>
          </cell>
          <cell r="E1345">
            <v>509075</v>
          </cell>
        </row>
        <row r="1346">
          <cell r="B1346">
            <v>70117</v>
          </cell>
          <cell r="C1346" t="str">
            <v>Desmonte E Instalacion  De Lamparas Hermeticas, Inluye Sellos Perimetrales En Sikaflex At</v>
          </cell>
          <cell r="D1346" t="str">
            <v>UND</v>
          </cell>
          <cell r="E1346">
            <v>57124</v>
          </cell>
        </row>
        <row r="1347">
          <cell r="B1347">
            <v>70118</v>
          </cell>
          <cell r="C1347" t="str">
            <v>Transformador Trifasico Seco Tipo F De 630 Kva 13200v//208/127 V (Equipo)</v>
          </cell>
          <cell r="D1347" t="str">
            <v>UND</v>
          </cell>
          <cell r="E1347">
            <v>56156100</v>
          </cell>
        </row>
        <row r="1348">
          <cell r="B1348">
            <v>70119</v>
          </cell>
          <cell r="C1348" t="str">
            <v>Salida Tomacorriente Monofasico Grado Hospitalario - Aislado (Cable Bajo En Perdidas)</v>
          </cell>
          <cell r="D1348" t="str">
            <v>UND</v>
          </cell>
          <cell r="E1348">
            <v>274852</v>
          </cell>
        </row>
        <row r="1349">
          <cell r="B1349">
            <v>70120</v>
          </cell>
          <cell r="C1349" t="str">
            <v xml:space="preserve">Instalacion UPS 3KVA </v>
          </cell>
          <cell r="D1349" t="str">
            <v>UND</v>
          </cell>
          <cell r="E1349">
            <v>805638</v>
          </cell>
        </row>
        <row r="1350">
          <cell r="B1350">
            <v>70121</v>
          </cell>
          <cell r="C1350" t="str">
            <v xml:space="preserve">Instalacion UPS 6KVA para Iluminacion de Emergencia </v>
          </cell>
          <cell r="D1350" t="str">
            <v>UND</v>
          </cell>
          <cell r="E1350">
            <v>805638</v>
          </cell>
        </row>
        <row r="1351">
          <cell r="B1351">
            <v>70122</v>
          </cell>
          <cell r="C1351" t="str">
            <v xml:space="preserve">Instalacion UPS 6KVA para tableros aislados con Autonomia de 90 minutos </v>
          </cell>
          <cell r="D1351" t="str">
            <v>UND</v>
          </cell>
          <cell r="E1351">
            <v>14044079</v>
          </cell>
        </row>
        <row r="1352">
          <cell r="B1352">
            <v>70123</v>
          </cell>
          <cell r="C1352" t="str">
            <v xml:space="preserve">Instalacion UPS 10KVA para red regulada </v>
          </cell>
          <cell r="D1352" t="str">
            <v>UND</v>
          </cell>
          <cell r="E1352">
            <v>805638</v>
          </cell>
        </row>
        <row r="1353">
          <cell r="B1353">
            <v>70124</v>
          </cell>
          <cell r="C1353" t="str">
            <v>Instalacion Transferencia Automatica en Media Tension 13.2 Kv</v>
          </cell>
          <cell r="D1353" t="str">
            <v>UND</v>
          </cell>
          <cell r="E1353">
            <v>32743978</v>
          </cell>
        </row>
        <row r="1354">
          <cell r="B1354">
            <v>70125</v>
          </cell>
          <cell r="C1354" t="str">
            <v>UPS 3KVA (Equipo)</v>
          </cell>
          <cell r="D1354" t="str">
            <v>UND</v>
          </cell>
          <cell r="E1354">
            <v>1887340</v>
          </cell>
        </row>
        <row r="1355">
          <cell r="B1355">
            <v>70126</v>
          </cell>
          <cell r="C1355" t="str">
            <v>UPS 6KVA (Equipo)</v>
          </cell>
          <cell r="D1355" t="str">
            <v>UND</v>
          </cell>
          <cell r="E1355">
            <v>5117000</v>
          </cell>
        </row>
        <row r="1356">
          <cell r="B1356">
            <v>70127</v>
          </cell>
          <cell r="C1356" t="str">
            <v>UPS 10KVA (Equipo)</v>
          </cell>
          <cell r="D1356" t="str">
            <v>UND</v>
          </cell>
          <cell r="E1356">
            <v>6295100</v>
          </cell>
        </row>
        <row r="1357">
          <cell r="B1357">
            <v>70128</v>
          </cell>
          <cell r="C1357" t="str">
            <v>Transformador Trifasico Seco de 630 KVA (Equipo)</v>
          </cell>
          <cell r="D1357" t="str">
            <v>UND</v>
          </cell>
          <cell r="E1357">
            <v>56156100</v>
          </cell>
        </row>
        <row r="1358">
          <cell r="B1358">
            <v>70129</v>
          </cell>
          <cell r="C1358" t="str">
            <v>Transferencia Automatica en Media Tension 13.2 Kv (equipo)</v>
          </cell>
          <cell r="D1358" t="str">
            <v>UND</v>
          </cell>
          <cell r="E1358">
            <v>22500</v>
          </cell>
        </row>
        <row r="1359">
          <cell r="B1359">
            <v>70130</v>
          </cell>
          <cell r="C1359" t="str">
            <v>Inspeccion y certificacion RETILAP Hospitalario</v>
          </cell>
          <cell r="D1359" t="str">
            <v>M2</v>
          </cell>
          <cell r="E1359">
            <v>5000</v>
          </cell>
        </row>
        <row r="1360">
          <cell r="B1360"/>
          <cell r="C1360"/>
          <cell r="D1360"/>
          <cell r="E1360"/>
        </row>
        <row r="1361">
          <cell r="B1361"/>
          <cell r="C1361"/>
          <cell r="D1361"/>
          <cell r="E1361"/>
        </row>
        <row r="1362">
          <cell r="B1362"/>
          <cell r="C1362"/>
          <cell r="D1362"/>
          <cell r="E1362"/>
        </row>
        <row r="1363">
          <cell r="B1363"/>
          <cell r="C1363"/>
          <cell r="D1363"/>
          <cell r="E1363"/>
        </row>
        <row r="1364">
          <cell r="B1364"/>
          <cell r="C1364"/>
          <cell r="D1364"/>
          <cell r="E1364"/>
        </row>
        <row r="1365">
          <cell r="B1365"/>
          <cell r="C1365"/>
          <cell r="D1365"/>
          <cell r="E1365"/>
        </row>
        <row r="1366">
          <cell r="B1366"/>
          <cell r="C1366"/>
          <cell r="D1366"/>
          <cell r="E1366"/>
        </row>
        <row r="1367">
          <cell r="B1367"/>
          <cell r="C1367"/>
          <cell r="D1367"/>
          <cell r="E1367"/>
        </row>
        <row r="1368">
          <cell r="B1368"/>
          <cell r="C1368"/>
          <cell r="D1368"/>
          <cell r="E1368"/>
        </row>
        <row r="1369">
          <cell r="B1369"/>
          <cell r="C1369"/>
          <cell r="D1369"/>
          <cell r="E1369"/>
        </row>
        <row r="1370">
          <cell r="B1370"/>
          <cell r="C1370"/>
          <cell r="D1370"/>
          <cell r="E1370"/>
        </row>
        <row r="1371">
          <cell r="B1371">
            <v>7100</v>
          </cell>
          <cell r="C1371" t="str">
            <v>MOBILIARIO URBANO Y VARIOS</v>
          </cell>
          <cell r="D1371"/>
          <cell r="E1371"/>
        </row>
        <row r="1372">
          <cell r="B1372">
            <v>7101</v>
          </cell>
          <cell r="C1372" t="str">
            <v>Juegos Infantiles</v>
          </cell>
          <cell r="D1372" t="str">
            <v>UND</v>
          </cell>
          <cell r="E1372">
            <v>4062204</v>
          </cell>
        </row>
        <row r="1373">
          <cell r="B1373">
            <v>7102</v>
          </cell>
          <cell r="C1373" t="str">
            <v>Acarreo de material campero y/o camioneta</v>
          </cell>
          <cell r="D1373" t="str">
            <v>M3/K</v>
          </cell>
          <cell r="E1373">
            <v>18972</v>
          </cell>
        </row>
        <row r="1374">
          <cell r="B1374">
            <v>7103</v>
          </cell>
          <cell r="C1374"/>
          <cell r="D1374"/>
          <cell r="E1374">
            <v>0</v>
          </cell>
        </row>
        <row r="1375">
          <cell r="B1375">
            <v>7104</v>
          </cell>
          <cell r="C1375" t="str">
            <v>Suministro e instalación lámina en acrílico</v>
          </cell>
          <cell r="D1375" t="str">
            <v>M2</v>
          </cell>
          <cell r="E1375">
            <v>31061</v>
          </cell>
        </row>
        <row r="1376">
          <cell r="B1376">
            <v>7105</v>
          </cell>
          <cell r="C1376"/>
          <cell r="D1376"/>
          <cell r="E1376">
            <v>0</v>
          </cell>
        </row>
        <row r="1377">
          <cell r="B1377">
            <v>7106</v>
          </cell>
          <cell r="C1377" t="str">
            <v>Suministro instalación pasamanos baños discapacitados</v>
          </cell>
          <cell r="D1377" t="str">
            <v>UND</v>
          </cell>
          <cell r="E1377">
            <v>121444</v>
          </cell>
        </row>
        <row r="1378">
          <cell r="B1378">
            <v>7107</v>
          </cell>
          <cell r="C1378"/>
          <cell r="D1378"/>
          <cell r="E1378">
            <v>0</v>
          </cell>
        </row>
        <row r="1379">
          <cell r="B1379">
            <v>7108</v>
          </cell>
          <cell r="C1379"/>
          <cell r="D1379"/>
          <cell r="E1379">
            <v>0</v>
          </cell>
        </row>
        <row r="1380">
          <cell r="B1380">
            <v>7109</v>
          </cell>
          <cell r="C1380" t="str">
            <v>Suministro e instalación de entrepaños en Aglomerado Tipo RH, ancho=0,6m</v>
          </cell>
          <cell r="D1380" t="str">
            <v>ML</v>
          </cell>
          <cell r="E1380">
            <v>104503</v>
          </cell>
        </row>
        <row r="1381">
          <cell r="B1381">
            <v>7110</v>
          </cell>
          <cell r="C1381" t="str">
            <v>Suministro e Instalación banca en concreto con espaldar en concreto prefabricado</v>
          </cell>
          <cell r="D1381" t="str">
            <v>UND</v>
          </cell>
          <cell r="E1381">
            <v>226210</v>
          </cell>
        </row>
        <row r="1382">
          <cell r="B1382">
            <v>7111</v>
          </cell>
          <cell r="C1382" t="str">
            <v>Mesón en concreto y granito con muros en ladrillo a la vista ancho=0.6m; h≤0.90m</v>
          </cell>
          <cell r="D1382" t="str">
            <v>ML</v>
          </cell>
          <cell r="E1382">
            <v>156728</v>
          </cell>
        </row>
        <row r="1383">
          <cell r="B1383">
            <v>7112</v>
          </cell>
          <cell r="C1383" t="str">
            <v>Banca en concreto y granito con muros en ladrillo a la vista ancho=0.4m; h≤0.60m</v>
          </cell>
          <cell r="D1383" t="str">
            <v>ML</v>
          </cell>
          <cell r="E1383">
            <v>51084</v>
          </cell>
        </row>
        <row r="1384">
          <cell r="B1384">
            <v>7113</v>
          </cell>
          <cell r="C1384" t="str">
            <v>Cocina integral en Madera aglomerada tipo RH Resistente a la humedad, gabinete superior e inferior, incluye herrajes y accesorios</v>
          </cell>
          <cell r="D1384" t="str">
            <v>ML</v>
          </cell>
          <cell r="E1384">
            <v>764089</v>
          </cell>
        </row>
        <row r="1385">
          <cell r="B1385">
            <v>7114</v>
          </cell>
          <cell r="C1385"/>
          <cell r="D1385"/>
          <cell r="E1385">
            <v>0</v>
          </cell>
        </row>
        <row r="1386">
          <cell r="B1386">
            <v>7115</v>
          </cell>
          <cell r="C1386" t="str">
            <v>Suministro e Instalación caneca para basura en acero inoxidable</v>
          </cell>
          <cell r="D1386" t="str">
            <v>UND</v>
          </cell>
          <cell r="E1386">
            <v>344315</v>
          </cell>
        </row>
        <row r="1387">
          <cell r="B1387">
            <v>7116</v>
          </cell>
          <cell r="C1387"/>
          <cell r="D1387"/>
          <cell r="E1387">
            <v>0</v>
          </cell>
        </row>
        <row r="1388">
          <cell r="B1388">
            <v>7117</v>
          </cell>
          <cell r="C1388"/>
          <cell r="D1388"/>
          <cell r="E1388">
            <v>0</v>
          </cell>
        </row>
        <row r="1389">
          <cell r="B1389">
            <v>7118</v>
          </cell>
          <cell r="C1389"/>
          <cell r="D1389"/>
          <cell r="E1389">
            <v>0</v>
          </cell>
        </row>
        <row r="1390">
          <cell r="B1390">
            <v>7119</v>
          </cell>
          <cell r="C1390"/>
          <cell r="D1390"/>
          <cell r="E1390">
            <v>0</v>
          </cell>
        </row>
        <row r="1391">
          <cell r="B1391">
            <v>7120</v>
          </cell>
          <cell r="C1391" t="str">
            <v>Rocería y limpieza para urbanismo</v>
          </cell>
          <cell r="D1391" t="str">
            <v>M2</v>
          </cell>
          <cell r="E1391">
            <v>434</v>
          </cell>
        </row>
        <row r="1392">
          <cell r="B1392">
            <v>7121</v>
          </cell>
          <cell r="C1392" t="str">
            <v>Limpieza dilataciones piso losa de concreto</v>
          </cell>
          <cell r="D1392" t="str">
            <v>ML</v>
          </cell>
          <cell r="E1392">
            <v>3360</v>
          </cell>
        </row>
        <row r="1393">
          <cell r="B1393">
            <v>7122</v>
          </cell>
          <cell r="C1393"/>
          <cell r="D1393" t="str">
            <v>ML</v>
          </cell>
          <cell r="E1393">
            <v>0</v>
          </cell>
        </row>
        <row r="1394">
          <cell r="B1394">
            <v>7123</v>
          </cell>
          <cell r="C1394" t="str">
            <v>Limpieza de canal metálica 51-100 cms</v>
          </cell>
          <cell r="D1394" t="str">
            <v>ML</v>
          </cell>
          <cell r="E1394">
            <v>2334</v>
          </cell>
        </row>
        <row r="1395">
          <cell r="B1395">
            <v>7124</v>
          </cell>
          <cell r="C1395"/>
          <cell r="D1395"/>
          <cell r="E1395">
            <v>0</v>
          </cell>
        </row>
        <row r="1396">
          <cell r="B1396">
            <v>7125</v>
          </cell>
          <cell r="C1396" t="str">
            <v>Suministro, Transporte e instlación de grama sintética 60 mm base en poliuretano (100%) monofilamento bicolor, con líneas de demarcación blancas y amarillas, incluye relleno de arena sílice, caucho molido y uniones</v>
          </cell>
          <cell r="D1396" t="str">
            <v>M2</v>
          </cell>
          <cell r="E1396">
            <v>0</v>
          </cell>
        </row>
        <row r="1397">
          <cell r="B1397">
            <v>7126</v>
          </cell>
          <cell r="C1397"/>
          <cell r="D1397"/>
          <cell r="E1397">
            <v>0</v>
          </cell>
        </row>
        <row r="1398">
          <cell r="B1398">
            <v>7127</v>
          </cell>
          <cell r="C1398" t="str">
            <v xml:space="preserve"> </v>
          </cell>
          <cell r="D1398"/>
          <cell r="E1398">
            <v>0</v>
          </cell>
        </row>
        <row r="1399">
          <cell r="B1399">
            <v>7128</v>
          </cell>
          <cell r="C1399"/>
          <cell r="D1399"/>
          <cell r="E1399">
            <v>0</v>
          </cell>
        </row>
        <row r="1400">
          <cell r="B1400">
            <v>7129</v>
          </cell>
          <cell r="C1400"/>
          <cell r="D1400"/>
          <cell r="E1400">
            <v>0</v>
          </cell>
        </row>
        <row r="1401">
          <cell r="B1401">
            <v>7130</v>
          </cell>
          <cell r="C1401"/>
          <cell r="D1401"/>
          <cell r="E1401" t="str">
            <v/>
          </cell>
        </row>
        <row r="1402">
          <cell r="B1402"/>
          <cell r="C1402" t="str">
            <v>AMBIENTE HOSPITALARIO (VARIOS &amp; CERTIFICACIONES)</v>
          </cell>
          <cell r="D1402"/>
          <cell r="E1402">
            <v>0</v>
          </cell>
        </row>
        <row r="1403">
          <cell r="B1403">
            <v>7131</v>
          </cell>
          <cell r="C1403" t="str">
            <v>Empradización</v>
          </cell>
          <cell r="D1403" t="str">
            <v>M2</v>
          </cell>
          <cell r="E1403">
            <v>0</v>
          </cell>
        </row>
        <row r="1404">
          <cell r="B1404">
            <v>7132</v>
          </cell>
          <cell r="C1404" t="str">
            <v>Espejos Para Baños</v>
          </cell>
          <cell r="D1404" t="str">
            <v>M2</v>
          </cell>
          <cell r="E1404">
            <v>0</v>
          </cell>
        </row>
        <row r="1405">
          <cell r="B1405">
            <v>7133</v>
          </cell>
          <cell r="C1405" t="str">
            <v>Barras Pmr En Baños</v>
          </cell>
          <cell r="D1405" t="str">
            <v>ML</v>
          </cell>
          <cell r="E1405">
            <v>183543</v>
          </cell>
        </row>
        <row r="1406">
          <cell r="B1406"/>
          <cell r="C1406" t="str">
            <v>Licencias Y Certificaciones</v>
          </cell>
          <cell r="D1406" t="str">
            <v/>
          </cell>
          <cell r="E1406"/>
        </row>
        <row r="1407">
          <cell r="B1407">
            <v>7134</v>
          </cell>
          <cell r="C1407" t="str">
            <v>Certificacion De Puntos Cat 7A</v>
          </cell>
          <cell r="D1407" t="str">
            <v>UND</v>
          </cell>
          <cell r="E1407">
            <v>0</v>
          </cell>
        </row>
        <row r="1408">
          <cell r="B1408">
            <v>7135</v>
          </cell>
          <cell r="C1408" t="str">
            <v>Sistema De Información Online-Complementario Al Sistema De Llamado De Enfermería</v>
          </cell>
          <cell r="D1408" t="str">
            <v>UND</v>
          </cell>
          <cell r="E1408">
            <v>0</v>
          </cell>
        </row>
        <row r="1409">
          <cell r="B1409">
            <v>7136</v>
          </cell>
          <cell r="C1409" t="str">
            <v>Software De Control Del Sistema</v>
          </cell>
          <cell r="D1409" t="str">
            <v>UND</v>
          </cell>
          <cell r="E1409">
            <v>0</v>
          </cell>
        </row>
        <row r="1410">
          <cell r="B1410">
            <v>7137</v>
          </cell>
          <cell r="C1410" t="str">
            <v>Ascensor Camillero de 5 paradas (Instalación)</v>
          </cell>
          <cell r="D1410" t="str">
            <v>UND</v>
          </cell>
          <cell r="E1410">
            <v>48324710</v>
          </cell>
        </row>
        <row r="1411">
          <cell r="B1411">
            <v>7138</v>
          </cell>
          <cell r="C1411" t="str">
            <v>Ascensor Camillero de 5 paradas (Equipo)</v>
          </cell>
          <cell r="D1411" t="str">
            <v>UND</v>
          </cell>
          <cell r="E1411">
            <v>104492456</v>
          </cell>
        </row>
        <row r="1412">
          <cell r="B1412">
            <v>7139</v>
          </cell>
          <cell r="C1412"/>
          <cell r="D1412" t="str">
            <v>UND</v>
          </cell>
          <cell r="E1412">
            <v>0</v>
          </cell>
        </row>
        <row r="1413">
          <cell r="B1413" t="str">
            <v>7200</v>
          </cell>
          <cell r="C1413" t="str">
            <v>RED CONTRA INCENDIOS</v>
          </cell>
          <cell r="D1413"/>
          <cell r="E1413"/>
        </row>
        <row r="1414">
          <cell r="B1414">
            <v>7201</v>
          </cell>
          <cell r="C1414" t="str">
            <v>Mts Tubo 4" Sch 10 Hd (Incluye Accesorios De Instalación)</v>
          </cell>
          <cell r="D1414" t="str">
            <v>ML</v>
          </cell>
          <cell r="E1414">
            <v>146039</v>
          </cell>
        </row>
        <row r="1415">
          <cell r="B1415">
            <v>7202</v>
          </cell>
          <cell r="C1415" t="str">
            <v>Mts Tubo 2 1/2" Sch 10 Hd (Incluye Accesorios De Instalación)</v>
          </cell>
          <cell r="D1415" t="str">
            <v>ML</v>
          </cell>
          <cell r="E1415">
            <v>96356</v>
          </cell>
        </row>
        <row r="1416">
          <cell r="B1416">
            <v>7203</v>
          </cell>
          <cell r="C1416" t="str">
            <v>Mts Tubo 1 1/2" Sch 10 Hd (Incluye Accesorios De Instalación)</v>
          </cell>
          <cell r="D1416" t="str">
            <v>ML</v>
          </cell>
          <cell r="E1416">
            <v>71612</v>
          </cell>
        </row>
        <row r="1417">
          <cell r="B1417">
            <v>7204</v>
          </cell>
          <cell r="C1417" t="str">
            <v>Mts Tubo 1" Sch 40 Hd (Incluye Accesorios De Instalación)</v>
          </cell>
          <cell r="D1417" t="str">
            <v>ML</v>
          </cell>
          <cell r="E1417">
            <v>41026</v>
          </cell>
        </row>
        <row r="1418">
          <cell r="B1418">
            <v>7205</v>
          </cell>
          <cell r="C1418" t="str">
            <v>Rociador Pendent 1/2" (Incluye Accesorios De Instalación)</v>
          </cell>
          <cell r="D1418" t="str">
            <v>UND</v>
          </cell>
          <cell r="E1418">
            <v>64589</v>
          </cell>
        </row>
        <row r="1419">
          <cell r="B1419">
            <v>7206</v>
          </cell>
          <cell r="C1419" t="str">
            <v>Gabinete Clase Ii (Incluye Material De Relleno)</v>
          </cell>
          <cell r="D1419" t="str">
            <v>UND</v>
          </cell>
          <cell r="E1419">
            <v>1382638</v>
          </cell>
        </row>
        <row r="1420">
          <cell r="B1420">
            <v>7207</v>
          </cell>
          <cell r="C1420" t="str">
            <v>Sistema de Bombeo Contra Incendio (Instalación)</v>
          </cell>
          <cell r="D1420" t="str">
            <v>UND</v>
          </cell>
          <cell r="E1420">
            <v>1747377</v>
          </cell>
        </row>
        <row r="1421">
          <cell r="B1421">
            <v>7208</v>
          </cell>
          <cell r="C1421" t="str">
            <v>Reparacion Estructural De Paredes, Pisos, Techos, Con Sikamortero Sikarepair® 224</v>
          </cell>
          <cell r="D1421" t="str">
            <v>M2</v>
          </cell>
          <cell r="E1421">
            <v>350000</v>
          </cell>
        </row>
        <row r="1422">
          <cell r="B1422">
            <v>7209</v>
          </cell>
          <cell r="C1422" t="str">
            <v>Impermeabilización De Muros-Membrana De Impermebilizacion Sika</v>
          </cell>
          <cell r="D1422" t="str">
            <v>M2</v>
          </cell>
          <cell r="E1422">
            <v>200000</v>
          </cell>
        </row>
        <row r="1423">
          <cell r="B1423">
            <v>7210</v>
          </cell>
          <cell r="C1423" t="str">
            <v>Losa Concreto Maciza E= 8Cm</v>
          </cell>
          <cell r="D1423" t="str">
            <v>M2</v>
          </cell>
          <cell r="E1423">
            <v>53664</v>
          </cell>
        </row>
        <row r="1424">
          <cell r="B1424">
            <v>7211</v>
          </cell>
          <cell r="C1424" t="str">
            <v>Nave Puerta Tubo C.14 Malla(2X1.01-1.5)</v>
          </cell>
          <cell r="D1424" t="str">
            <v>UND</v>
          </cell>
          <cell r="E1424">
            <v>523388</v>
          </cell>
        </row>
        <row r="1425">
          <cell r="B1425">
            <v>7212</v>
          </cell>
          <cell r="C1425" t="str">
            <v>Estuco Cielos Plastico</v>
          </cell>
          <cell r="D1425" t="str">
            <v>M2</v>
          </cell>
          <cell r="E1425">
            <v>6477</v>
          </cell>
        </row>
        <row r="1426">
          <cell r="B1426">
            <v>7213</v>
          </cell>
          <cell r="C1426" t="str">
            <v>Redes Eléctricas</v>
          </cell>
          <cell r="D1426" t="str">
            <v>UN</v>
          </cell>
          <cell r="E1426">
            <v>0</v>
          </cell>
        </row>
        <row r="1427">
          <cell r="B1427">
            <v>7214</v>
          </cell>
          <cell r="C1427"/>
          <cell r="D1427"/>
          <cell r="E1427">
            <v>0</v>
          </cell>
        </row>
        <row r="1428">
          <cell r="B1428">
            <v>7215</v>
          </cell>
          <cell r="C1428" t="str">
            <v>Equipo pre-ensamblado según especificación técnica, del sistema de bombeo contra incendio listado NFPA 20 caudal de 300 a 400 GPM, Bomba Centrifuga 2 1/2" a 3" Electrobomba, Tableros de Control y Prediccion 230V/460V, Accesorios</v>
          </cell>
          <cell r="D1428" t="str">
            <v>EQP</v>
          </cell>
          <cell r="E1428">
            <v>97543979</v>
          </cell>
        </row>
        <row r="1429">
          <cell r="B1429">
            <v>7216</v>
          </cell>
          <cell r="C1429"/>
          <cell r="D1429"/>
          <cell r="E1429">
            <v>0</v>
          </cell>
        </row>
        <row r="1430">
          <cell r="B1430"/>
          <cell r="C1430"/>
          <cell r="D1430"/>
          <cell r="E1430"/>
        </row>
        <row r="1431">
          <cell r="B1431"/>
          <cell r="C1431"/>
          <cell r="D1431"/>
          <cell r="E1431"/>
        </row>
        <row r="1432">
          <cell r="B1432" t="str">
            <v>7300</v>
          </cell>
          <cell r="C1432" t="str">
            <v>SISTEMA DE DETECCION DE INCENDIOS</v>
          </cell>
          <cell r="D1432"/>
          <cell r="E1432"/>
        </row>
        <row r="1433">
          <cell r="B1433" t="str">
            <v>7301</v>
          </cell>
          <cell r="C1433"/>
          <cell r="D1433" t="str">
            <v/>
          </cell>
          <cell r="E1433">
            <v>0</v>
          </cell>
        </row>
        <row r="1434">
          <cell r="B1434" t="str">
            <v>7302</v>
          </cell>
          <cell r="C1434" t="str">
            <v>Panel De Deteccion De Incendios</v>
          </cell>
          <cell r="D1434" t="str">
            <v>UND</v>
          </cell>
          <cell r="E1434">
            <v>15956578</v>
          </cell>
        </row>
        <row r="1435">
          <cell r="B1435" t="str">
            <v>7303</v>
          </cell>
          <cell r="C1435" t="str">
            <v>"Módulo De Lazo Direccionable Doble(Se Utilizara Para Realizar Lo Lazo 5 Hospitalización Piso 4 Y Lazo 6 Piso De Salud Mental)- Capacidad 2 Circuitos De 125 Dispositivos.- Voltaje De Operación 24 Vdc Nominal.- Soporte Cableado Tipo A Y Tipo B.- Calibres De Cable Soportados De 18 A 12 Awg.- Temperatura De Operación 0° A 49° C."</v>
          </cell>
          <cell r="D1435" t="str">
            <v>UND</v>
          </cell>
          <cell r="E1435">
            <v>5923114</v>
          </cell>
        </row>
        <row r="1436">
          <cell r="B1436" t="str">
            <v>7304</v>
          </cell>
          <cell r="C1436" t="str">
            <v>"Detector De Humo Fotoelectrico  - Direccionamiento Electrónico, Incluyendo Función De Mapeo - Led Que Ofrece Información De Alarma, Falla O Problema.- Protección Contra Manipulaciones O Vandalismo- Detectores Con Ajuste Automático De Sensibilidad Y Avisos De Suciedad Del Sensor - Componentes Revestidos Para Resistir Polvo Y Humedad - Voltaje De Operación 19,95Vdc.- Temperatura De Operación 0 A 49°C."</v>
          </cell>
          <cell r="D1436" t="str">
            <v>UND</v>
          </cell>
          <cell r="E1436">
            <v>196881</v>
          </cell>
        </row>
        <row r="1437">
          <cell r="B1437" t="str">
            <v>7305</v>
          </cell>
          <cell r="C1437" t="str">
            <v>"Detector Térmico- Alarma Por Temperatura Fija O Aumento Gradual De Temperatura.- Direccionamiento Electrónico, Incluyendo Función De Mapeo- Led Que Ofrece Información De Alarma, Falla O Problema.- Voltaje De Operación 19,95Vdc.- Temperatura De Operación 0 A 38°C."</v>
          </cell>
          <cell r="D1437" t="str">
            <v>UND</v>
          </cell>
          <cell r="E1437">
            <v>183401</v>
          </cell>
        </row>
        <row r="1438">
          <cell r="B1438" t="str">
            <v>7306</v>
          </cell>
          <cell r="C1438" t="str">
            <v>"Base Estandar Para Detectores- Base Normalizada Para Conexión De Detector.- Fácil Montaje Y Conexión De Los Detector.- Diferentes Aplicación Para Las Bases Según La Necesidad."</v>
          </cell>
          <cell r="D1438" t="str">
            <v>UND</v>
          </cell>
          <cell r="E1438">
            <v>47454</v>
          </cell>
        </row>
        <row r="1439">
          <cell r="B1439" t="str">
            <v>7307</v>
          </cell>
          <cell r="C1439" t="str">
            <v>"Amplificador Zonal De Audio(Se Utilizara Para Alimentar Los Altavoces De Hospitalización Piso 4 Y Piso De Salud Mental)                                                         - Alimentación 24 Vdc.- Corriente De Alarma 1120 Ma "</v>
          </cell>
          <cell r="D1439" t="str">
            <v>UND</v>
          </cell>
          <cell r="E1439">
            <v>1734360</v>
          </cell>
        </row>
        <row r="1440">
          <cell r="B1440" t="str">
            <v>7308</v>
          </cell>
          <cell r="C1440" t="str">
            <v>"Altavoz/Luz Estroboscopica Para Montaje En Muro- Seleccionable ¼ , ½, 1 , O 2 Vatios De Operación Y 15 , 30 , 75, O 110 De Cd.- Señal De Alta Salida 90 Dba Para Tono De Alarma Y Mensajes De Voz.- Cableado De Incendios Podrá Ser De 18 A 12 Awg.- 2 W = 89 Dba; 1 W = 86 Dba; ½ W = 83 Dba; ¼ W = 80 Dba"</v>
          </cell>
          <cell r="D1440" t="str">
            <v>UND</v>
          </cell>
          <cell r="E1440">
            <v>200355</v>
          </cell>
        </row>
        <row r="1441">
          <cell r="B1441" t="str">
            <v>7309</v>
          </cell>
          <cell r="C1441" t="str">
            <v>"Resistencia De Fin De Linea-Resistencia De Certificada De 15 K Ohm Para Fin De Linea De Nac'S"</v>
          </cell>
          <cell r="D1441" t="str">
            <v>UND</v>
          </cell>
          <cell r="E1441">
            <v>18709</v>
          </cell>
        </row>
        <row r="1442">
          <cell r="B1442" t="str">
            <v>7310</v>
          </cell>
          <cell r="C1442" t="str">
            <v>"Estacion Manual- Dispositivo Manual De Doble Accion.- Direccionable.- Certificaciones: Ul, Mea, Csfm.- Voltaje De Operación 19,95Vcc.- Temperatura De Operación 0ºc A 49ºc."</v>
          </cell>
          <cell r="D1442" t="str">
            <v>UND</v>
          </cell>
          <cell r="E1442">
            <v>235758</v>
          </cell>
        </row>
        <row r="1443">
          <cell r="B1443" t="str">
            <v>7311</v>
          </cell>
          <cell r="C1443" t="str">
            <v>"Universal Stopper- Aplicación Para Interiores.- Alarma Al Abrir.- Tamper.- Etiqueta Personalizable.- Sirena De Advertencia De 95 A 110 Db."</v>
          </cell>
          <cell r="D1443" t="str">
            <v>UND</v>
          </cell>
          <cell r="E1443">
            <v>401188</v>
          </cell>
        </row>
        <row r="1444">
          <cell r="B1444" t="str">
            <v>7312</v>
          </cell>
          <cell r="C1444" t="str">
            <v>"Modulo De Notificación-Modulo De Salida Supervisada-Sincronización De Señales.-Generador De Tono De Llamada Incorporado.-Asignación De Dispositivos.-Direccionamiento Electrónico."</v>
          </cell>
          <cell r="D1444" t="str">
            <v>UND</v>
          </cell>
          <cell r="E1444">
            <v>300424</v>
          </cell>
        </row>
        <row r="1445">
          <cell r="B1445" t="str">
            <v>7313</v>
          </cell>
          <cell r="C1445" t="str">
            <v>Unidad De Control De Audio</v>
          </cell>
          <cell r="D1445" t="str">
            <v>UND</v>
          </cell>
          <cell r="E1445">
            <v>4444140</v>
          </cell>
        </row>
        <row r="1446">
          <cell r="B1446" t="str">
            <v>7314</v>
          </cell>
          <cell r="C1446" t="str">
            <v>Teclado Remoto Para El Panel</v>
          </cell>
          <cell r="D1446" t="str">
            <v>UND</v>
          </cell>
          <cell r="E1446">
            <v>4288483</v>
          </cell>
        </row>
        <row r="1447">
          <cell r="B1447" t="str">
            <v>7315</v>
          </cell>
          <cell r="C1447" t="str">
            <v>Modulo De Salidas De Tipo Relay</v>
          </cell>
          <cell r="D1447" t="str">
            <v>UND</v>
          </cell>
          <cell r="E1447">
            <v>237760</v>
          </cell>
        </row>
        <row r="1448">
          <cell r="B1448" t="str">
            <v>7316</v>
          </cell>
          <cell r="C1448" t="str">
            <v>Modulo De Entradas Dobles</v>
          </cell>
          <cell r="D1448" t="str">
            <v>UND</v>
          </cell>
          <cell r="E1448">
            <v>265465</v>
          </cell>
        </row>
        <row r="1449">
          <cell r="B1449" t="str">
            <v>7317</v>
          </cell>
          <cell r="C1449" t="str">
            <v>Detector De Humo Para Ductos De Aire</v>
          </cell>
          <cell r="D1449" t="str">
            <v>UND</v>
          </cell>
          <cell r="E1449">
            <v>862175</v>
          </cell>
        </row>
        <row r="1450">
          <cell r="B1450" t="str">
            <v>7318</v>
          </cell>
          <cell r="C1450" t="str">
            <v>Base De Aislamiento Para Detector De Humo</v>
          </cell>
          <cell r="D1450" t="str">
            <v>UND</v>
          </cell>
          <cell r="E1450">
            <v>108401</v>
          </cell>
        </row>
        <row r="1451">
          <cell r="B1451" t="str">
            <v>7319</v>
          </cell>
          <cell r="C1451" t="str">
            <v>Cableado Y Canalización E Instalación Del Equipamiento</v>
          </cell>
          <cell r="D1451" t="str">
            <v/>
          </cell>
          <cell r="E1451">
            <v>0</v>
          </cell>
        </row>
        <row r="1452">
          <cell r="B1452" t="str">
            <v>7320</v>
          </cell>
          <cell r="C1452" t="str">
            <v>Cable Fplr 2X18Awg Para Detección De Lazo Direccionable-Cable 2X18Awg</v>
          </cell>
          <cell r="D1452" t="str">
            <v>ML</v>
          </cell>
          <cell r="E1452">
            <v>2829</v>
          </cell>
        </row>
        <row r="1453">
          <cell r="B1453" t="str">
            <v>7321</v>
          </cell>
          <cell r="C1453" t="str">
            <v>Cable Fplr 4X18Awg Para Lazo De Notificación-Cable 4X18Awg</v>
          </cell>
          <cell r="D1453" t="str">
            <v>ML</v>
          </cell>
          <cell r="E1453">
            <v>3979</v>
          </cell>
        </row>
        <row r="1454">
          <cell r="B1454" t="str">
            <v>7322</v>
          </cell>
          <cell r="C1454" t="str">
            <v>Tubería Emt 3/4""- Tubería De Rutas De Detección De Incendios."</v>
          </cell>
          <cell r="D1454" t="str">
            <v>ML</v>
          </cell>
          <cell r="E1454">
            <v>23362</v>
          </cell>
        </row>
        <row r="1455">
          <cell r="B1455" t="str">
            <v>7323</v>
          </cell>
          <cell r="C1455" t="str">
            <v>Salida Para Detectores - Caja De Paso Metálica 12X12- Coraza De 3/4""- Coraza Flexible Con Aislante De Pvc- Conectores Para Coraza De 3/4""- Espiral Plástica Negra- Accesorios"</v>
          </cell>
          <cell r="D1455" t="str">
            <v>ML</v>
          </cell>
          <cell r="E1455">
            <v>28952</v>
          </cell>
        </row>
        <row r="1456">
          <cell r="B1456" t="str">
            <v>7324</v>
          </cell>
          <cell r="C1456" t="str">
            <v>Salida Para Estaciones Manuales- Caja De Paso Metálica 12X12- Conectores Para Coraza De 3/4""- Accesorios"</v>
          </cell>
          <cell r="D1456" t="str">
            <v>ML</v>
          </cell>
          <cell r="E1456">
            <v>11715</v>
          </cell>
        </row>
        <row r="1457">
          <cell r="B1457" t="str">
            <v>7325</v>
          </cell>
          <cell r="C1457" t="str">
            <v>Salida Para Altavoces- Caja De Paso Metálica 12X12- Conectores Para Coraza De 3/4""- Accesorios"</v>
          </cell>
          <cell r="D1457" t="str">
            <v>ML</v>
          </cell>
          <cell r="E1457">
            <v>19038</v>
          </cell>
        </row>
        <row r="1458">
          <cell r="B1458" t="str">
            <v>7326</v>
          </cell>
          <cell r="C1458" t="str">
            <v>Instalación Del Equipamiento</v>
          </cell>
          <cell r="D1458" t="str">
            <v>UND</v>
          </cell>
          <cell r="E1458">
            <v>8499076</v>
          </cell>
        </row>
        <row r="1459">
          <cell r="B1459">
            <v>7400</v>
          </cell>
          <cell r="C1459" t="str">
            <v xml:space="preserve">Cableado Estructural - Voz&amp;Datos </v>
          </cell>
          <cell r="D1459"/>
          <cell r="E1459"/>
        </row>
        <row r="1460">
          <cell r="B1460" t="str">
            <v>7401</v>
          </cell>
          <cell r="C1460" t="str">
            <v>Rack Cerrado De 2.10*.60*.80 Mtrs De 45 Und.</v>
          </cell>
          <cell r="D1460" t="str">
            <v>UND</v>
          </cell>
          <cell r="E1460">
            <v>2455134</v>
          </cell>
        </row>
        <row r="1461">
          <cell r="B1461" t="str">
            <v>7402</v>
          </cell>
          <cell r="C1461" t="str">
            <v>Switch De 48 P Capa 3 - Aministrable, Apilable 100/1000</v>
          </cell>
          <cell r="D1461" t="str">
            <v>UND</v>
          </cell>
          <cell r="E1461">
            <v>7735268</v>
          </cell>
        </row>
        <row r="1462">
          <cell r="B1462" t="str">
            <v>7403</v>
          </cell>
          <cell r="C1462" t="str">
            <v>Patch Panel De 24 Ptos Cat 7A Amp (Herraje + Jacks)</v>
          </cell>
          <cell r="D1462" t="str">
            <v>UND</v>
          </cell>
          <cell r="E1462">
            <v>1812768</v>
          </cell>
        </row>
        <row r="1463">
          <cell r="B1463" t="str">
            <v>7404</v>
          </cell>
          <cell r="C1463" t="str">
            <v>Patch Panel De 48 Ptos Cat 7A Amp (Herraje + Jacks)</v>
          </cell>
          <cell r="D1463" t="str">
            <v>UND</v>
          </cell>
          <cell r="E1463">
            <v>2842768</v>
          </cell>
        </row>
        <row r="1464">
          <cell r="B1464" t="str">
            <v>7405</v>
          </cell>
          <cell r="C1464" t="str">
            <v>Nvr 24 Puertos (Incluye Disco Duro De 2 Tb)</v>
          </cell>
          <cell r="D1464" t="str">
            <v>UND</v>
          </cell>
          <cell r="E1464">
            <v>1565535</v>
          </cell>
        </row>
        <row r="1465">
          <cell r="B1465" t="str">
            <v>7406</v>
          </cell>
          <cell r="C1465" t="str">
            <v>Switch De 24 P Administrable Para Cctv</v>
          </cell>
          <cell r="D1465" t="str">
            <v>UND</v>
          </cell>
          <cell r="E1465">
            <v>2070268</v>
          </cell>
        </row>
        <row r="1466">
          <cell r="B1466" t="str">
            <v>7407</v>
          </cell>
          <cell r="C1466" t="str">
            <v>Extensor De Señal Hmdi (Incluye Cable)</v>
          </cell>
          <cell r="D1466" t="str">
            <v>UND</v>
          </cell>
          <cell r="E1466">
            <v>272902</v>
          </cell>
        </row>
        <row r="1467">
          <cell r="B1467" t="str">
            <v>7408</v>
          </cell>
          <cell r="C1467" t="str">
            <v>Organizador De Cable Doble</v>
          </cell>
          <cell r="D1467" t="str">
            <v>UND</v>
          </cell>
          <cell r="E1467">
            <v>195571</v>
          </cell>
        </row>
        <row r="1468">
          <cell r="B1468" t="str">
            <v>7409</v>
          </cell>
          <cell r="C1468" t="str">
            <v>Kit De Refrigeracion</v>
          </cell>
          <cell r="D1468" t="str">
            <v>UND</v>
          </cell>
          <cell r="E1468">
            <v>239801</v>
          </cell>
        </row>
        <row r="1469">
          <cell r="B1469" t="str">
            <v>7410</v>
          </cell>
          <cell r="C1469" t="str">
            <v>Bandeja Metalica Para Soporte De Equipos Activos</v>
          </cell>
          <cell r="D1469" t="str">
            <v>UND</v>
          </cell>
          <cell r="E1469">
            <v>100401</v>
          </cell>
        </row>
        <row r="1470">
          <cell r="B1470" t="str">
            <v>7411</v>
          </cell>
          <cell r="C1470" t="str">
            <v>Multitoma De 8 Servicios Para Rack</v>
          </cell>
          <cell r="D1470" t="str">
            <v>UND</v>
          </cell>
          <cell r="E1470">
            <v>179690</v>
          </cell>
        </row>
        <row r="1471">
          <cell r="B1471" t="str">
            <v>7412</v>
          </cell>
          <cell r="C1471" t="str">
            <v>Cable Utp Cat 7A</v>
          </cell>
          <cell r="D1471" t="str">
            <v>ML</v>
          </cell>
          <cell r="E1471">
            <v>25891</v>
          </cell>
        </row>
        <row r="1472">
          <cell r="B1472" t="str">
            <v>7413</v>
          </cell>
          <cell r="C1472" t="str">
            <v>Patch Cord 3 Pies 4 Pares -  1 Metro</v>
          </cell>
          <cell r="D1472" t="str">
            <v>UND</v>
          </cell>
          <cell r="E1472">
            <v>82368</v>
          </cell>
        </row>
        <row r="1473">
          <cell r="B1473" t="str">
            <v>7414</v>
          </cell>
          <cell r="C1473" t="str">
            <v>Patch Cord 7 Pies 4 Pares -  2 Metros</v>
          </cell>
          <cell r="D1473" t="str">
            <v>UND</v>
          </cell>
          <cell r="E1473">
            <v>106934</v>
          </cell>
        </row>
        <row r="1474">
          <cell r="B1474" t="str">
            <v>7415</v>
          </cell>
          <cell r="C1474" t="str">
            <v>Jacks Tera  Amp Con Tapa Cat 7A</v>
          </cell>
          <cell r="D1474" t="str">
            <v>UND</v>
          </cell>
          <cell r="E1474">
            <v>87676</v>
          </cell>
        </row>
        <row r="1475">
          <cell r="B1475" t="str">
            <v>7416</v>
          </cell>
          <cell r="C1475" t="str">
            <v>Flace Plate Cat 7A Amp Blank Insert</v>
          </cell>
          <cell r="D1475" t="str">
            <v>UND</v>
          </cell>
          <cell r="E1475">
            <v>22304</v>
          </cell>
        </row>
        <row r="1476">
          <cell r="B1476" t="str">
            <v>7417</v>
          </cell>
          <cell r="C1476" t="str">
            <v>Bandeja Metalica Portacable (3*.30*.10 Mts)</v>
          </cell>
          <cell r="D1476" t="str">
            <v>ML</v>
          </cell>
          <cell r="E1476">
            <v>149285</v>
          </cell>
        </row>
        <row r="1477">
          <cell r="B1477" t="str">
            <v>7418</v>
          </cell>
          <cell r="C1477" t="str">
            <v>Tuberia Emt - 3/4"</v>
          </cell>
          <cell r="D1477" t="str">
            <v>ML</v>
          </cell>
          <cell r="E1477">
            <v>86288</v>
          </cell>
        </row>
        <row r="1478">
          <cell r="B1478" t="str">
            <v>7419</v>
          </cell>
          <cell r="C1478" t="str">
            <v>Acces Point: Poe 100/1000</v>
          </cell>
          <cell r="D1478" t="str">
            <v>UND</v>
          </cell>
          <cell r="E1478">
            <v>3964459</v>
          </cell>
        </row>
        <row r="1479">
          <cell r="B1479" t="str">
            <v>7420</v>
          </cell>
          <cell r="C1479" t="str">
            <v>Ups De 3 Kva Para Rack Online (Instalación)</v>
          </cell>
          <cell r="D1479" t="str">
            <v>UND</v>
          </cell>
          <cell r="E1479">
            <v>15402</v>
          </cell>
        </row>
        <row r="1480">
          <cell r="B1480" t="str">
            <v>7421</v>
          </cell>
          <cell r="C1480" t="str">
            <v>CERTIFICACION DE PUNTOS CAT 7A</v>
          </cell>
          <cell r="D1480" t="str">
            <v>UND</v>
          </cell>
          <cell r="E1480">
            <v>5281</v>
          </cell>
        </row>
        <row r="1481">
          <cell r="B1481" t="str">
            <v>7422</v>
          </cell>
          <cell r="C1481" t="str">
            <v>Sistema Llamado Paciente-Enfermería</v>
          </cell>
          <cell r="D1481" t="str">
            <v>UND</v>
          </cell>
          <cell r="E1481">
            <v>140543406</v>
          </cell>
        </row>
        <row r="1482">
          <cell r="B1482" t="str">
            <v>7423</v>
          </cell>
          <cell r="C1482" t="str">
            <v>Sistema De Información Online-Complementario Al Sistema De Llamado De Enfermería</v>
          </cell>
          <cell r="D1482" t="str">
            <v>UND</v>
          </cell>
          <cell r="E1482">
            <v>4641000</v>
          </cell>
        </row>
        <row r="1483">
          <cell r="B1483" t="str">
            <v>7424</v>
          </cell>
          <cell r="C1483" t="str">
            <v>Sistema Llamado Paciente-Enfermería (Equipo)</v>
          </cell>
          <cell r="D1483" t="str">
            <v>UND</v>
          </cell>
          <cell r="E1483">
            <v>67231549</v>
          </cell>
        </row>
        <row r="1484">
          <cell r="B1484" t="str">
            <v>7425</v>
          </cell>
          <cell r="C1484" t="str">
            <v>Instalacion Sistema Llamado Paciente - Enfermeria</v>
          </cell>
          <cell r="D1484" t="str">
            <v>UND</v>
          </cell>
          <cell r="E1484">
            <v>9758000</v>
          </cell>
        </row>
        <row r="1485">
          <cell r="B1485"/>
          <cell r="C1485"/>
          <cell r="D1485"/>
          <cell r="E1485"/>
        </row>
        <row r="1486">
          <cell r="B1486" t="str">
            <v>7500</v>
          </cell>
          <cell r="C1486" t="str">
            <v>Gases Medicinales</v>
          </cell>
          <cell r="D1486"/>
          <cell r="E1486"/>
        </row>
        <row r="1487">
          <cell r="B1487" t="str">
            <v>7501</v>
          </cell>
          <cell r="C1487" t="str">
            <v>"Alarma De Área Ohio O2 Vac Con Sensores Remotos Y Valvulas De Bola De 1/4"", Ref. 261852-12; Incluyeinstalación De La Caja, El Panel Y Los Sensores, Interconexión Electrica Interna De Los Modulos, Configuración Y Pruebas De Funcionamiento. (Cableado A Cer</v>
          </cell>
          <cell r="D1487" t="str">
            <v>UND</v>
          </cell>
          <cell r="E1487">
            <v>6344173</v>
          </cell>
        </row>
        <row r="1488">
          <cell r="B1488" t="str">
            <v>7502</v>
          </cell>
          <cell r="C1488" t="str">
            <v>"Alarma De Área Ohio O2 Vac Air Con Sensores Remotos Y Valvulas De Bola De 1/4"", Ref. 261853-124; Incluye Instalación De La Caja, El Panel Y Los Sensores, Interconexión Electrica Interna De Los Modulos,Configuración Y Pruebas De Funcionamiento. (Cableado</v>
          </cell>
          <cell r="D1488" t="str">
            <v>UND</v>
          </cell>
          <cell r="E1488">
            <v>6401224</v>
          </cell>
        </row>
        <row r="1489">
          <cell r="B1489" t="str">
            <v>7503</v>
          </cell>
          <cell r="C1489" t="str">
            <v>Tubería De Cobre Tipo L. Díam:  1/2"</v>
          </cell>
          <cell r="D1489" t="str">
            <v>UND</v>
          </cell>
          <cell r="E1489">
            <v>49699</v>
          </cell>
        </row>
        <row r="1490">
          <cell r="B1490" t="str">
            <v>7504</v>
          </cell>
          <cell r="C1490" t="str">
            <v>Tubería De Cobre Tipo L. Díam:  3/4"</v>
          </cell>
          <cell r="D1490" t="str">
            <v>UND</v>
          </cell>
          <cell r="E1490">
            <v>67224</v>
          </cell>
        </row>
        <row r="1491">
          <cell r="B1491" t="str">
            <v>7505</v>
          </cell>
          <cell r="C1491" t="str">
            <v>Tubería De Cobre Tipo L. Díam:  1"</v>
          </cell>
          <cell r="D1491" t="str">
            <v>UND</v>
          </cell>
          <cell r="E1491">
            <v>87755</v>
          </cell>
        </row>
        <row r="1492">
          <cell r="B1492" t="str">
            <v>7506</v>
          </cell>
          <cell r="C1492" t="str">
            <v>"Válvula De Corte En Acero Inoxidable Tipo 4 Tornillos 1000 Wog. (No Procedencia Asiática) Díam: 1/2"".Incluye Adaptadores De Bronce. Todo Costo"</v>
          </cell>
          <cell r="D1492" t="str">
            <v>UND</v>
          </cell>
          <cell r="E1492">
            <v>131815</v>
          </cell>
        </row>
        <row r="1493">
          <cell r="B1493" t="str">
            <v>7507</v>
          </cell>
          <cell r="C1493" t="str">
            <v>"Válvula De Corte En Acero Inoxidable Tipo 4 Tornillos 1000 Wog. (No Procedencia Asiática) Díam:  3/4"".Incluye Adaptadores De Bronce. Todo Costo"</v>
          </cell>
          <cell r="D1493" t="str">
            <v>UND</v>
          </cell>
          <cell r="E1493">
            <v>180734</v>
          </cell>
        </row>
        <row r="1494">
          <cell r="B1494" t="str">
            <v>7508</v>
          </cell>
          <cell r="C1494" t="str">
            <v>"Válvula De Corte En Acero Inoxidable Tipo 4 Tornillos 1000 Wog. (No Procedencia Asiática) Díam:  1"".Incluye Adaptadores De Bronce. Todo Costo"</v>
          </cell>
          <cell r="D1494" t="str">
            <v>UND</v>
          </cell>
          <cell r="E1494">
            <v>138151</v>
          </cell>
        </row>
        <row r="1495">
          <cell r="B1495" t="str">
            <v>7509</v>
          </cell>
          <cell r="C1495" t="str">
            <v>"Caja De Válvulas Con Válvulas Tipo 4 Tornillos 600 Wog. Díam:  1/2""-3/4"". Fabricación Nacional. Incluyeinstalación"</v>
          </cell>
          <cell r="D1495" t="str">
            <v>UND</v>
          </cell>
          <cell r="E1495">
            <v>935334</v>
          </cell>
        </row>
        <row r="1496">
          <cell r="B1496" t="str">
            <v>7510</v>
          </cell>
          <cell r="C1496" t="str">
            <v>"Caja De Válvulas Con Válvulas Tipo 4 Tornillos 600 Wog. Díam:  1/2""-1"". Fabricación Nacional. Incluyeinstalación"</v>
          </cell>
          <cell r="D1496" t="str">
            <v>UND</v>
          </cell>
          <cell r="E1496">
            <v>1060771</v>
          </cell>
        </row>
        <row r="1497">
          <cell r="B1497" t="str">
            <v>7511</v>
          </cell>
          <cell r="C1497" t="str">
            <v>"Caja De Válvulas Con Válvulas Tipo 4 Tornillos 600 Wog. Díam:  1/2""-1/2""-3/4"". Fabricación Nacional.Incluye Instalación"</v>
          </cell>
          <cell r="D1497" t="str">
            <v>UND</v>
          </cell>
          <cell r="E1497">
            <v>1249696</v>
          </cell>
        </row>
        <row r="1498">
          <cell r="B1498" t="str">
            <v>7512</v>
          </cell>
          <cell r="C1498" t="str">
            <v>Pah Chem Wall Outlet - 1/2" - O2</v>
          </cell>
          <cell r="D1498" t="str">
            <v>UND</v>
          </cell>
          <cell r="E1498">
            <v>263533</v>
          </cell>
        </row>
        <row r="1499">
          <cell r="B1499" t="str">
            <v>7513</v>
          </cell>
          <cell r="C1499" t="str">
            <v>Pah Chem Wall Outlet - 1/2" - Vac</v>
          </cell>
          <cell r="D1499" t="str">
            <v>UND</v>
          </cell>
          <cell r="E1499">
            <v>263533</v>
          </cell>
        </row>
        <row r="1500">
          <cell r="B1500" t="str">
            <v>7514</v>
          </cell>
          <cell r="C1500" t="str">
            <v>Pah Chem Wall Outlet - 1/2" - Air</v>
          </cell>
          <cell r="D1500" t="str">
            <v>UND</v>
          </cell>
          <cell r="E1500">
            <v>263533</v>
          </cell>
        </row>
        <row r="1501">
          <cell r="B1501" t="str">
            <v>7515</v>
          </cell>
          <cell r="C1501" t="str">
            <v>Panel De Cabecera De 1,0 M . (Instalación)</v>
          </cell>
          <cell r="D1501" t="str">
            <v>UND</v>
          </cell>
          <cell r="E1501">
            <v>20495</v>
          </cell>
        </row>
        <row r="1502">
          <cell r="B1502">
            <v>7600</v>
          </cell>
          <cell r="C1502" t="str">
            <v>Ventilación Mecánica</v>
          </cell>
          <cell r="D1502"/>
          <cell r="E1502"/>
        </row>
        <row r="1503">
          <cell r="B1503" t="str">
            <v>7601</v>
          </cell>
          <cell r="C1503" t="str">
            <v>Unidad Manejadora de Agua Helada Trabajo Pesado Doble Pared Caudal 4100-4200 Cfm, Incluye: Ventilador Motor Trifásico 220/440 Voltios, Filtro HEPA 99.5 a 99.99 %</v>
          </cell>
          <cell r="D1503" t="str">
            <v>UND</v>
          </cell>
          <cell r="E1503">
            <v>68984300</v>
          </cell>
        </row>
        <row r="1504">
          <cell r="B1504" t="str">
            <v>7602</v>
          </cell>
          <cell r="C1504" t="str">
            <v>Unidad Manejadora De Agua Helada Trabajo Pesado Doble Pared Caudal 4500 a 5000 Cfm, Incluye: Ventilador Motor Trifásico 220/440 Voltios, Filtro HEPA 99.5 a 99.99 %</v>
          </cell>
          <cell r="D1504" t="str">
            <v>UND</v>
          </cell>
          <cell r="E1504">
            <v>65688000</v>
          </cell>
        </row>
        <row r="1505">
          <cell r="B1505" t="str">
            <v>7603</v>
          </cell>
          <cell r="C1505" t="str">
            <v>Unidad de control para unidad manejadora con termostato para control de ventilación.  Y variador de frecuencia 10 - 15HP 208 V/48 - 60 Hz</v>
          </cell>
          <cell r="D1505" t="str">
            <v>UND</v>
          </cell>
          <cell r="E1505">
            <v>10318011</v>
          </cell>
        </row>
        <row r="1506">
          <cell r="B1506" t="str">
            <v>7604</v>
          </cell>
          <cell r="C1506" t="str">
            <v>Filtro Fotocatalítico Para Depuración Activa</v>
          </cell>
          <cell r="D1506" t="str">
            <v>UND</v>
          </cell>
          <cell r="E1506">
            <v>5359659</v>
          </cell>
        </row>
        <row r="1507">
          <cell r="B1507" t="str">
            <v>7605</v>
          </cell>
          <cell r="C1507" t="str">
            <v>Caja/Extractor de ventilación, incluye ventilador centrífugo de doble oído DA, incluye filtros y prefiltros, Caudal: 1900 a 2000 C.F.M., Motor Trifásico 220/440V.</v>
          </cell>
          <cell r="D1507" t="str">
            <v>UND</v>
          </cell>
          <cell r="E1507">
            <v>10051787</v>
          </cell>
        </row>
        <row r="1508">
          <cell r="B1508" t="str">
            <v>7606</v>
          </cell>
          <cell r="C1508" t="str">
            <v>Caja/Extractor de ventilación, incluye ventilador centrífugo de doble oído DA, incluye filtros en aluminio lavables y prefiltros, Caudal: 9500 a 10000 C.F.M.,Motor Trifásico 230/460V.</v>
          </cell>
          <cell r="D1508" t="str">
            <v>UND</v>
          </cell>
          <cell r="E1508">
            <v>38725278</v>
          </cell>
        </row>
        <row r="1509">
          <cell r="B1509" t="str">
            <v>7607</v>
          </cell>
          <cell r="C1509" t="str">
            <v>Caja/Extractor de ventilación, incluye ventilador centrífugo de doble oído DA, incluye filtros y prefiltros, Caudal: 1500 a 1750 C.F.M., Motor Trifásico 220/440V.</v>
          </cell>
          <cell r="D1509" t="str">
            <v>UND</v>
          </cell>
          <cell r="E1509">
            <v>9912712</v>
          </cell>
        </row>
        <row r="1510">
          <cell r="B1510" t="str">
            <v>7608</v>
          </cell>
          <cell r="C1510" t="str">
            <v>Ventilador - extractor centrifugo, incluye drenaje y compuerta de inspección, Caudal: 800 a 850 C.F.M., Motor Trifásico 220/440V.</v>
          </cell>
          <cell r="D1510" t="str">
            <v>UND</v>
          </cell>
          <cell r="E1510">
            <v>7505271</v>
          </cell>
        </row>
        <row r="1511">
          <cell r="B1511" t="str">
            <v>7609</v>
          </cell>
          <cell r="C1511" t="str">
            <v>Extractor helicocentrifugo en línea, Caudal: 450 a 550 C.F.M., potencia de 100 a 150 Wtts, 110 V.</v>
          </cell>
          <cell r="D1511" t="str">
            <v>UND</v>
          </cell>
          <cell r="E1511">
            <v>1990216</v>
          </cell>
        </row>
        <row r="1512">
          <cell r="B1512" t="str">
            <v>7610</v>
          </cell>
          <cell r="C1512" t="str">
            <v>Extractor helicocentrifugo en línea, Caudal: 300 a 350 C.F.M., 50 a 75 Wtts, 110 V.</v>
          </cell>
          <cell r="D1512" t="str">
            <v>UND</v>
          </cell>
          <cell r="E1512">
            <v>1448301</v>
          </cell>
        </row>
        <row r="1513">
          <cell r="B1513" t="str">
            <v>7611</v>
          </cell>
          <cell r="C1513" t="str">
            <v xml:space="preserve">Extractor helicocentrifugo en línea, Caudal: 150 a 200 C.F.M., potencia de 25 a 50 Wtts, 110 V. </v>
          </cell>
          <cell r="D1513" t="str">
            <v>UND</v>
          </cell>
          <cell r="E1513">
            <v>1318818</v>
          </cell>
        </row>
        <row r="1514">
          <cell r="B1514" t="str">
            <v>7612</v>
          </cell>
          <cell r="C1514" t="str">
            <v>Unidad de control para unidad extracción aislados y antecámara  para control de ventilación con transmisor de presión diferencial.  Con variador de frecuencia  208 V/48 - 60 Hz</v>
          </cell>
          <cell r="D1514" t="str">
            <v>UND</v>
          </cell>
          <cell r="E1514">
            <v>13632645</v>
          </cell>
        </row>
        <row r="1515">
          <cell r="B1515" t="str">
            <v>7613</v>
          </cell>
          <cell r="C1515" t="str">
            <v>Unidad Manejadora de Expansion Directa Trabajo Pesado Doble Pared  - Pintura Electrostatica Uso Exterior Para 1000 a 1250 CFM Incluye Filtros Planos 35% A 65 % 9 - Ventilador Motor 3 Fases 220/440V, Filtros Hepa 99.5 A 99.99%</v>
          </cell>
          <cell r="D1515" t="str">
            <v>UND</v>
          </cell>
          <cell r="E1515">
            <v>31570700</v>
          </cell>
        </row>
        <row r="1516">
          <cell r="B1516" t="str">
            <v>7614</v>
          </cell>
          <cell r="C1516" t="str">
            <v>Persiana antirretorno de 600x600 mm2, de cierre hermético, en chapa de acero galvanizado y láminas en aluminio. Incorpora imanes permanentes para tarado de sobrepresión. Incluido portes, embalajes, suministro y montaje de  y puesta en marcha.</v>
          </cell>
          <cell r="D1516" t="str">
            <v>M2</v>
          </cell>
          <cell r="E1516">
            <v>336600</v>
          </cell>
        </row>
        <row r="1517">
          <cell r="B1517" t="str">
            <v>7615</v>
          </cell>
          <cell r="C1517" t="str">
            <v>Tubería de 2 1/2" de diámetro, aislada con poliuretano y enchaquetada con acero inoxidable  (agua helada)</v>
          </cell>
          <cell r="D1517" t="str">
            <v>ML</v>
          </cell>
          <cell r="E1517">
            <v>158776</v>
          </cell>
        </row>
        <row r="1518">
          <cell r="B1518" t="str">
            <v>7616</v>
          </cell>
          <cell r="C1518" t="str">
            <v>Tubería de 2" de diámetro, aislada con poliuretano y enchaquetada con acero inoxidable  (agua helada)</v>
          </cell>
          <cell r="D1518" t="str">
            <v>ML</v>
          </cell>
          <cell r="E1518">
            <v>137245</v>
          </cell>
        </row>
        <row r="1519">
          <cell r="B1519" t="str">
            <v>7617</v>
          </cell>
          <cell r="C1519" t="str">
            <v>Accesorios de tuberías de lineas de agua helada</v>
          </cell>
          <cell r="D1519" t="str">
            <v>KIT</v>
          </cell>
          <cell r="E1519">
            <v>2587306</v>
          </cell>
        </row>
        <row r="1520">
          <cell r="B1520" t="str">
            <v>7618</v>
          </cell>
          <cell r="C1520" t="str">
            <v>Unidad de control del aire - Sistema separado - Horizontal: Regulador de aire con sensor de apertura</v>
          </cell>
          <cell r="D1520" t="str">
            <v>UND</v>
          </cell>
          <cell r="E1520">
            <v>2338317</v>
          </cell>
        </row>
        <row r="1521">
          <cell r="B1521" t="str">
            <v>7619</v>
          </cell>
          <cell r="C1521" t="str">
            <v>Ducto En Lámina Galvanizada Para Sistema De Hvac Renovación De Aire</v>
          </cell>
          <cell r="D1521" t="str">
            <v>M2</v>
          </cell>
          <cell r="E1521">
            <v>104667</v>
          </cell>
        </row>
        <row r="1522">
          <cell r="B1522" t="str">
            <v>7620</v>
          </cell>
          <cell r="C1522" t="str">
            <v>Ducto En Lámina Galvanizada Para Sistema De Hvac Retorno De Aire</v>
          </cell>
          <cell r="D1522" t="str">
            <v>M2</v>
          </cell>
          <cell r="E1522">
            <v>97578</v>
          </cell>
        </row>
        <row r="1523">
          <cell r="B1523" t="str">
            <v>7621</v>
          </cell>
          <cell r="C1523" t="str">
            <v>Ducto En Lámina Galvanizada Para Sistema De Hvac Extracción De Aires</v>
          </cell>
          <cell r="D1523" t="str">
            <v>M2</v>
          </cell>
          <cell r="E1523">
            <v>93795</v>
          </cell>
        </row>
        <row r="1524">
          <cell r="B1524" t="str">
            <v>7622</v>
          </cell>
          <cell r="C1524" t="str">
            <v>Suministro E Instalación De Aislamientos Para Ducto En Fibra De Vidrio Para Sistema De Hvac</v>
          </cell>
          <cell r="D1524" t="str">
            <v>M2</v>
          </cell>
          <cell r="E1524">
            <v>85723</v>
          </cell>
        </row>
        <row r="1525">
          <cell r="B1525" t="str">
            <v>7623</v>
          </cell>
          <cell r="C1525" t="str">
            <v>Difusores De Ventiulación (Remates De Ductos) 8X8"</v>
          </cell>
          <cell r="D1525" t="str">
            <v>UND</v>
          </cell>
          <cell r="E1525">
            <v>73343</v>
          </cell>
        </row>
        <row r="1526">
          <cell r="B1526" t="str">
            <v>7624</v>
          </cell>
          <cell r="C1526" t="str">
            <v>Difusores De Ventiulación (Remates De Ductos) 10X10"</v>
          </cell>
          <cell r="D1526" t="str">
            <v>UND</v>
          </cell>
          <cell r="E1526">
            <v>99866</v>
          </cell>
        </row>
        <row r="1527">
          <cell r="B1527" t="str">
            <v>7625</v>
          </cell>
          <cell r="C1527" t="str">
            <v>Difusores De Ventiulación (Remates De Ductos) 12X12"</v>
          </cell>
          <cell r="D1527" t="str">
            <v>UND</v>
          </cell>
          <cell r="E1527">
            <v>109002</v>
          </cell>
        </row>
        <row r="1528">
          <cell r="B1528" t="str">
            <v>7626</v>
          </cell>
          <cell r="C1528" t="str">
            <v>Difusor  4 vías con dámper (remates de ductos) 14x14"</v>
          </cell>
          <cell r="D1528" t="str">
            <v>UND</v>
          </cell>
          <cell r="E1528">
            <v>135455</v>
          </cell>
        </row>
        <row r="1529">
          <cell r="B1529" t="str">
            <v>7627</v>
          </cell>
          <cell r="C1529" t="str">
            <v>Rejillas De Retorno Y Extyracción (Remates De Ductos) 6X6"</v>
          </cell>
          <cell r="D1529" t="str">
            <v>UND</v>
          </cell>
          <cell r="E1529">
            <v>37166</v>
          </cell>
        </row>
        <row r="1530">
          <cell r="B1530" t="str">
            <v>7628</v>
          </cell>
          <cell r="C1530" t="str">
            <v>Rejillas De Retorno Y Extyracción (Remates De Ductos) 8X6"</v>
          </cell>
          <cell r="D1530" t="str">
            <v>UND</v>
          </cell>
          <cell r="E1530">
            <v>43166</v>
          </cell>
        </row>
        <row r="1531">
          <cell r="B1531" t="str">
            <v>7629</v>
          </cell>
          <cell r="C1531" t="str">
            <v>Rejillas De Retorno Y Extyracción (Remates De Ductos) 8X8"</v>
          </cell>
          <cell r="D1531" t="str">
            <v>UND</v>
          </cell>
          <cell r="E1531">
            <v>51166</v>
          </cell>
        </row>
        <row r="1532">
          <cell r="B1532" t="str">
            <v>7630</v>
          </cell>
          <cell r="C1532" t="str">
            <v>Rejillas De Retorno Y Extyracción (Remates De Ductos) 10X10"</v>
          </cell>
          <cell r="D1532" t="str">
            <v>UND</v>
          </cell>
          <cell r="E1532">
            <v>61166</v>
          </cell>
        </row>
        <row r="1533">
          <cell r="B1533" t="str">
            <v>7631</v>
          </cell>
          <cell r="C1533" t="str">
            <v>Rejillas De Retorno Y Extyracción (Remates De Ductos) 12X12"</v>
          </cell>
          <cell r="D1533" t="str">
            <v>UND</v>
          </cell>
          <cell r="E1533">
            <v>71166</v>
          </cell>
        </row>
        <row r="1534">
          <cell r="B1534" t="str">
            <v>7632</v>
          </cell>
          <cell r="C1534" t="str">
            <v>Rejillas de retorno aleta fija con damper (remates de ductos) 16x12"</v>
          </cell>
          <cell r="D1534" t="str">
            <v>UND</v>
          </cell>
          <cell r="E1534">
            <v>94505</v>
          </cell>
        </row>
        <row r="1535">
          <cell r="B1535" t="str">
            <v>7633</v>
          </cell>
          <cell r="C1535" t="str">
            <v>Cableado  De Red Bac Net Ms/Tp Bus Fc Non Plenum 3X22</v>
          </cell>
          <cell r="D1535" t="str">
            <v>ML</v>
          </cell>
          <cell r="E1535">
            <v>25833</v>
          </cell>
        </row>
        <row r="1536">
          <cell r="B1536" t="str">
            <v>7634</v>
          </cell>
          <cell r="C1536" t="str">
            <v>Cableado En  Alambre Eléctrico #10</v>
          </cell>
          <cell r="D1536" t="str">
            <v>ML</v>
          </cell>
          <cell r="E1536">
            <v>33524</v>
          </cell>
        </row>
        <row r="1537">
          <cell r="B1537" t="str">
            <v>7635</v>
          </cell>
          <cell r="C1537" t="str">
            <v>Instalación Sistema De Control</v>
          </cell>
          <cell r="D1537" t="str">
            <v>UND</v>
          </cell>
          <cell r="E1537">
            <v>7019295</v>
          </cell>
        </row>
        <row r="1538">
          <cell r="B1538" t="str">
            <v>7636</v>
          </cell>
          <cell r="C1538" t="str">
            <v>Puertas De Enlaces</v>
          </cell>
          <cell r="D1538" t="str">
            <v>UND</v>
          </cell>
          <cell r="E1538">
            <v>4168994</v>
          </cell>
        </row>
        <row r="1539">
          <cell r="B1539" t="str">
            <v>7637</v>
          </cell>
          <cell r="C1539" t="str">
            <v>Relay Y Sockets</v>
          </cell>
          <cell r="D1539" t="str">
            <v>UND</v>
          </cell>
          <cell r="E1539">
            <v>113397</v>
          </cell>
        </row>
        <row r="1540">
          <cell r="B1540" t="str">
            <v>7638</v>
          </cell>
          <cell r="C1540" t="str">
            <v>Interruptor Regulador De Presión Corriente Sólida Con Disparo 0,25 A</v>
          </cell>
          <cell r="D1540" t="str">
            <v>UND</v>
          </cell>
          <cell r="E1540">
            <v>125170</v>
          </cell>
        </row>
        <row r="1541">
          <cell r="B1541" t="str">
            <v>7639</v>
          </cell>
          <cell r="C1541" t="str">
            <v>Variador De Frecuencia</v>
          </cell>
          <cell r="D1541" t="str">
            <v>UND</v>
          </cell>
          <cell r="E1541">
            <v>6667521</v>
          </cell>
        </row>
        <row r="1542">
          <cell r="B1542" t="str">
            <v>7640</v>
          </cell>
          <cell r="C1542" t="str">
            <v>Tablero Eléctrico De Control Y Regulación De Equipos 110 - 220 V</v>
          </cell>
          <cell r="D1542" t="str">
            <v>UND</v>
          </cell>
          <cell r="E1542">
            <v>2764928</v>
          </cell>
        </row>
        <row r="1543">
          <cell r="B1543" t="str">
            <v>7641</v>
          </cell>
          <cell r="C1543" t="str">
            <v>Instalacion de Equipo de Depuracion, Aire Acondicionado y Retorno UMA-01 y UMA-02</v>
          </cell>
          <cell r="D1543" t="str">
            <v>UND</v>
          </cell>
          <cell r="E1543">
            <v>6887923</v>
          </cell>
        </row>
        <row r="1544">
          <cell r="B1544" t="str">
            <v>7642</v>
          </cell>
          <cell r="C1544" t="str">
            <v>Instalacion de Equipo de Depuracion Activa, Calefaccion y Retorno Photocatalasys UMA-03</v>
          </cell>
          <cell r="D1544" t="str">
            <v>UND</v>
          </cell>
          <cell r="E1544">
            <v>3631941</v>
          </cell>
        </row>
        <row r="1545">
          <cell r="B1545" t="str">
            <v>7643</v>
          </cell>
          <cell r="C1545" t="str">
            <v>Montaje de Ventilador Axial Para Instalacion en Conducto Para un Caudal Inferior a 2000 CFM</v>
          </cell>
          <cell r="D1545" t="str">
            <v>UND</v>
          </cell>
          <cell r="E1545">
            <v>181017</v>
          </cell>
        </row>
        <row r="1546">
          <cell r="B1546" t="str">
            <v>7644</v>
          </cell>
          <cell r="C1546" t="str">
            <v>Montaje de Ventilador Axial Para Instalacion en Conducto Para un Caudal Aproximado de 10.000 CFM,</v>
          </cell>
          <cell r="D1546" t="str">
            <v>UND</v>
          </cell>
          <cell r="E1546">
            <v>286907</v>
          </cell>
        </row>
        <row r="1547">
          <cell r="B1547" t="str">
            <v>7645</v>
          </cell>
          <cell r="C1547" t="str">
            <v>Software De Control Del Sistema</v>
          </cell>
          <cell r="D1547" t="str">
            <v>UND</v>
          </cell>
          <cell r="E1547">
            <v>9110659</v>
          </cell>
        </row>
        <row r="1548">
          <cell r="B1548" t="str">
            <v>7646</v>
          </cell>
          <cell r="C1548" t="str">
            <v>Unidad Condensadora de Alta Eficiencia 3TR Con Compresor 3 Fases 220V</v>
          </cell>
          <cell r="D1548" t="str">
            <v>UND</v>
          </cell>
          <cell r="E1548">
            <v>5497800</v>
          </cell>
        </row>
        <row r="1549">
          <cell r="B1549">
            <v>7700</v>
          </cell>
          <cell r="C1549" t="str">
            <v>Otras actividades Viales</v>
          </cell>
          <cell r="D1549"/>
          <cell r="E1549"/>
        </row>
        <row r="1550">
          <cell r="B1550" t="str">
            <v>7701</v>
          </cell>
          <cell r="C1550" t="str">
            <v>Anclaje activo cable 1/2"x4 Alta resistencia (inc. Perfor, lechada, toron, tensada)</v>
          </cell>
          <cell r="D1550" t="str">
            <v>ml</v>
          </cell>
          <cell r="E1550">
            <v>399174</v>
          </cell>
        </row>
        <row r="1551">
          <cell r="B1551" t="str">
            <v>7702</v>
          </cell>
          <cell r="C1551" t="str">
            <v>Anclaje activo cable 1/2"x6 Alta resistencia (inc. Perfor, lechada, toron, tensada)</v>
          </cell>
          <cell r="D1551" t="str">
            <v>ml</v>
          </cell>
          <cell r="E1551">
            <v>433869</v>
          </cell>
        </row>
        <row r="1552">
          <cell r="B1552" t="str">
            <v>7703</v>
          </cell>
          <cell r="C1552" t="str">
            <v>Anclaje en varilla 3/8"- perf de 1/2" - prof 10 cm - long25 cm</v>
          </cell>
          <cell r="D1552" t="str">
            <v xml:space="preserve">und </v>
          </cell>
          <cell r="E1552">
            <v>13885</v>
          </cell>
        </row>
        <row r="1553">
          <cell r="B1553" t="str">
            <v>7704</v>
          </cell>
          <cell r="C1553" t="str">
            <v>Anillo en concreto f´c=3.000 para Caisson (Diam:1,2 m)(inc. Excavacion y refuerzo)(alt = 1 m)(acarreo de 8 km)</v>
          </cell>
          <cell r="D1553" t="str">
            <v>ml</v>
          </cell>
          <cell r="E1553">
            <v>562811</v>
          </cell>
        </row>
        <row r="1554">
          <cell r="B1554" t="str">
            <v>7705</v>
          </cell>
          <cell r="C1554" t="str">
            <v>Bacheo en mezcla asfáltica MDC-19 (acarreo 55 km)</v>
          </cell>
          <cell r="D1554" t="str">
            <v>m3</v>
          </cell>
          <cell r="E1554">
            <v>687748</v>
          </cell>
        </row>
        <row r="1555">
          <cell r="B1555" t="str">
            <v>7706</v>
          </cell>
          <cell r="C1555" t="str">
            <v>Baranda metalica (inc. Instalacion y pintura)</v>
          </cell>
          <cell r="D1555" t="str">
            <v>ml</v>
          </cell>
          <cell r="E1555">
            <v>256277</v>
          </cell>
        </row>
        <row r="1556">
          <cell r="B1556" t="str">
            <v>7707</v>
          </cell>
          <cell r="C1556" t="str">
            <v>Canal con pantallas deflectoras f'c 3000 psi (acarreo petreos de 8 km)</v>
          </cell>
          <cell r="D1556" t="str">
            <v>m3</v>
          </cell>
          <cell r="E1556">
            <v>681264</v>
          </cell>
        </row>
        <row r="1557">
          <cell r="B1557" t="str">
            <v>7708</v>
          </cell>
          <cell r="C1557" t="str">
            <v>Concreto  de 4000 psi o 28 Mpa (acarreo de 70 km)</v>
          </cell>
          <cell r="D1557" t="str">
            <v>m3</v>
          </cell>
          <cell r="E1557">
            <v>498054</v>
          </cell>
        </row>
        <row r="1558">
          <cell r="B1558" t="str">
            <v>7709</v>
          </cell>
          <cell r="C1558" t="str">
            <v>Concreto de 2000 psi o 14 Mpa (acareo de 70 km)</v>
          </cell>
          <cell r="D1558" t="str">
            <v>m3</v>
          </cell>
          <cell r="E1558">
            <v>404597</v>
          </cell>
        </row>
        <row r="1559">
          <cell r="B1559" t="str">
            <v>7710</v>
          </cell>
          <cell r="C1559" t="str">
            <v>Concreto de 2000 psi o 14 Mpa (acarreo de 8 km)</v>
          </cell>
          <cell r="D1559" t="str">
            <v>m3</v>
          </cell>
          <cell r="E1559">
            <v>312456</v>
          </cell>
        </row>
        <row r="1560">
          <cell r="B1560" t="str">
            <v>7711</v>
          </cell>
          <cell r="C1560" t="str">
            <v>Concreto de 3000 psi o 21 Mpa (acarreo 4 km)</v>
          </cell>
          <cell r="D1560" t="str">
            <v>m3</v>
          </cell>
          <cell r="E1560">
            <v>347753</v>
          </cell>
        </row>
        <row r="1561">
          <cell r="B1561" t="str">
            <v>7712</v>
          </cell>
          <cell r="C1561" t="str">
            <v>Concreto de 3000 psi o 21 Mpa (acarreo de 25 km)</v>
          </cell>
          <cell r="D1561" t="str">
            <v>m3</v>
          </cell>
          <cell r="E1561">
            <v>379857</v>
          </cell>
        </row>
        <row r="1562">
          <cell r="B1562" t="str">
            <v>7713</v>
          </cell>
          <cell r="C1562" t="str">
            <v>Concreto de 3000 psi o 21 Mpa (acarreo de 70 km)</v>
          </cell>
          <cell r="D1562" t="str">
            <v>m3</v>
          </cell>
          <cell r="E1562">
            <v>469353</v>
          </cell>
        </row>
        <row r="1563">
          <cell r="B1563" t="str">
            <v>7714</v>
          </cell>
          <cell r="C1563" t="str">
            <v>Concreto de 3000 psi o 21 Mpa (acarreo de 8 km)</v>
          </cell>
          <cell r="D1563" t="str">
            <v>m3</v>
          </cell>
          <cell r="E1563">
            <v>362952</v>
          </cell>
        </row>
        <row r="1564">
          <cell r="B1564" t="str">
            <v>7715</v>
          </cell>
          <cell r="C1564" t="str">
            <v>Concreto de 4000 psi o 28 Mpa (acarreo de 8 km)</v>
          </cell>
          <cell r="D1564" t="str">
            <v>m3</v>
          </cell>
          <cell r="E1564">
            <v>412422</v>
          </cell>
        </row>
        <row r="1565">
          <cell r="B1565" t="str">
            <v>7716</v>
          </cell>
          <cell r="C1565" t="str">
            <v>Concreto f´c=3.000 para caisson (acarreo petreos 8 km)</v>
          </cell>
          <cell r="D1565" t="str">
            <v>ml</v>
          </cell>
          <cell r="E1565">
            <v>527161</v>
          </cell>
        </row>
        <row r="1566">
          <cell r="B1566" t="str">
            <v>7717</v>
          </cell>
          <cell r="C1566" t="str">
            <v>Concreto f'c 4000 psi para estructuras (acarreo de petreos 8 km)</v>
          </cell>
          <cell r="D1566" t="str">
            <v>m3</v>
          </cell>
          <cell r="E1566">
            <v>734849</v>
          </cell>
        </row>
        <row r="1567">
          <cell r="B1567" t="str">
            <v>7718</v>
          </cell>
          <cell r="C1567" t="str">
            <v>Concreto para estructura f'c 3000 psi (acarreo petreos de 25 km)</v>
          </cell>
          <cell r="D1567" t="str">
            <v>m3</v>
          </cell>
          <cell r="E1567">
            <v>535191</v>
          </cell>
        </row>
        <row r="1568">
          <cell r="B1568" t="str">
            <v>7719</v>
          </cell>
          <cell r="C1568" t="str">
            <v>Concreto para estructura f'c 3000 psi (acarreo petreos de 70 km)</v>
          </cell>
          <cell r="D1568" t="str">
            <v>m3</v>
          </cell>
          <cell r="E1568">
            <v>674001</v>
          </cell>
        </row>
        <row r="1569">
          <cell r="B1569" t="str">
            <v>7720</v>
          </cell>
          <cell r="C1569" t="str">
            <v>Concreto para estructura f'c 3000 psi (acarreo petreos de 8 km)</v>
          </cell>
          <cell r="D1569" t="str">
            <v>m3</v>
          </cell>
          <cell r="E1569">
            <v>682906</v>
          </cell>
        </row>
        <row r="1570">
          <cell r="B1570" t="str">
            <v>7721</v>
          </cell>
          <cell r="C1570" t="str">
            <v>Concreto para solados f'c: 2000 psi (acarreo de petros de 8 km)</v>
          </cell>
          <cell r="D1570" t="str">
            <v>m3</v>
          </cell>
          <cell r="E1570">
            <v>385964</v>
          </cell>
        </row>
        <row r="1571">
          <cell r="B1571" t="str">
            <v>7722</v>
          </cell>
          <cell r="C1571" t="str">
            <v>Concreto Resistencia 35MPa (A)  (acarreo petreos de 45 km)</v>
          </cell>
          <cell r="D1571" t="str">
            <v>m3</v>
          </cell>
          <cell r="E1571">
            <v>882294</v>
          </cell>
        </row>
        <row r="1572">
          <cell r="B1572" t="str">
            <v>7723</v>
          </cell>
          <cell r="C1572" t="str">
            <v>Construccion anden en concreto 3000 psi e=10 cm (acarreo petreos de 25 km)</v>
          </cell>
          <cell r="D1572" t="str">
            <v>m3</v>
          </cell>
          <cell r="E1572">
            <v>56087</v>
          </cell>
        </row>
        <row r="1573">
          <cell r="B1573" t="str">
            <v>7724</v>
          </cell>
          <cell r="C1573" t="str">
            <v>Corte asfalto a maquina para cunetas</v>
          </cell>
          <cell r="D1573" t="str">
            <v>ml</v>
          </cell>
          <cell r="E1573">
            <v>7129</v>
          </cell>
        </row>
        <row r="1574">
          <cell r="B1574" t="str">
            <v>7725</v>
          </cell>
          <cell r="C1574" t="str">
            <v>Cuneta de Concreto Vaciada In Situ; incluye la conformacion de la superficie de apoyo (acarreo de 10 km)</v>
          </cell>
          <cell r="D1574" t="str">
            <v>m3</v>
          </cell>
          <cell r="E1574">
            <v>511055</v>
          </cell>
        </row>
        <row r="1575">
          <cell r="B1575" t="str">
            <v>7726</v>
          </cell>
          <cell r="C1575" t="str">
            <v>Cuneta de Concreto Vaciada In Situ; incluye la conformacion de la superficie de apoyo (acarreo de 25 km)</v>
          </cell>
          <cell r="D1575" t="str">
            <v>m3</v>
          </cell>
          <cell r="E1575">
            <v>519301</v>
          </cell>
        </row>
        <row r="1576">
          <cell r="B1576" t="str">
            <v>7727</v>
          </cell>
          <cell r="C1576" t="str">
            <v>Cuneta de Concreto Vaciada In Situ; incluye la conformacion de la superficie de apoyo (acarreo de 8 km)</v>
          </cell>
          <cell r="D1576" t="str">
            <v>m3</v>
          </cell>
          <cell r="E1576">
            <v>486631</v>
          </cell>
        </row>
        <row r="1577">
          <cell r="B1577" t="str">
            <v>7728</v>
          </cell>
          <cell r="C1577" t="str">
            <v>Dado y mensulas en concreto f'c 4000 psi (acarreo petreos de 8 km)</v>
          </cell>
          <cell r="D1577" t="str">
            <v>m3</v>
          </cell>
          <cell r="E1577">
            <v>729242</v>
          </cell>
        </row>
        <row r="1578">
          <cell r="B1578" t="str">
            <v>7729</v>
          </cell>
          <cell r="C1578" t="str">
            <v>Demolición y rotura de concreto, Incluye cargue y retiro de sobrantes hasta 15 Km</v>
          </cell>
          <cell r="D1578" t="str">
            <v>m3</v>
          </cell>
          <cell r="E1578">
            <v>142541</v>
          </cell>
        </row>
        <row r="1579">
          <cell r="B1579" t="str">
            <v>7730</v>
          </cell>
          <cell r="C1579" t="str">
            <v>Demolición y rotura de concreto, Incluye cargue y retiro de sobrantes hasta 25 Km</v>
          </cell>
          <cell r="D1579" t="str">
            <v>m3</v>
          </cell>
          <cell r="E1579">
            <v>148099</v>
          </cell>
        </row>
        <row r="1580">
          <cell r="B1580" t="str">
            <v>7731</v>
          </cell>
          <cell r="C1580" t="str">
            <v>Demolición y rotura de concreto, Incluye cargue y retiro de sobrantes hasta 50 Km</v>
          </cell>
          <cell r="D1580" t="str">
            <v>m3</v>
          </cell>
          <cell r="E1580">
            <v>201143</v>
          </cell>
        </row>
        <row r="1581">
          <cell r="B1581" t="str">
            <v>7732</v>
          </cell>
          <cell r="C1581" t="str">
            <v>Demolición y rotura de concreto, Incluye cargue y retiro de sobrantes hasta 70 Km</v>
          </cell>
          <cell r="D1581" t="str">
            <v>m3</v>
          </cell>
          <cell r="E1581">
            <v>233863</v>
          </cell>
        </row>
        <row r="1582">
          <cell r="B1582" t="str">
            <v>7733</v>
          </cell>
          <cell r="C1582" t="str">
            <v>Desmonte de tubería en concreto de 24" incluye cargue y retiro de sobrantes hasta 25Km</v>
          </cell>
          <cell r="D1582" t="str">
            <v>ml</v>
          </cell>
          <cell r="E1582">
            <v>23446</v>
          </cell>
        </row>
        <row r="1583">
          <cell r="B1583" t="str">
            <v>7734</v>
          </cell>
          <cell r="C1583" t="str">
            <v>Desmonte de tubería en concreto de 24" incluye cargue y retiro de sobrantes hasta 70Km</v>
          </cell>
          <cell r="D1583" t="str">
            <v>ml</v>
          </cell>
          <cell r="E1583">
            <v>78079</v>
          </cell>
        </row>
        <row r="1584">
          <cell r="B1584" t="str">
            <v>7735</v>
          </cell>
          <cell r="C1584" t="str">
            <v>Desmonte y limpieza en zonas no boscosas</v>
          </cell>
          <cell r="D1584" t="str">
            <v>m2</v>
          </cell>
          <cell r="E1584">
            <v>355</v>
          </cell>
        </row>
        <row r="1585">
          <cell r="B1585" t="str">
            <v>7736</v>
          </cell>
          <cell r="C1585" t="str">
            <v>Desmonte y limpieza en zonas no boscosas</v>
          </cell>
          <cell r="D1585" t="str">
            <v>ha</v>
          </cell>
          <cell r="E1585">
            <v>811106</v>
          </cell>
        </row>
        <row r="1586">
          <cell r="B1586" t="str">
            <v>7737</v>
          </cell>
          <cell r="C1586" t="str">
            <v>Enrocado de proteccion en concreto ciclopeo e=0.2 m (f'c 3000 psi)(acarreo de 8 km)</v>
          </cell>
          <cell r="D1586" t="str">
            <v>m2</v>
          </cell>
          <cell r="E1586">
            <v>62306</v>
          </cell>
        </row>
        <row r="1587">
          <cell r="B1587" t="str">
            <v>7738</v>
          </cell>
          <cell r="C1587" t="str">
            <v xml:space="preserve">Excavacion a maquina para explanaciones, canales y préstamos </v>
          </cell>
          <cell r="D1587" t="str">
            <v>m3</v>
          </cell>
          <cell r="E1587">
            <v>4483</v>
          </cell>
        </row>
        <row r="1588">
          <cell r="B1588" t="str">
            <v>7739</v>
          </cell>
          <cell r="C1588" t="str">
            <v>Filtro frances 0,3 x 1.0 (Inc. Geotextil NT 1600, grava)(acarreo petreos de 12 km)</v>
          </cell>
          <cell r="D1588" t="str">
            <v>ml</v>
          </cell>
          <cell r="E1588">
            <v>52442</v>
          </cell>
        </row>
        <row r="1589">
          <cell r="B1589" t="str">
            <v>7740</v>
          </cell>
          <cell r="C1589" t="str">
            <v>Filtro Frances longitudinal (0.60x1.00m) (Inc. Geotextil NT 1600, grava)(acarreo de 25 km)</v>
          </cell>
          <cell r="D1589" t="str">
            <v>ml</v>
          </cell>
          <cell r="E1589">
            <v>119959</v>
          </cell>
        </row>
        <row r="1590">
          <cell r="B1590" t="str">
            <v>7741</v>
          </cell>
          <cell r="C1590" t="str">
            <v>Filtro Frances longitudinal (0.60x1.00m) (Inc. Geotextil NT 1600, grava)(acarreo de 70 km)</v>
          </cell>
          <cell r="D1590" t="str">
            <v>ml</v>
          </cell>
          <cell r="E1590">
            <v>105824</v>
          </cell>
        </row>
        <row r="1591">
          <cell r="B1591" t="str">
            <v>7742</v>
          </cell>
          <cell r="C1591" t="str">
            <v>Fresado pavimento asfáltico con espesor e=10cm, incluye retiro de material hasta 25 km</v>
          </cell>
          <cell r="D1591" t="str">
            <v>m3</v>
          </cell>
          <cell r="E1591">
            <v>7932</v>
          </cell>
        </row>
        <row r="1592">
          <cell r="B1592" t="str">
            <v>7743</v>
          </cell>
          <cell r="C1592" t="str">
            <v>Fresado pavimento asfáltico con espesor e=10cm, incluye retiro de material hasta 40 km</v>
          </cell>
          <cell r="D1592" t="str">
            <v>m3</v>
          </cell>
          <cell r="E1592">
            <v>112703</v>
          </cell>
        </row>
        <row r="1593">
          <cell r="B1593" t="str">
            <v>7744</v>
          </cell>
          <cell r="C1593" t="str">
            <v>Gavion triple torsion c13 (10x10) - inc geotextil NT 1600 (acarreo 10 km)</v>
          </cell>
          <cell r="D1593" t="str">
            <v>m3</v>
          </cell>
          <cell r="E1593">
            <v>151657</v>
          </cell>
        </row>
        <row r="1594">
          <cell r="B1594" t="str">
            <v>7745</v>
          </cell>
          <cell r="C1594" t="str">
            <v>Geotextil para repavimentacion</v>
          </cell>
          <cell r="D1594" t="str">
            <v>m2</v>
          </cell>
          <cell r="E1594">
            <v>5429</v>
          </cell>
        </row>
        <row r="1595">
          <cell r="B1595" t="str">
            <v>7746</v>
          </cell>
          <cell r="C1595" t="str">
            <v>Grava para cimentacion de tuberia (acarreo de 25 km)</v>
          </cell>
          <cell r="D1595" t="str">
            <v>m3</v>
          </cell>
          <cell r="E1595">
            <v>133084</v>
          </cell>
        </row>
        <row r="1596">
          <cell r="B1596" t="str">
            <v>7747</v>
          </cell>
          <cell r="C1596" t="str">
            <v>Grava para cimentacion de tuberia (acarreo de 45 km)</v>
          </cell>
          <cell r="D1596" t="str">
            <v>m3</v>
          </cell>
          <cell r="E1596">
            <v>146145</v>
          </cell>
        </row>
        <row r="1597">
          <cell r="B1597" t="str">
            <v>7748</v>
          </cell>
          <cell r="C1597" t="str">
            <v>Grava para cimentacion de tuberia (acarreo de 70 km)</v>
          </cell>
          <cell r="D1597" t="str">
            <v>m3</v>
          </cell>
          <cell r="E1597">
            <v>202465</v>
          </cell>
        </row>
        <row r="1598">
          <cell r="B1598" t="str">
            <v>7749</v>
          </cell>
          <cell r="C1598" t="str">
            <v>Grava para cimentacion de tuberia (acarreo de 8 km)</v>
          </cell>
          <cell r="D1598" t="str">
            <v>m3</v>
          </cell>
          <cell r="E1598">
            <v>92881</v>
          </cell>
        </row>
        <row r="1599">
          <cell r="B1599" t="str">
            <v>7750</v>
          </cell>
          <cell r="C1599" t="str">
            <v>Instalación de tubería de 36" PVC L=6.5 m para cambio en transversales existentes</v>
          </cell>
          <cell r="D1599" t="str">
            <v>und</v>
          </cell>
          <cell r="E1599">
            <v>8465042</v>
          </cell>
        </row>
        <row r="1600">
          <cell r="B1600" t="str">
            <v>7751</v>
          </cell>
          <cell r="C1600" t="str">
            <v>Limpieza a mano de puentes y pontones</v>
          </cell>
          <cell r="D1600" t="str">
            <v>ml</v>
          </cell>
          <cell r="E1600">
            <v>4399</v>
          </cell>
        </row>
        <row r="1601">
          <cell r="B1601" t="str">
            <v>7752</v>
          </cell>
          <cell r="C1601" t="str">
            <v>Limpieza de concreto con chorro de agua (hidrolavado)</v>
          </cell>
          <cell r="D1601" t="str">
            <v>m2</v>
          </cell>
          <cell r="E1601">
            <v>5190</v>
          </cell>
        </row>
        <row r="1602">
          <cell r="B1602" t="str">
            <v>7753</v>
          </cell>
          <cell r="C1602" t="str">
            <v>Limpieza estructura metalica con chorro de arena</v>
          </cell>
          <cell r="D1602" t="str">
            <v>m2</v>
          </cell>
          <cell r="E1602">
            <v>40631</v>
          </cell>
        </row>
        <row r="1603">
          <cell r="B1603" t="str">
            <v>7754</v>
          </cell>
          <cell r="C1603" t="str">
            <v>Lleno manual con material de prestamo (acarreo de 10 km)</v>
          </cell>
          <cell r="D1603" t="str">
            <v>m3</v>
          </cell>
          <cell r="E1603">
            <v>73704</v>
          </cell>
        </row>
        <row r="1604">
          <cell r="B1604" t="str">
            <v>7755</v>
          </cell>
          <cell r="C1604" t="str">
            <v>Lleno manual con material de prestamo (acarreo de 15 km)</v>
          </cell>
          <cell r="D1604" t="str">
            <v>m3</v>
          </cell>
          <cell r="E1604">
            <v>81413</v>
          </cell>
        </row>
        <row r="1605">
          <cell r="B1605" t="str">
            <v>7756</v>
          </cell>
          <cell r="C1605" t="str">
            <v>Pavimento en concreto hidráulico MR 40, e= 20 cm(acarreo petreos de 25 km)</v>
          </cell>
          <cell r="D1605" t="str">
            <v>m3</v>
          </cell>
          <cell r="E1605">
            <v>151099</v>
          </cell>
        </row>
        <row r="1606">
          <cell r="B1606" t="str">
            <v>7757</v>
          </cell>
          <cell r="C1606" t="str">
            <v>Pintura estructura metalica (sistema tricapa)</v>
          </cell>
          <cell r="D1606" t="str">
            <v>m2</v>
          </cell>
          <cell r="E1606">
            <v>24638</v>
          </cell>
        </row>
        <row r="1607">
          <cell r="B1607" t="str">
            <v>7758</v>
          </cell>
          <cell r="C1607" t="str">
            <v>Recubrimiento en concreto 3000 psi estribos e=12 cm</v>
          </cell>
          <cell r="D1607" t="str">
            <v>m2</v>
          </cell>
          <cell r="E1607">
            <v>72224</v>
          </cell>
        </row>
        <row r="1608">
          <cell r="B1608" t="str">
            <v>7759</v>
          </cell>
          <cell r="C1608" t="str">
            <v>Refuerzo para estructura en lamina de acero A36</v>
          </cell>
          <cell r="D1608" t="str">
            <v>kg</v>
          </cell>
          <cell r="E1608">
            <v>10060</v>
          </cell>
        </row>
        <row r="1609">
          <cell r="B1609" t="str">
            <v>7760</v>
          </cell>
          <cell r="C1609" t="str">
            <v>Sello de grietas en pavimento asfáltico sin ruteo</v>
          </cell>
          <cell r="D1609" t="str">
            <v>ml</v>
          </cell>
          <cell r="E1609">
            <v>2495</v>
          </cell>
        </row>
        <row r="1610">
          <cell r="B1610" t="str">
            <v>7761</v>
          </cell>
          <cell r="C1610" t="str">
            <v>Subdren horizontal de 3" conglomerado</v>
          </cell>
          <cell r="D1610" t="str">
            <v>ml</v>
          </cell>
          <cell r="E1610">
            <v>104152</v>
          </cell>
        </row>
        <row r="1611">
          <cell r="B1611" t="str">
            <v>7762</v>
          </cell>
          <cell r="C1611" t="str">
            <v>Suministro, extension y compactacion Base Granular (acarreo de 25 km)</v>
          </cell>
          <cell r="D1611" t="str">
            <v>m3</v>
          </cell>
          <cell r="E1611">
            <v>128119</v>
          </cell>
        </row>
        <row r="1612">
          <cell r="B1612" t="str">
            <v>7763</v>
          </cell>
          <cell r="C1612" t="str">
            <v>Suministro, extension y compactacion Base Granular (acarreo de 45 km)</v>
          </cell>
          <cell r="D1612" t="str">
            <v>m3</v>
          </cell>
          <cell r="E1612">
            <v>154366</v>
          </cell>
        </row>
        <row r="1613">
          <cell r="B1613" t="str">
            <v>7764</v>
          </cell>
          <cell r="C1613" t="str">
            <v>Suministro, extension y compactacion Base Granular (acarreo de 70 km)</v>
          </cell>
          <cell r="D1613" t="str">
            <v>m3</v>
          </cell>
          <cell r="E1613">
            <v>201767</v>
          </cell>
        </row>
        <row r="1614">
          <cell r="B1614" t="str">
            <v>7765</v>
          </cell>
          <cell r="C1614" t="str">
            <v>Suministro, extension y compactacion Base Granular (acarreo de 8 km)</v>
          </cell>
          <cell r="D1614" t="str">
            <v>m3</v>
          </cell>
          <cell r="E1614">
            <v>101909</v>
          </cell>
        </row>
        <row r="1615">
          <cell r="B1615" t="str">
            <v>7766</v>
          </cell>
          <cell r="C1615" t="str">
            <v>Suministro, extension y compactacion Sub-base Granular (acarreo de 45 km)</v>
          </cell>
          <cell r="D1615" t="str">
            <v>m3</v>
          </cell>
          <cell r="E1615">
            <v>146269</v>
          </cell>
        </row>
        <row r="1616">
          <cell r="B1616" t="str">
            <v>7767</v>
          </cell>
          <cell r="C1616" t="str">
            <v>Suministro, Figurado y amarre Acero de refuerzo 60000PSI 420Mpa (acarreo 10 km)</v>
          </cell>
          <cell r="D1616" t="str">
            <v>kg</v>
          </cell>
          <cell r="E1616">
            <v>4645</v>
          </cell>
        </row>
        <row r="1617">
          <cell r="B1617" t="str">
            <v>7768</v>
          </cell>
          <cell r="C1617" t="str">
            <v>Suministro, Figurado y amarre Acero de refuerzo 60000PSI 420Mpa (acarreo 18 km)</v>
          </cell>
          <cell r="D1617" t="str">
            <v>kg</v>
          </cell>
          <cell r="E1617">
            <v>4716</v>
          </cell>
        </row>
        <row r="1618">
          <cell r="B1618" t="str">
            <v>7769</v>
          </cell>
          <cell r="C1618" t="str">
            <v>Suministro, Figurado y amarre Acero de refuerzo 60000PSI 420Mpa (acarreo 25 km)</v>
          </cell>
          <cell r="D1618" t="str">
            <v>kg</v>
          </cell>
          <cell r="E1618">
            <v>4760</v>
          </cell>
        </row>
        <row r="1619">
          <cell r="B1619" t="str">
            <v>7770</v>
          </cell>
          <cell r="C1619" t="str">
            <v>Suministro, Figurado y amarre Acero de refuerzo 60000PSI 420Mpa (acarreo 8 km)</v>
          </cell>
          <cell r="D1619" t="str">
            <v>kg</v>
          </cell>
          <cell r="E1619">
            <v>4569</v>
          </cell>
        </row>
        <row r="1620">
          <cell r="B1620" t="str">
            <v>7771</v>
          </cell>
          <cell r="C1620" t="str">
            <v>Suministro, riego y compactación de carpeta asfáltica MDC-19 (acarreo 45 km)</v>
          </cell>
          <cell r="D1620" t="str">
            <v>m3</v>
          </cell>
          <cell r="E1620">
            <v>711022</v>
          </cell>
        </row>
        <row r="1621">
          <cell r="B1621" t="str">
            <v>7772</v>
          </cell>
          <cell r="C1621" t="str">
            <v>Suministro, riego y compactación de carpeta asfáltica MDC-19 (acarreo 55 km)</v>
          </cell>
          <cell r="D1621" t="str">
            <v>m3</v>
          </cell>
          <cell r="E1621">
            <v>709169</v>
          </cell>
        </row>
        <row r="1622">
          <cell r="B1622" t="str">
            <v>7773</v>
          </cell>
          <cell r="C1622" t="str">
            <v>Suministro, riego y compactación de carpeta asfáltica MDC-19 (acarreo 60 km)</v>
          </cell>
          <cell r="D1622" t="str">
            <v>m3</v>
          </cell>
          <cell r="E1622">
            <v>743267</v>
          </cell>
        </row>
        <row r="1623">
          <cell r="B1623" t="str">
            <v>7774</v>
          </cell>
          <cell r="C1623" t="str">
            <v>Suministro, riego y compactación de carpeta asfáltica MDC-19 (acarreo 75 km)</v>
          </cell>
          <cell r="D1623" t="str">
            <v>m3</v>
          </cell>
          <cell r="E1623">
            <v>766167</v>
          </cell>
        </row>
        <row r="1624">
          <cell r="B1624" t="str">
            <v>7775</v>
          </cell>
          <cell r="C1624" t="str">
            <v>Suministro, Riego y Compactacion de Sub-Base granular (acarreo de 25 km)</v>
          </cell>
          <cell r="D1624" t="str">
            <v>m3</v>
          </cell>
          <cell r="E1624">
            <v>120100</v>
          </cell>
        </row>
        <row r="1625">
          <cell r="B1625" t="str">
            <v>7776</v>
          </cell>
          <cell r="C1625" t="str">
            <v>Suministro, Riego y Compactacion de Sub-Base granular (acarreo de 70 km)</v>
          </cell>
          <cell r="D1625" t="str">
            <v>m3</v>
          </cell>
          <cell r="E1625">
            <v>189212</v>
          </cell>
        </row>
        <row r="1626">
          <cell r="B1626" t="str">
            <v>7777</v>
          </cell>
          <cell r="C1626" t="str">
            <v>Suministro, Riego y Compactacion de Sub-Base granular (acarreo de 8 km)</v>
          </cell>
          <cell r="D1626" t="str">
            <v>m3</v>
          </cell>
          <cell r="E1626">
            <v>93812</v>
          </cell>
        </row>
        <row r="1627">
          <cell r="B1627" t="str">
            <v>7778</v>
          </cell>
          <cell r="C1627" t="str">
            <v>Tachas reflectivas (de dos sentidos)</v>
          </cell>
          <cell r="D1627" t="str">
            <v>und</v>
          </cell>
          <cell r="E1627">
            <v>7268</v>
          </cell>
        </row>
        <row r="1628">
          <cell r="B1628" t="str">
            <v>7779</v>
          </cell>
          <cell r="C1628" t="str">
            <v>Tapa en concreto sobre columpio e=0.06 f'c 3000 psi (acarreo petreos de 8 km)</v>
          </cell>
          <cell r="D1628" t="str">
            <v>m2</v>
          </cell>
          <cell r="E1628">
            <v>49280</v>
          </cell>
        </row>
        <row r="1629">
          <cell r="B1629" t="str">
            <v>7780</v>
          </cell>
          <cell r="C1629" t="str">
            <v>Topografia integral para proyectos (incluye localizacion y conformacion de capas granulares)</v>
          </cell>
          <cell r="D1629" t="str">
            <v>km</v>
          </cell>
          <cell r="E1629">
            <v>3677572</v>
          </cell>
        </row>
        <row r="1630">
          <cell r="B1630" t="str">
            <v>7781</v>
          </cell>
          <cell r="C1630" t="str">
            <v>Transporte de materiales provenientes de la excavación de la explanación, canales y préstamos para distancias mayores de mil metros (1.000 m), medido a partir de 100m</v>
          </cell>
          <cell r="D1630" t="str">
            <v>m3-km</v>
          </cell>
          <cell r="E1630">
            <v>1186</v>
          </cell>
        </row>
        <row r="1631">
          <cell r="B1631" t="str">
            <v>7782</v>
          </cell>
          <cell r="C1631" t="str">
            <v>Trinchos en guadua (h=1.0)</v>
          </cell>
          <cell r="D1631" t="str">
            <v>ml</v>
          </cell>
          <cell r="E1631">
            <v>67862</v>
          </cell>
        </row>
        <row r="1632">
          <cell r="B1632" t="str">
            <v>7783</v>
          </cell>
          <cell r="C1632" t="str">
            <v>Tubería PVC de 900 mm de diametro interior (acarreo de 45 km)</v>
          </cell>
          <cell r="D1632" t="str">
            <v>ml</v>
          </cell>
          <cell r="E1632">
            <v>1298821</v>
          </cell>
        </row>
        <row r="1633">
          <cell r="B1633" t="str">
            <v>7784</v>
          </cell>
          <cell r="C1633" t="str">
            <v>Tubería PVC de 900 mm de diametro interior (acarreo de 45 km)</v>
          </cell>
          <cell r="D1633" t="str">
            <v>ml</v>
          </cell>
          <cell r="E1633">
            <v>909634</v>
          </cell>
        </row>
        <row r="1634">
          <cell r="B1634" t="str">
            <v>7785</v>
          </cell>
          <cell r="C1634" t="str">
            <v>Viga canal en T f'c 4000 psi (acarreo de petreos de 8 km)</v>
          </cell>
          <cell r="D1634" t="str">
            <v>m3</v>
          </cell>
          <cell r="E1634">
            <v>779244</v>
          </cell>
        </row>
        <row r="1635">
          <cell r="B1635" t="str">
            <v>7786</v>
          </cell>
          <cell r="C1635" t="str">
            <v>Zanjas de coronacion en suelo-cemento (10:1) (Seccion trap 1-0,7, h=0,4)</v>
          </cell>
          <cell r="D1635" t="str">
            <v>ml</v>
          </cell>
          <cell r="E1635">
            <v>32475</v>
          </cell>
        </row>
        <row r="1636">
          <cell r="B1636" t="str">
            <v>7787</v>
          </cell>
          <cell r="C1636" t="str">
            <v>Material de afirmado (acarreo de 25 Km)</v>
          </cell>
          <cell r="D1636" t="str">
            <v>m3</v>
          </cell>
          <cell r="E1636">
            <v>92493</v>
          </cell>
        </row>
        <row r="1637">
          <cell r="B1637" t="str">
            <v>7788</v>
          </cell>
          <cell r="C1637" t="str">
            <v>Construcción de cunetas en concreto de 3000 PSI (esp=2,10 cm) (Incluye conformación de superficie de apoyo)(Acarreo de 70 Km)</v>
          </cell>
          <cell r="D1637" t="str">
            <v>m2</v>
          </cell>
          <cell r="E1637">
            <v>123794</v>
          </cell>
        </row>
        <row r="1638">
          <cell r="B1638" t="str">
            <v>7789</v>
          </cell>
          <cell r="C1638" t="str">
            <v>Suministro e instalaciòn de malla electrosoldada 4 mm. Abertura de 0.15x0.15m.</v>
          </cell>
          <cell r="D1638" t="str">
            <v>m2</v>
          </cell>
          <cell r="E1638">
            <v>11204</v>
          </cell>
        </row>
        <row r="1639">
          <cell r="B1639"/>
          <cell r="C1639"/>
          <cell r="D1639"/>
          <cell r="E1639"/>
        </row>
        <row r="1640">
          <cell r="B1640"/>
          <cell r="C1640"/>
          <cell r="D1640"/>
          <cell r="E1640"/>
        </row>
        <row r="1641">
          <cell r="B1641"/>
          <cell r="C1641"/>
          <cell r="D1641"/>
          <cell r="E1641"/>
        </row>
        <row r="1642">
          <cell r="B1642"/>
          <cell r="C1642"/>
          <cell r="D1642"/>
          <cell r="E1642"/>
        </row>
        <row r="1643">
          <cell r="B1643"/>
          <cell r="C1643"/>
          <cell r="D1643"/>
          <cell r="E1643"/>
        </row>
        <row r="1644">
          <cell r="B1644"/>
          <cell r="C1644"/>
          <cell r="D1644"/>
          <cell r="E1644"/>
        </row>
        <row r="1645">
          <cell r="B1645"/>
          <cell r="C1645"/>
          <cell r="D1645"/>
          <cell r="E1645"/>
        </row>
        <row r="1646">
          <cell r="B1646"/>
          <cell r="C1646"/>
          <cell r="D1646"/>
          <cell r="E1646"/>
        </row>
        <row r="1647">
          <cell r="B1647"/>
          <cell r="C1647"/>
          <cell r="D1647"/>
          <cell r="E1647"/>
        </row>
        <row r="1648">
          <cell r="B1648"/>
          <cell r="C1648"/>
          <cell r="D1648"/>
          <cell r="E1648"/>
        </row>
        <row r="1649">
          <cell r="B1649"/>
          <cell r="C1649"/>
          <cell r="D1649"/>
          <cell r="E1649"/>
        </row>
        <row r="1650">
          <cell r="B1650"/>
          <cell r="C1650"/>
          <cell r="D1650"/>
          <cell r="E1650"/>
        </row>
        <row r="1651">
          <cell r="B1651"/>
          <cell r="C1651"/>
          <cell r="D1651"/>
          <cell r="E1651"/>
        </row>
        <row r="1652">
          <cell r="B1652"/>
          <cell r="C1652"/>
          <cell r="D1652"/>
          <cell r="E1652"/>
        </row>
      </sheetData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MAT"/>
      <sheetName val="DATOS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Inicio"/>
      <sheetName val="Presentación"/>
      <sheetName val="Equipo Técnico"/>
      <sheetName val="Asp. Metodologicos"/>
      <sheetName val="Precios de Ref."/>
      <sheetName val="Esp. Tec. Insumos"/>
      <sheetName val="AIU Min"/>
      <sheetName val="AIU Sel A"/>
      <sheetName val="AIU Lic"/>
      <sheetName val="FACTOR P."/>
      <sheetName val="SALAR"/>
      <sheetName val="MAT"/>
      <sheetName val="DATOS"/>
      <sheetName val="BASE"/>
      <sheetName val="PRESUPUESTO"/>
      <sheetName val="41"/>
      <sheetName val="FormatoVial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ANEXO"/>
      <sheetName val="FormatoSocial"/>
      <sheetName val="AnalisisSocial"/>
      <sheetName val="CAN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5">
          <cell r="F15">
            <v>4055449.86</v>
          </cell>
        </row>
        <row r="22">
          <cell r="F22">
            <v>3072310.5</v>
          </cell>
        </row>
      </sheetData>
      <sheetData sheetId="12" refreshError="1"/>
      <sheetData sheetId="13" refreshError="1">
        <row r="5">
          <cell r="C5" t="str">
            <v>REPÚBLICA DE COLOMBIA</v>
          </cell>
        </row>
        <row r="6">
          <cell r="C6" t="str">
            <v>DEPARTAMENTO DEL QUINDÍO</v>
          </cell>
        </row>
        <row r="7">
          <cell r="C7" t="str">
            <v>SECRETARÍA DE AGUAS E INFRAESTRUCTURA</v>
          </cell>
        </row>
        <row r="9">
          <cell r="C9" t="str">
            <v>MAYO DE 2020</v>
          </cell>
        </row>
      </sheetData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4A4029-CDFA-4393-A98F-9BACEEE6B88F}">
  <sheetPr codeName="Hoja49">
    <tabColor rgb="FFFFFF00"/>
  </sheetPr>
  <dimension ref="A1:J80"/>
  <sheetViews>
    <sheetView tabSelected="1" view="pageBreakPreview" topLeftCell="A31" zoomScaleNormal="100" zoomScaleSheetLayoutView="100" workbookViewId="0">
      <selection activeCell="B25" sqref="B25:H63"/>
    </sheetView>
  </sheetViews>
  <sheetFormatPr baseColWidth="10" defaultRowHeight="15" customHeight="1" x14ac:dyDescent="0.2"/>
  <cols>
    <col min="1" max="1" width="8.7109375" style="1" customWidth="1"/>
    <col min="2" max="2" width="10.85546875" style="4" customWidth="1"/>
    <col min="3" max="3" width="6" style="63" customWidth="1"/>
    <col min="4" max="4" width="64.140625" style="62" customWidth="1"/>
    <col min="5" max="5" width="7.5703125" style="2" customWidth="1"/>
    <col min="6" max="6" width="15" style="2" customWidth="1"/>
    <col min="7" max="7" width="16.5703125" style="63" customWidth="1"/>
    <col min="8" max="8" width="21.7109375" style="2" customWidth="1"/>
    <col min="9" max="9" width="16.5703125" style="2" bestFit="1" customWidth="1"/>
    <col min="10" max="10" width="14.42578125" style="2" bestFit="1" customWidth="1"/>
    <col min="11" max="16384" width="11.42578125" style="2"/>
  </cols>
  <sheetData>
    <row r="1" spans="1:10" ht="15" customHeight="1" x14ac:dyDescent="0.2">
      <c r="B1" s="204" t="str">
        <f>+[1]DATOS!C5</f>
        <v>REPÚBLICA DE COLOMBIA</v>
      </c>
      <c r="C1" s="204"/>
      <c r="D1" s="204"/>
      <c r="E1" s="204"/>
      <c r="F1" s="204"/>
      <c r="G1" s="204"/>
      <c r="H1" s="204"/>
    </row>
    <row r="2" spans="1:10" ht="12.75" x14ac:dyDescent="0.2">
      <c r="B2" s="204" t="str">
        <f>+[1]DATOS!C6</f>
        <v>DEPARTAMENTO DEL QUINDÍO</v>
      </c>
      <c r="C2" s="204"/>
      <c r="D2" s="204"/>
      <c r="E2" s="204"/>
      <c r="F2" s="204"/>
      <c r="G2" s="204"/>
      <c r="H2" s="204"/>
    </row>
    <row r="3" spans="1:10" ht="12.75" x14ac:dyDescent="0.2">
      <c r="B3" s="204" t="str">
        <f>+[1]DATOS!C7</f>
        <v>SECRETARÍA DE AGUAS E INFRAESTRUCTURA</v>
      </c>
      <c r="C3" s="204"/>
      <c r="D3" s="204"/>
      <c r="E3" s="204"/>
      <c r="F3" s="204"/>
      <c r="G3" s="204"/>
      <c r="H3" s="204"/>
    </row>
    <row r="4" spans="1:10" ht="12.75" x14ac:dyDescent="0.2">
      <c r="B4" s="204"/>
      <c r="C4" s="204"/>
      <c r="D4" s="204"/>
      <c r="E4" s="204"/>
      <c r="F4" s="204"/>
      <c r="G4" s="204"/>
      <c r="H4" s="204"/>
    </row>
    <row r="5" spans="1:10" ht="20.25" x14ac:dyDescent="0.2">
      <c r="B5" s="205" t="s">
        <v>0</v>
      </c>
      <c r="C5" s="205"/>
      <c r="D5" s="205"/>
      <c r="E5" s="205"/>
      <c r="F5" s="205"/>
      <c r="G5" s="205"/>
      <c r="H5" s="205"/>
      <c r="I5" s="3"/>
    </row>
    <row r="6" spans="1:10" ht="20.25" x14ac:dyDescent="0.2">
      <c r="B6" s="205" t="s">
        <v>1</v>
      </c>
      <c r="C6" s="205"/>
      <c r="D6" s="205"/>
      <c r="E6" s="205"/>
      <c r="F6" s="205"/>
      <c r="G6" s="205"/>
      <c r="H6" s="205"/>
      <c r="I6" s="3"/>
    </row>
    <row r="7" spans="1:10" ht="14.25" x14ac:dyDescent="0.2">
      <c r="C7" s="5"/>
      <c r="D7" s="6"/>
      <c r="E7" s="7"/>
      <c r="F7" s="8"/>
      <c r="G7" s="8"/>
      <c r="H7" s="8"/>
    </row>
    <row r="8" spans="1:10" ht="45" customHeight="1" x14ac:dyDescent="0.2">
      <c r="B8" s="9" t="s">
        <v>2</v>
      </c>
      <c r="C8" s="206" t="s">
        <v>138</v>
      </c>
      <c r="D8" s="206"/>
      <c r="E8" s="206"/>
      <c r="F8" s="206"/>
      <c r="G8" s="206"/>
      <c r="H8" s="206"/>
      <c r="I8" s="10"/>
      <c r="J8" s="10"/>
    </row>
    <row r="9" spans="1:10" ht="24.75" customHeight="1" x14ac:dyDescent="0.2">
      <c r="B9" s="11" t="s">
        <v>3</v>
      </c>
      <c r="C9" s="207" t="str">
        <f>+[1]DATOS!C10</f>
        <v>SECRETARÍA DE AGUAS E INFRAESTRUCTURA</v>
      </c>
      <c r="D9" s="207"/>
      <c r="E9" s="6"/>
      <c r="F9" s="12" t="s">
        <v>4</v>
      </c>
      <c r="G9" s="13" t="s">
        <v>5</v>
      </c>
      <c r="H9" s="12"/>
    </row>
    <row r="10" spans="1:10" ht="14.25" x14ac:dyDescent="0.2">
      <c r="B10" s="11"/>
      <c r="C10" s="14"/>
      <c r="D10" s="6"/>
      <c r="E10" s="7"/>
      <c r="F10" s="15"/>
      <c r="G10" s="16"/>
      <c r="H10" s="15"/>
    </row>
    <row r="11" spans="1:10" ht="15" customHeight="1" x14ac:dyDescent="0.2">
      <c r="A11" s="1" t="s">
        <v>6</v>
      </c>
      <c r="B11" s="17" t="s">
        <v>7</v>
      </c>
      <c r="C11" s="18" t="s">
        <v>8</v>
      </c>
      <c r="D11" s="19" t="s">
        <v>9</v>
      </c>
      <c r="E11" s="19" t="s">
        <v>10</v>
      </c>
      <c r="F11" s="20" t="s">
        <v>11</v>
      </c>
      <c r="G11" s="20" t="s">
        <v>12</v>
      </c>
      <c r="H11" s="20" t="s">
        <v>13</v>
      </c>
      <c r="J11" s="21"/>
    </row>
    <row r="12" spans="1:10" s="29" customFormat="1" x14ac:dyDescent="0.2">
      <c r="A12" s="22"/>
      <c r="B12" s="23">
        <v>1</v>
      </c>
      <c r="C12" s="24"/>
      <c r="D12" s="25" t="s">
        <v>14</v>
      </c>
      <c r="E12" s="26"/>
      <c r="F12" s="27"/>
      <c r="G12" s="27"/>
      <c r="H12" s="27"/>
      <c r="I12" s="28">
        <f>+SUM(H13:H13)</f>
        <v>40323</v>
      </c>
      <c r="J12" s="28"/>
    </row>
    <row r="13" spans="1:10" s="29" customFormat="1" ht="52.5" customHeight="1" x14ac:dyDescent="0.2">
      <c r="A13" s="30" t="s">
        <v>15</v>
      </c>
      <c r="B13" s="31">
        <f>+B12+0.01</f>
        <v>1.01</v>
      </c>
      <c r="C13" s="32"/>
      <c r="D13" s="33" t="str">
        <f>IF(ISERROR(VLOOKUP(A13,[1]BASE!$B$1:$E$2984,2,FALSE)),"",VLOOKUP(A13,[1]BASE!$B$1:$E$2984,2,FALSE))</f>
        <v>Demoliciones de Muros  En Mampostería y/o Sistema Liviano Ancho Entre 0,10 Y 0,25 M; Altura Entre 1mt Y 3,03 M, En Esta Demolicion está Incluida La Demolición De Cerámica Adosada al Muro.</v>
      </c>
      <c r="E13" s="34" t="str">
        <f>IF(ISERROR(VLOOKUP(A13,[1]BASE!$B$1:$E$2984,3,FALSE)),"",VLOOKUP(A13,[1]BASE!$B$1:$E$2984,3,FALSE))</f>
        <v>M2</v>
      </c>
      <c r="F13" s="35">
        <v>3</v>
      </c>
      <c r="G13" s="198">
        <f>IF(ISERROR(VLOOKUP(A13,[1]BASE!$B$1:$E$2984,4,FALSE)),"",VLOOKUP(A13,[1]BASE!$B$1:$E$2984,4,FALSE))</f>
        <v>13441</v>
      </c>
      <c r="H13" s="31">
        <f>IF(ISBLANK(F13)," ",ROUND(F13*G13,0))</f>
        <v>40323</v>
      </c>
      <c r="I13" s="28"/>
      <c r="J13" s="28"/>
    </row>
    <row r="14" spans="1:10" s="29" customFormat="1" ht="18.75" customHeight="1" x14ac:dyDescent="0.2">
      <c r="A14" s="30" t="s">
        <v>16</v>
      </c>
      <c r="B14" s="31">
        <f>+B13+0.01</f>
        <v>1.02</v>
      </c>
      <c r="C14" s="32"/>
      <c r="D14" s="33" t="str">
        <f>IF(ISERROR(VLOOKUP(A14,[1]BASE!$B$1:$E$2984,2,FALSE)),"",VLOOKUP(A14,[1]BASE!$B$1:$E$2984,2,FALSE))</f>
        <v>Cargue y retiro de material sobrante hasta 25Km</v>
      </c>
      <c r="E14" s="34" t="str">
        <f>IF(ISERROR(VLOOKUP(A14,[1]BASE!$B$1:$E$2984,3,FALSE)),"",VLOOKUP(A14,[1]BASE!$B$1:$E$2984,3,FALSE))</f>
        <v>M3</v>
      </c>
      <c r="F14" s="35">
        <v>2.25</v>
      </c>
      <c r="G14" s="198">
        <f>IF(ISERROR(VLOOKUP(A14,[1]BASE!$B$1:$E$2984,4,FALSE)),"",VLOOKUP(A14,[1]BASE!$B$1:$E$2984,4,FALSE))</f>
        <v>44029</v>
      </c>
      <c r="H14" s="31">
        <f>IF(ISBLANK(F14)," ",ROUND(F14*G14,0))</f>
        <v>99065</v>
      </c>
      <c r="I14" s="28"/>
      <c r="J14" s="28"/>
    </row>
    <row r="15" spans="1:10" s="29" customFormat="1" ht="18.75" customHeight="1" x14ac:dyDescent="0.2">
      <c r="A15" s="30"/>
      <c r="B15" s="31"/>
      <c r="C15" s="36"/>
      <c r="D15" s="37"/>
      <c r="E15" s="34"/>
      <c r="F15" s="35"/>
      <c r="G15" s="38"/>
      <c r="H15" s="31"/>
      <c r="I15" s="28"/>
      <c r="J15" s="28"/>
    </row>
    <row r="16" spans="1:10" s="29" customFormat="1" x14ac:dyDescent="0.25">
      <c r="A16" s="30"/>
      <c r="B16" s="31"/>
      <c r="C16" s="36"/>
      <c r="D16" s="37"/>
      <c r="E16" s="34"/>
      <c r="F16" s="35"/>
      <c r="G16" s="39" t="str">
        <f>"SUBTOTAL " &amp;D12</f>
        <v>SUBTOTAL PRELIMINARES</v>
      </c>
      <c r="H16" s="40">
        <f>SUM(H13:H15)</f>
        <v>139388</v>
      </c>
      <c r="I16" s="28"/>
      <c r="J16" s="28"/>
    </row>
    <row r="17" spans="1:10" s="46" customFormat="1" x14ac:dyDescent="0.2">
      <c r="A17" s="30"/>
      <c r="B17" s="23">
        <v>2</v>
      </c>
      <c r="C17" s="41"/>
      <c r="D17" s="42" t="s">
        <v>17</v>
      </c>
      <c r="E17" s="43"/>
      <c r="F17" s="44"/>
      <c r="G17" s="44"/>
      <c r="H17" s="44"/>
      <c r="I17" s="45"/>
      <c r="J17" s="45"/>
    </row>
    <row r="18" spans="1:10" s="46" customFormat="1" ht="35.25" customHeight="1" x14ac:dyDescent="0.2">
      <c r="A18" s="47">
        <v>6637</v>
      </c>
      <c r="B18" s="31">
        <f>B17+0.01</f>
        <v>2.0099999999999998</v>
      </c>
      <c r="C18" s="32"/>
      <c r="D18" s="33" t="str">
        <f>IF(ISERROR(VLOOKUP(A18,[1]BASE!$B$1:$E$2984,2,FALSE)),"",VLOOKUP(A18,[1]BASE!$B$1:$E$2984,2,FALSE))</f>
        <v>Suministro e Instalación de vidrio Templado 10 mm, incluye accesorios de fijación en acero inoxidable</v>
      </c>
      <c r="E18" s="34" t="str">
        <f>IF(ISERROR(VLOOKUP(A18,[1]BASE!$B$1:$E$2984,3,FALSE)),"",VLOOKUP(A18,[1]BASE!$B$1:$E$2984,3,FALSE))</f>
        <v>M2</v>
      </c>
      <c r="F18" s="35">
        <v>21</v>
      </c>
      <c r="G18" s="198">
        <f>IF(ISERROR(VLOOKUP(A18,[1]BASE!$B$1:$E$2984,4,FALSE)),"",VLOOKUP(A18,[1]BASE!$B$1:$E$2984,4,FALSE))</f>
        <v>515352</v>
      </c>
      <c r="H18" s="31">
        <f t="shared" ref="H18:H23" si="0">IF(ISBLANK(F18)," ",ROUND(F18*G18,0))</f>
        <v>10822392</v>
      </c>
      <c r="I18" s="45"/>
      <c r="J18" s="45"/>
    </row>
    <row r="19" spans="1:10" s="46" customFormat="1" ht="57" x14ac:dyDescent="0.2">
      <c r="A19" s="30" t="s">
        <v>18</v>
      </c>
      <c r="B19" s="31">
        <f>B18+0.01</f>
        <v>2.0199999999999996</v>
      </c>
      <c r="C19" s="32"/>
      <c r="D19" s="33" t="str">
        <f>IF(ISERROR(VLOOKUP(A19,[1]BASE!$B$1:$E$2984,2,FALSE)),"",VLOOKUP(A19,[1]BASE!$B$1:$E$2984,2,FALSE))</f>
        <v>suministro e instalacion de Puerta  Batiente en Pvc, una nave con marco de 0,80 de ancho x 2,1 de alto, estructura en pvc con cerradura tipo pomo, partidor superior en vidrio de espesor 4 mm. Partidor inferior en PVC rigido color Blanco.</v>
      </c>
      <c r="E19" s="34" t="str">
        <f>IF(ISERROR(VLOOKUP(A19,[1]BASE!$B$1:$E$2984,3,FALSE)),"",VLOOKUP(A19,[1]BASE!$B$1:$E$2984,3,FALSE))</f>
        <v>UND</v>
      </c>
      <c r="F19" s="35">
        <v>4</v>
      </c>
      <c r="G19" s="198">
        <f>IF(ISERROR(VLOOKUP(A19,[1]BASE!$B$1:$E$2984,4,FALSE)),"",VLOOKUP(A19,[1]BASE!$B$1:$E$2984,4,FALSE))</f>
        <v>678563</v>
      </c>
      <c r="H19" s="31">
        <f t="shared" si="0"/>
        <v>2714252</v>
      </c>
      <c r="I19" s="45"/>
      <c r="J19" s="45"/>
    </row>
    <row r="20" spans="1:10" s="46" customFormat="1" ht="57" x14ac:dyDescent="0.2">
      <c r="A20" s="30" t="s">
        <v>19</v>
      </c>
      <c r="B20" s="31">
        <f>B19+0.01</f>
        <v>2.0299999999999994</v>
      </c>
      <c r="C20" s="32"/>
      <c r="D20" s="33" t="str">
        <f>IF(ISERROR(VLOOKUP(A20,[1]BASE!$B$1:$E$2984,2,FALSE)),"",VLOOKUP(A20,[1]BASE!$B$1:$E$2984,2,FALSE))</f>
        <v>Suministro E Instalacion De Puerta Pvc (Coopolimero) Partidor Superior  E Inferior En Pvc Rigido, Incluye Mirilla    En Vidrio E: 4 Mm Dimension Mirilla 76cm X  24 Cm, Incuye Chapa Y Riel. Dimension 0,9 Ancho-2,10 Alto</v>
      </c>
      <c r="E20" s="34" t="str">
        <f>IF(ISERROR(VLOOKUP(A20,[1]BASE!$B$1:$E$2984,3,FALSE)),"",VLOOKUP(A20,[1]BASE!$B$1:$E$2984,3,FALSE))</f>
        <v>UND</v>
      </c>
      <c r="F20" s="35">
        <v>4</v>
      </c>
      <c r="G20" s="198">
        <f>IF(ISERROR(VLOOKUP(A20,[1]BASE!$B$1:$E$2984,4,FALSE)),"",VLOOKUP(A20,[1]BASE!$B$1:$E$2984,4,FALSE))</f>
        <v>686463</v>
      </c>
      <c r="H20" s="31">
        <f t="shared" si="0"/>
        <v>2745852</v>
      </c>
      <c r="I20" s="45"/>
      <c r="J20" s="45"/>
    </row>
    <row r="21" spans="1:10" s="46" customFormat="1" ht="24.75" customHeight="1" x14ac:dyDescent="0.2">
      <c r="A21" s="30" t="s">
        <v>20</v>
      </c>
      <c r="B21" s="31">
        <f>B20+0.01</f>
        <v>2.0399999999999991</v>
      </c>
      <c r="C21" s="32"/>
      <c r="D21" s="33" t="str">
        <f>IF(ISERROR(VLOOKUP(A21,[1]BASE!$B$1:$E$2984,2,FALSE)),"",VLOOKUP(A21,[1]BASE!$B$1:$E$2984,2,FALSE))</f>
        <v>Ajuste de divisiones existentes en Aluminio</v>
      </c>
      <c r="E21" s="34" t="str">
        <f>IF(ISERROR(VLOOKUP(A21,[1]BASE!$B$1:$E$2984,3,FALSE)),"",VLOOKUP(A21,[1]BASE!$B$1:$E$2984,3,FALSE))</f>
        <v>M2</v>
      </c>
      <c r="F21" s="35">
        <v>5.5</v>
      </c>
      <c r="G21" s="198">
        <v>140003</v>
      </c>
      <c r="H21" s="31">
        <f t="shared" si="0"/>
        <v>770017</v>
      </c>
      <c r="I21" s="45"/>
      <c r="J21" s="45"/>
    </row>
    <row r="22" spans="1:10" s="46" customFormat="1" ht="35.25" customHeight="1" x14ac:dyDescent="0.2">
      <c r="A22" s="30" t="s">
        <v>21</v>
      </c>
      <c r="B22" s="31">
        <f>B21+0.01</f>
        <v>2.0499999999999989</v>
      </c>
      <c r="C22" s="32"/>
      <c r="D22" s="33" t="str">
        <f>IF(ISERROR(VLOOKUP(A22,[1]BASE!$B$1:$E$2984,2,FALSE)),"",VLOOKUP(A22,[1]BASE!$B$1:$E$2984,2,FALSE))</f>
        <v xml:space="preserve">Exclusas de puerta doble con túnel de 40 cm de fondo, alto 40 cm y ancho 55 cm </v>
      </c>
      <c r="E22" s="34" t="str">
        <f>IF(ISERROR(VLOOKUP(A22,[1]BASE!$B$1:$E$2984,3,FALSE)),"",VLOOKUP(A22,[1]BASE!$B$1:$E$2984,3,FALSE))</f>
        <v>UND</v>
      </c>
      <c r="F22" s="35">
        <v>3</v>
      </c>
      <c r="G22" s="198">
        <v>341578</v>
      </c>
      <c r="H22" s="31">
        <f t="shared" si="0"/>
        <v>1024734</v>
      </c>
      <c r="I22" s="45"/>
      <c r="J22" s="45"/>
    </row>
    <row r="23" spans="1:10" s="46" customFormat="1" ht="19.5" customHeight="1" x14ac:dyDescent="0.2">
      <c r="A23" s="30"/>
      <c r="B23" s="31"/>
      <c r="C23" s="32"/>
      <c r="D23" s="33"/>
      <c r="E23" s="34"/>
      <c r="F23" s="35"/>
      <c r="G23" s="31" t="s">
        <v>22</v>
      </c>
      <c r="H23" s="31" t="str">
        <f t="shared" si="0"/>
        <v xml:space="preserve"> </v>
      </c>
      <c r="I23" s="45"/>
      <c r="J23" s="45"/>
    </row>
    <row r="24" spans="1:10" s="46" customFormat="1" x14ac:dyDescent="0.25">
      <c r="A24" s="30"/>
      <c r="B24" s="31"/>
      <c r="C24" s="36"/>
      <c r="D24" s="37"/>
      <c r="E24" s="34"/>
      <c r="F24" s="35"/>
      <c r="G24" s="39" t="str">
        <f>"SUBTOTAL " &amp;D17</f>
        <v>SUBTOTAL CARPINTERÍA METÁLICA</v>
      </c>
      <c r="H24" s="40">
        <f>SUM(H18:H23)</f>
        <v>18077247</v>
      </c>
      <c r="I24" s="45"/>
      <c r="J24" s="45"/>
    </row>
    <row r="25" spans="1:10" s="46" customFormat="1" x14ac:dyDescent="0.2">
      <c r="A25" s="30"/>
      <c r="B25" s="23">
        <v>3</v>
      </c>
      <c r="C25" s="41"/>
      <c r="D25" s="42" t="s">
        <v>23</v>
      </c>
      <c r="E25" s="43"/>
      <c r="F25" s="44"/>
      <c r="G25" s="44"/>
      <c r="H25" s="44"/>
      <c r="I25" s="45"/>
      <c r="J25" s="45"/>
    </row>
    <row r="26" spans="1:10" s="46" customFormat="1" ht="19.5" customHeight="1" x14ac:dyDescent="0.2">
      <c r="A26" s="30" t="s">
        <v>24</v>
      </c>
      <c r="B26" s="31">
        <f>B25+0.01</f>
        <v>3.01</v>
      </c>
      <c r="C26" s="32"/>
      <c r="D26" s="33" t="str">
        <f>IF(ISERROR(VLOOKUP(A26,[1]BASE!$B$1:$E$2984,2,FALSE)),"",VLOOKUP(A26,[1]BASE!$B$1:$E$2984,2,FALSE))</f>
        <v>Suministro e instalación tubería PVC presión 1/2"</v>
      </c>
      <c r="E26" s="34" t="str">
        <f>IF(ISERROR(VLOOKUP(A26,[1]BASE!$B$1:$E$2984,3,FALSE)),"",VLOOKUP(A26,[1]BASE!$B$1:$E$2984,3,FALSE))</f>
        <v>ML</v>
      </c>
      <c r="F26" s="35">
        <v>3</v>
      </c>
      <c r="G26" s="198">
        <f>IF(ISERROR(VLOOKUP(A26,[1]BASE!$B$1:$E$2984,4,FALSE)),"",VLOOKUP(A26,[1]BASE!$B$1:$E$2984,4,FALSE))</f>
        <v>16682</v>
      </c>
      <c r="H26" s="31">
        <f t="shared" ref="H26:H32" si="1">IF(ISBLANK(F26)," ",ROUND(F26*G26,0))</f>
        <v>50046</v>
      </c>
      <c r="I26" s="45"/>
      <c r="J26" s="45"/>
    </row>
    <row r="27" spans="1:10" s="46" customFormat="1" ht="28.5" x14ac:dyDescent="0.2">
      <c r="A27" s="30" t="s">
        <v>25</v>
      </c>
      <c r="B27" s="31">
        <f>B26+0.01</f>
        <v>3.0199999999999996</v>
      </c>
      <c r="C27" s="32"/>
      <c r="D27" s="33" t="str">
        <f>IF(ISERROR(VLOOKUP(A27,[1]BASE!$B$1:$E$2984,2,FALSE)),"",VLOOKUP(A27,[1]BASE!$B$1:$E$2984,2,FALSE))</f>
        <v>Suministro e instalación de lavaplatos en acero inoxidable de 1,00 x 0,60 mts.</v>
      </c>
      <c r="E27" s="34" t="str">
        <f>IF(ISERROR(VLOOKUP(A27,[1]BASE!$B$1:$E$2984,3,FALSE)),"",VLOOKUP(A27,[1]BASE!$B$1:$E$2984,3,FALSE))</f>
        <v>UND</v>
      </c>
      <c r="F27" s="35">
        <v>1</v>
      </c>
      <c r="G27" s="198">
        <f>IF(ISERROR(VLOOKUP(A27,[1]BASE!$B$1:$E$2984,4,FALSE)),"",VLOOKUP(A27,[1]BASE!$B$1:$E$2984,4,FALSE))</f>
        <v>225368</v>
      </c>
      <c r="H27" s="31">
        <f t="shared" si="1"/>
        <v>225368</v>
      </c>
      <c r="I27" s="45"/>
      <c r="J27" s="45"/>
    </row>
    <row r="28" spans="1:10" s="46" customFormat="1" ht="19.5" customHeight="1" x14ac:dyDescent="0.2">
      <c r="A28" s="30" t="s">
        <v>26</v>
      </c>
      <c r="B28" s="31">
        <f>B27+0.01</f>
        <v>3.0299999999999994</v>
      </c>
      <c r="C28" s="32"/>
      <c r="D28" s="33" t="str">
        <f>IF(ISERROR(VLOOKUP(A28,[1]BASE!$B$1:$E$2984,2,FALSE)),"",VLOOKUP(A28,[1]BASE!$B$1:$E$2984,2,FALSE))</f>
        <v>Punto Sanitario En Pvc, 2" Reventilación (6 Ml)</v>
      </c>
      <c r="E28" s="34" t="str">
        <f>IF(ISERROR(VLOOKUP(A28,[1]BASE!$B$1:$E$2984,3,FALSE)),"",VLOOKUP(A28,[1]BASE!$B$1:$E$2984,3,FALSE))</f>
        <v>UND</v>
      </c>
      <c r="F28" s="35">
        <v>1</v>
      </c>
      <c r="G28" s="198">
        <f>IF(ISERROR(VLOOKUP(A28,[1]BASE!$B$1:$E$2984,4,FALSE)),"",VLOOKUP(A28,[1]BASE!$B$1:$E$2984,4,FALSE))</f>
        <v>102085</v>
      </c>
      <c r="H28" s="31">
        <f t="shared" si="1"/>
        <v>102085</v>
      </c>
      <c r="I28" s="45"/>
      <c r="J28" s="45"/>
    </row>
    <row r="29" spans="1:10" s="46" customFormat="1" ht="19.5" customHeight="1" x14ac:dyDescent="0.2">
      <c r="A29" s="48">
        <v>6906</v>
      </c>
      <c r="B29" s="31">
        <f>B28+0.01</f>
        <v>3.0399999999999991</v>
      </c>
      <c r="C29" s="32"/>
      <c r="D29" s="33" t="str">
        <f>IF(ISERROR(VLOOKUP(A29,[1]BASE!$B$1:$E$2984,2,FALSE)),"",VLOOKUP(A29,[1]BASE!$B$1:$E$2984,2,FALSE))</f>
        <v>Suministro e instalación tubería PVC sanitaria 2"</v>
      </c>
      <c r="E29" s="34" t="str">
        <f>IF(ISERROR(VLOOKUP(A29,[1]BASE!$B$1:$E$2984,3,FALSE)),"",VLOOKUP(A29,[1]BASE!$B$1:$E$2984,3,FALSE))</f>
        <v>ML</v>
      </c>
      <c r="F29" s="35">
        <v>1</v>
      </c>
      <c r="G29" s="198">
        <f>IF(ISERROR(VLOOKUP(A29,[1]BASE!$B$1:$E$2984,4,FALSE)),"",VLOOKUP(A29,[1]BASE!$B$1:$E$2984,4,FALSE))</f>
        <v>20694</v>
      </c>
      <c r="H29" s="31">
        <f>IF(ISBLANK(F29)," ",ROUND(F29*G29,0))</f>
        <v>20694</v>
      </c>
      <c r="I29" s="45"/>
      <c r="J29" s="45"/>
    </row>
    <row r="30" spans="1:10" s="46" customFormat="1" ht="42.75" x14ac:dyDescent="0.2">
      <c r="A30" s="48"/>
      <c r="B30" s="198">
        <v>3.05</v>
      </c>
      <c r="C30" s="199"/>
      <c r="D30" s="200" t="s">
        <v>136</v>
      </c>
      <c r="E30" s="201" t="s">
        <v>53</v>
      </c>
      <c r="F30" s="202">
        <v>1</v>
      </c>
      <c r="G30" s="198">
        <v>1100001</v>
      </c>
      <c r="H30" s="198">
        <f>F30*G30</f>
        <v>1100001</v>
      </c>
      <c r="I30" s="45"/>
      <c r="J30" s="45"/>
    </row>
    <row r="31" spans="1:10" s="46" customFormat="1" ht="19.5" customHeight="1" x14ac:dyDescent="0.2">
      <c r="A31" s="48">
        <v>6901</v>
      </c>
      <c r="B31" s="31">
        <v>3.06</v>
      </c>
      <c r="C31" s="32"/>
      <c r="D31" s="33" t="str">
        <f>IF(ISERROR(VLOOKUP(A31,[1]BASE!$B$1:$E$2984,2,FALSE)),"",VLOOKUP(A31,[1]BASE!$B$1:$E$2984,2,FALSE))</f>
        <v>Punto PVC hidráulico de 1/2"</v>
      </c>
      <c r="E31" s="34" t="str">
        <f>IF(ISERROR(VLOOKUP(A31,[1]BASE!$B$1:$E$2984,3,FALSE)),"",VLOOKUP(A31,[1]BASE!$B$1:$E$2984,3,FALSE))</f>
        <v>UND</v>
      </c>
      <c r="F31" s="35">
        <v>1</v>
      </c>
      <c r="G31" s="198">
        <f>IF(ISERROR(VLOOKUP(A31,[1]BASE!$B$1:$E$2984,4,FALSE)),"",VLOOKUP(A31,[1]BASE!$B$1:$E$2984,4,FALSE))</f>
        <v>30921</v>
      </c>
      <c r="H31" s="31">
        <f>IF(ISBLANK(F31)," ",ROUND(F31*G31,0))</f>
        <v>30921</v>
      </c>
      <c r="I31" s="45"/>
      <c r="J31" s="45"/>
    </row>
    <row r="32" spans="1:10" s="46" customFormat="1" ht="18.75" customHeight="1" x14ac:dyDescent="0.2">
      <c r="A32" s="30"/>
      <c r="B32" s="31"/>
      <c r="C32" s="32"/>
      <c r="D32" s="33"/>
      <c r="E32" s="34"/>
      <c r="F32" s="35"/>
      <c r="G32" s="31" t="s">
        <v>22</v>
      </c>
      <c r="H32" s="31" t="str">
        <f t="shared" si="1"/>
        <v xml:space="preserve"> </v>
      </c>
      <c r="I32" s="45"/>
      <c r="J32" s="45"/>
    </row>
    <row r="33" spans="1:10" s="46" customFormat="1" x14ac:dyDescent="0.25">
      <c r="A33" s="30"/>
      <c r="B33" s="31"/>
      <c r="C33" s="36"/>
      <c r="D33" s="37"/>
      <c r="E33" s="34"/>
      <c r="F33" s="35"/>
      <c r="G33" s="39" t="str">
        <f>"SUBTOTAL " &amp;D25</f>
        <v>SUBTOTAL INSTALACIONES HIDRÁULICAS Y SANITARIAS</v>
      </c>
      <c r="H33" s="40">
        <f>SUM(H26:H32)</f>
        <v>1529115</v>
      </c>
      <c r="I33" s="45"/>
      <c r="J33" s="45"/>
    </row>
    <row r="34" spans="1:10" s="46" customFormat="1" ht="14.25" customHeight="1" x14ac:dyDescent="0.2">
      <c r="A34" s="30"/>
      <c r="B34" s="23">
        <v>4</v>
      </c>
      <c r="C34" s="41"/>
      <c r="D34" s="42" t="s">
        <v>27</v>
      </c>
      <c r="E34" s="43"/>
      <c r="F34" s="44"/>
      <c r="G34" s="44"/>
      <c r="H34" s="44"/>
      <c r="I34" s="45"/>
      <c r="J34" s="45"/>
    </row>
    <row r="35" spans="1:10" s="46" customFormat="1" ht="57" x14ac:dyDescent="0.2">
      <c r="A35" s="47">
        <v>7039</v>
      </c>
      <c r="B35" s="31">
        <f>B34+0.01</f>
        <v>4.01</v>
      </c>
      <c r="C35" s="32"/>
      <c r="D35" s="33" t="str">
        <f>IF(ISERROR(VLOOKUP(A35,[1]BASE!$B$1:$E$2984,2,FALSE)),"",VLOOKUP(A35,[1]BASE!$B$1:$E$2984,2,FALSE))</f>
        <v>Suministro e Intalación de Lámpara UV Germicida. Incluye kit de luminaria con soporte + porta tubos + lámpara fluorecente 15w ultravioleta - c 254 nm germicida de 45 cm chapa blanca y balastro electrónico incorporado</v>
      </c>
      <c r="E35" s="34" t="str">
        <f>IF(ISERROR(VLOOKUP(A35,[1]BASE!$B$1:$E$2984,3,FALSE)),"",VLOOKUP(A35,[1]BASE!$B$1:$E$2984,3,FALSE))</f>
        <v>UND</v>
      </c>
      <c r="F35" s="35">
        <v>3</v>
      </c>
      <c r="G35" s="198">
        <v>273522</v>
      </c>
      <c r="H35" s="31">
        <f>IF(ISBLANK(F35)," ",ROUND(F35*G35,0))</f>
        <v>820566</v>
      </c>
      <c r="I35" s="45"/>
      <c r="J35" s="45"/>
    </row>
    <row r="36" spans="1:10" s="46" customFormat="1" ht="14.25" x14ac:dyDescent="0.2">
      <c r="A36" s="30"/>
      <c r="B36" s="31"/>
      <c r="C36" s="32"/>
      <c r="D36" s="33"/>
      <c r="E36" s="34"/>
      <c r="F36" s="35"/>
      <c r="G36" s="31" t="s">
        <v>22</v>
      </c>
      <c r="H36" s="31" t="str">
        <f>IF(ISBLANK(F36)," ",ROUND(F36*G36,0))</f>
        <v xml:space="preserve"> </v>
      </c>
      <c r="I36" s="45"/>
      <c r="J36" s="45"/>
    </row>
    <row r="37" spans="1:10" s="46" customFormat="1" x14ac:dyDescent="0.25">
      <c r="A37" s="30"/>
      <c r="B37" s="31"/>
      <c r="C37" s="36"/>
      <c r="D37" s="37"/>
      <c r="E37" s="34"/>
      <c r="F37" s="35"/>
      <c r="G37" s="39" t="str">
        <f>"SUBTOTAL " &amp;D34</f>
        <v>SUBTOTAL INSTALACIONES ELÉCTRICAS</v>
      </c>
      <c r="H37" s="40">
        <f>SUM(H35:H36)</f>
        <v>820566</v>
      </c>
      <c r="I37" s="45"/>
      <c r="J37" s="45"/>
    </row>
    <row r="38" spans="1:10" s="46" customFormat="1" x14ac:dyDescent="0.2">
      <c r="A38" s="30"/>
      <c r="B38" s="23">
        <v>5</v>
      </c>
      <c r="C38" s="41"/>
      <c r="D38" s="42" t="s">
        <v>28</v>
      </c>
      <c r="E38" s="43"/>
      <c r="F38" s="44"/>
      <c r="G38" s="44"/>
      <c r="H38" s="44"/>
      <c r="I38" s="45"/>
      <c r="J38" s="45"/>
    </row>
    <row r="39" spans="1:10" s="46" customFormat="1" ht="19.5" customHeight="1" x14ac:dyDescent="0.2">
      <c r="A39" s="30" t="s">
        <v>29</v>
      </c>
      <c r="B39" s="31">
        <f>B38+0.01</f>
        <v>5.01</v>
      </c>
      <c r="C39" s="32"/>
      <c r="D39" s="33" t="str">
        <f>IF(ISERROR(VLOOKUP(A39,[1]BASE!$B$1:$E$2984,2,FALSE)),"",VLOOKUP(A39,[1]BASE!$B$1:$E$2984,2,FALSE))</f>
        <v>Rasqueteada y lijada de muros</v>
      </c>
      <c r="E39" s="34" t="str">
        <f>IF(ISERROR(VLOOKUP(A39,[1]BASE!$B$1:$E$2984,3,FALSE)),"",VLOOKUP(A39,[1]BASE!$B$1:$E$2984,3,FALSE))</f>
        <v>M2</v>
      </c>
      <c r="F39" s="35">
        <v>10</v>
      </c>
      <c r="G39" s="198">
        <f>IF(ISERROR(VLOOKUP(A39,[1]BASE!$B$1:$E$2984,4,FALSE)),"",VLOOKUP(A39,[1]BASE!$B$1:$E$2984,4,FALSE))</f>
        <v>4284</v>
      </c>
      <c r="H39" s="31">
        <f>IF(ISBLANK(F39)," ",ROUND(F39*G39,0))</f>
        <v>42840</v>
      </c>
      <c r="I39" s="45"/>
      <c r="J39" s="45"/>
    </row>
    <row r="40" spans="1:10" s="46" customFormat="1" ht="14.25" x14ac:dyDescent="0.2">
      <c r="A40" s="30" t="s">
        <v>30</v>
      </c>
      <c r="B40" s="31">
        <f>B39+0.01</f>
        <v>5.0199999999999996</v>
      </c>
      <c r="C40" s="32"/>
      <c r="D40" s="33" t="str">
        <f>IF(ISERROR(VLOOKUP(A40,[1]BASE!$B$1:$E$2984,2,FALSE)),"",VLOOKUP(A40,[1]BASE!$B$1:$E$2984,2,FALSE))</f>
        <v>Estuco sobre Revoque o muro</v>
      </c>
      <c r="E40" s="34" t="str">
        <f>IF(ISERROR(VLOOKUP(A40,[1]BASE!$B$1:$E$2984,3,FALSE)),"",VLOOKUP(A40,[1]BASE!$B$1:$E$2984,3,FALSE))</f>
        <v>M2</v>
      </c>
      <c r="F40" s="35">
        <v>10</v>
      </c>
      <c r="G40" s="198">
        <f>IF(ISERROR(VLOOKUP(A40,[1]BASE!$B$1:$E$2984,4,FALSE)),"",VLOOKUP(A40,[1]BASE!$B$1:$E$2984,4,FALSE))</f>
        <v>5201</v>
      </c>
      <c r="H40" s="31">
        <f>IF(ISBLANK(F40)," ",ROUND(F40*G40,0))</f>
        <v>52010</v>
      </c>
      <c r="I40" s="45"/>
      <c r="J40" s="45"/>
    </row>
    <row r="41" spans="1:10" s="46" customFormat="1" ht="19.5" customHeight="1" x14ac:dyDescent="0.2">
      <c r="A41" s="30" t="s">
        <v>31</v>
      </c>
      <c r="B41" s="31">
        <f>B40+0.01</f>
        <v>5.0299999999999994</v>
      </c>
      <c r="C41" s="32"/>
      <c r="D41" s="33" t="str">
        <f>IF(ISERROR(VLOOKUP(A41,[1]BASE!$B$1:$E$2984,2,FALSE)),"",VLOOKUP(A41,[1]BASE!$B$1:$E$2984,2,FALSE))</f>
        <v>Pintura con vinilo sobre muros tres manos</v>
      </c>
      <c r="E41" s="34" t="str">
        <f>IF(ISERROR(VLOOKUP(A41,[1]BASE!$B$1:$E$2984,3,FALSE)),"",VLOOKUP(A41,[1]BASE!$B$1:$E$2984,3,FALSE))</f>
        <v>M2</v>
      </c>
      <c r="F41" s="35">
        <v>25</v>
      </c>
      <c r="G41" s="198">
        <f>IF(ISERROR(VLOOKUP(A41,[1]BASE!$B$1:$E$2984,4,FALSE)),"",VLOOKUP(A41,[1]BASE!$B$1:$E$2984,4,FALSE))</f>
        <v>9708</v>
      </c>
      <c r="H41" s="31">
        <f>IF(ISBLANK(F41)," ",ROUND(F41*G41,0))</f>
        <v>242700</v>
      </c>
      <c r="I41" s="45"/>
      <c r="J41" s="45"/>
    </row>
    <row r="42" spans="1:10" s="46" customFormat="1" ht="18.75" customHeight="1" x14ac:dyDescent="0.2">
      <c r="A42" s="30"/>
      <c r="B42" s="31"/>
      <c r="C42" s="32"/>
      <c r="D42" s="33"/>
      <c r="E42" s="34"/>
      <c r="F42" s="35"/>
      <c r="G42" s="31" t="s">
        <v>22</v>
      </c>
      <c r="H42" s="31" t="str">
        <f>IF(ISBLANK(F42)," ",ROUND(F42*G42,0))</f>
        <v xml:space="preserve"> </v>
      </c>
      <c r="I42" s="45"/>
      <c r="J42" s="45"/>
    </row>
    <row r="43" spans="1:10" s="46" customFormat="1" x14ac:dyDescent="0.25">
      <c r="A43" s="30"/>
      <c r="B43" s="31"/>
      <c r="C43" s="36"/>
      <c r="D43" s="37"/>
      <c r="E43" s="34"/>
      <c r="F43" s="35"/>
      <c r="G43" s="39" t="str">
        <f>"SUBTOTAL " &amp;D38</f>
        <v>SUBTOTAL PINTURA Y ACABADOS</v>
      </c>
      <c r="H43" s="40">
        <f>SUM(H39:H42)</f>
        <v>337550</v>
      </c>
      <c r="I43" s="45"/>
      <c r="J43" s="45"/>
    </row>
    <row r="44" spans="1:10" s="46" customFormat="1" x14ac:dyDescent="0.2">
      <c r="A44" s="30"/>
      <c r="B44" s="23">
        <v>6</v>
      </c>
      <c r="C44" s="41"/>
      <c r="D44" s="42" t="s">
        <v>32</v>
      </c>
      <c r="E44" s="43"/>
      <c r="F44" s="44"/>
      <c r="G44" s="44"/>
      <c r="H44" s="44"/>
      <c r="I44" s="45"/>
      <c r="J44" s="45"/>
    </row>
    <row r="45" spans="1:10" s="46" customFormat="1" ht="19.5" customHeight="1" x14ac:dyDescent="0.2">
      <c r="A45" s="30" t="s">
        <v>33</v>
      </c>
      <c r="B45" s="31">
        <f>B44+0.01</f>
        <v>6.01</v>
      </c>
      <c r="C45" s="32"/>
      <c r="D45" s="33" t="str">
        <f>IF(ISERROR(VLOOKUP(A45,[1]BASE!$B$1:$E$2984,2,FALSE)),"",VLOOKUP(A45,[1]BASE!$B$1:$E$2984,2,FALSE))</f>
        <v>Granito pulido para piso</v>
      </c>
      <c r="E45" s="34" t="str">
        <f>IF(ISERROR(VLOOKUP(A45,[1]BASE!$B$1:$E$2984,3,FALSE)),"",VLOOKUP(A45,[1]BASE!$B$1:$E$2984,3,FALSE))</f>
        <v>M2</v>
      </c>
      <c r="F45" s="35">
        <v>3</v>
      </c>
      <c r="G45" s="198">
        <f>IF(ISERROR(VLOOKUP(A45,[1]BASE!$B$1:$E$2984,4,FALSE)),"",VLOOKUP(A45,[1]BASE!$B$1:$E$2984,4,FALSE))</f>
        <v>43712</v>
      </c>
      <c r="H45" s="31">
        <f>IF(ISBLANK(F45)," ",ROUND(F45*G45,0))</f>
        <v>131136</v>
      </c>
      <c r="I45" s="45"/>
      <c r="J45" s="45"/>
    </row>
    <row r="46" spans="1:10" s="46" customFormat="1" ht="18.75" customHeight="1" x14ac:dyDescent="0.2">
      <c r="A46" s="30"/>
      <c r="B46" s="31"/>
      <c r="C46" s="32"/>
      <c r="D46" s="33"/>
      <c r="E46" s="34"/>
      <c r="F46" s="35"/>
      <c r="G46" s="31" t="s">
        <v>22</v>
      </c>
      <c r="H46" s="31" t="str">
        <f>IF(ISBLANK(F46)," ",ROUND(F46*G46,0))</f>
        <v xml:space="preserve"> </v>
      </c>
      <c r="I46" s="45"/>
      <c r="J46" s="45"/>
    </row>
    <row r="47" spans="1:10" s="46" customFormat="1" x14ac:dyDescent="0.25">
      <c r="A47" s="30"/>
      <c r="B47" s="31"/>
      <c r="C47" s="36"/>
      <c r="D47" s="37"/>
      <c r="E47" s="34"/>
      <c r="F47" s="35"/>
      <c r="G47" s="39" t="str">
        <f>"SUBTOTAL " &amp;D44</f>
        <v>SUBTOTAL ACABADOS (PISOS, ENCHAPES Y PINTURAS)</v>
      </c>
      <c r="H47" s="40">
        <f>SUM(H45:H46)</f>
        <v>131136</v>
      </c>
      <c r="I47" s="45"/>
      <c r="J47" s="45"/>
    </row>
    <row r="48" spans="1:10" s="46" customFormat="1" x14ac:dyDescent="0.25">
      <c r="A48" s="30"/>
      <c r="B48" s="38"/>
      <c r="C48" s="49"/>
      <c r="D48" s="50"/>
      <c r="E48" s="51"/>
      <c r="F48" s="35"/>
      <c r="G48" s="39"/>
      <c r="H48" s="40"/>
      <c r="I48" s="45"/>
      <c r="J48" s="45"/>
    </row>
    <row r="49" spans="1:10" s="46" customFormat="1" x14ac:dyDescent="0.25">
      <c r="A49" s="30"/>
      <c r="B49" s="38"/>
      <c r="C49" s="49"/>
      <c r="D49" s="50"/>
      <c r="E49" s="51"/>
      <c r="F49" s="35"/>
      <c r="G49" s="39"/>
      <c r="H49" s="40"/>
      <c r="I49" s="45"/>
      <c r="J49" s="45"/>
    </row>
    <row r="50" spans="1:10" ht="15" customHeight="1" x14ac:dyDescent="0.25">
      <c r="A50" s="52"/>
      <c r="B50" s="53"/>
      <c r="C50" s="54"/>
      <c r="D50" s="55"/>
      <c r="E50" s="56"/>
      <c r="F50" s="57"/>
      <c r="G50" s="58" t="s">
        <v>34</v>
      </c>
      <c r="H50" s="59">
        <f>H16+H24+H33+H37+H43+H47</f>
        <v>21035002</v>
      </c>
      <c r="I50" s="45">
        <f>SUM(I12:I16)</f>
        <v>40323</v>
      </c>
      <c r="J50" s="21"/>
    </row>
    <row r="51" spans="1:10" ht="14.25" x14ac:dyDescent="0.2">
      <c r="B51" s="60"/>
      <c r="C51" s="61"/>
      <c r="F51" s="46"/>
      <c r="I51" s="45"/>
      <c r="J51" s="21"/>
    </row>
    <row r="52" spans="1:10" ht="15" customHeight="1" x14ac:dyDescent="0.2">
      <c r="B52" s="60"/>
      <c r="C52" s="61"/>
      <c r="D52" s="64"/>
      <c r="E52" s="65"/>
      <c r="F52" s="66"/>
      <c r="G52" s="67" t="s">
        <v>35</v>
      </c>
      <c r="H52" s="68">
        <f>H50</f>
        <v>21035002</v>
      </c>
      <c r="I52" s="45"/>
      <c r="J52" s="21"/>
    </row>
    <row r="53" spans="1:10" ht="15" customHeight="1" x14ac:dyDescent="0.2">
      <c r="B53" s="60"/>
      <c r="C53" s="61"/>
      <c r="D53" s="69"/>
      <c r="E53" s="70"/>
      <c r="F53" s="71" t="s">
        <v>36</v>
      </c>
      <c r="G53" s="72">
        <v>0.26979999999999998</v>
      </c>
      <c r="H53" s="73">
        <f>ROUND(H52*G53,0)</f>
        <v>5675244</v>
      </c>
      <c r="I53" s="45"/>
      <c r="J53" s="21"/>
    </row>
    <row r="54" spans="1:10" ht="15" customHeight="1" x14ac:dyDescent="0.2">
      <c r="B54" s="60"/>
      <c r="C54" s="61"/>
      <c r="D54" s="74"/>
      <c r="E54" s="75"/>
      <c r="F54" s="76" t="s">
        <v>37</v>
      </c>
      <c r="G54" s="77">
        <v>0.01</v>
      </c>
      <c r="H54" s="78">
        <f>ROUND(H52*G54,0)</f>
        <v>210350</v>
      </c>
      <c r="I54" s="45"/>
      <c r="J54" s="21"/>
    </row>
    <row r="55" spans="1:10" ht="15" customHeight="1" x14ac:dyDescent="0.2">
      <c r="B55" s="60"/>
      <c r="C55" s="61"/>
      <c r="D55" s="74"/>
      <c r="E55" s="75"/>
      <c r="F55" s="76" t="s">
        <v>38</v>
      </c>
      <c r="G55" s="77">
        <v>0.05</v>
      </c>
      <c r="H55" s="78">
        <f>ROUND(H52*G55,0)</f>
        <v>1051750</v>
      </c>
      <c r="I55" s="46"/>
      <c r="J55" s="21"/>
    </row>
    <row r="56" spans="1:10" ht="15" customHeight="1" x14ac:dyDescent="0.2">
      <c r="B56" s="60"/>
      <c r="C56" s="61"/>
      <c r="D56" s="74"/>
      <c r="E56" s="75"/>
      <c r="F56" s="79" t="s">
        <v>39</v>
      </c>
      <c r="G56" s="80">
        <f>SUM(G53:G55)</f>
        <v>0.32979999999999998</v>
      </c>
      <c r="H56" s="81">
        <f>SUM(H53:H55)</f>
        <v>6937344</v>
      </c>
      <c r="I56" s="45"/>
      <c r="J56" s="21"/>
    </row>
    <row r="57" spans="1:10" ht="12" customHeight="1" x14ac:dyDescent="0.2">
      <c r="B57" s="60"/>
      <c r="C57" s="61"/>
      <c r="D57" s="82"/>
      <c r="E57" s="83"/>
      <c r="F57" s="84"/>
      <c r="G57" s="85"/>
      <c r="H57" s="86"/>
      <c r="I57" s="45"/>
      <c r="J57" s="21"/>
    </row>
    <row r="58" spans="1:10" ht="15" customHeight="1" x14ac:dyDescent="0.25">
      <c r="B58" s="60"/>
      <c r="C58" s="61"/>
      <c r="G58" s="87" t="s">
        <v>40</v>
      </c>
      <c r="H58" s="88">
        <f>+H56+H52</f>
        <v>27972346</v>
      </c>
      <c r="I58" s="45"/>
      <c r="J58" s="63"/>
    </row>
    <row r="59" spans="1:10" ht="8.25" customHeight="1" x14ac:dyDescent="0.25">
      <c r="B59" s="60"/>
      <c r="G59" s="89"/>
      <c r="H59" s="90"/>
      <c r="I59" s="45"/>
      <c r="J59" s="21"/>
    </row>
    <row r="60" spans="1:10" ht="20.25" customHeight="1" thickBot="1" x14ac:dyDescent="0.3">
      <c r="B60" s="60"/>
      <c r="D60" s="91" t="s">
        <v>41</v>
      </c>
      <c r="E60" s="92"/>
      <c r="F60" s="92"/>
      <c r="G60" s="92"/>
      <c r="H60" s="88">
        <f>PAPSO!F31</f>
        <v>2137860.3333333335</v>
      </c>
      <c r="I60" s="45"/>
      <c r="J60" s="21"/>
    </row>
    <row r="61" spans="1:10" ht="8.25" customHeight="1" x14ac:dyDescent="0.25">
      <c r="B61" s="60"/>
      <c r="G61" s="89"/>
      <c r="H61" s="90"/>
      <c r="I61" s="45"/>
      <c r="J61" s="21"/>
    </row>
    <row r="62" spans="1:10" s="95" customFormat="1" x14ac:dyDescent="0.25">
      <c r="A62" s="1"/>
      <c r="B62" s="4"/>
      <c r="C62" s="63"/>
      <c r="D62" s="62"/>
      <c r="E62" s="2"/>
      <c r="F62" s="2"/>
      <c r="G62" s="89" t="s">
        <v>42</v>
      </c>
      <c r="H62" s="88">
        <f>H58+H60</f>
        <v>30110206.333333332</v>
      </c>
      <c r="I62" s="93"/>
      <c r="J62" s="94"/>
    </row>
    <row r="63" spans="1:10" s="95" customFormat="1" ht="14.25" x14ac:dyDescent="0.2">
      <c r="A63" s="1"/>
      <c r="B63" s="4"/>
      <c r="C63" s="63"/>
      <c r="D63" s="62"/>
      <c r="E63" s="2"/>
      <c r="F63" s="2"/>
      <c r="G63" s="63"/>
      <c r="H63" s="2"/>
    </row>
    <row r="64" spans="1:10" s="95" customFormat="1" ht="39" customHeight="1" x14ac:dyDescent="0.2">
      <c r="A64" s="1"/>
      <c r="B64" s="96" t="s">
        <v>43</v>
      </c>
      <c r="C64" s="208"/>
      <c r="D64" s="208"/>
      <c r="E64" s="208"/>
      <c r="F64" s="208"/>
      <c r="G64" s="208"/>
      <c r="H64" s="208"/>
    </row>
    <row r="65" spans="1:10" ht="15.75" x14ac:dyDescent="0.25">
      <c r="B65" s="97" t="s">
        <v>44</v>
      </c>
      <c r="C65" s="95"/>
      <c r="D65" s="95"/>
      <c r="E65" s="98"/>
      <c r="F65" s="99"/>
      <c r="G65" s="2"/>
      <c r="I65" s="21"/>
      <c r="J65" s="21"/>
    </row>
    <row r="66" spans="1:10" ht="12.75" x14ac:dyDescent="0.2">
      <c r="B66" s="100"/>
      <c r="C66" s="207"/>
      <c r="D66" s="207"/>
      <c r="E66" s="207"/>
      <c r="F66" s="207"/>
      <c r="G66" s="207"/>
      <c r="H66" s="207"/>
      <c r="I66" s="21"/>
      <c r="J66" s="21"/>
    </row>
    <row r="67" spans="1:10" ht="24" customHeight="1" x14ac:dyDescent="0.2">
      <c r="B67" s="101" t="s">
        <v>45</v>
      </c>
      <c r="C67" s="209" t="str">
        <f>+[1]DATOS!C21</f>
        <v>En el presente presupuesto, las cantidades de obra están de acuerdo con el estudios similares de la zona y los precios unitarios hacen parte de la base de datos de la Gobernación del Quindío.</v>
      </c>
      <c r="D67" s="209"/>
      <c r="E67" s="209"/>
      <c r="F67" s="209"/>
      <c r="G67" s="209"/>
      <c r="H67" s="209"/>
      <c r="I67" s="21"/>
      <c r="J67" s="21"/>
    </row>
    <row r="68" spans="1:10" ht="12.75" x14ac:dyDescent="0.2">
      <c r="B68" s="101" t="s">
        <v>46</v>
      </c>
      <c r="C68" s="203" t="str">
        <f>+[1]DATOS!C23</f>
        <v xml:space="preserve">Se debe tener en cuenta que el PRECIO UNITARIO NO incluye el valor de A.I.U. </v>
      </c>
      <c r="D68" s="203"/>
      <c r="E68" s="203"/>
      <c r="F68" s="203"/>
      <c r="G68" s="203"/>
      <c r="H68" s="203"/>
      <c r="I68" s="21"/>
      <c r="J68" s="21"/>
    </row>
    <row r="69" spans="1:10" ht="14.25" x14ac:dyDescent="0.2">
      <c r="I69" s="21"/>
    </row>
    <row r="70" spans="1:10" ht="30.75" customHeight="1" x14ac:dyDescent="0.2">
      <c r="B70" s="102"/>
      <c r="C70" s="103"/>
      <c r="I70" s="21"/>
    </row>
    <row r="71" spans="1:10" ht="14.25" x14ac:dyDescent="0.2">
      <c r="C71" s="102"/>
      <c r="I71" s="21"/>
    </row>
    <row r="72" spans="1:10" ht="45" customHeight="1" x14ac:dyDescent="0.2">
      <c r="B72" s="97" t="s">
        <v>47</v>
      </c>
      <c r="C72" s="63" t="s">
        <v>48</v>
      </c>
      <c r="E72" s="104" t="s">
        <v>49</v>
      </c>
      <c r="F72" s="2" t="s">
        <v>50</v>
      </c>
      <c r="I72" s="21"/>
      <c r="J72" s="21"/>
    </row>
    <row r="73" spans="1:10" ht="15" customHeight="1" x14ac:dyDescent="0.2">
      <c r="C73" s="105" t="str">
        <f>+[1]DATOS!C11</f>
        <v>Arq. JULIANA ANDREA BEDOYA GIL</v>
      </c>
      <c r="F73" s="105" t="s">
        <v>137</v>
      </c>
      <c r="I73" s="21"/>
      <c r="J73" s="21"/>
    </row>
    <row r="74" spans="1:10" ht="15" customHeight="1" x14ac:dyDescent="0.2">
      <c r="A74" s="2"/>
      <c r="C74" s="104" t="str">
        <f>+[1]DATOS!C12</f>
        <v>Profesional Contratista</v>
      </c>
      <c r="F74" s="105" t="str">
        <f>+[1]DATOS!C16</f>
        <v>Jefe Área Infraestructura Social</v>
      </c>
      <c r="I74" s="21"/>
      <c r="J74" s="21"/>
    </row>
    <row r="75" spans="1:10" ht="15" customHeight="1" x14ac:dyDescent="0.2">
      <c r="A75" s="2"/>
      <c r="I75" s="21"/>
      <c r="J75" s="21"/>
    </row>
    <row r="76" spans="1:10" ht="15" customHeight="1" x14ac:dyDescent="0.2">
      <c r="A76" s="2"/>
      <c r="I76" s="21"/>
      <c r="J76" s="21"/>
    </row>
    <row r="77" spans="1:10" ht="15" customHeight="1" x14ac:dyDescent="0.2">
      <c r="A77" s="2"/>
      <c r="I77" s="21"/>
      <c r="J77" s="21"/>
    </row>
    <row r="78" spans="1:10" ht="15" customHeight="1" x14ac:dyDescent="0.2">
      <c r="A78" s="2"/>
      <c r="I78" s="21"/>
      <c r="J78" s="21"/>
    </row>
    <row r="79" spans="1:10" ht="15" customHeight="1" x14ac:dyDescent="0.2">
      <c r="A79" s="2"/>
      <c r="B79" s="106"/>
      <c r="C79" s="2"/>
    </row>
    <row r="80" spans="1:10" ht="15" customHeight="1" x14ac:dyDescent="0.2">
      <c r="A80" s="2"/>
      <c r="B80" s="106"/>
      <c r="C80" s="2"/>
    </row>
  </sheetData>
  <mergeCells count="12">
    <mergeCell ref="C68:H68"/>
    <mergeCell ref="B1:H1"/>
    <mergeCell ref="B2:H2"/>
    <mergeCell ref="B3:H3"/>
    <mergeCell ref="B4:H4"/>
    <mergeCell ref="B5:H5"/>
    <mergeCell ref="B6:H6"/>
    <mergeCell ref="C8:H8"/>
    <mergeCell ref="C9:D9"/>
    <mergeCell ref="C64:H64"/>
    <mergeCell ref="C66:H66"/>
    <mergeCell ref="C67:H67"/>
  </mergeCells>
  <conditionalFormatting sqref="H58 H62">
    <cfRule type="expression" dxfId="5" priority="5" stopIfTrue="1">
      <formula>"&gt;G29"</formula>
    </cfRule>
    <cfRule type="expression" dxfId="4" priority="6" stopIfTrue="1">
      <formula>"&lt;G29"""</formula>
    </cfRule>
  </conditionalFormatting>
  <conditionalFormatting sqref="H59 H61">
    <cfRule type="expression" dxfId="3" priority="3" stopIfTrue="1">
      <formula>"&gt;G29"</formula>
    </cfRule>
    <cfRule type="expression" dxfId="2" priority="4" stopIfTrue="1">
      <formula>"&lt;G29"""</formula>
    </cfRule>
  </conditionalFormatting>
  <conditionalFormatting sqref="H60">
    <cfRule type="expression" dxfId="1" priority="1" stopIfTrue="1">
      <formula>"&gt;G29"</formula>
    </cfRule>
    <cfRule type="expression" dxfId="0" priority="2" stopIfTrue="1">
      <formula>"&lt;G29"""</formula>
    </cfRule>
  </conditionalFormatting>
  <printOptions horizontalCentered="1"/>
  <pageMargins left="0.57999999999999996" right="0.59055118110236227" top="0.59055118110236227" bottom="0.78740157480314965" header="0" footer="0.59055118110236227"/>
  <pageSetup paperSize="5" scale="54" orientation="portrait" r:id="rId1"/>
  <headerFooter alignWithMargins="0">
    <oddFooter>&amp;CPag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E3B6EF4A-2271-43D2-A090-21BBDCB3DC82}">
          <x14:formula1>
            <xm:f>'C:\Users\Samsung\Desktop\BASE DATOS APU\[BASE PRESUPUESTO OBRA 2017 V13 OFICIAL (1).xlsm]BASE'!#REF!</xm:f>
          </x14:formula1>
          <xm:sqref>L5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EA5FD-365F-413C-940A-4081640019C8}">
  <sheetPr>
    <pageSetUpPr fitToPage="1"/>
  </sheetPr>
  <dimension ref="A1:F31"/>
  <sheetViews>
    <sheetView view="pageLayout" topLeftCell="A16" zoomScaleNormal="100" workbookViewId="0">
      <selection activeCell="F31" sqref="F31"/>
    </sheetView>
  </sheetViews>
  <sheetFormatPr baseColWidth="10" defaultRowHeight="12.75" x14ac:dyDescent="0.2"/>
  <cols>
    <col min="2" max="2" width="62.5703125" customWidth="1"/>
    <col min="3" max="3" width="11.42578125" style="150"/>
    <col min="5" max="5" width="19.7109375" customWidth="1"/>
    <col min="6" max="6" width="23.7109375" customWidth="1"/>
    <col min="8" max="8" width="32.5703125" customWidth="1"/>
    <col min="11" max="11" width="19.7109375" customWidth="1"/>
    <col min="12" max="12" width="23.85546875" customWidth="1"/>
  </cols>
  <sheetData>
    <row r="1" spans="1:6" ht="15.75" thickBot="1" x14ac:dyDescent="0.3">
      <c r="A1" s="214" t="s">
        <v>51</v>
      </c>
      <c r="B1" s="215"/>
      <c r="C1" s="215"/>
      <c r="D1" s="215"/>
      <c r="E1" s="215"/>
      <c r="F1" s="216"/>
    </row>
    <row r="2" spans="1:6" ht="15" x14ac:dyDescent="0.25">
      <c r="A2" s="107">
        <v>1</v>
      </c>
      <c r="B2" s="108" t="s">
        <v>52</v>
      </c>
      <c r="C2" s="108" t="s">
        <v>53</v>
      </c>
      <c r="D2" s="108" t="s">
        <v>11</v>
      </c>
      <c r="E2" s="108" t="s">
        <v>54</v>
      </c>
      <c r="F2" s="109" t="s">
        <v>55</v>
      </c>
    </row>
    <row r="3" spans="1:6" ht="15" x14ac:dyDescent="0.25">
      <c r="A3" s="110">
        <v>1.1000000000000001</v>
      </c>
      <c r="B3" s="111" t="s">
        <v>56</v>
      </c>
      <c r="C3" s="112" t="s">
        <v>57</v>
      </c>
      <c r="D3" s="113">
        <v>1</v>
      </c>
      <c r="E3" s="114">
        <v>83300</v>
      </c>
      <c r="F3" s="115">
        <f t="shared" ref="F3:F10" si="0">D3*E3</f>
        <v>83300</v>
      </c>
    </row>
    <row r="4" spans="1:6" ht="15" x14ac:dyDescent="0.25">
      <c r="A4" s="110">
        <v>1.3</v>
      </c>
      <c r="B4" s="111" t="s">
        <v>58</v>
      </c>
      <c r="C4" s="112" t="s">
        <v>57</v>
      </c>
      <c r="D4" s="113">
        <v>1</v>
      </c>
      <c r="E4" s="114">
        <v>433300</v>
      </c>
      <c r="F4" s="115">
        <f t="shared" si="0"/>
        <v>433300</v>
      </c>
    </row>
    <row r="5" spans="1:6" ht="15" x14ac:dyDescent="0.25">
      <c r="A5" s="110">
        <v>1.4</v>
      </c>
      <c r="B5" s="111" t="s">
        <v>59</v>
      </c>
      <c r="C5" s="112" t="s">
        <v>60</v>
      </c>
      <c r="D5" s="113">
        <v>2</v>
      </c>
      <c r="E5" s="114">
        <v>150000</v>
      </c>
      <c r="F5" s="115">
        <f t="shared" si="0"/>
        <v>300000</v>
      </c>
    </row>
    <row r="6" spans="1:6" ht="15" x14ac:dyDescent="0.25">
      <c r="A6" s="110">
        <v>1.6</v>
      </c>
      <c r="B6" s="111" t="s">
        <v>61</v>
      </c>
      <c r="C6" s="112" t="s">
        <v>57</v>
      </c>
      <c r="D6" s="113">
        <v>1</v>
      </c>
      <c r="E6" s="114">
        <v>91633.333333333328</v>
      </c>
      <c r="F6" s="115">
        <f t="shared" si="0"/>
        <v>91633.333333333328</v>
      </c>
    </row>
    <row r="7" spans="1:6" ht="15" x14ac:dyDescent="0.25">
      <c r="A7" s="110">
        <v>1.7</v>
      </c>
      <c r="B7" s="111" t="s">
        <v>62</v>
      </c>
      <c r="C7" s="112" t="s">
        <v>57</v>
      </c>
      <c r="D7" s="113">
        <v>1</v>
      </c>
      <c r="E7" s="114">
        <v>93975</v>
      </c>
      <c r="F7" s="115">
        <f t="shared" si="0"/>
        <v>93975</v>
      </c>
    </row>
    <row r="8" spans="1:6" ht="15" x14ac:dyDescent="0.25">
      <c r="A8" s="110">
        <v>1.1200000000000001</v>
      </c>
      <c r="B8" s="111" t="s">
        <v>63</v>
      </c>
      <c r="C8" s="112" t="s">
        <v>57</v>
      </c>
      <c r="D8" s="113">
        <v>1</v>
      </c>
      <c r="E8" s="116">
        <v>95596.666666666672</v>
      </c>
      <c r="F8" s="117">
        <f t="shared" si="0"/>
        <v>95596.666666666672</v>
      </c>
    </row>
    <row r="9" spans="1:6" ht="15" x14ac:dyDescent="0.25">
      <c r="A9" s="110">
        <v>1.1299999999999999</v>
      </c>
      <c r="B9" s="111" t="s">
        <v>64</v>
      </c>
      <c r="C9" s="112" t="s">
        <v>57</v>
      </c>
      <c r="D9" s="118">
        <f>D7*30*D10</f>
        <v>60</v>
      </c>
      <c r="E9" s="119">
        <v>174.44444444444446</v>
      </c>
      <c r="F9" s="120">
        <f t="shared" si="0"/>
        <v>10466.666666666668</v>
      </c>
    </row>
    <row r="10" spans="1:6" ht="15.75" thickBot="1" x14ac:dyDescent="0.3">
      <c r="A10" s="121">
        <v>1.1399999999999999</v>
      </c>
      <c r="B10" s="122" t="s">
        <v>65</v>
      </c>
      <c r="C10" s="123" t="s">
        <v>66</v>
      </c>
      <c r="D10" s="124">
        <v>2</v>
      </c>
      <c r="E10" s="125">
        <v>125000</v>
      </c>
      <c r="F10" s="126">
        <f t="shared" si="0"/>
        <v>250000</v>
      </c>
    </row>
    <row r="11" spans="1:6" ht="15.75" thickBot="1" x14ac:dyDescent="0.3">
      <c r="A11" s="127"/>
      <c r="B11" s="217" t="s">
        <v>67</v>
      </c>
      <c r="C11" s="218"/>
      <c r="D11" s="218"/>
      <c r="E11" s="219"/>
      <c r="F11" s="128">
        <f>SUM(F3:F10)</f>
        <v>1358271.6666666667</v>
      </c>
    </row>
    <row r="12" spans="1:6" ht="15" x14ac:dyDescent="0.25">
      <c r="A12" s="220" t="s">
        <v>68</v>
      </c>
      <c r="B12" s="221"/>
      <c r="C12" s="221"/>
      <c r="D12" s="221"/>
      <c r="E12" s="221"/>
      <c r="F12" s="222"/>
    </row>
    <row r="13" spans="1:6" ht="15" x14ac:dyDescent="0.25">
      <c r="A13" s="129">
        <v>2</v>
      </c>
      <c r="B13" s="130" t="s">
        <v>52</v>
      </c>
      <c r="C13" s="130" t="s">
        <v>53</v>
      </c>
      <c r="D13" s="130" t="s">
        <v>11</v>
      </c>
      <c r="E13" s="130" t="s">
        <v>54</v>
      </c>
      <c r="F13" s="131" t="s">
        <v>55</v>
      </c>
    </row>
    <row r="14" spans="1:6" ht="15" x14ac:dyDescent="0.25">
      <c r="A14" s="110">
        <v>2.0099999999999998</v>
      </c>
      <c r="B14" s="111" t="s">
        <v>69</v>
      </c>
      <c r="C14" s="112" t="s">
        <v>70</v>
      </c>
      <c r="D14" s="113">
        <v>0.5</v>
      </c>
      <c r="E14" s="116">
        <v>20666.666666666668</v>
      </c>
      <c r="F14" s="117">
        <f t="shared" ref="F14:F19" si="1">D14*E14</f>
        <v>10333.333333333334</v>
      </c>
    </row>
    <row r="15" spans="1:6" ht="15" x14ac:dyDescent="0.25">
      <c r="A15" s="110">
        <v>2.02</v>
      </c>
      <c r="B15" s="111" t="s">
        <v>71</v>
      </c>
      <c r="C15" s="112" t="s">
        <v>72</v>
      </c>
      <c r="D15" s="113">
        <v>0.5</v>
      </c>
      <c r="E15" s="116">
        <v>13300</v>
      </c>
      <c r="F15" s="117">
        <f t="shared" si="1"/>
        <v>6650</v>
      </c>
    </row>
    <row r="16" spans="1:6" ht="15" x14ac:dyDescent="0.25">
      <c r="A16" s="110">
        <v>2.0299999999999998</v>
      </c>
      <c r="B16" s="111" t="s">
        <v>73</v>
      </c>
      <c r="C16" s="112" t="s">
        <v>70</v>
      </c>
      <c r="D16" s="113">
        <v>0.5</v>
      </c>
      <c r="E16" s="116">
        <v>39300</v>
      </c>
      <c r="F16" s="117">
        <f t="shared" si="1"/>
        <v>19650</v>
      </c>
    </row>
    <row r="17" spans="1:6" ht="15" x14ac:dyDescent="0.25">
      <c r="A17" s="110">
        <v>2.04</v>
      </c>
      <c r="B17" s="111" t="s">
        <v>74</v>
      </c>
      <c r="C17" s="112" t="s">
        <v>75</v>
      </c>
      <c r="D17" s="113">
        <v>0.1</v>
      </c>
      <c r="E17" s="116">
        <v>179958.33333333334</v>
      </c>
      <c r="F17" s="117">
        <f t="shared" si="1"/>
        <v>17995.833333333336</v>
      </c>
    </row>
    <row r="18" spans="1:6" ht="15" x14ac:dyDescent="0.25">
      <c r="A18" s="110">
        <v>2.0499999999999998</v>
      </c>
      <c r="B18" s="111" t="s">
        <v>76</v>
      </c>
      <c r="C18" s="112" t="s">
        <v>77</v>
      </c>
      <c r="D18" s="113">
        <v>0.5</v>
      </c>
      <c r="E18" s="116">
        <v>27633.333333333332</v>
      </c>
      <c r="F18" s="117">
        <f t="shared" si="1"/>
        <v>13816.666666666666</v>
      </c>
    </row>
    <row r="19" spans="1:6" ht="15.75" thickBot="1" x14ac:dyDescent="0.3">
      <c r="A19" s="110">
        <v>2.06</v>
      </c>
      <c r="B19" s="111" t="s">
        <v>78</v>
      </c>
      <c r="C19" s="112" t="s">
        <v>75</v>
      </c>
      <c r="D19" s="113">
        <v>0.5</v>
      </c>
      <c r="E19" s="116">
        <v>31333.333333333332</v>
      </c>
      <c r="F19" s="117">
        <f t="shared" si="1"/>
        <v>15666.666666666666</v>
      </c>
    </row>
    <row r="20" spans="1:6" ht="15.75" thickBot="1" x14ac:dyDescent="0.3">
      <c r="A20" s="223" t="s">
        <v>79</v>
      </c>
      <c r="B20" s="224"/>
      <c r="C20" s="224"/>
      <c r="D20" s="224"/>
      <c r="E20" s="225"/>
      <c r="F20" s="132">
        <f>SUM(F14:F19)</f>
        <v>84112.500000000015</v>
      </c>
    </row>
    <row r="21" spans="1:6" ht="15" x14ac:dyDescent="0.25">
      <c r="A21" s="133">
        <v>3</v>
      </c>
      <c r="B21" s="134" t="s">
        <v>80</v>
      </c>
      <c r="C21" s="134" t="s">
        <v>53</v>
      </c>
      <c r="D21" s="134" t="s">
        <v>11</v>
      </c>
      <c r="E21" s="134" t="s">
        <v>54</v>
      </c>
      <c r="F21" s="134" t="s">
        <v>55</v>
      </c>
    </row>
    <row r="22" spans="1:6" ht="15" x14ac:dyDescent="0.25">
      <c r="A22" s="111">
        <v>3.01</v>
      </c>
      <c r="B22" s="111" t="s">
        <v>81</v>
      </c>
      <c r="C22" s="112" t="s">
        <v>57</v>
      </c>
      <c r="D22" s="113">
        <v>30</v>
      </c>
      <c r="E22" s="116">
        <v>651.33333333333337</v>
      </c>
      <c r="F22" s="135">
        <f>D22*E22</f>
        <v>19540</v>
      </c>
    </row>
    <row r="23" spans="1:6" ht="15" x14ac:dyDescent="0.25">
      <c r="A23" s="111">
        <v>3.02</v>
      </c>
      <c r="B23" s="111" t="s">
        <v>82</v>
      </c>
      <c r="C23" s="112" t="s">
        <v>83</v>
      </c>
      <c r="D23" s="113">
        <v>30</v>
      </c>
      <c r="E23" s="116">
        <v>1254.6000000000001</v>
      </c>
      <c r="F23" s="135">
        <f>D23*E23</f>
        <v>37638.000000000007</v>
      </c>
    </row>
    <row r="24" spans="1:6" ht="15" x14ac:dyDescent="0.25">
      <c r="A24" s="111">
        <v>3.03</v>
      </c>
      <c r="B24" s="111" t="s">
        <v>84</v>
      </c>
      <c r="C24" s="112" t="s">
        <v>57</v>
      </c>
      <c r="D24" s="113">
        <v>1</v>
      </c>
      <c r="E24" s="116">
        <v>9206.6666666666661</v>
      </c>
      <c r="F24" s="135">
        <f>D24*E24</f>
        <v>9206.6666666666661</v>
      </c>
    </row>
    <row r="25" spans="1:6" ht="15" x14ac:dyDescent="0.25">
      <c r="A25" s="111">
        <v>3.03</v>
      </c>
      <c r="B25" s="111" t="s">
        <v>85</v>
      </c>
      <c r="C25" s="112" t="s">
        <v>57</v>
      </c>
      <c r="D25" s="113">
        <v>60</v>
      </c>
      <c r="E25" s="116">
        <v>174.44444444444446</v>
      </c>
      <c r="F25" s="135">
        <f>D25*E25</f>
        <v>10466.666666666668</v>
      </c>
    </row>
    <row r="26" spans="1:6" ht="15.75" thickBot="1" x14ac:dyDescent="0.3">
      <c r="A26" s="136">
        <v>3.04</v>
      </c>
      <c r="B26" s="136" t="s">
        <v>86</v>
      </c>
      <c r="C26" s="137" t="s">
        <v>57</v>
      </c>
      <c r="D26" s="118">
        <v>2</v>
      </c>
      <c r="E26" s="119">
        <v>16966.666666666668</v>
      </c>
      <c r="F26" s="138">
        <f>D26*E26</f>
        <v>33933.333333333336</v>
      </c>
    </row>
    <row r="27" spans="1:6" ht="15" x14ac:dyDescent="0.25">
      <c r="A27" s="226" t="s">
        <v>87</v>
      </c>
      <c r="B27" s="227"/>
      <c r="C27" s="227"/>
      <c r="D27" s="227"/>
      <c r="E27" s="227"/>
      <c r="F27" s="139">
        <f>SUM(F22:F26)</f>
        <v>110784.66666666669</v>
      </c>
    </row>
    <row r="28" spans="1:6" ht="15" x14ac:dyDescent="0.25">
      <c r="A28" s="228" t="s">
        <v>88</v>
      </c>
      <c r="B28" s="229"/>
      <c r="C28" s="229"/>
      <c r="D28" s="229"/>
      <c r="E28" s="230"/>
      <c r="F28" s="140">
        <f>F20+F27</f>
        <v>194897.16666666669</v>
      </c>
    </row>
    <row r="29" spans="1:6" ht="15" x14ac:dyDescent="0.25">
      <c r="A29" s="141"/>
      <c r="B29" s="210" t="s">
        <v>89</v>
      </c>
      <c r="C29" s="210"/>
      <c r="D29" s="142">
        <v>4</v>
      </c>
      <c r="E29" s="143">
        <f>F20+F27</f>
        <v>194897.16666666669</v>
      </c>
      <c r="F29" s="144">
        <f>F28*D29</f>
        <v>779588.66666666674</v>
      </c>
    </row>
    <row r="30" spans="1:6" ht="15" x14ac:dyDescent="0.25">
      <c r="A30" s="145"/>
      <c r="B30" s="146" t="s">
        <v>90</v>
      </c>
      <c r="C30" s="146"/>
      <c r="D30" s="146">
        <v>1</v>
      </c>
      <c r="E30" s="147"/>
      <c r="F30" s="148">
        <f>F29*D30</f>
        <v>779588.66666666674</v>
      </c>
    </row>
    <row r="31" spans="1:6" ht="15.75" thickBot="1" x14ac:dyDescent="0.3">
      <c r="A31" s="211" t="s">
        <v>41</v>
      </c>
      <c r="B31" s="212"/>
      <c r="C31" s="212"/>
      <c r="D31" s="212"/>
      <c r="E31" s="213"/>
      <c r="F31" s="149">
        <f>F11+F30</f>
        <v>2137860.3333333335</v>
      </c>
    </row>
  </sheetData>
  <mergeCells count="8">
    <mergeCell ref="B29:C29"/>
    <mergeCell ref="A31:E31"/>
    <mergeCell ref="A1:F1"/>
    <mergeCell ref="B11:E11"/>
    <mergeCell ref="A12:F12"/>
    <mergeCell ref="A20:E20"/>
    <mergeCell ref="A27:E27"/>
    <mergeCell ref="A28:E28"/>
  </mergeCells>
  <pageMargins left="0.7" right="0.7" top="0.75" bottom="0.75" header="0.3" footer="0.3"/>
  <pageSetup paperSize="9" scale="94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5BB50-227E-47AE-A7D5-50F4162B29F8}">
  <dimension ref="B1:J63"/>
  <sheetViews>
    <sheetView view="pageBreakPreview" topLeftCell="A22" zoomScale="60" zoomScaleNormal="100" workbookViewId="0">
      <selection activeCell="K8" sqref="K8:L9"/>
    </sheetView>
  </sheetViews>
  <sheetFormatPr baseColWidth="10" defaultRowHeight="12.75" x14ac:dyDescent="0.2"/>
  <cols>
    <col min="1" max="1" width="7.140625" style="151" customWidth="1"/>
    <col min="2" max="2" width="11.7109375" style="151" customWidth="1"/>
    <col min="3" max="3" width="30.7109375" style="151" customWidth="1"/>
    <col min="4" max="4" width="8" style="151" bestFit="1" customWidth="1"/>
    <col min="5" max="5" width="6" style="151" bestFit="1" customWidth="1"/>
    <col min="6" max="6" width="11.5703125" style="151" bestFit="1" customWidth="1"/>
    <col min="7" max="7" width="11.140625" style="151" bestFit="1" customWidth="1"/>
    <col min="8" max="8" width="15" style="151" customWidth="1"/>
    <col min="9" max="9" width="15" style="151" bestFit="1" customWidth="1"/>
    <col min="10" max="10" width="12.85546875" style="158" bestFit="1" customWidth="1"/>
    <col min="11" max="11" width="11.7109375" style="151" bestFit="1" customWidth="1"/>
    <col min="12" max="16384" width="11.42578125" style="151"/>
  </cols>
  <sheetData>
    <row r="1" spans="2:10" x14ac:dyDescent="0.2">
      <c r="B1" s="243" t="str">
        <f>+[3]DATOS!C5</f>
        <v>REPÚBLICA DE COLOMBIA</v>
      </c>
      <c r="C1" s="243"/>
      <c r="D1" s="243"/>
      <c r="E1" s="243"/>
      <c r="F1" s="243"/>
      <c r="G1" s="243"/>
      <c r="H1" s="243"/>
      <c r="I1" s="243"/>
      <c r="J1" s="151"/>
    </row>
    <row r="2" spans="2:10" x14ac:dyDescent="0.2">
      <c r="B2" s="243" t="str">
        <f>+[3]DATOS!C6</f>
        <v>DEPARTAMENTO DEL QUINDÍO</v>
      </c>
      <c r="C2" s="243"/>
      <c r="D2" s="243"/>
      <c r="E2" s="243"/>
      <c r="F2" s="243"/>
      <c r="G2" s="243"/>
      <c r="H2" s="243"/>
      <c r="I2" s="243"/>
      <c r="J2" s="151"/>
    </row>
    <row r="3" spans="2:10" x14ac:dyDescent="0.2">
      <c r="B3" s="243" t="str">
        <f>+[3]DATOS!C7</f>
        <v>SECRETARÍA DE AGUAS E INFRAESTRUCTURA</v>
      </c>
      <c r="C3" s="243"/>
      <c r="D3" s="243"/>
      <c r="E3" s="243"/>
      <c r="F3" s="243"/>
      <c r="G3" s="243"/>
      <c r="H3" s="243"/>
      <c r="I3" s="243"/>
      <c r="J3" s="151"/>
    </row>
    <row r="4" spans="2:10" x14ac:dyDescent="0.2">
      <c r="B4" s="152"/>
      <c r="C4" s="153"/>
      <c r="D4" s="153"/>
      <c r="E4" s="153"/>
      <c r="F4" s="154"/>
      <c r="G4" s="154"/>
      <c r="J4" s="151"/>
    </row>
    <row r="5" spans="2:10" x14ac:dyDescent="0.2">
      <c r="B5" s="155"/>
      <c r="C5" s="244"/>
      <c r="D5" s="244"/>
      <c r="E5" s="244"/>
      <c r="F5" s="244"/>
      <c r="G5" s="244"/>
      <c r="H5" s="156" t="s">
        <v>4</v>
      </c>
      <c r="I5" s="157" t="str">
        <f>+[3]DATOS!C9</f>
        <v>MAYO DE 2020</v>
      </c>
      <c r="J5" s="151"/>
    </row>
    <row r="6" spans="2:10" x14ac:dyDescent="0.2">
      <c r="B6" s="155"/>
      <c r="C6" s="152"/>
      <c r="D6" s="152"/>
      <c r="E6" s="152"/>
      <c r="F6" s="152"/>
      <c r="G6" s="152"/>
      <c r="H6" s="156"/>
      <c r="I6" s="157"/>
      <c r="J6" s="151"/>
    </row>
    <row r="7" spans="2:10" ht="18" x14ac:dyDescent="0.25">
      <c r="B7" s="245" t="s">
        <v>91</v>
      </c>
      <c r="C7" s="246"/>
      <c r="D7" s="246"/>
      <c r="E7" s="246"/>
      <c r="F7" s="246"/>
      <c r="G7" s="246"/>
      <c r="H7" s="246"/>
      <c r="I7" s="246"/>
    </row>
    <row r="8" spans="2:10" ht="15.75" x14ac:dyDescent="0.25">
      <c r="B8" s="159" t="s">
        <v>92</v>
      </c>
      <c r="C8" s="160"/>
      <c r="D8" s="160"/>
      <c r="E8" s="160"/>
      <c r="F8" s="160"/>
      <c r="G8" s="160"/>
      <c r="H8" s="160"/>
      <c r="I8" s="160"/>
    </row>
    <row r="9" spans="2:10" ht="15.75" customHeight="1" x14ac:dyDescent="0.2">
      <c r="B9" s="161" t="s">
        <v>93</v>
      </c>
      <c r="C9" s="162" t="s">
        <v>94</v>
      </c>
      <c r="D9" s="162"/>
      <c r="E9" s="162"/>
    </row>
    <row r="10" spans="2:10" ht="16.5" customHeight="1" x14ac:dyDescent="0.2">
      <c r="B10" s="161" t="s">
        <v>95</v>
      </c>
      <c r="C10" s="161" t="s">
        <v>96</v>
      </c>
      <c r="D10" s="161"/>
      <c r="E10" s="161"/>
    </row>
    <row r="11" spans="2:10" s="158" customFormat="1" ht="8.25" customHeight="1" x14ac:dyDescent="0.2">
      <c r="B11" s="151"/>
      <c r="C11" s="151"/>
      <c r="D11" s="151"/>
      <c r="E11" s="151"/>
      <c r="F11" s="151"/>
      <c r="G11" s="151"/>
      <c r="H11" s="151"/>
      <c r="I11" s="151"/>
    </row>
    <row r="12" spans="2:10" s="158" customFormat="1" x14ac:dyDescent="0.2">
      <c r="B12" s="151" t="s">
        <v>97</v>
      </c>
      <c r="C12" s="151"/>
      <c r="D12" s="151"/>
      <c r="E12" s="151"/>
      <c r="F12" s="163">
        <v>30</v>
      </c>
      <c r="G12" s="151" t="s">
        <v>98</v>
      </c>
      <c r="H12" s="151"/>
      <c r="I12" s="151"/>
    </row>
    <row r="13" spans="2:10" s="158" customFormat="1" x14ac:dyDescent="0.2">
      <c r="B13" s="151" t="s">
        <v>99</v>
      </c>
      <c r="C13" s="151"/>
      <c r="D13" s="151"/>
      <c r="E13" s="151"/>
      <c r="F13" s="163">
        <v>27800000</v>
      </c>
      <c r="G13" s="151" t="s">
        <v>100</v>
      </c>
      <c r="H13" s="151"/>
      <c r="I13" s="151"/>
    </row>
    <row r="14" spans="2:10" s="158" customFormat="1" x14ac:dyDescent="0.2">
      <c r="B14" s="151"/>
      <c r="C14" s="151"/>
      <c r="D14" s="151"/>
      <c r="E14" s="151"/>
      <c r="F14" s="151"/>
      <c r="G14" s="151"/>
      <c r="H14" s="151"/>
      <c r="I14" s="151"/>
    </row>
    <row r="15" spans="2:10" s="158" customFormat="1" ht="18" customHeight="1" x14ac:dyDescent="0.2">
      <c r="B15" s="242" t="s">
        <v>9</v>
      </c>
      <c r="C15" s="242"/>
      <c r="D15" s="164" t="s">
        <v>10</v>
      </c>
      <c r="E15" s="164" t="s">
        <v>11</v>
      </c>
      <c r="F15" s="164" t="s">
        <v>101</v>
      </c>
      <c r="G15" s="164" t="s">
        <v>102</v>
      </c>
      <c r="H15" s="164" t="s">
        <v>103</v>
      </c>
      <c r="I15" s="164" t="s">
        <v>104</v>
      </c>
    </row>
    <row r="16" spans="2:10" s="158" customFormat="1" ht="18" customHeight="1" x14ac:dyDescent="0.2">
      <c r="B16" s="165" t="s">
        <v>105</v>
      </c>
      <c r="C16" s="166"/>
      <c r="D16" s="167"/>
      <c r="E16" s="167"/>
      <c r="F16" s="167"/>
      <c r="G16" s="167"/>
      <c r="H16" s="167"/>
      <c r="I16" s="167"/>
    </row>
    <row r="17" spans="2:9" s="158" customFormat="1" x14ac:dyDescent="0.2">
      <c r="B17" s="237" t="s">
        <v>106</v>
      </c>
      <c r="C17" s="238"/>
      <c r="D17" s="168" t="s">
        <v>107</v>
      </c>
      <c r="E17" s="169">
        <v>1</v>
      </c>
      <c r="F17" s="170">
        <v>0.4</v>
      </c>
      <c r="G17" s="171">
        <f>[3]SALAR!F15</f>
        <v>4055449.86</v>
      </c>
      <c r="H17" s="172">
        <f>G17*F17*E17</f>
        <v>1622179.9440000001</v>
      </c>
      <c r="I17" s="173">
        <f>+H17/F$13</f>
        <v>5.8351796546762598E-2</v>
      </c>
    </row>
    <row r="18" spans="2:9" s="158" customFormat="1" x14ac:dyDescent="0.2">
      <c r="B18" s="237" t="s">
        <v>108</v>
      </c>
      <c r="C18" s="238"/>
      <c r="D18" s="168" t="s">
        <v>107</v>
      </c>
      <c r="E18" s="169">
        <v>1</v>
      </c>
      <c r="F18" s="170">
        <v>0.4</v>
      </c>
      <c r="G18" s="171">
        <f>[3]SALAR!F22</f>
        <v>3072310.5</v>
      </c>
      <c r="H18" s="172">
        <f>(G18*F18*E18)</f>
        <v>1228924.2</v>
      </c>
      <c r="I18" s="173">
        <f>+H18/F$13</f>
        <v>4.4205906474820145E-2</v>
      </c>
    </row>
    <row r="19" spans="2:9" s="158" customFormat="1" x14ac:dyDescent="0.2">
      <c r="B19" s="239" t="s">
        <v>109</v>
      </c>
      <c r="C19" s="240"/>
      <c r="D19" s="240"/>
      <c r="E19" s="240"/>
      <c r="F19" s="240"/>
      <c r="G19" s="240"/>
      <c r="H19" s="174">
        <f>SUM(H16:H18)</f>
        <v>2851104.1440000003</v>
      </c>
      <c r="I19" s="175">
        <f>SUM(I16:I18)</f>
        <v>0.10255770302158274</v>
      </c>
    </row>
    <row r="20" spans="2:9" s="158" customFormat="1" x14ac:dyDescent="0.2">
      <c r="B20" s="176"/>
      <c r="C20" s="176"/>
      <c r="D20" s="177"/>
      <c r="E20" s="177"/>
      <c r="F20" s="178"/>
      <c r="G20" s="179"/>
      <c r="H20" s="180"/>
      <c r="I20" s="181"/>
    </row>
    <row r="21" spans="2:9" s="63" customFormat="1" ht="18" customHeight="1" x14ac:dyDescent="0.2">
      <c r="B21" s="165" t="s">
        <v>110</v>
      </c>
      <c r="C21" s="182"/>
      <c r="D21" s="183"/>
      <c r="E21" s="183"/>
      <c r="F21" s="183"/>
      <c r="G21" s="183"/>
      <c r="H21" s="183"/>
      <c r="I21" s="184"/>
    </row>
    <row r="22" spans="2:9" s="158" customFormat="1" x14ac:dyDescent="0.2">
      <c r="B22" s="241" t="s">
        <v>111</v>
      </c>
      <c r="C22" s="241"/>
      <c r="D22" s="168" t="s">
        <v>107</v>
      </c>
      <c r="E22" s="169">
        <v>1</v>
      </c>
      <c r="F22" s="170">
        <v>0.3</v>
      </c>
      <c r="G22" s="171">
        <v>450000</v>
      </c>
      <c r="H22" s="172">
        <f>(G22*F22*E22)</f>
        <v>135000</v>
      </c>
      <c r="I22" s="173">
        <f>+H22/F$13</f>
        <v>4.8561151079136687E-3</v>
      </c>
    </row>
    <row r="23" spans="2:9" s="158" customFormat="1" x14ac:dyDescent="0.2">
      <c r="B23" s="241" t="s">
        <v>112</v>
      </c>
      <c r="C23" s="241"/>
      <c r="D23" s="168" t="s">
        <v>107</v>
      </c>
      <c r="E23" s="169">
        <v>1</v>
      </c>
      <c r="F23" s="170">
        <v>0.3</v>
      </c>
      <c r="G23" s="171">
        <v>100000</v>
      </c>
      <c r="H23" s="172">
        <f>(G23*F23*E23)</f>
        <v>30000</v>
      </c>
      <c r="I23" s="173">
        <f>+H23/F$13</f>
        <v>1.079136690647482E-3</v>
      </c>
    </row>
    <row r="24" spans="2:9" s="158" customFormat="1" x14ac:dyDescent="0.2">
      <c r="B24" s="241" t="s">
        <v>113</v>
      </c>
      <c r="C24" s="241"/>
      <c r="D24" s="168" t="s">
        <v>107</v>
      </c>
      <c r="E24" s="169">
        <v>1</v>
      </c>
      <c r="F24" s="170">
        <v>0.3</v>
      </c>
      <c r="G24" s="171">
        <v>100000</v>
      </c>
      <c r="H24" s="172">
        <f>(G24*F24*E24)</f>
        <v>30000</v>
      </c>
      <c r="I24" s="173">
        <f>+H24/F$13</f>
        <v>1.079136690647482E-3</v>
      </c>
    </row>
    <row r="25" spans="2:9" s="158" customFormat="1" x14ac:dyDescent="0.2">
      <c r="B25" s="241" t="s">
        <v>114</v>
      </c>
      <c r="C25" s="241"/>
      <c r="D25" s="168" t="s">
        <v>107</v>
      </c>
      <c r="E25" s="169">
        <v>1</v>
      </c>
      <c r="F25" s="170">
        <v>0.25</v>
      </c>
      <c r="G25" s="171">
        <v>300000</v>
      </c>
      <c r="H25" s="172">
        <f>(G25*F25*E25)</f>
        <v>75000</v>
      </c>
      <c r="I25" s="173">
        <f>+H25/F$13</f>
        <v>2.6978417266187052E-3</v>
      </c>
    </row>
    <row r="26" spans="2:9" s="158" customFormat="1" x14ac:dyDescent="0.2">
      <c r="B26" s="241" t="s">
        <v>115</v>
      </c>
      <c r="C26" s="241"/>
      <c r="D26" s="168" t="s">
        <v>107</v>
      </c>
      <c r="E26" s="169">
        <v>1</v>
      </c>
      <c r="F26" s="170">
        <v>0.3</v>
      </c>
      <c r="G26" s="171">
        <v>100000</v>
      </c>
      <c r="H26" s="172">
        <f>(G26*F26*E26)</f>
        <v>30000</v>
      </c>
      <c r="I26" s="173">
        <f>+H26/F$13</f>
        <v>1.079136690647482E-3</v>
      </c>
    </row>
    <row r="27" spans="2:9" s="158" customFormat="1" x14ac:dyDescent="0.2">
      <c r="B27" s="239" t="s">
        <v>116</v>
      </c>
      <c r="C27" s="240"/>
      <c r="D27" s="240"/>
      <c r="E27" s="240"/>
      <c r="F27" s="240"/>
      <c r="G27" s="240"/>
      <c r="H27" s="174">
        <f>SUM(H22:H26)</f>
        <v>300000</v>
      </c>
      <c r="I27" s="175">
        <f>SUM(I22:I26)</f>
        <v>1.0791366906474819E-2</v>
      </c>
    </row>
    <row r="28" spans="2:9" s="158" customFormat="1" x14ac:dyDescent="0.2">
      <c r="B28" s="151"/>
      <c r="C28" s="151"/>
      <c r="D28" s="151"/>
      <c r="E28" s="151"/>
      <c r="F28" s="151"/>
      <c r="G28" s="151"/>
      <c r="H28" s="151"/>
      <c r="I28" s="151"/>
    </row>
    <row r="29" spans="2:9" s="158" customFormat="1" x14ac:dyDescent="0.2">
      <c r="B29" s="151"/>
      <c r="C29" s="151"/>
      <c r="D29" s="151"/>
      <c r="E29" s="151"/>
      <c r="F29" s="151"/>
      <c r="G29" s="151"/>
      <c r="H29" s="185"/>
      <c r="I29" s="151"/>
    </row>
    <row r="30" spans="2:9" s="158" customFormat="1" x14ac:dyDescent="0.2">
      <c r="B30" s="186" t="s">
        <v>117</v>
      </c>
      <c r="C30" s="161" t="s">
        <v>118</v>
      </c>
      <c r="D30" s="161"/>
      <c r="E30" s="161"/>
      <c r="F30" s="151"/>
      <c r="G30" s="151"/>
      <c r="H30" s="151"/>
      <c r="I30" s="151"/>
    </row>
    <row r="31" spans="2:9" s="158" customFormat="1" x14ac:dyDescent="0.2">
      <c r="B31" s="187"/>
      <c r="C31" s="151"/>
      <c r="D31" s="151"/>
      <c r="E31" s="151"/>
      <c r="F31" s="151"/>
      <c r="G31" s="151"/>
      <c r="H31" s="151"/>
      <c r="I31" s="151"/>
    </row>
    <row r="32" spans="2:9" s="158" customFormat="1" x14ac:dyDescent="0.2">
      <c r="B32" s="187"/>
      <c r="C32" s="151" t="str">
        <f>+CONCATENATE("Pólizas  (",H32*100,"%",")")</f>
        <v>Pólizas  (0,65%)</v>
      </c>
      <c r="D32" s="151"/>
      <c r="E32" s="151"/>
      <c r="F32" s="151"/>
      <c r="G32" s="151"/>
      <c r="H32" s="188">
        <v>6.4999999999999997E-3</v>
      </c>
      <c r="I32" s="151"/>
    </row>
    <row r="33" spans="2:10" s="158" customFormat="1" x14ac:dyDescent="0.2">
      <c r="B33" s="187"/>
      <c r="C33" s="151"/>
      <c r="D33" s="151"/>
      <c r="E33" s="151"/>
      <c r="G33" s="186" t="s">
        <v>119</v>
      </c>
      <c r="H33" s="189">
        <f>SUM(H32:H32)</f>
        <v>6.4999999999999997E-3</v>
      </c>
      <c r="I33" s="151"/>
    </row>
    <row r="34" spans="2:10" s="158" customFormat="1" x14ac:dyDescent="0.2">
      <c r="B34" s="187"/>
      <c r="C34" s="151"/>
      <c r="D34" s="151"/>
      <c r="E34" s="151"/>
      <c r="F34" s="151"/>
      <c r="G34" s="151"/>
      <c r="H34" s="151"/>
      <c r="I34" s="151"/>
    </row>
    <row r="35" spans="2:10" s="158" customFormat="1" x14ac:dyDescent="0.2">
      <c r="B35" s="186" t="s">
        <v>120</v>
      </c>
      <c r="C35" s="190" t="s">
        <v>121</v>
      </c>
      <c r="D35" s="161"/>
      <c r="E35" s="161"/>
      <c r="F35" s="151"/>
      <c r="G35" s="151"/>
      <c r="H35" s="151"/>
      <c r="I35" s="151"/>
    </row>
    <row r="36" spans="2:10" s="158" customFormat="1" x14ac:dyDescent="0.2">
      <c r="B36" s="187"/>
      <c r="C36" s="151"/>
      <c r="D36" s="151"/>
      <c r="E36" s="151"/>
      <c r="F36" s="151"/>
      <c r="G36" s="151"/>
      <c r="H36" s="151"/>
      <c r="I36" s="151"/>
    </row>
    <row r="37" spans="2:10" s="158" customFormat="1" x14ac:dyDescent="0.2">
      <c r="B37" s="187"/>
      <c r="C37" s="191" t="str">
        <f>+CONCATENATE("Por Retención en la Fuente ",H37*100,"%")</f>
        <v>Por Retención en la Fuente 2%</v>
      </c>
      <c r="D37" s="151"/>
      <c r="E37" s="151"/>
      <c r="F37" s="151"/>
      <c r="G37" s="151"/>
      <c r="H37" s="188">
        <v>0.02</v>
      </c>
      <c r="I37" s="151"/>
    </row>
    <row r="38" spans="2:10" s="158" customFormat="1" x14ac:dyDescent="0.2">
      <c r="B38" s="187"/>
      <c r="C38" s="151" t="str">
        <f>+CONCATENATE("Por Estampilla Pro-desarrollo ",H38*100,"%")</f>
        <v>Por Estampilla Pro-desarrollo 2%</v>
      </c>
      <c r="D38" s="151"/>
      <c r="E38" s="151"/>
      <c r="F38" s="151"/>
      <c r="G38" s="151"/>
      <c r="H38" s="188">
        <v>0.02</v>
      </c>
      <c r="I38" s="151"/>
    </row>
    <row r="39" spans="2:10" s="158" customFormat="1" x14ac:dyDescent="0.2">
      <c r="B39" s="187"/>
      <c r="C39" s="151" t="str">
        <f>+CONCATENATE("Por Estampilla Pro-Hospital ",H39*100,"%")</f>
        <v>Por Estampilla Pro-Hospital 2%</v>
      </c>
      <c r="D39" s="151"/>
      <c r="E39" s="151"/>
      <c r="F39" s="151"/>
      <c r="G39" s="151"/>
      <c r="H39" s="188">
        <v>0.02</v>
      </c>
      <c r="I39" s="151"/>
    </row>
    <row r="40" spans="2:10" s="158" customFormat="1" x14ac:dyDescent="0.2">
      <c r="B40" s="187"/>
      <c r="C40" s="151" t="str">
        <f>+CONCATENATE("Por Estampilla Pro-Cultura ",H40*100,"%")</f>
        <v>Por Estampilla Pro-Cultura 1%</v>
      </c>
      <c r="D40" s="151"/>
      <c r="E40" s="151"/>
      <c r="F40" s="151"/>
      <c r="G40" s="151"/>
      <c r="H40" s="188">
        <v>0.01</v>
      </c>
      <c r="I40" s="151"/>
    </row>
    <row r="41" spans="2:10" s="158" customFormat="1" x14ac:dyDescent="0.2">
      <c r="B41" s="187"/>
      <c r="C41" s="151" t="str">
        <f>+CONCATENATE("Por Estampilla Pro-Adulto mayor ",H41*100,"%")</f>
        <v>Por Estampilla Pro-Adulto mayor 3%</v>
      </c>
      <c r="D41" s="151"/>
      <c r="E41" s="151"/>
      <c r="F41" s="151"/>
      <c r="G41" s="151"/>
      <c r="H41" s="188">
        <v>0.03</v>
      </c>
      <c r="I41" s="151"/>
    </row>
    <row r="42" spans="2:10" s="158" customFormat="1" x14ac:dyDescent="0.2">
      <c r="B42" s="187"/>
      <c r="C42" s="151" t="str">
        <f>+CONCATENATE("Por Contribución especial ",H42*100,"%")</f>
        <v>Por Contribución especial 5%</v>
      </c>
      <c r="D42" s="151"/>
      <c r="E42" s="151"/>
      <c r="F42" s="151"/>
      <c r="G42" s="151"/>
      <c r="H42" s="188">
        <v>0.05</v>
      </c>
      <c r="I42" s="151"/>
    </row>
    <row r="43" spans="2:10" s="158" customFormat="1" x14ac:dyDescent="0.2">
      <c r="B43" s="187"/>
      <c r="C43" s="151"/>
      <c r="D43" s="151"/>
      <c r="E43" s="151"/>
      <c r="F43" s="161" t="s">
        <v>122</v>
      </c>
      <c r="G43" s="151"/>
      <c r="H43" s="189">
        <f>SUM(H37:H42)</f>
        <v>0.15</v>
      </c>
      <c r="I43" s="151"/>
    </row>
    <row r="44" spans="2:10" s="158" customFormat="1" x14ac:dyDescent="0.2">
      <c r="B44" s="187"/>
      <c r="C44" s="151"/>
      <c r="D44" s="151"/>
      <c r="E44" s="151"/>
      <c r="F44" s="151"/>
      <c r="G44" s="151"/>
      <c r="H44" s="151"/>
      <c r="I44" s="151"/>
    </row>
    <row r="45" spans="2:10" x14ac:dyDescent="0.2">
      <c r="B45" s="187"/>
      <c r="C45" s="235" t="s">
        <v>123</v>
      </c>
      <c r="D45" s="236"/>
      <c r="E45" s="236"/>
      <c r="F45" s="236"/>
      <c r="G45" s="236"/>
      <c r="H45" s="192" t="s">
        <v>124</v>
      </c>
      <c r="J45" s="151"/>
    </row>
    <row r="46" spans="2:10" x14ac:dyDescent="0.2">
      <c r="B46" s="187"/>
      <c r="C46" s="231" t="s">
        <v>125</v>
      </c>
      <c r="D46" s="231"/>
      <c r="E46" s="231"/>
      <c r="F46" s="231"/>
      <c r="G46" s="231"/>
      <c r="H46" s="193">
        <f>+I19</f>
        <v>0.10255770302158274</v>
      </c>
      <c r="J46" s="151"/>
    </row>
    <row r="47" spans="2:10" x14ac:dyDescent="0.2">
      <c r="B47" s="187"/>
      <c r="C47" s="231" t="s">
        <v>126</v>
      </c>
      <c r="D47" s="231"/>
      <c r="E47" s="231"/>
      <c r="F47" s="231"/>
      <c r="G47" s="231"/>
      <c r="H47" s="193">
        <f>+I27</f>
        <v>1.0791366906474819E-2</v>
      </c>
      <c r="J47" s="151"/>
    </row>
    <row r="48" spans="2:10" x14ac:dyDescent="0.2">
      <c r="B48" s="187"/>
      <c r="C48" s="231" t="s">
        <v>118</v>
      </c>
      <c r="D48" s="231"/>
      <c r="E48" s="231"/>
      <c r="F48" s="231"/>
      <c r="G48" s="231"/>
      <c r="H48" s="193">
        <f>+H33</f>
        <v>6.4999999999999997E-3</v>
      </c>
      <c r="J48" s="151"/>
    </row>
    <row r="49" spans="2:10" x14ac:dyDescent="0.2">
      <c r="B49" s="187"/>
      <c r="C49" s="231" t="s">
        <v>121</v>
      </c>
      <c r="D49" s="231"/>
      <c r="E49" s="231"/>
      <c r="F49" s="231"/>
      <c r="G49" s="231"/>
      <c r="H49" s="193">
        <f>+H43</f>
        <v>0.15</v>
      </c>
      <c r="J49" s="151"/>
    </row>
    <row r="50" spans="2:10" x14ac:dyDescent="0.2">
      <c r="B50" s="187"/>
      <c r="C50" s="232" t="s">
        <v>127</v>
      </c>
      <c r="D50" s="233"/>
      <c r="E50" s="233"/>
      <c r="F50" s="233"/>
      <c r="G50" s="233"/>
      <c r="H50" s="194">
        <f>SUM(H46:H49)</f>
        <v>0.26984906992805757</v>
      </c>
      <c r="J50" s="151"/>
    </row>
    <row r="51" spans="2:10" ht="13.5" customHeight="1" x14ac:dyDescent="0.2">
      <c r="B51" s="187"/>
      <c r="J51" s="151"/>
    </row>
    <row r="52" spans="2:10" x14ac:dyDescent="0.2">
      <c r="B52" s="186" t="s">
        <v>128</v>
      </c>
      <c r="C52" s="162" t="s">
        <v>129</v>
      </c>
      <c r="D52" s="162"/>
      <c r="E52" s="162"/>
      <c r="J52" s="151"/>
    </row>
    <row r="53" spans="2:10" ht="26.25" customHeight="1" x14ac:dyDescent="0.2">
      <c r="B53" s="187"/>
      <c r="C53" s="234" t="str">
        <f>+CONCATENATE("Se asigna un valor a los imprevistos del ",H61*100,"% que de acuerdo con la experiencia obtenida en esta clase de obras puede cubrir este factor de riesgo")</f>
        <v>Se asigna un valor a los imprevistos del 1% que de acuerdo con la experiencia obtenida en esta clase de obras puede cubrir este factor de riesgo</v>
      </c>
      <c r="D53" s="234"/>
      <c r="E53" s="234"/>
      <c r="F53" s="234"/>
      <c r="G53" s="234"/>
      <c r="H53" s="234"/>
      <c r="J53" s="151"/>
    </row>
    <row r="54" spans="2:10" x14ac:dyDescent="0.2">
      <c r="B54" s="187"/>
      <c r="J54" s="151"/>
    </row>
    <row r="55" spans="2:10" x14ac:dyDescent="0.2">
      <c r="B55" s="186" t="s">
        <v>130</v>
      </c>
      <c r="C55" s="162" t="s">
        <v>131</v>
      </c>
      <c r="D55" s="162"/>
      <c r="E55" s="162"/>
      <c r="J55" s="151"/>
    </row>
    <row r="56" spans="2:10" ht="26.25" customHeight="1" x14ac:dyDescent="0.2">
      <c r="B56" s="187"/>
      <c r="C56" s="234" t="str">
        <f>+CONCATENATE("Se asigna un valor a la utilidad del ",H62*100,"% con el cual se consideran satisfechas las normales pretenciones del contratista en el desarrollo de la actividad.")</f>
        <v>Se asigna un valor a la utilidad del 5% con el cual se consideran satisfechas las normales pretenciones del contratista en el desarrollo de la actividad.</v>
      </c>
      <c r="D56" s="234"/>
      <c r="E56" s="234"/>
      <c r="F56" s="234"/>
      <c r="G56" s="234"/>
      <c r="H56" s="234"/>
      <c r="J56" s="151"/>
    </row>
    <row r="59" spans="2:10" x14ac:dyDescent="0.2">
      <c r="C59" s="235" t="s">
        <v>132</v>
      </c>
      <c r="D59" s="236"/>
      <c r="E59" s="236"/>
      <c r="F59" s="236"/>
      <c r="G59" s="236"/>
      <c r="H59" s="195" t="s">
        <v>124</v>
      </c>
      <c r="J59" s="151"/>
    </row>
    <row r="60" spans="2:10" ht="15.75" x14ac:dyDescent="0.25">
      <c r="C60" s="231" t="s">
        <v>133</v>
      </c>
      <c r="D60" s="231"/>
      <c r="E60" s="231"/>
      <c r="F60" s="231"/>
      <c r="G60" s="231"/>
      <c r="H60" s="196">
        <f>+H50</f>
        <v>0.26984906992805757</v>
      </c>
      <c r="J60" s="151"/>
    </row>
    <row r="61" spans="2:10" ht="15.75" x14ac:dyDescent="0.25">
      <c r="C61" s="231" t="s">
        <v>134</v>
      </c>
      <c r="D61" s="231"/>
      <c r="E61" s="231"/>
      <c r="F61" s="231"/>
      <c r="G61" s="231"/>
      <c r="H61" s="197">
        <v>0.01</v>
      </c>
      <c r="J61" s="151"/>
    </row>
    <row r="62" spans="2:10" ht="15.75" x14ac:dyDescent="0.25">
      <c r="C62" s="231" t="s">
        <v>135</v>
      </c>
      <c r="D62" s="231"/>
      <c r="E62" s="231"/>
      <c r="F62" s="231"/>
      <c r="G62" s="231"/>
      <c r="H62" s="197">
        <v>0.05</v>
      </c>
      <c r="J62" s="151"/>
    </row>
    <row r="63" spans="2:10" ht="15.75" x14ac:dyDescent="0.25">
      <c r="C63" s="232" t="s">
        <v>127</v>
      </c>
      <c r="D63" s="233"/>
      <c r="E63" s="233"/>
      <c r="F63" s="233"/>
      <c r="G63" s="233"/>
      <c r="H63" s="196">
        <f>SUM(H60:H62)</f>
        <v>0.32984906992805757</v>
      </c>
      <c r="J63" s="151"/>
    </row>
  </sheetData>
  <mergeCells count="28">
    <mergeCell ref="B15:C15"/>
    <mergeCell ref="B1:I1"/>
    <mergeCell ref="B2:I2"/>
    <mergeCell ref="B3:I3"/>
    <mergeCell ref="C5:G5"/>
    <mergeCell ref="B7:I7"/>
    <mergeCell ref="C47:G47"/>
    <mergeCell ref="B17:C17"/>
    <mergeCell ref="B18:C18"/>
    <mergeCell ref="B19:G19"/>
    <mergeCell ref="B22:C22"/>
    <mergeCell ref="B23:C23"/>
    <mergeCell ref="B24:C24"/>
    <mergeCell ref="B25:C25"/>
    <mergeCell ref="B26:C26"/>
    <mergeCell ref="B27:G27"/>
    <mergeCell ref="C45:G45"/>
    <mergeCell ref="C46:G46"/>
    <mergeCell ref="C60:G60"/>
    <mergeCell ref="C61:G61"/>
    <mergeCell ref="C62:G62"/>
    <mergeCell ref="C63:G63"/>
    <mergeCell ref="C48:G48"/>
    <mergeCell ref="C49:G49"/>
    <mergeCell ref="C50:G50"/>
    <mergeCell ref="C53:H53"/>
    <mergeCell ref="C56:H56"/>
    <mergeCell ref="C59:G59"/>
  </mergeCells>
  <pageMargins left="0.7" right="0.7" top="0.75" bottom="0.75" header="0.3" footer="0.3"/>
  <pageSetup paperSize="9"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</vt:lpstr>
      <vt:lpstr>PAPSO</vt:lpstr>
      <vt:lpstr>AIU</vt:lpstr>
      <vt:lpstr>PRESUPUESTO!Área_de_impresión</vt:lpstr>
      <vt:lpstr>PRESUPUESTO!Títulos_a_imprimir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</dc:creator>
  <cp:lastModifiedBy>JULIANA</cp:lastModifiedBy>
  <cp:lastPrinted>2020-09-01T19:02:20Z</cp:lastPrinted>
  <dcterms:created xsi:type="dcterms:W3CDTF">2020-07-06T15:10:38Z</dcterms:created>
  <dcterms:modified xsi:type="dcterms:W3CDTF">2020-09-02T13:12:15Z</dcterms:modified>
</cp:coreProperties>
</file>