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ZIPAQUIRÁ\IMCRDZ\MINIMA CUANTIA\FERRETERIA\PUBLICAR EN SECOP II\"/>
    </mc:Choice>
  </mc:AlternateContent>
  <xr:revisionPtr revIDLastSave="0" documentId="8_{B9186C16-5367-4F5E-8014-2754FAD55A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MEDIO VALORES COTIZACIONES" sheetId="5" r:id="rId1"/>
    <sheet name="SERVIALIANZA" sheetId="1" state="hidden" r:id="rId2"/>
    <sheet name="SIZ SAS" sheetId="3" state="hidden" r:id="rId3"/>
    <sheet name="MARCO M" sheetId="2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5" l="1"/>
  <c r="N5" i="5"/>
  <c r="N8" i="5"/>
  <c r="O8" i="5" s="1"/>
  <c r="N9" i="5"/>
  <c r="N13" i="5"/>
  <c r="N16" i="5"/>
  <c r="O16" i="5" s="1"/>
  <c r="N17" i="5"/>
  <c r="N21" i="5"/>
  <c r="N24" i="5"/>
  <c r="O24" i="5" s="1"/>
  <c r="N25" i="5"/>
  <c r="N29" i="5"/>
  <c r="N32" i="5"/>
  <c r="O32" i="5" s="1"/>
  <c r="N33" i="5"/>
  <c r="M4" i="5"/>
  <c r="N4" i="5" s="1"/>
  <c r="O4" i="5" s="1"/>
  <c r="M5" i="5"/>
  <c r="M6" i="5"/>
  <c r="N6" i="5" s="1"/>
  <c r="O6" i="5" s="1"/>
  <c r="M7" i="5"/>
  <c r="N7" i="5" s="1"/>
  <c r="M8" i="5"/>
  <c r="M9" i="5"/>
  <c r="M10" i="5"/>
  <c r="N10" i="5" s="1"/>
  <c r="O10" i="5" s="1"/>
  <c r="M11" i="5"/>
  <c r="N11" i="5" s="1"/>
  <c r="O11" i="5" s="1"/>
  <c r="M12" i="5"/>
  <c r="N12" i="5" s="1"/>
  <c r="O12" i="5" s="1"/>
  <c r="M13" i="5"/>
  <c r="M14" i="5"/>
  <c r="N14" i="5" s="1"/>
  <c r="O14" i="5" s="1"/>
  <c r="M15" i="5"/>
  <c r="N15" i="5" s="1"/>
  <c r="O15" i="5" s="1"/>
  <c r="M16" i="5"/>
  <c r="M17" i="5"/>
  <c r="M18" i="5"/>
  <c r="N18" i="5" s="1"/>
  <c r="O18" i="5" s="1"/>
  <c r="M19" i="5"/>
  <c r="N19" i="5" s="1"/>
  <c r="M20" i="5"/>
  <c r="N20" i="5" s="1"/>
  <c r="O20" i="5" s="1"/>
  <c r="M21" i="5"/>
  <c r="M22" i="5"/>
  <c r="N22" i="5" s="1"/>
  <c r="O22" i="5" s="1"/>
  <c r="M23" i="5"/>
  <c r="N23" i="5" s="1"/>
  <c r="M24" i="5"/>
  <c r="M25" i="5"/>
  <c r="M26" i="5"/>
  <c r="N26" i="5" s="1"/>
  <c r="O26" i="5" s="1"/>
  <c r="M27" i="5"/>
  <c r="N27" i="5" s="1"/>
  <c r="M28" i="5"/>
  <c r="N28" i="5" s="1"/>
  <c r="O28" i="5" s="1"/>
  <c r="M29" i="5"/>
  <c r="M30" i="5"/>
  <c r="N30" i="5" s="1"/>
  <c r="O30" i="5" s="1"/>
  <c r="M31" i="5"/>
  <c r="N31" i="5" s="1"/>
  <c r="O31" i="5" s="1"/>
  <c r="M32" i="5"/>
  <c r="M33" i="5"/>
  <c r="M34" i="5"/>
  <c r="N34" i="5" s="1"/>
  <c r="O34" i="5" s="1"/>
  <c r="M35" i="5"/>
  <c r="N35" i="5" s="1"/>
  <c r="O35" i="5" s="1"/>
  <c r="M36" i="5"/>
  <c r="N36" i="5" s="1"/>
  <c r="O36" i="5" s="1"/>
  <c r="M37" i="5"/>
  <c r="N37" i="5" s="1"/>
  <c r="O37" i="5" s="1"/>
  <c r="M38" i="5"/>
  <c r="N38" i="5" s="1"/>
  <c r="O38" i="5" s="1"/>
  <c r="M39" i="5"/>
  <c r="N39" i="5" s="1"/>
  <c r="O39" i="5" s="1"/>
  <c r="M40" i="5"/>
  <c r="N40" i="5" s="1"/>
  <c r="M3" i="5"/>
  <c r="I10" i="5"/>
  <c r="I11" i="5"/>
  <c r="J11" i="5" s="1"/>
  <c r="I12" i="5"/>
  <c r="J12" i="5" s="1"/>
  <c r="K12" i="5" s="1"/>
  <c r="J5" i="5"/>
  <c r="J9" i="5"/>
  <c r="K9" i="5" s="1"/>
  <c r="J10" i="5"/>
  <c r="K10" i="5" s="1"/>
  <c r="J15" i="5"/>
  <c r="K15" i="5" s="1"/>
  <c r="J18" i="5"/>
  <c r="R18" i="5" s="1"/>
  <c r="J19" i="5"/>
  <c r="J23" i="5"/>
  <c r="K23" i="5" s="1"/>
  <c r="J26" i="5"/>
  <c r="J27" i="5"/>
  <c r="K27" i="5" s="1"/>
  <c r="J31" i="5"/>
  <c r="K31" i="5" s="1"/>
  <c r="J34" i="5"/>
  <c r="R34" i="5" s="1"/>
  <c r="J35" i="5"/>
  <c r="J40" i="5"/>
  <c r="K40" i="5" s="1"/>
  <c r="J3" i="5"/>
  <c r="K3" i="5" s="1"/>
  <c r="I40" i="5"/>
  <c r="I39" i="5"/>
  <c r="J39" i="5" s="1"/>
  <c r="K39" i="5" s="1"/>
  <c r="I38" i="5"/>
  <c r="J38" i="5" s="1"/>
  <c r="I37" i="5"/>
  <c r="J37" i="5" s="1"/>
  <c r="I36" i="5"/>
  <c r="J36" i="5" s="1"/>
  <c r="K36" i="5" s="1"/>
  <c r="I35" i="5"/>
  <c r="I34" i="5"/>
  <c r="I33" i="5"/>
  <c r="J33" i="5" s="1"/>
  <c r="I32" i="5"/>
  <c r="J32" i="5" s="1"/>
  <c r="I31" i="5"/>
  <c r="I30" i="5"/>
  <c r="J30" i="5" s="1"/>
  <c r="I29" i="5"/>
  <c r="J29" i="5" s="1"/>
  <c r="R29" i="5" s="1"/>
  <c r="I28" i="5"/>
  <c r="J28" i="5" s="1"/>
  <c r="I27" i="5"/>
  <c r="I26" i="5"/>
  <c r="I25" i="5"/>
  <c r="J25" i="5" s="1"/>
  <c r="R25" i="5" s="1"/>
  <c r="I24" i="5"/>
  <c r="J24" i="5" s="1"/>
  <c r="K24" i="5" s="1"/>
  <c r="I23" i="5"/>
  <c r="I22" i="5"/>
  <c r="J22" i="5" s="1"/>
  <c r="I21" i="5"/>
  <c r="J21" i="5" s="1"/>
  <c r="I20" i="5"/>
  <c r="J20" i="5" s="1"/>
  <c r="I19" i="5"/>
  <c r="I18" i="5"/>
  <c r="I17" i="5"/>
  <c r="J17" i="5" s="1"/>
  <c r="I16" i="5"/>
  <c r="J16" i="5" s="1"/>
  <c r="K16" i="5" s="1"/>
  <c r="I15" i="5"/>
  <c r="I14" i="5"/>
  <c r="J14" i="5" s="1"/>
  <c r="I13" i="5"/>
  <c r="J13" i="5" s="1"/>
  <c r="R13" i="5" s="1"/>
  <c r="I9" i="5"/>
  <c r="I8" i="5"/>
  <c r="J8" i="5" s="1"/>
  <c r="I7" i="5"/>
  <c r="J7" i="5" s="1"/>
  <c r="K7" i="5" s="1"/>
  <c r="I6" i="5"/>
  <c r="J6" i="5" s="1"/>
  <c r="K6" i="5" s="1"/>
  <c r="I5" i="5"/>
  <c r="I4" i="5"/>
  <c r="J4" i="5" s="1"/>
  <c r="K4" i="5" s="1"/>
  <c r="I3" i="5"/>
  <c r="F11" i="5"/>
  <c r="F10" i="5"/>
  <c r="E40" i="5"/>
  <c r="E39" i="5"/>
  <c r="E38" i="5"/>
  <c r="E37" i="5"/>
  <c r="E36" i="5"/>
  <c r="E35" i="5"/>
  <c r="E34" i="5"/>
  <c r="E33" i="5"/>
  <c r="E32" i="5"/>
  <c r="E31" i="5"/>
  <c r="E30" i="5"/>
  <c r="E29" i="5"/>
  <c r="Q29" i="5" s="1"/>
  <c r="E28" i="5"/>
  <c r="E27" i="5"/>
  <c r="E26" i="5"/>
  <c r="E25" i="5"/>
  <c r="E24" i="5"/>
  <c r="E23" i="5"/>
  <c r="E22" i="5"/>
  <c r="Q22" i="5" s="1"/>
  <c r="E21" i="5"/>
  <c r="E20" i="5"/>
  <c r="E19" i="5"/>
  <c r="E18" i="5"/>
  <c r="E17" i="5"/>
  <c r="E16" i="5"/>
  <c r="E14" i="5"/>
  <c r="E13" i="5"/>
  <c r="E12" i="5"/>
  <c r="F12" i="5" s="1"/>
  <c r="E11" i="5"/>
  <c r="E10" i="5"/>
  <c r="E9" i="5"/>
  <c r="E8" i="5"/>
  <c r="F8" i="5" s="1"/>
  <c r="G8" i="5" s="1"/>
  <c r="E7" i="5"/>
  <c r="F7" i="5" s="1"/>
  <c r="E6" i="5"/>
  <c r="F6" i="5" s="1"/>
  <c r="E5" i="5"/>
  <c r="Q5" i="5" s="1"/>
  <c r="E3" i="5"/>
  <c r="F3" i="5" s="1"/>
  <c r="R2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3" i="5"/>
  <c r="L41" i="5"/>
  <c r="H41" i="5"/>
  <c r="O5" i="5"/>
  <c r="O9" i="5"/>
  <c r="O13" i="5"/>
  <c r="O17" i="5"/>
  <c r="O21" i="5"/>
  <c r="O25" i="5"/>
  <c r="O29" i="5"/>
  <c r="O33" i="5"/>
  <c r="Q32" i="5"/>
  <c r="Q15" i="5"/>
  <c r="F40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3" i="2"/>
  <c r="F41" i="2" s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3" i="3"/>
  <c r="K5" i="5"/>
  <c r="K18" i="5"/>
  <c r="S18" i="5" s="1"/>
  <c r="K19" i="5"/>
  <c r="K25" i="5"/>
  <c r="S25" i="5" s="1"/>
  <c r="K29" i="5"/>
  <c r="S29" i="5" s="1"/>
  <c r="K35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7" i="5"/>
  <c r="G6" i="5"/>
  <c r="C37" i="2"/>
  <c r="D37" i="2" s="1"/>
  <c r="C36" i="2"/>
  <c r="D36" i="2" s="1"/>
  <c r="C35" i="2"/>
  <c r="D35" i="2" s="1"/>
  <c r="C27" i="2"/>
  <c r="D27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C34" i="2"/>
  <c r="D34" i="2" s="1"/>
  <c r="C38" i="2"/>
  <c r="D38" i="2" s="1"/>
  <c r="C39" i="2"/>
  <c r="D39" i="2" s="1"/>
  <c r="C40" i="2"/>
  <c r="D40" i="2" s="1"/>
  <c r="C4" i="2"/>
  <c r="D4" i="2" s="1"/>
  <c r="C5" i="2"/>
  <c r="D5" i="2" s="1"/>
  <c r="C6" i="2"/>
  <c r="D6" i="2" s="1"/>
  <c r="C7" i="2"/>
  <c r="D7" i="2" s="1"/>
  <c r="C8" i="2"/>
  <c r="D8" i="2" s="1"/>
  <c r="C9" i="2"/>
  <c r="D9" i="2" s="1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 s="1"/>
  <c r="C21" i="2"/>
  <c r="D21" i="2" s="1"/>
  <c r="C22" i="2"/>
  <c r="D22" i="2" s="1"/>
  <c r="C23" i="2"/>
  <c r="D23" i="2" s="1"/>
  <c r="C24" i="2"/>
  <c r="D24" i="2" s="1"/>
  <c r="C25" i="2"/>
  <c r="D25" i="2" s="1"/>
  <c r="C26" i="2"/>
  <c r="D26" i="2" s="1"/>
  <c r="C3" i="2"/>
  <c r="D3" i="2" s="1"/>
  <c r="C37" i="3"/>
  <c r="D37" i="3" s="1"/>
  <c r="C36" i="3"/>
  <c r="D36" i="3" s="1"/>
  <c r="C35" i="3"/>
  <c r="D35" i="3" s="1"/>
  <c r="C26" i="3"/>
  <c r="D26" i="3" s="1"/>
  <c r="C21" i="3"/>
  <c r="C19" i="3"/>
  <c r="D19" i="3"/>
  <c r="D21" i="3"/>
  <c r="C22" i="3"/>
  <c r="D22" i="3" s="1"/>
  <c r="C23" i="3"/>
  <c r="D23" i="3" s="1"/>
  <c r="C24" i="3"/>
  <c r="D24" i="3" s="1"/>
  <c r="C25" i="3"/>
  <c r="D25" i="3" s="1"/>
  <c r="C27" i="3"/>
  <c r="D27" i="3" s="1"/>
  <c r="C28" i="3"/>
  <c r="D28" i="3" s="1"/>
  <c r="C29" i="3"/>
  <c r="D29" i="3" s="1"/>
  <c r="C30" i="3"/>
  <c r="D30" i="3" s="1"/>
  <c r="C31" i="3"/>
  <c r="D31" i="3" s="1"/>
  <c r="C32" i="3"/>
  <c r="D32" i="3" s="1"/>
  <c r="C33" i="3"/>
  <c r="D33" i="3" s="1"/>
  <c r="C34" i="3"/>
  <c r="D34" i="3" s="1"/>
  <c r="C38" i="3"/>
  <c r="D38" i="3" s="1"/>
  <c r="C39" i="3"/>
  <c r="D39" i="3" s="1"/>
  <c r="C40" i="3"/>
  <c r="D40" i="3" s="1"/>
  <c r="C4" i="3"/>
  <c r="C5" i="3"/>
  <c r="C6" i="3"/>
  <c r="C7" i="3"/>
  <c r="D7" i="3" s="1"/>
  <c r="C8" i="3"/>
  <c r="C9" i="3"/>
  <c r="D9" i="3" s="1"/>
  <c r="C10" i="3"/>
  <c r="C11" i="3"/>
  <c r="D11" i="3" s="1"/>
  <c r="C12" i="3"/>
  <c r="D12" i="3" s="1"/>
  <c r="C13" i="3"/>
  <c r="D13" i="3" s="1"/>
  <c r="C14" i="3"/>
  <c r="D14" i="3" s="1"/>
  <c r="C15" i="3"/>
  <c r="D15" i="3" s="1"/>
  <c r="C16" i="3"/>
  <c r="D16" i="3" s="1"/>
  <c r="C17" i="3"/>
  <c r="D17" i="3" s="1"/>
  <c r="C18" i="3"/>
  <c r="D18" i="3" s="1"/>
  <c r="C20" i="3"/>
  <c r="D20" i="3" s="1"/>
  <c r="D4" i="3"/>
  <c r="D5" i="3"/>
  <c r="D6" i="3"/>
  <c r="D8" i="3"/>
  <c r="D10" i="3"/>
  <c r="C3" i="3"/>
  <c r="D3" i="3" s="1"/>
  <c r="G37" i="1"/>
  <c r="G38" i="1"/>
  <c r="D38" i="1"/>
  <c r="E38" i="1" s="1"/>
  <c r="G39" i="1"/>
  <c r="D39" i="1"/>
  <c r="E39" i="1" s="1"/>
  <c r="D37" i="1"/>
  <c r="E37" i="1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40" i="1"/>
  <c r="G4" i="1"/>
  <c r="D40" i="1"/>
  <c r="E40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F3" i="1"/>
  <c r="G3" i="1" s="1"/>
  <c r="R14" i="5" l="1"/>
  <c r="K14" i="5"/>
  <c r="S14" i="5" s="1"/>
  <c r="K22" i="5"/>
  <c r="S22" i="5" s="1"/>
  <c r="R22" i="5"/>
  <c r="R30" i="5"/>
  <c r="K30" i="5"/>
  <c r="R40" i="5"/>
  <c r="O40" i="5"/>
  <c r="K20" i="5"/>
  <c r="S20" i="5" s="1"/>
  <c r="R20" i="5"/>
  <c r="K28" i="5"/>
  <c r="R28" i="5"/>
  <c r="R26" i="5"/>
  <c r="K26" i="5"/>
  <c r="S26" i="5" s="1"/>
  <c r="F5" i="5"/>
  <c r="G5" i="5" s="1"/>
  <c r="R17" i="5"/>
  <c r="K17" i="5"/>
  <c r="S17" i="5" s="1"/>
  <c r="R33" i="5"/>
  <c r="K33" i="5"/>
  <c r="S33" i="5" s="1"/>
  <c r="K34" i="5"/>
  <c r="S34" i="5" s="1"/>
  <c r="K13" i="5"/>
  <c r="S13" i="5" s="1"/>
  <c r="Q8" i="5"/>
  <c r="R31" i="5"/>
  <c r="R16" i="5"/>
  <c r="R6" i="5"/>
  <c r="Q26" i="5"/>
  <c r="R27" i="5"/>
  <c r="O27" i="5"/>
  <c r="S27" i="5" s="1"/>
  <c r="R23" i="5"/>
  <c r="O23" i="5"/>
  <c r="R19" i="5"/>
  <c r="O19" i="5"/>
  <c r="S19" i="5" s="1"/>
  <c r="R7" i="5"/>
  <c r="O7" i="5"/>
  <c r="K32" i="5"/>
  <c r="R32" i="5"/>
  <c r="R21" i="5"/>
  <c r="K21" i="5"/>
  <c r="S21" i="5" s="1"/>
  <c r="F41" i="3"/>
  <c r="R15" i="5"/>
  <c r="R10" i="5"/>
  <c r="G10" i="5"/>
  <c r="G41" i="1"/>
  <c r="S5" i="5"/>
  <c r="Q23" i="5"/>
  <c r="R5" i="5"/>
  <c r="Q28" i="5"/>
  <c r="R38" i="5"/>
  <c r="R37" i="5"/>
  <c r="K37" i="5"/>
  <c r="S37" i="5" s="1"/>
  <c r="R36" i="5"/>
  <c r="R35" i="5"/>
  <c r="Q34" i="5"/>
  <c r="S30" i="5"/>
  <c r="S31" i="5"/>
  <c r="S15" i="5"/>
  <c r="S36" i="5"/>
  <c r="S32" i="5"/>
  <c r="S28" i="5"/>
  <c r="S24" i="5"/>
  <c r="S16" i="5"/>
  <c r="R8" i="5"/>
  <c r="S7" i="5"/>
  <c r="S35" i="5"/>
  <c r="S40" i="5"/>
  <c r="R11" i="5"/>
  <c r="S23" i="5"/>
  <c r="Q7" i="5"/>
  <c r="Q37" i="5"/>
  <c r="Q33" i="5"/>
  <c r="Q25" i="5"/>
  <c r="Q21" i="5"/>
  <c r="Q20" i="5"/>
  <c r="Q19" i="5"/>
  <c r="Q17" i="5"/>
  <c r="Q12" i="5"/>
  <c r="Q6" i="5"/>
  <c r="R39" i="5"/>
  <c r="S39" i="5"/>
  <c r="K38" i="5"/>
  <c r="S38" i="5" s="1"/>
  <c r="S11" i="5"/>
  <c r="K11" i="5"/>
  <c r="R12" i="5"/>
  <c r="J41" i="5"/>
  <c r="S10" i="5"/>
  <c r="S6" i="5"/>
  <c r="K8" i="5"/>
  <c r="S8" i="5" s="1"/>
  <c r="S12" i="5"/>
  <c r="Q39" i="5"/>
  <c r="Q38" i="5"/>
  <c r="Q36" i="5"/>
  <c r="Q35" i="5"/>
  <c r="Q31" i="5"/>
  <c r="Q30" i="5"/>
  <c r="Q27" i="5"/>
  <c r="Q24" i="5"/>
  <c r="Q18" i="5"/>
  <c r="Q16" i="5"/>
  <c r="Q14" i="5"/>
  <c r="Q13" i="5"/>
  <c r="Q11" i="5"/>
  <c r="Q10" i="5"/>
  <c r="I41" i="5"/>
  <c r="Q9" i="5"/>
  <c r="F9" i="5"/>
  <c r="Q40" i="5"/>
  <c r="G3" i="5"/>
  <c r="K41" i="5" l="1"/>
  <c r="R9" i="5"/>
  <c r="G9" i="5"/>
  <c r="S9" i="5" s="1"/>
  <c r="E4" i="5"/>
  <c r="D41" i="5"/>
  <c r="E41" i="5" l="1"/>
  <c r="F4" i="5"/>
  <c r="P4" i="5"/>
  <c r="P41" i="5" s="1"/>
  <c r="Q4" i="5"/>
  <c r="Q3" i="5"/>
  <c r="Q41" i="5" s="1"/>
  <c r="N3" i="5"/>
  <c r="R3" i="5" s="1"/>
  <c r="M41" i="5"/>
  <c r="G4" i="5" l="1"/>
  <c r="R4" i="5"/>
  <c r="R41" i="5" s="1"/>
  <c r="F41" i="5"/>
  <c r="O3" i="5"/>
  <c r="N41" i="5"/>
  <c r="G41" i="5" l="1"/>
  <c r="S4" i="5"/>
  <c r="O41" i="5"/>
  <c r="S3" i="5"/>
  <c r="S41" i="5" s="1"/>
</calcChain>
</file>

<file path=xl/sharedStrings.xml><?xml version="1.0" encoding="utf-8"?>
<sst xmlns="http://schemas.openxmlformats.org/spreadsheetml/2006/main" count="201" uniqueCount="63">
  <si>
    <r>
      <rPr>
        <b/>
        <sz val="16"/>
        <rFont val="Calibri"/>
        <family val="1"/>
      </rPr>
      <t>SERVIALIANZA 3 SAS COTIZACION IMCRDZ</t>
    </r>
  </si>
  <si>
    <r>
      <rPr>
        <b/>
        <sz val="11"/>
        <rFont val="Calibri"/>
        <family val="1"/>
      </rPr>
      <t>ITEM</t>
    </r>
  </si>
  <si>
    <r>
      <rPr>
        <b/>
        <sz val="11"/>
        <rFont val="Calibri"/>
        <family val="1"/>
      </rPr>
      <t>CANTIDAD</t>
    </r>
  </si>
  <si>
    <r>
      <rPr>
        <sz val="11"/>
        <rFont val="Calibri"/>
        <family val="1"/>
      </rPr>
      <t>MARTILLO</t>
    </r>
  </si>
  <si>
    <r>
      <rPr>
        <sz val="11"/>
        <rFont val="Calibri"/>
        <family val="1"/>
      </rPr>
      <t>DISCO DE CORTE 4"</t>
    </r>
  </si>
  <si>
    <r>
      <rPr>
        <sz val="11"/>
        <rFont val="Calibri"/>
        <family val="1"/>
      </rPr>
      <t>DISCO DE PULIR 4"</t>
    </r>
  </si>
  <si>
    <r>
      <rPr>
        <sz val="11"/>
        <rFont val="Calibri"/>
        <family val="1"/>
      </rPr>
      <t>1 JUEGO BROCAS PARA METAL</t>
    </r>
  </si>
  <si>
    <r>
      <rPr>
        <sz val="11"/>
        <rFont val="Calibri"/>
        <family val="1"/>
      </rPr>
      <t>1 JUEGO BROCAS TUSTENO</t>
    </r>
  </si>
  <si>
    <r>
      <rPr>
        <sz val="11"/>
        <rFont val="Calibri"/>
        <family val="1"/>
      </rPr>
      <t>CANECA DE PINTURA - BLANCA TIPO 1</t>
    </r>
  </si>
  <si>
    <r>
      <rPr>
        <sz val="11"/>
        <rFont val="Calibri"/>
        <family val="1"/>
      </rPr>
      <t>CANECA DE PINTURA - BLANCO ALMENDRA TIPO 1</t>
    </r>
  </si>
  <si>
    <r>
      <rPr>
        <sz val="11"/>
        <rFont val="Calibri"/>
        <family val="1"/>
      </rPr>
      <t>GALON DE ESMALTE BLANCO</t>
    </r>
  </si>
  <si>
    <r>
      <rPr>
        <sz val="11"/>
        <rFont val="Calibri"/>
        <family val="1"/>
      </rPr>
      <t>GALON ESMALTE NEGRO</t>
    </r>
  </si>
  <si>
    <r>
      <rPr>
        <sz val="11"/>
        <rFont val="Calibri"/>
        <family val="1"/>
      </rPr>
      <t>GALON TRAFICO AMARILLO</t>
    </r>
  </si>
  <si>
    <r>
      <rPr>
        <sz val="11"/>
        <rFont val="Calibri"/>
        <family val="1"/>
      </rPr>
      <t>GALÓN TRAFICO BLANCO</t>
    </r>
  </si>
  <si>
    <r>
      <rPr>
        <sz val="11"/>
        <rFont val="Calibri"/>
        <family val="1"/>
      </rPr>
      <t>BROCHAS  2"</t>
    </r>
  </si>
  <si>
    <r>
      <rPr>
        <sz val="11"/>
        <rFont val="Calibri"/>
        <family val="1"/>
      </rPr>
      <t>BROCHA 4"</t>
    </r>
  </si>
  <si>
    <r>
      <rPr>
        <sz val="11"/>
        <rFont val="Calibri"/>
        <family val="1"/>
      </rPr>
      <t>RODILLO 4"</t>
    </r>
  </si>
  <si>
    <r>
      <rPr>
        <sz val="11"/>
        <rFont val="Calibri"/>
        <family val="1"/>
      </rPr>
      <t>RODILLO 9"</t>
    </r>
  </si>
  <si>
    <r>
      <rPr>
        <sz val="11"/>
        <rFont val="Calibri"/>
        <family val="1"/>
      </rPr>
      <t>PIMPINA DE  THINNER POR 5 GALONES</t>
    </r>
  </si>
  <si>
    <r>
      <rPr>
        <sz val="11"/>
        <rFont val="Calibri"/>
        <family val="1"/>
      </rPr>
      <t>LIJA DE AGUA #100</t>
    </r>
  </si>
  <si>
    <r>
      <rPr>
        <sz val="11"/>
        <rFont val="Calibri"/>
        <family val="1"/>
      </rPr>
      <t>SOLDADURA 6013 DE 332 POR KILO</t>
    </r>
  </si>
  <si>
    <r>
      <rPr>
        <sz val="11"/>
        <rFont val="Calibri"/>
        <family val="1"/>
      </rPr>
      <t>GUANTES DE CARNAZA</t>
    </r>
  </si>
  <si>
    <r>
      <rPr>
        <sz val="11"/>
        <rFont val="Calibri"/>
        <family val="1"/>
      </rPr>
      <t>HOJAS DE CEGETA X 2 UNIDADES</t>
    </r>
  </si>
  <si>
    <r>
      <rPr>
        <sz val="11"/>
        <rFont val="Calibri"/>
        <family val="1"/>
      </rPr>
      <t>IMPERMEABILIZANTE  ACRILICO X GALON</t>
    </r>
  </si>
  <si>
    <r>
      <rPr>
        <sz val="11"/>
        <rFont val="Calibri"/>
        <family val="1"/>
      </rPr>
      <t>CUCHILLAS GUADAÑA</t>
    </r>
  </si>
  <si>
    <r>
      <rPr>
        <sz val="11"/>
        <rFont val="Calibri"/>
        <family val="1"/>
      </rPr>
      <t>ACEITE 3 EN 1 90ML</t>
    </r>
  </si>
  <si>
    <r>
      <rPr>
        <sz val="11"/>
        <rFont val="Calibri"/>
        <family val="1"/>
      </rPr>
      <t>ROLLO DE NAYLON PARA GUADAÑA, CARRETE X 437 MT</t>
    </r>
  </si>
  <si>
    <r>
      <rPr>
        <sz val="11"/>
        <rFont val="Calibri"/>
        <family val="1"/>
      </rPr>
      <t>AMARRES PLASTICO 15CM 3.0MM PAQIETE X 1000 UNIDADES</t>
    </r>
  </si>
  <si>
    <r>
      <rPr>
        <sz val="11"/>
        <rFont val="Calibri"/>
        <family val="1"/>
      </rPr>
      <t>YOYOS DE GUADAÑA</t>
    </r>
  </si>
  <si>
    <r>
      <rPr>
        <sz val="11"/>
        <rFont val="Calibri"/>
        <family val="1"/>
      </rPr>
      <t>CARETAS DE GUADAÑA</t>
    </r>
  </si>
  <si>
    <r>
      <rPr>
        <sz val="11"/>
        <rFont val="Calibri"/>
        <family val="1"/>
      </rPr>
      <t>TUBOS DE MEDIA PARA AGUA/ PVC X 6MT</t>
    </r>
  </si>
  <si>
    <r>
      <rPr>
        <sz val="11"/>
        <rFont val="Calibri"/>
        <family val="1"/>
      </rPr>
      <t>CONECTOR HEMBRA DE MEDIA /PVC</t>
    </r>
  </si>
  <si>
    <r>
      <rPr>
        <sz val="11"/>
        <rFont val="Calibri"/>
        <family val="1"/>
      </rPr>
      <t>CONECTOR MACHO DE MEDIA /PVC</t>
    </r>
  </si>
  <si>
    <r>
      <rPr>
        <sz val="11"/>
        <rFont val="Calibri"/>
        <family val="1"/>
      </rPr>
      <t>UNION DE MEDIA / PVC LISA</t>
    </r>
  </si>
  <si>
    <r>
      <rPr>
        <sz val="11"/>
        <rFont val="Calibri"/>
        <family val="1"/>
      </rPr>
      <t>ARBOL SANITARIO GRIVAL</t>
    </r>
  </si>
  <si>
    <r>
      <rPr>
        <sz val="11"/>
        <rFont val="Calibri"/>
        <family val="1"/>
      </rPr>
      <t>EXTENSION ELECTRICA CON MULTITOMA DE 5 A 6 METROS</t>
    </r>
  </si>
  <si>
    <r>
      <rPr>
        <sz val="11"/>
        <rFont val="Calibri"/>
        <family val="1"/>
      </rPr>
      <t>MULTITOMA ELECTRICA EN FORMA DE T</t>
    </r>
  </si>
  <si>
    <r>
      <rPr>
        <sz val="11"/>
        <rFont val="Calibri"/>
        <family val="1"/>
      </rPr>
      <t>JUEGO DE 15 HERRAMIENTAS INCLUYE BURIL</t>
    </r>
  </si>
  <si>
    <r>
      <rPr>
        <sz val="11"/>
        <rFont val="Calibri"/>
        <family val="1"/>
      </rPr>
      <t>TOTAL COTIZACION</t>
    </r>
  </si>
  <si>
    <t>VALOR IVA X UNIDAD</t>
  </si>
  <si>
    <t>VALOR BASE IVA</t>
  </si>
  <si>
    <t>VALOR UNIDAD CON IVA</t>
  </si>
  <si>
    <r>
      <t xml:space="preserve">VALOR TOTAL SOLICITADO </t>
    </r>
    <r>
      <rPr>
        <b/>
        <sz val="11"/>
        <rFont val="Calibri"/>
        <family val="2"/>
      </rPr>
      <t xml:space="preserve"> CON IVA</t>
    </r>
  </si>
  <si>
    <t>MANGUERA PARA JARDINERIA CLASICA X METRO</t>
  </si>
  <si>
    <t>TUBO DE SILICONA ANTIHONGO</t>
  </si>
  <si>
    <t xml:space="preserve">MOTOBOMBA MOSQUITO CON MOTOR A GASOLINA  2 TIEMPOS ENTRADA 1" Y SALIDA 1" </t>
  </si>
  <si>
    <t xml:space="preserve">VALOR BASE IVA </t>
  </si>
  <si>
    <r>
      <t>COTIZACION</t>
    </r>
    <r>
      <rPr>
        <b/>
        <sz val="11"/>
        <rFont val="Calibri"/>
        <family val="2"/>
      </rPr>
      <t xml:space="preserve"> SIZ</t>
    </r>
  </si>
  <si>
    <r>
      <t>VALOR TOTAL</t>
    </r>
    <r>
      <rPr>
        <b/>
        <sz val="11"/>
        <rFont val="Calibri"/>
        <family val="2"/>
      </rPr>
      <t xml:space="preserve"> SOLICITADO CON IVA</t>
    </r>
  </si>
  <si>
    <r>
      <rPr>
        <sz val="11"/>
        <rFont val="Calibri"/>
        <family val="1"/>
      </rPr>
      <t>TOTAL</t>
    </r>
  </si>
  <si>
    <r>
      <rPr>
        <b/>
        <sz val="16"/>
        <rFont val="Calibri"/>
        <family val="1"/>
      </rPr>
      <t>COTIZACION PEDIDO INSTITUTO DEPORTES MUNICIPIO ZIPAQUIRA</t>
    </r>
  </si>
  <si>
    <r>
      <rPr>
        <sz val="11"/>
        <rFont val="Calibri"/>
        <family val="1"/>
      </rPr>
      <t>VALOR TOTAL</t>
    </r>
  </si>
  <si>
    <r>
      <rPr>
        <b/>
        <sz val="11"/>
        <rFont val="Calibri"/>
        <family val="1"/>
      </rPr>
      <t>VALOR TOTAL</t>
    </r>
    <r>
      <rPr>
        <b/>
        <sz val="11"/>
        <rFont val="Calibri"/>
        <family val="2"/>
      </rPr>
      <t xml:space="preserve"> SOLICITADO CON IVA</t>
    </r>
  </si>
  <si>
    <t>No.</t>
  </si>
  <si>
    <t>COTIZACIÓN 2- SOLUCIONES INTEGRALES ZIPAQUIRA</t>
  </si>
  <si>
    <t>COTIZACIÓN 1-SERVIALIANZA 3 SAS</t>
  </si>
  <si>
    <t xml:space="preserve">TOTAL </t>
  </si>
  <si>
    <t>COTIZACIÓN 3- MARCOS MARTINEZ</t>
  </si>
  <si>
    <t>PROMEDIO</t>
  </si>
  <si>
    <t>PROMEDIO VALOR BASE IVA</t>
  </si>
  <si>
    <t>PROMEDIO VALOR IVA X UNIDAD</t>
  </si>
  <si>
    <t>PROMEDIO VALOR UNIDAD CON IVA</t>
  </si>
  <si>
    <r>
      <t>PROMEDIO VALOR TOTAL</t>
    </r>
    <r>
      <rPr>
        <b/>
        <sz val="11"/>
        <rFont val="Calibri"/>
        <family val="2"/>
      </rPr>
      <t xml:space="preserve"> SOLICITADO CON IVA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</si>
</sst>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"/>
    <numFmt numFmtId="165" formatCode="\$\ 0"/>
  </numFmts>
  <fonts count="12" x14ac:knownFonts="1">
    <font>
      <sz val="10"/>
      <color rgb="FF000000"/>
      <name val="Times New Roman"/>
      <charset val="204"/>
    </font>
    <font>
      <sz val="12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6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top" shrinkToFit="1"/>
    </xf>
    <xf numFmtId="0" fontId="4" fillId="0" borderId="5" xfId="0" applyFont="1" applyBorder="1" applyAlignment="1">
      <alignment horizontal="left" vertical="center" wrapText="1"/>
    </xf>
    <xf numFmtId="164" fontId="5" fillId="0" borderId="5" xfId="0" applyNumberFormat="1" applyFont="1" applyBorder="1" applyAlignment="1">
      <alignment horizontal="left" vertical="top" shrinkToFit="1"/>
    </xf>
    <xf numFmtId="165" fontId="5" fillId="0" borderId="1" xfId="0" applyNumberFormat="1" applyFont="1" applyBorder="1" applyAlignment="1">
      <alignment horizontal="left" vertical="top" shrinkToFit="1"/>
    </xf>
    <xf numFmtId="164" fontId="5" fillId="0" borderId="1" xfId="0" applyNumberFormat="1" applyFont="1" applyBorder="1" applyAlignment="1">
      <alignment horizontal="center" vertical="top" shrinkToFit="1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" fontId="5" fillId="0" borderId="5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/>
    </xf>
    <xf numFmtId="0" fontId="3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4" fillId="0" borderId="5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shrinkToFi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 indent="2"/>
    </xf>
    <xf numFmtId="0" fontId="4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top" wrapText="1" indent="2"/>
    </xf>
    <xf numFmtId="164" fontId="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shrinkToFit="1"/>
    </xf>
    <xf numFmtId="0" fontId="0" fillId="5" borderId="0" xfId="0" applyFill="1" applyAlignment="1">
      <alignment horizontal="center" vertical="top"/>
    </xf>
    <xf numFmtId="164" fontId="5" fillId="0" borderId="5" xfId="0" applyNumberFormat="1" applyFont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5" fillId="7" borderId="1" xfId="0" applyNumberFormat="1" applyFont="1" applyFill="1" applyBorder="1" applyAlignment="1">
      <alignment horizontal="center" vertical="center" shrinkToFit="1"/>
    </xf>
    <xf numFmtId="164" fontId="5" fillId="7" borderId="5" xfId="0" applyNumberFormat="1" applyFont="1" applyFill="1" applyBorder="1" applyAlignment="1">
      <alignment horizontal="center" vertical="center" shrinkToFit="1"/>
    </xf>
    <xf numFmtId="165" fontId="5" fillId="7" borderId="1" xfId="0" applyNumberFormat="1" applyFont="1" applyFill="1" applyBorder="1" applyAlignment="1">
      <alignment horizontal="center" vertical="center" shrinkToFit="1"/>
    </xf>
    <xf numFmtId="164" fontId="5" fillId="7" borderId="10" xfId="0" applyNumberFormat="1" applyFont="1" applyFill="1" applyBorder="1" applyAlignment="1">
      <alignment horizontal="center" vertical="center" shrinkToFit="1"/>
    </xf>
    <xf numFmtId="0" fontId="7" fillId="6" borderId="8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1" fontId="5" fillId="6" borderId="5" xfId="0" applyNumberFormat="1" applyFont="1" applyFill="1" applyBorder="1" applyAlignment="1">
      <alignment horizontal="center" vertical="center" shrinkToFit="1"/>
    </xf>
    <xf numFmtId="0" fontId="0" fillId="6" borderId="8" xfId="0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1" fontId="5" fillId="6" borderId="1" xfId="0" applyNumberFormat="1" applyFont="1" applyFill="1" applyBorder="1" applyAlignment="1">
      <alignment horizontal="center" vertical="center" shrinkToFit="1"/>
    </xf>
    <xf numFmtId="0" fontId="0" fillId="6" borderId="12" xfId="0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1" fontId="5" fillId="6" borderId="10" xfId="0" applyNumberFormat="1" applyFont="1" applyFill="1" applyBorder="1" applyAlignment="1">
      <alignment horizontal="center" vertical="center" shrinkToFit="1"/>
    </xf>
    <xf numFmtId="164" fontId="11" fillId="6" borderId="8" xfId="0" applyNumberFormat="1" applyFont="1" applyFill="1" applyBorder="1" applyAlignment="1">
      <alignment horizontal="center" vertical="center"/>
    </xf>
    <xf numFmtId="164" fontId="11" fillId="7" borderId="8" xfId="0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164" fontId="5" fillId="6" borderId="5" xfId="0" applyNumberFormat="1" applyFont="1" applyFill="1" applyBorder="1" applyAlignment="1">
      <alignment horizontal="center" vertical="center" shrinkToFit="1"/>
    </xf>
    <xf numFmtId="164" fontId="5" fillId="7" borderId="5" xfId="0" applyNumberFormat="1" applyFont="1" applyFill="1" applyBorder="1" applyAlignment="1">
      <alignment horizontal="left" vertical="center" shrinkToFit="1"/>
    </xf>
    <xf numFmtId="164" fontId="5" fillId="6" borderId="5" xfId="0" applyNumberFormat="1" applyFont="1" applyFill="1" applyBorder="1" applyAlignment="1">
      <alignment horizontal="left" vertical="center" shrinkToFit="1"/>
    </xf>
    <xf numFmtId="164" fontId="5" fillId="6" borderId="1" xfId="0" applyNumberFormat="1" applyFont="1" applyFill="1" applyBorder="1" applyAlignment="1">
      <alignment horizontal="center" vertical="center" shrinkToFit="1"/>
    </xf>
    <xf numFmtId="164" fontId="5" fillId="7" borderId="1" xfId="0" applyNumberFormat="1" applyFont="1" applyFill="1" applyBorder="1" applyAlignment="1">
      <alignment horizontal="left" vertical="center" shrinkToFit="1"/>
    </xf>
    <xf numFmtId="164" fontId="5" fillId="6" borderId="1" xfId="0" applyNumberFormat="1" applyFont="1" applyFill="1" applyBorder="1" applyAlignment="1">
      <alignment horizontal="left" vertical="center" shrinkToFit="1"/>
    </xf>
    <xf numFmtId="164" fontId="5" fillId="6" borderId="10" xfId="0" applyNumberFormat="1" applyFont="1" applyFill="1" applyBorder="1" applyAlignment="1">
      <alignment horizontal="center" vertical="center" shrinkToFit="1"/>
    </xf>
    <xf numFmtId="164" fontId="5" fillId="7" borderId="10" xfId="0" applyNumberFormat="1" applyFont="1" applyFill="1" applyBorder="1" applyAlignment="1">
      <alignment horizontal="left" vertical="center" shrinkToFit="1"/>
    </xf>
    <xf numFmtId="164" fontId="5" fillId="0" borderId="5" xfId="0" applyNumberFormat="1" applyFont="1" applyFill="1" applyBorder="1" applyAlignment="1">
      <alignment horizontal="left" vertical="center" shrinkToFit="1"/>
    </xf>
    <xf numFmtId="164" fontId="5" fillId="0" borderId="1" xfId="0" applyNumberFormat="1" applyFont="1" applyFill="1" applyBorder="1" applyAlignment="1">
      <alignment horizontal="left" vertical="center" shrinkToFit="1"/>
    </xf>
    <xf numFmtId="0" fontId="7" fillId="6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164" fontId="1" fillId="0" borderId="0" xfId="0" applyNumberFormat="1" applyFont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6" fillId="7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10" fillId="0" borderId="7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2" fillId="4" borderId="2" xfId="0" applyFont="1" applyFill="1" applyBorder="1" applyAlignment="1">
      <alignment horizontal="left" vertical="top" wrapText="1" indent="7"/>
    </xf>
    <xf numFmtId="0" fontId="2" fillId="4" borderId="3" xfId="0" applyFont="1" applyFill="1" applyBorder="1" applyAlignment="1">
      <alignment horizontal="left" vertical="top" wrapText="1" indent="7"/>
    </xf>
    <xf numFmtId="0" fontId="2" fillId="4" borderId="4" xfId="0" applyFont="1" applyFill="1" applyBorder="1" applyAlignment="1">
      <alignment horizontal="left" vertical="top" wrapText="1" indent="7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222A4-7DB6-4265-A55D-AB8B6F44B2E4}">
  <dimension ref="A1:S55"/>
  <sheetViews>
    <sheetView tabSelected="1" topLeftCell="E33" zoomScale="70" zoomScaleNormal="70" workbookViewId="0">
      <selection activeCell="S37" sqref="S37"/>
    </sheetView>
  </sheetViews>
  <sheetFormatPr baseColWidth="10" defaultColWidth="9" defaultRowHeight="12.75" x14ac:dyDescent="0.2"/>
  <cols>
    <col min="2" max="2" width="42.1640625" style="7" customWidth="1"/>
    <col min="3" max="3" width="15" style="7" customWidth="1"/>
    <col min="4" max="4" width="19.33203125" style="7" customWidth="1"/>
    <col min="5" max="5" width="16" style="7" customWidth="1"/>
    <col min="6" max="6" width="18.6640625" style="33" customWidth="1"/>
    <col min="7" max="7" width="19.6640625" style="7" customWidth="1"/>
    <col min="8" max="9" width="20.6640625" style="7" customWidth="1"/>
    <col min="10" max="19" width="20.6640625" customWidth="1"/>
    <col min="20" max="20" width="15.6640625" customWidth="1"/>
    <col min="23" max="23" width="9" customWidth="1"/>
  </cols>
  <sheetData>
    <row r="1" spans="1:19" ht="39" customHeight="1" x14ac:dyDescent="0.2">
      <c r="A1" s="69" t="s">
        <v>53</v>
      </c>
      <c r="B1" s="69" t="s">
        <v>1</v>
      </c>
      <c r="C1" s="69" t="s">
        <v>2</v>
      </c>
      <c r="D1" s="77" t="s">
        <v>55</v>
      </c>
      <c r="E1" s="72"/>
      <c r="F1" s="72"/>
      <c r="G1" s="72"/>
      <c r="H1" s="71" t="s">
        <v>54</v>
      </c>
      <c r="I1" s="71"/>
      <c r="J1" s="71"/>
      <c r="K1" s="71"/>
      <c r="L1" s="72" t="s">
        <v>57</v>
      </c>
      <c r="M1" s="72"/>
      <c r="N1" s="72"/>
      <c r="O1" s="72"/>
      <c r="P1" s="71" t="s">
        <v>58</v>
      </c>
      <c r="Q1" s="71"/>
      <c r="R1" s="71"/>
      <c r="S1" s="71"/>
    </row>
    <row r="2" spans="1:19" s="29" customFormat="1" ht="75" customHeight="1" x14ac:dyDescent="0.2">
      <c r="A2" s="69"/>
      <c r="B2" s="69"/>
      <c r="C2" s="69"/>
      <c r="D2" s="56" t="s">
        <v>40</v>
      </c>
      <c r="E2" s="57" t="s">
        <v>39</v>
      </c>
      <c r="F2" s="57" t="s">
        <v>41</v>
      </c>
      <c r="G2" s="56" t="s">
        <v>42</v>
      </c>
      <c r="H2" s="44" t="s">
        <v>46</v>
      </c>
      <c r="I2" s="58" t="s">
        <v>39</v>
      </c>
      <c r="J2" s="58" t="s">
        <v>41</v>
      </c>
      <c r="K2" s="44" t="s">
        <v>48</v>
      </c>
      <c r="L2" s="56" t="s">
        <v>40</v>
      </c>
      <c r="M2" s="57" t="s">
        <v>39</v>
      </c>
      <c r="N2" s="57" t="s">
        <v>41</v>
      </c>
      <c r="O2" s="56" t="s">
        <v>52</v>
      </c>
      <c r="P2" s="44" t="s">
        <v>59</v>
      </c>
      <c r="Q2" s="58" t="s">
        <v>60</v>
      </c>
      <c r="R2" s="58" t="s">
        <v>61</v>
      </c>
      <c r="S2" s="44" t="s">
        <v>62</v>
      </c>
    </row>
    <row r="3" spans="1:19" s="29" customFormat="1" ht="39" customHeight="1" x14ac:dyDescent="0.2">
      <c r="A3" s="45">
        <v>1</v>
      </c>
      <c r="B3" s="46" t="s">
        <v>3</v>
      </c>
      <c r="C3" s="47">
        <v>3</v>
      </c>
      <c r="D3" s="41">
        <v>26892</v>
      </c>
      <c r="E3" s="41">
        <f t="shared" ref="E3:E19" si="0">+D3*0.19</f>
        <v>5109.4800000000005</v>
      </c>
      <c r="F3" s="41">
        <f>D3+E3</f>
        <v>32001.48</v>
      </c>
      <c r="G3" s="41">
        <f>F3*C3</f>
        <v>96004.44</v>
      </c>
      <c r="H3" s="59">
        <v>36134</v>
      </c>
      <c r="I3" s="59">
        <f t="shared" ref="I3:I8" si="1">+H3*0.19</f>
        <v>6865.46</v>
      </c>
      <c r="J3" s="59">
        <f>+H3+I3</f>
        <v>42999.46</v>
      </c>
      <c r="K3" s="59">
        <f>+J3*C3</f>
        <v>128998.38</v>
      </c>
      <c r="L3" s="41">
        <v>28571</v>
      </c>
      <c r="M3" s="41">
        <f>L3*0.19</f>
        <v>5428.49</v>
      </c>
      <c r="N3" s="60">
        <f>+L3+M3</f>
        <v>33999.49</v>
      </c>
      <c r="O3" s="60">
        <f>+N3*C3</f>
        <v>101998.47</v>
      </c>
      <c r="P3" s="59">
        <f>+(D3+H3+L3)/3</f>
        <v>30532.333333333332</v>
      </c>
      <c r="Q3" s="59">
        <f>+(E3+I3+M3)/3</f>
        <v>5801.1433333333334</v>
      </c>
      <c r="R3" s="61">
        <f>+(F3+J3+N3)/3</f>
        <v>36333.476666666662</v>
      </c>
      <c r="S3" s="67">
        <f>+(G3+K3+O3)/3</f>
        <v>109000.43000000001</v>
      </c>
    </row>
    <row r="4" spans="1:19" s="29" customFormat="1" ht="39" customHeight="1" x14ac:dyDescent="0.2">
      <c r="A4" s="48">
        <v>2</v>
      </c>
      <c r="B4" s="49" t="s">
        <v>4</v>
      </c>
      <c r="C4" s="50">
        <v>20</v>
      </c>
      <c r="D4" s="40">
        <v>7983</v>
      </c>
      <c r="E4" s="40">
        <f t="shared" si="0"/>
        <v>1516.77</v>
      </c>
      <c r="F4" s="40">
        <f t="shared" ref="F4:F12" si="2">+D4+E4</f>
        <v>9499.77</v>
      </c>
      <c r="G4" s="40">
        <f>F4*C4</f>
        <v>189995.40000000002</v>
      </c>
      <c r="H4" s="62">
        <v>11345</v>
      </c>
      <c r="I4" s="62">
        <f t="shared" si="1"/>
        <v>2155.5500000000002</v>
      </c>
      <c r="J4" s="59">
        <f t="shared" ref="J4:J40" si="3">+H4+I4</f>
        <v>13500.55</v>
      </c>
      <c r="K4" s="62">
        <f t="shared" ref="K4:K40" si="4">+J4*C4</f>
        <v>270011</v>
      </c>
      <c r="L4" s="40">
        <v>10336</v>
      </c>
      <c r="M4" s="41">
        <f t="shared" ref="M4:M40" si="5">L4*0.19</f>
        <v>1963.84</v>
      </c>
      <c r="N4" s="60">
        <f t="shared" ref="N4:N40" si="6">+L4+M4</f>
        <v>12299.84</v>
      </c>
      <c r="O4" s="63">
        <f t="shared" ref="O4:O40" si="7">+N4*C4</f>
        <v>245996.79999999999</v>
      </c>
      <c r="P4" s="62">
        <f t="shared" ref="P4:P40" si="8">+(D4+H4+L4)/3</f>
        <v>9888</v>
      </c>
      <c r="Q4" s="62">
        <f t="shared" ref="Q4:Q40" si="9">+(E4+I4+M4)/3</f>
        <v>1878.72</v>
      </c>
      <c r="R4" s="64">
        <f t="shared" ref="R4:R40" si="10">+(F4+J4+N4)/3</f>
        <v>11766.720000000001</v>
      </c>
      <c r="S4" s="68">
        <f t="shared" ref="S4:S40" si="11">+(G4+K4+O4)/3</f>
        <v>235334.39999999999</v>
      </c>
    </row>
    <row r="5" spans="1:19" s="29" customFormat="1" ht="39" customHeight="1" x14ac:dyDescent="0.2">
      <c r="A5" s="48">
        <v>3</v>
      </c>
      <c r="B5" s="49" t="s">
        <v>5</v>
      </c>
      <c r="C5" s="50">
        <v>10</v>
      </c>
      <c r="D5" s="40">
        <v>7983</v>
      </c>
      <c r="E5" s="40">
        <f t="shared" si="0"/>
        <v>1516.77</v>
      </c>
      <c r="F5" s="40">
        <f t="shared" si="2"/>
        <v>9499.77</v>
      </c>
      <c r="G5" s="40">
        <f t="shared" ref="G5:G40" si="12">F5*C5</f>
        <v>94997.700000000012</v>
      </c>
      <c r="H5" s="62">
        <v>12857</v>
      </c>
      <c r="I5" s="62">
        <f t="shared" si="1"/>
        <v>2442.83</v>
      </c>
      <c r="J5" s="59">
        <f t="shared" si="3"/>
        <v>15299.83</v>
      </c>
      <c r="K5" s="62">
        <f t="shared" si="4"/>
        <v>152998.29999999999</v>
      </c>
      <c r="L5" s="40">
        <v>10336</v>
      </c>
      <c r="M5" s="41">
        <f t="shared" si="5"/>
        <v>1963.84</v>
      </c>
      <c r="N5" s="60">
        <f t="shared" si="6"/>
        <v>12299.84</v>
      </c>
      <c r="O5" s="63">
        <f t="shared" si="7"/>
        <v>122998.39999999999</v>
      </c>
      <c r="P5" s="62">
        <f t="shared" si="8"/>
        <v>10392</v>
      </c>
      <c r="Q5" s="62">
        <f>(E5+I5+M5)/3</f>
        <v>1974.4799999999998</v>
      </c>
      <c r="R5" s="64">
        <f t="shared" si="10"/>
        <v>12366.480000000001</v>
      </c>
      <c r="S5" s="68">
        <f t="shared" si="11"/>
        <v>123664.8</v>
      </c>
    </row>
    <row r="6" spans="1:19" s="29" customFormat="1" ht="39" customHeight="1" x14ac:dyDescent="0.2">
      <c r="A6" s="48">
        <v>4</v>
      </c>
      <c r="B6" s="49" t="s">
        <v>6</v>
      </c>
      <c r="C6" s="50">
        <v>3</v>
      </c>
      <c r="D6" s="40">
        <v>104202</v>
      </c>
      <c r="E6" s="40">
        <f t="shared" si="0"/>
        <v>19798.38</v>
      </c>
      <c r="F6" s="40">
        <f t="shared" si="2"/>
        <v>124000.38</v>
      </c>
      <c r="G6" s="40">
        <f t="shared" si="12"/>
        <v>372001.14</v>
      </c>
      <c r="H6" s="62">
        <v>159664</v>
      </c>
      <c r="I6" s="62">
        <f t="shared" si="1"/>
        <v>30336.16</v>
      </c>
      <c r="J6" s="59">
        <f t="shared" si="3"/>
        <v>190000.16</v>
      </c>
      <c r="K6" s="62">
        <f t="shared" si="4"/>
        <v>570000.48</v>
      </c>
      <c r="L6" s="40">
        <v>161345</v>
      </c>
      <c r="M6" s="41">
        <f t="shared" si="5"/>
        <v>30655.55</v>
      </c>
      <c r="N6" s="60">
        <f t="shared" si="6"/>
        <v>192000.55</v>
      </c>
      <c r="O6" s="63">
        <f t="shared" si="7"/>
        <v>576001.64999999991</v>
      </c>
      <c r="P6" s="62">
        <f t="shared" si="8"/>
        <v>141737</v>
      </c>
      <c r="Q6" s="62">
        <f t="shared" si="9"/>
        <v>26930.03</v>
      </c>
      <c r="R6" s="64">
        <f t="shared" si="10"/>
        <v>168667.03</v>
      </c>
      <c r="S6" s="68">
        <f t="shared" si="11"/>
        <v>506001.09</v>
      </c>
    </row>
    <row r="7" spans="1:19" s="29" customFormat="1" ht="39" customHeight="1" x14ac:dyDescent="0.2">
      <c r="A7" s="48">
        <v>5</v>
      </c>
      <c r="B7" s="49" t="s">
        <v>7</v>
      </c>
      <c r="C7" s="50">
        <v>2</v>
      </c>
      <c r="D7" s="40">
        <v>104202</v>
      </c>
      <c r="E7" s="40">
        <f t="shared" si="0"/>
        <v>19798.38</v>
      </c>
      <c r="F7" s="40">
        <f t="shared" si="2"/>
        <v>124000.38</v>
      </c>
      <c r="G7" s="40">
        <f t="shared" si="12"/>
        <v>248000.76</v>
      </c>
      <c r="H7" s="62">
        <v>151261</v>
      </c>
      <c r="I7" s="62">
        <f t="shared" si="1"/>
        <v>28739.59</v>
      </c>
      <c r="J7" s="59">
        <f t="shared" si="3"/>
        <v>180000.59</v>
      </c>
      <c r="K7" s="62">
        <f t="shared" si="4"/>
        <v>360001.18</v>
      </c>
      <c r="L7" s="40">
        <v>110924</v>
      </c>
      <c r="M7" s="41">
        <f t="shared" si="5"/>
        <v>21075.56</v>
      </c>
      <c r="N7" s="60">
        <f t="shared" si="6"/>
        <v>131999.56</v>
      </c>
      <c r="O7" s="63">
        <f t="shared" si="7"/>
        <v>263999.12</v>
      </c>
      <c r="P7" s="62">
        <f t="shared" si="8"/>
        <v>122129</v>
      </c>
      <c r="Q7" s="62">
        <f t="shared" si="9"/>
        <v>23204.51</v>
      </c>
      <c r="R7" s="64">
        <f t="shared" si="10"/>
        <v>145333.50999999998</v>
      </c>
      <c r="S7" s="68">
        <f t="shared" si="11"/>
        <v>290667.01999999996</v>
      </c>
    </row>
    <row r="8" spans="1:19" s="29" customFormat="1" ht="39" customHeight="1" x14ac:dyDescent="0.2">
      <c r="A8" s="48">
        <v>6</v>
      </c>
      <c r="B8" s="49" t="s">
        <v>8</v>
      </c>
      <c r="C8" s="50">
        <v>5</v>
      </c>
      <c r="D8" s="40">
        <v>289916</v>
      </c>
      <c r="E8" s="40">
        <f t="shared" si="0"/>
        <v>55084.04</v>
      </c>
      <c r="F8" s="40">
        <f t="shared" si="2"/>
        <v>345000.04</v>
      </c>
      <c r="G8" s="40">
        <f t="shared" si="12"/>
        <v>1725000.2</v>
      </c>
      <c r="H8" s="62">
        <v>317647</v>
      </c>
      <c r="I8" s="62">
        <f t="shared" si="1"/>
        <v>60352.93</v>
      </c>
      <c r="J8" s="59">
        <f t="shared" si="3"/>
        <v>377999.93</v>
      </c>
      <c r="K8" s="62">
        <f t="shared" si="4"/>
        <v>1889999.65</v>
      </c>
      <c r="L8" s="40">
        <v>306723</v>
      </c>
      <c r="M8" s="41">
        <f t="shared" si="5"/>
        <v>58277.37</v>
      </c>
      <c r="N8" s="60">
        <f t="shared" si="6"/>
        <v>365000.37</v>
      </c>
      <c r="O8" s="63">
        <f t="shared" si="7"/>
        <v>1825001.85</v>
      </c>
      <c r="P8" s="62">
        <f t="shared" si="8"/>
        <v>304762</v>
      </c>
      <c r="Q8" s="62">
        <f t="shared" si="9"/>
        <v>57904.78</v>
      </c>
      <c r="R8" s="64">
        <f t="shared" si="10"/>
        <v>362666.77999999997</v>
      </c>
      <c r="S8" s="68">
        <f t="shared" si="11"/>
        <v>1813333.8999999997</v>
      </c>
    </row>
    <row r="9" spans="1:19" s="29" customFormat="1" ht="39" customHeight="1" x14ac:dyDescent="0.2">
      <c r="A9" s="48">
        <v>7</v>
      </c>
      <c r="B9" s="49" t="s">
        <v>9</v>
      </c>
      <c r="C9" s="50">
        <v>3</v>
      </c>
      <c r="D9" s="40">
        <v>289916</v>
      </c>
      <c r="E9" s="40">
        <f t="shared" si="0"/>
        <v>55084.04</v>
      </c>
      <c r="F9" s="40">
        <f t="shared" si="2"/>
        <v>345000.04</v>
      </c>
      <c r="G9" s="40">
        <f t="shared" si="12"/>
        <v>1035000.1199999999</v>
      </c>
      <c r="H9" s="62">
        <v>317647</v>
      </c>
      <c r="I9" s="62">
        <f>H9*0.19</f>
        <v>60352.93</v>
      </c>
      <c r="J9" s="59">
        <f t="shared" si="3"/>
        <v>377999.93</v>
      </c>
      <c r="K9" s="62">
        <f t="shared" si="4"/>
        <v>1133999.79</v>
      </c>
      <c r="L9" s="40">
        <v>306723</v>
      </c>
      <c r="M9" s="41">
        <f t="shared" si="5"/>
        <v>58277.37</v>
      </c>
      <c r="N9" s="60">
        <f t="shared" si="6"/>
        <v>365000.37</v>
      </c>
      <c r="O9" s="63">
        <f t="shared" si="7"/>
        <v>1095001.1099999999</v>
      </c>
      <c r="P9" s="62">
        <f t="shared" si="8"/>
        <v>304762</v>
      </c>
      <c r="Q9" s="62">
        <f t="shared" si="9"/>
        <v>57904.78</v>
      </c>
      <c r="R9" s="64">
        <f t="shared" si="10"/>
        <v>362666.77999999997</v>
      </c>
      <c r="S9" s="68">
        <f t="shared" si="11"/>
        <v>1088000.3400000001</v>
      </c>
    </row>
    <row r="10" spans="1:19" s="29" customFormat="1" ht="39" customHeight="1" x14ac:dyDescent="0.2">
      <c r="A10" s="48">
        <v>8</v>
      </c>
      <c r="B10" s="49" t="s">
        <v>10</v>
      </c>
      <c r="C10" s="50">
        <v>6</v>
      </c>
      <c r="D10" s="40">
        <v>113445</v>
      </c>
      <c r="E10" s="40">
        <f t="shared" si="0"/>
        <v>21554.55</v>
      </c>
      <c r="F10" s="40">
        <f t="shared" si="2"/>
        <v>134999.54999999999</v>
      </c>
      <c r="G10" s="40">
        <f t="shared" si="12"/>
        <v>809997.29999999993</v>
      </c>
      <c r="H10" s="62">
        <v>141176</v>
      </c>
      <c r="I10" s="62">
        <f t="shared" ref="I10:I11" si="13">H10*0.19</f>
        <v>26823.439999999999</v>
      </c>
      <c r="J10" s="59">
        <f t="shared" si="3"/>
        <v>167999.44</v>
      </c>
      <c r="K10" s="62">
        <f t="shared" si="4"/>
        <v>1007996.64</v>
      </c>
      <c r="L10" s="40">
        <v>128571</v>
      </c>
      <c r="M10" s="41">
        <f t="shared" si="5"/>
        <v>24428.49</v>
      </c>
      <c r="N10" s="60">
        <f t="shared" si="6"/>
        <v>152999.49</v>
      </c>
      <c r="O10" s="63">
        <f t="shared" si="7"/>
        <v>917996.94</v>
      </c>
      <c r="P10" s="62">
        <f t="shared" si="8"/>
        <v>127730.66666666667</v>
      </c>
      <c r="Q10" s="62">
        <f t="shared" si="9"/>
        <v>24268.826666666664</v>
      </c>
      <c r="R10" s="64">
        <f t="shared" si="10"/>
        <v>151999.49333333332</v>
      </c>
      <c r="S10" s="68">
        <f t="shared" si="11"/>
        <v>911996.96</v>
      </c>
    </row>
    <row r="11" spans="1:19" s="29" customFormat="1" ht="39" customHeight="1" x14ac:dyDescent="0.2">
      <c r="A11" s="48">
        <v>9</v>
      </c>
      <c r="B11" s="49" t="s">
        <v>11</v>
      </c>
      <c r="C11" s="50">
        <v>6</v>
      </c>
      <c r="D11" s="40">
        <v>113445</v>
      </c>
      <c r="E11" s="40">
        <f t="shared" si="0"/>
        <v>21554.55</v>
      </c>
      <c r="F11" s="40">
        <f t="shared" si="2"/>
        <v>134999.54999999999</v>
      </c>
      <c r="G11" s="40">
        <f t="shared" si="12"/>
        <v>809997.29999999993</v>
      </c>
      <c r="H11" s="62">
        <v>141176</v>
      </c>
      <c r="I11" s="62">
        <f t="shared" si="13"/>
        <v>26823.439999999999</v>
      </c>
      <c r="J11" s="59">
        <f t="shared" si="3"/>
        <v>167999.44</v>
      </c>
      <c r="K11" s="62">
        <f t="shared" si="4"/>
        <v>1007996.64</v>
      </c>
      <c r="L11" s="40">
        <v>128571</v>
      </c>
      <c r="M11" s="41">
        <f t="shared" si="5"/>
        <v>24428.49</v>
      </c>
      <c r="N11" s="60">
        <f t="shared" si="6"/>
        <v>152999.49</v>
      </c>
      <c r="O11" s="63">
        <f t="shared" si="7"/>
        <v>917996.94</v>
      </c>
      <c r="P11" s="62">
        <f t="shared" si="8"/>
        <v>127730.66666666667</v>
      </c>
      <c r="Q11" s="62">
        <f t="shared" si="9"/>
        <v>24268.826666666664</v>
      </c>
      <c r="R11" s="64">
        <f t="shared" si="10"/>
        <v>151999.49333333332</v>
      </c>
      <c r="S11" s="68">
        <f t="shared" si="11"/>
        <v>911996.96</v>
      </c>
    </row>
    <row r="12" spans="1:19" s="29" customFormat="1" ht="39" customHeight="1" x14ac:dyDescent="0.2">
      <c r="A12" s="48">
        <v>10</v>
      </c>
      <c r="B12" s="49" t="s">
        <v>12</v>
      </c>
      <c r="C12" s="50">
        <v>8</v>
      </c>
      <c r="D12" s="40">
        <v>113445</v>
      </c>
      <c r="E12" s="40">
        <f t="shared" si="0"/>
        <v>21554.55</v>
      </c>
      <c r="F12" s="40">
        <f t="shared" si="2"/>
        <v>134999.54999999999</v>
      </c>
      <c r="G12" s="40">
        <f t="shared" si="12"/>
        <v>1079996.3999999999</v>
      </c>
      <c r="H12" s="62">
        <v>141176</v>
      </c>
      <c r="I12" s="62">
        <f>H12*0.19</f>
        <v>26823.439999999999</v>
      </c>
      <c r="J12" s="59">
        <f t="shared" si="3"/>
        <v>167999.44</v>
      </c>
      <c r="K12" s="62">
        <f t="shared" si="4"/>
        <v>1343995.52</v>
      </c>
      <c r="L12" s="40">
        <v>128571</v>
      </c>
      <c r="M12" s="41">
        <f t="shared" si="5"/>
        <v>24428.49</v>
      </c>
      <c r="N12" s="60">
        <f t="shared" si="6"/>
        <v>152999.49</v>
      </c>
      <c r="O12" s="63">
        <f t="shared" si="7"/>
        <v>1223995.92</v>
      </c>
      <c r="P12" s="62">
        <f t="shared" si="8"/>
        <v>127730.66666666667</v>
      </c>
      <c r="Q12" s="62">
        <f t="shared" si="9"/>
        <v>24268.826666666664</v>
      </c>
      <c r="R12" s="64">
        <f t="shared" si="10"/>
        <v>151999.49333333332</v>
      </c>
      <c r="S12" s="68">
        <f t="shared" si="11"/>
        <v>1215995.9466666665</v>
      </c>
    </row>
    <row r="13" spans="1:19" s="29" customFormat="1" ht="39" customHeight="1" x14ac:dyDescent="0.2">
      <c r="A13" s="48">
        <v>11</v>
      </c>
      <c r="B13" s="46" t="s">
        <v>13</v>
      </c>
      <c r="C13" s="47">
        <v>8</v>
      </c>
      <c r="D13" s="40">
        <v>163866</v>
      </c>
      <c r="E13" s="40">
        <f t="shared" si="0"/>
        <v>31134.54</v>
      </c>
      <c r="F13" s="41">
        <v>195000</v>
      </c>
      <c r="G13" s="40">
        <f t="shared" si="12"/>
        <v>1560000</v>
      </c>
      <c r="H13" s="62">
        <v>227731</v>
      </c>
      <c r="I13" s="62">
        <f>H13*0.19</f>
        <v>43268.89</v>
      </c>
      <c r="J13" s="59">
        <f t="shared" si="3"/>
        <v>270999.89</v>
      </c>
      <c r="K13" s="62">
        <f t="shared" si="4"/>
        <v>2167999.12</v>
      </c>
      <c r="L13" s="40">
        <v>182353</v>
      </c>
      <c r="M13" s="41">
        <f t="shared" si="5"/>
        <v>34647.07</v>
      </c>
      <c r="N13" s="60">
        <f t="shared" si="6"/>
        <v>217000.07</v>
      </c>
      <c r="O13" s="63">
        <f t="shared" si="7"/>
        <v>1736000.56</v>
      </c>
      <c r="P13" s="62">
        <f t="shared" si="8"/>
        <v>191316.66666666666</v>
      </c>
      <c r="Q13" s="62">
        <f t="shared" si="9"/>
        <v>36350.166666666664</v>
      </c>
      <c r="R13" s="64">
        <f t="shared" si="10"/>
        <v>227666.65333333332</v>
      </c>
      <c r="S13" s="68">
        <f t="shared" si="11"/>
        <v>1821333.2266666666</v>
      </c>
    </row>
    <row r="14" spans="1:19" s="29" customFormat="1" ht="39" customHeight="1" x14ac:dyDescent="0.2">
      <c r="A14" s="48">
        <v>12</v>
      </c>
      <c r="B14" s="49" t="s">
        <v>14</v>
      </c>
      <c r="C14" s="50">
        <v>12</v>
      </c>
      <c r="D14" s="40">
        <v>6639</v>
      </c>
      <c r="E14" s="40">
        <f t="shared" si="0"/>
        <v>1261.4100000000001</v>
      </c>
      <c r="F14" s="40">
        <v>7900</v>
      </c>
      <c r="G14" s="40">
        <f t="shared" si="12"/>
        <v>94800</v>
      </c>
      <c r="H14" s="62">
        <v>16387</v>
      </c>
      <c r="I14" s="62">
        <f>+H14*0.19</f>
        <v>3113.53</v>
      </c>
      <c r="J14" s="59">
        <f t="shared" si="3"/>
        <v>19500.53</v>
      </c>
      <c r="K14" s="62">
        <f t="shared" si="4"/>
        <v>234006.36</v>
      </c>
      <c r="L14" s="40">
        <v>10840</v>
      </c>
      <c r="M14" s="41">
        <f t="shared" si="5"/>
        <v>2059.6</v>
      </c>
      <c r="N14" s="60">
        <f t="shared" si="6"/>
        <v>12899.6</v>
      </c>
      <c r="O14" s="63">
        <f t="shared" si="7"/>
        <v>154795.20000000001</v>
      </c>
      <c r="P14" s="62">
        <f t="shared" si="8"/>
        <v>11288.666666666666</v>
      </c>
      <c r="Q14" s="62">
        <f t="shared" si="9"/>
        <v>2144.8466666666668</v>
      </c>
      <c r="R14" s="64">
        <f t="shared" si="10"/>
        <v>13433.376666666665</v>
      </c>
      <c r="S14" s="68">
        <f t="shared" si="11"/>
        <v>161200.51999999999</v>
      </c>
    </row>
    <row r="15" spans="1:19" s="29" customFormat="1" ht="39" customHeight="1" x14ac:dyDescent="0.2">
      <c r="A15" s="48">
        <v>13</v>
      </c>
      <c r="B15" s="49" t="s">
        <v>15</v>
      </c>
      <c r="C15" s="50">
        <v>12</v>
      </c>
      <c r="D15" s="40">
        <v>10084</v>
      </c>
      <c r="E15" s="40">
        <f>+D15*0.19</f>
        <v>1915.96</v>
      </c>
      <c r="F15" s="40">
        <v>12000</v>
      </c>
      <c r="G15" s="40">
        <f t="shared" si="12"/>
        <v>144000</v>
      </c>
      <c r="H15" s="62">
        <v>11765</v>
      </c>
      <c r="I15" s="62">
        <f>+H15*0.19</f>
        <v>2235.35</v>
      </c>
      <c r="J15" s="59">
        <f t="shared" si="3"/>
        <v>14000.35</v>
      </c>
      <c r="K15" s="62">
        <f t="shared" si="4"/>
        <v>168004.2</v>
      </c>
      <c r="L15" s="40">
        <v>9244</v>
      </c>
      <c r="M15" s="41">
        <f t="shared" si="5"/>
        <v>1756.3600000000001</v>
      </c>
      <c r="N15" s="60">
        <f t="shared" si="6"/>
        <v>11000.36</v>
      </c>
      <c r="O15" s="63">
        <f t="shared" si="7"/>
        <v>132004.32</v>
      </c>
      <c r="P15" s="62">
        <f t="shared" si="8"/>
        <v>10364.333333333334</v>
      </c>
      <c r="Q15" s="62">
        <f t="shared" si="9"/>
        <v>1969.2233333333334</v>
      </c>
      <c r="R15" s="64">
        <f t="shared" si="10"/>
        <v>12333.57</v>
      </c>
      <c r="S15" s="68">
        <f t="shared" si="11"/>
        <v>148002.84</v>
      </c>
    </row>
    <row r="16" spans="1:19" s="29" customFormat="1" ht="39" customHeight="1" x14ac:dyDescent="0.2">
      <c r="A16" s="48">
        <v>14</v>
      </c>
      <c r="B16" s="49" t="s">
        <v>16</v>
      </c>
      <c r="C16" s="50">
        <v>12</v>
      </c>
      <c r="D16" s="40">
        <v>8403</v>
      </c>
      <c r="E16" s="40">
        <f t="shared" si="0"/>
        <v>1596.57</v>
      </c>
      <c r="F16" s="40">
        <v>10000</v>
      </c>
      <c r="G16" s="40">
        <f t="shared" si="12"/>
        <v>120000</v>
      </c>
      <c r="H16" s="62">
        <v>11765</v>
      </c>
      <c r="I16" s="62">
        <f>+H16*0.19</f>
        <v>2235.35</v>
      </c>
      <c r="J16" s="59">
        <f t="shared" si="3"/>
        <v>14000.35</v>
      </c>
      <c r="K16" s="62">
        <f t="shared" si="4"/>
        <v>168004.2</v>
      </c>
      <c r="L16" s="40">
        <v>9244</v>
      </c>
      <c r="M16" s="41">
        <f t="shared" si="5"/>
        <v>1756.3600000000001</v>
      </c>
      <c r="N16" s="60">
        <f t="shared" si="6"/>
        <v>11000.36</v>
      </c>
      <c r="O16" s="63">
        <f t="shared" si="7"/>
        <v>132004.32</v>
      </c>
      <c r="P16" s="62">
        <f t="shared" si="8"/>
        <v>9804</v>
      </c>
      <c r="Q16" s="62">
        <f t="shared" si="9"/>
        <v>1862.7600000000002</v>
      </c>
      <c r="R16" s="64">
        <f t="shared" si="10"/>
        <v>11666.903333333334</v>
      </c>
      <c r="S16" s="68">
        <f t="shared" si="11"/>
        <v>140002.84</v>
      </c>
    </row>
    <row r="17" spans="1:19" s="29" customFormat="1" ht="39" customHeight="1" x14ac:dyDescent="0.2">
      <c r="A17" s="48">
        <v>15</v>
      </c>
      <c r="B17" s="49" t="s">
        <v>17</v>
      </c>
      <c r="C17" s="50">
        <v>6</v>
      </c>
      <c r="D17" s="40">
        <v>12185</v>
      </c>
      <c r="E17" s="40">
        <f t="shared" si="0"/>
        <v>2315.15</v>
      </c>
      <c r="F17" s="40">
        <v>14500</v>
      </c>
      <c r="G17" s="40">
        <f t="shared" si="12"/>
        <v>87000</v>
      </c>
      <c r="H17" s="62">
        <v>13782</v>
      </c>
      <c r="I17" s="62">
        <f>+H17*0.19</f>
        <v>2618.58</v>
      </c>
      <c r="J17" s="59">
        <f t="shared" si="3"/>
        <v>16400.580000000002</v>
      </c>
      <c r="K17" s="62">
        <f t="shared" si="4"/>
        <v>98403.48000000001</v>
      </c>
      <c r="L17" s="40">
        <v>13109</v>
      </c>
      <c r="M17" s="41">
        <f t="shared" si="5"/>
        <v>2490.71</v>
      </c>
      <c r="N17" s="60">
        <f t="shared" si="6"/>
        <v>15599.71</v>
      </c>
      <c r="O17" s="63">
        <f t="shared" si="7"/>
        <v>93598.26</v>
      </c>
      <c r="P17" s="62">
        <f t="shared" si="8"/>
        <v>13025.333333333334</v>
      </c>
      <c r="Q17" s="62">
        <f t="shared" si="9"/>
        <v>2474.813333333333</v>
      </c>
      <c r="R17" s="64">
        <f t="shared" si="10"/>
        <v>15500.096666666666</v>
      </c>
      <c r="S17" s="68">
        <f t="shared" si="11"/>
        <v>93000.58</v>
      </c>
    </row>
    <row r="18" spans="1:19" s="29" customFormat="1" ht="39" customHeight="1" x14ac:dyDescent="0.2">
      <c r="A18" s="48">
        <v>16</v>
      </c>
      <c r="B18" s="49" t="s">
        <v>18</v>
      </c>
      <c r="C18" s="50">
        <v>8</v>
      </c>
      <c r="D18" s="40">
        <v>155462</v>
      </c>
      <c r="E18" s="40">
        <f t="shared" si="0"/>
        <v>29537.78</v>
      </c>
      <c r="F18" s="40">
        <v>185000</v>
      </c>
      <c r="G18" s="40">
        <f t="shared" si="12"/>
        <v>1480000</v>
      </c>
      <c r="H18" s="62">
        <v>187395</v>
      </c>
      <c r="I18" s="62">
        <f>H18*0.19</f>
        <v>35605.050000000003</v>
      </c>
      <c r="J18" s="59">
        <f t="shared" si="3"/>
        <v>223000.05</v>
      </c>
      <c r="K18" s="62">
        <f t="shared" si="4"/>
        <v>1784000.4</v>
      </c>
      <c r="L18" s="40">
        <v>166387</v>
      </c>
      <c r="M18" s="41">
        <f t="shared" si="5"/>
        <v>31613.53</v>
      </c>
      <c r="N18" s="60">
        <f t="shared" si="6"/>
        <v>198000.53</v>
      </c>
      <c r="O18" s="63">
        <f t="shared" si="7"/>
        <v>1584004.24</v>
      </c>
      <c r="P18" s="62">
        <f t="shared" si="8"/>
        <v>169748</v>
      </c>
      <c r="Q18" s="62">
        <f t="shared" si="9"/>
        <v>32252.12</v>
      </c>
      <c r="R18" s="64">
        <f t="shared" si="10"/>
        <v>202000.19333333333</v>
      </c>
      <c r="S18" s="68">
        <f t="shared" si="11"/>
        <v>1616001.5466666666</v>
      </c>
    </row>
    <row r="19" spans="1:19" s="29" customFormat="1" ht="39" customHeight="1" x14ac:dyDescent="0.2">
      <c r="A19" s="48">
        <v>17</v>
      </c>
      <c r="B19" s="49" t="s">
        <v>19</v>
      </c>
      <c r="C19" s="50">
        <v>99</v>
      </c>
      <c r="D19" s="40">
        <v>2941</v>
      </c>
      <c r="E19" s="40">
        <f t="shared" si="0"/>
        <v>558.79</v>
      </c>
      <c r="F19" s="40">
        <v>3500</v>
      </c>
      <c r="G19" s="40">
        <f t="shared" si="12"/>
        <v>346500</v>
      </c>
      <c r="H19" s="62">
        <v>5378</v>
      </c>
      <c r="I19" s="62">
        <f t="shared" ref="I19:I40" si="14">+H19*0.19</f>
        <v>1021.82</v>
      </c>
      <c r="J19" s="59">
        <f t="shared" si="3"/>
        <v>6399.82</v>
      </c>
      <c r="K19" s="62">
        <f t="shared" si="4"/>
        <v>633582.17999999993</v>
      </c>
      <c r="L19" s="40">
        <v>4034</v>
      </c>
      <c r="M19" s="41">
        <f t="shared" si="5"/>
        <v>766.46</v>
      </c>
      <c r="N19" s="60">
        <f t="shared" si="6"/>
        <v>4800.46</v>
      </c>
      <c r="O19" s="63">
        <f t="shared" si="7"/>
        <v>475245.54</v>
      </c>
      <c r="P19" s="62">
        <f t="shared" si="8"/>
        <v>4117.666666666667</v>
      </c>
      <c r="Q19" s="62">
        <f t="shared" si="9"/>
        <v>782.35666666666668</v>
      </c>
      <c r="R19" s="64">
        <f t="shared" si="10"/>
        <v>4900.0933333333332</v>
      </c>
      <c r="S19" s="68">
        <f t="shared" si="11"/>
        <v>485109.24</v>
      </c>
    </row>
    <row r="20" spans="1:19" s="29" customFormat="1" ht="39" customHeight="1" x14ac:dyDescent="0.2">
      <c r="A20" s="48">
        <v>18</v>
      </c>
      <c r="B20" s="49" t="s">
        <v>20</v>
      </c>
      <c r="C20" s="50">
        <v>20</v>
      </c>
      <c r="D20" s="40">
        <v>26891</v>
      </c>
      <c r="E20" s="40">
        <f>D20*0.19</f>
        <v>5109.29</v>
      </c>
      <c r="F20" s="40">
        <v>32000</v>
      </c>
      <c r="G20" s="40">
        <f t="shared" si="12"/>
        <v>640000</v>
      </c>
      <c r="H20" s="62">
        <v>63025</v>
      </c>
      <c r="I20" s="62">
        <f t="shared" si="14"/>
        <v>11974.75</v>
      </c>
      <c r="J20" s="59">
        <f t="shared" si="3"/>
        <v>74999.75</v>
      </c>
      <c r="K20" s="62">
        <f t="shared" si="4"/>
        <v>1499995</v>
      </c>
      <c r="L20" s="40">
        <v>31933</v>
      </c>
      <c r="M20" s="41">
        <f t="shared" si="5"/>
        <v>6067.27</v>
      </c>
      <c r="N20" s="60">
        <f t="shared" si="6"/>
        <v>38000.270000000004</v>
      </c>
      <c r="O20" s="63">
        <f t="shared" si="7"/>
        <v>760005.40000000014</v>
      </c>
      <c r="P20" s="62">
        <f t="shared" si="8"/>
        <v>40616.333333333336</v>
      </c>
      <c r="Q20" s="62">
        <f t="shared" si="9"/>
        <v>7717.1033333333335</v>
      </c>
      <c r="R20" s="64">
        <f t="shared" si="10"/>
        <v>48333.340000000004</v>
      </c>
      <c r="S20" s="68">
        <f t="shared" si="11"/>
        <v>966666.80000000016</v>
      </c>
    </row>
    <row r="21" spans="1:19" s="29" customFormat="1" ht="39" customHeight="1" x14ac:dyDescent="0.2">
      <c r="A21" s="48">
        <v>19</v>
      </c>
      <c r="B21" s="49" t="s">
        <v>21</v>
      </c>
      <c r="C21" s="50">
        <v>33</v>
      </c>
      <c r="D21" s="40">
        <v>20168</v>
      </c>
      <c r="E21" s="40">
        <f>+D21*0.19</f>
        <v>3831.92</v>
      </c>
      <c r="F21" s="40">
        <v>24000</v>
      </c>
      <c r="G21" s="40">
        <f t="shared" si="12"/>
        <v>792000</v>
      </c>
      <c r="H21" s="62">
        <v>36134</v>
      </c>
      <c r="I21" s="62">
        <f t="shared" si="14"/>
        <v>6865.46</v>
      </c>
      <c r="J21" s="59">
        <f t="shared" si="3"/>
        <v>42999.46</v>
      </c>
      <c r="K21" s="62">
        <f t="shared" si="4"/>
        <v>1418982.18</v>
      </c>
      <c r="L21" s="40">
        <v>29412</v>
      </c>
      <c r="M21" s="41">
        <f t="shared" si="5"/>
        <v>5588.28</v>
      </c>
      <c r="N21" s="60">
        <f t="shared" si="6"/>
        <v>35000.28</v>
      </c>
      <c r="O21" s="63">
        <f t="shared" si="7"/>
        <v>1155009.24</v>
      </c>
      <c r="P21" s="62">
        <f t="shared" si="8"/>
        <v>28571.333333333332</v>
      </c>
      <c r="Q21" s="62">
        <f t="shared" si="9"/>
        <v>5428.5533333333333</v>
      </c>
      <c r="R21" s="64">
        <f t="shared" si="10"/>
        <v>33999.91333333333</v>
      </c>
      <c r="S21" s="68">
        <f t="shared" si="11"/>
        <v>1121997.1399999999</v>
      </c>
    </row>
    <row r="22" spans="1:19" s="29" customFormat="1" ht="39" customHeight="1" x14ac:dyDescent="0.2">
      <c r="A22" s="48">
        <v>20</v>
      </c>
      <c r="B22" s="49" t="s">
        <v>22</v>
      </c>
      <c r="C22" s="50">
        <v>20</v>
      </c>
      <c r="D22" s="40">
        <v>12605</v>
      </c>
      <c r="E22" s="40">
        <f>+D22*0.19</f>
        <v>2394.9499999999998</v>
      </c>
      <c r="F22" s="40">
        <v>15000</v>
      </c>
      <c r="G22" s="40">
        <f t="shared" si="12"/>
        <v>300000</v>
      </c>
      <c r="H22" s="62">
        <v>14286</v>
      </c>
      <c r="I22" s="62">
        <f t="shared" si="14"/>
        <v>2714.34</v>
      </c>
      <c r="J22" s="59">
        <f t="shared" si="3"/>
        <v>17000.34</v>
      </c>
      <c r="K22" s="62">
        <f t="shared" si="4"/>
        <v>340006.8</v>
      </c>
      <c r="L22" s="40">
        <v>15966</v>
      </c>
      <c r="M22" s="41">
        <f t="shared" si="5"/>
        <v>3033.54</v>
      </c>
      <c r="N22" s="60">
        <f t="shared" si="6"/>
        <v>18999.54</v>
      </c>
      <c r="O22" s="63">
        <f t="shared" si="7"/>
        <v>379990.80000000005</v>
      </c>
      <c r="P22" s="62">
        <f t="shared" si="8"/>
        <v>14285.666666666666</v>
      </c>
      <c r="Q22" s="62">
        <f t="shared" si="9"/>
        <v>2714.2766666666666</v>
      </c>
      <c r="R22" s="64">
        <f t="shared" si="10"/>
        <v>16999.960000000003</v>
      </c>
      <c r="S22" s="68">
        <f t="shared" si="11"/>
        <v>339999.2</v>
      </c>
    </row>
    <row r="23" spans="1:19" s="29" customFormat="1" ht="39" customHeight="1" x14ac:dyDescent="0.2">
      <c r="A23" s="48">
        <v>21</v>
      </c>
      <c r="B23" s="49" t="s">
        <v>23</v>
      </c>
      <c r="C23" s="50">
        <v>6</v>
      </c>
      <c r="D23" s="40">
        <v>77311</v>
      </c>
      <c r="E23" s="40">
        <f>+D23*0.19</f>
        <v>14689.09</v>
      </c>
      <c r="F23" s="40">
        <v>92000</v>
      </c>
      <c r="G23" s="40">
        <f t="shared" si="12"/>
        <v>552000</v>
      </c>
      <c r="H23" s="62">
        <v>84034</v>
      </c>
      <c r="I23" s="62">
        <f t="shared" si="14"/>
        <v>15966.460000000001</v>
      </c>
      <c r="J23" s="59">
        <f t="shared" si="3"/>
        <v>100000.46</v>
      </c>
      <c r="K23" s="62">
        <f t="shared" si="4"/>
        <v>600002.76</v>
      </c>
      <c r="L23" s="40">
        <v>83193</v>
      </c>
      <c r="M23" s="41">
        <f t="shared" si="5"/>
        <v>15806.67</v>
      </c>
      <c r="N23" s="60">
        <f t="shared" si="6"/>
        <v>98999.67</v>
      </c>
      <c r="O23" s="63">
        <f t="shared" si="7"/>
        <v>593998.02</v>
      </c>
      <c r="P23" s="62">
        <f t="shared" si="8"/>
        <v>81512.666666666672</v>
      </c>
      <c r="Q23" s="62">
        <f t="shared" si="9"/>
        <v>15487.406666666668</v>
      </c>
      <c r="R23" s="64">
        <f t="shared" si="10"/>
        <v>97000.043333333335</v>
      </c>
      <c r="S23" s="68">
        <f t="shared" si="11"/>
        <v>582000.26</v>
      </c>
    </row>
    <row r="24" spans="1:19" s="29" customFormat="1" ht="39" customHeight="1" x14ac:dyDescent="0.2">
      <c r="A24" s="48">
        <v>22</v>
      </c>
      <c r="B24" s="49" t="s">
        <v>24</v>
      </c>
      <c r="C24" s="50">
        <v>30</v>
      </c>
      <c r="D24" s="40">
        <v>12185</v>
      </c>
      <c r="E24" s="40">
        <f>+D24*0.19</f>
        <v>2315.15</v>
      </c>
      <c r="F24" s="40">
        <v>14500</v>
      </c>
      <c r="G24" s="40">
        <f t="shared" si="12"/>
        <v>435000</v>
      </c>
      <c r="H24" s="62">
        <v>15714</v>
      </c>
      <c r="I24" s="62">
        <f t="shared" si="14"/>
        <v>2985.66</v>
      </c>
      <c r="J24" s="59">
        <f t="shared" si="3"/>
        <v>18699.66</v>
      </c>
      <c r="K24" s="62">
        <f t="shared" si="4"/>
        <v>560989.80000000005</v>
      </c>
      <c r="L24" s="40">
        <v>14958</v>
      </c>
      <c r="M24" s="41">
        <f t="shared" si="5"/>
        <v>2842.02</v>
      </c>
      <c r="N24" s="60">
        <f t="shared" si="6"/>
        <v>17800.02</v>
      </c>
      <c r="O24" s="63">
        <f t="shared" si="7"/>
        <v>534000.6</v>
      </c>
      <c r="P24" s="62">
        <f t="shared" si="8"/>
        <v>14285.666666666666</v>
      </c>
      <c r="Q24" s="62">
        <f t="shared" si="9"/>
        <v>2714.2766666666666</v>
      </c>
      <c r="R24" s="64">
        <f t="shared" si="10"/>
        <v>16999.893333333337</v>
      </c>
      <c r="S24" s="68">
        <f t="shared" si="11"/>
        <v>509996.79999999999</v>
      </c>
    </row>
    <row r="25" spans="1:19" s="29" customFormat="1" ht="39" customHeight="1" x14ac:dyDescent="0.2">
      <c r="A25" s="48">
        <v>23</v>
      </c>
      <c r="B25" s="49" t="s">
        <v>25</v>
      </c>
      <c r="C25" s="50">
        <v>2</v>
      </c>
      <c r="D25" s="40">
        <v>18487</v>
      </c>
      <c r="E25" s="40">
        <f>D25*0.19</f>
        <v>3512.53</v>
      </c>
      <c r="F25" s="40">
        <v>22000</v>
      </c>
      <c r="G25" s="40">
        <f t="shared" si="12"/>
        <v>44000</v>
      </c>
      <c r="H25" s="62">
        <v>22269</v>
      </c>
      <c r="I25" s="62">
        <f t="shared" si="14"/>
        <v>4231.1099999999997</v>
      </c>
      <c r="J25" s="59">
        <f t="shared" si="3"/>
        <v>26500.11</v>
      </c>
      <c r="K25" s="62">
        <f t="shared" si="4"/>
        <v>53000.22</v>
      </c>
      <c r="L25" s="40">
        <v>21849</v>
      </c>
      <c r="M25" s="41">
        <f t="shared" si="5"/>
        <v>4151.3100000000004</v>
      </c>
      <c r="N25" s="60">
        <f t="shared" si="6"/>
        <v>26000.31</v>
      </c>
      <c r="O25" s="63">
        <f t="shared" si="7"/>
        <v>52000.62</v>
      </c>
      <c r="P25" s="62">
        <f t="shared" si="8"/>
        <v>20868.333333333332</v>
      </c>
      <c r="Q25" s="62">
        <f t="shared" si="9"/>
        <v>3964.9833333333336</v>
      </c>
      <c r="R25" s="64">
        <f t="shared" si="10"/>
        <v>24833.473333333332</v>
      </c>
      <c r="S25" s="68">
        <f t="shared" si="11"/>
        <v>49666.946666666663</v>
      </c>
    </row>
    <row r="26" spans="1:19" s="29" customFormat="1" ht="39" customHeight="1" x14ac:dyDescent="0.2">
      <c r="A26" s="48">
        <v>24</v>
      </c>
      <c r="B26" s="49" t="s">
        <v>26</v>
      </c>
      <c r="C26" s="50">
        <v>4</v>
      </c>
      <c r="D26" s="40">
        <v>138655</v>
      </c>
      <c r="E26" s="40">
        <f t="shared" ref="E26:E40" si="15">+D26*0.19</f>
        <v>26344.45</v>
      </c>
      <c r="F26" s="40">
        <v>165000</v>
      </c>
      <c r="G26" s="40">
        <f t="shared" si="12"/>
        <v>660000</v>
      </c>
      <c r="H26" s="62">
        <v>213445</v>
      </c>
      <c r="I26" s="62">
        <f t="shared" si="14"/>
        <v>40554.550000000003</v>
      </c>
      <c r="J26" s="59">
        <f t="shared" si="3"/>
        <v>253999.55</v>
      </c>
      <c r="K26" s="62">
        <f t="shared" si="4"/>
        <v>1015998.2</v>
      </c>
      <c r="L26" s="40">
        <v>205882</v>
      </c>
      <c r="M26" s="41">
        <f t="shared" si="5"/>
        <v>39117.58</v>
      </c>
      <c r="N26" s="60">
        <f t="shared" si="6"/>
        <v>244999.58000000002</v>
      </c>
      <c r="O26" s="63">
        <f t="shared" si="7"/>
        <v>979998.32000000007</v>
      </c>
      <c r="P26" s="62">
        <f t="shared" si="8"/>
        <v>185994</v>
      </c>
      <c r="Q26" s="62">
        <f t="shared" si="9"/>
        <v>35338.86</v>
      </c>
      <c r="R26" s="64">
        <f t="shared" si="10"/>
        <v>221333.04333333333</v>
      </c>
      <c r="S26" s="68">
        <f t="shared" si="11"/>
        <v>885332.17333333334</v>
      </c>
    </row>
    <row r="27" spans="1:19" s="29" customFormat="1" ht="39" customHeight="1" x14ac:dyDescent="0.2">
      <c r="A27" s="48">
        <v>25</v>
      </c>
      <c r="B27" s="49" t="s">
        <v>27</v>
      </c>
      <c r="C27" s="50">
        <v>30</v>
      </c>
      <c r="D27" s="40">
        <v>58824</v>
      </c>
      <c r="E27" s="40">
        <f t="shared" si="15"/>
        <v>11176.56</v>
      </c>
      <c r="F27" s="40">
        <v>70000</v>
      </c>
      <c r="G27" s="40">
        <f t="shared" si="12"/>
        <v>2100000</v>
      </c>
      <c r="H27" s="62">
        <v>73950</v>
      </c>
      <c r="I27" s="62">
        <f t="shared" si="14"/>
        <v>14050.5</v>
      </c>
      <c r="J27" s="59">
        <f t="shared" si="3"/>
        <v>88000.5</v>
      </c>
      <c r="K27" s="62">
        <f t="shared" si="4"/>
        <v>2640015</v>
      </c>
      <c r="L27" s="40">
        <v>73109</v>
      </c>
      <c r="M27" s="41">
        <f t="shared" si="5"/>
        <v>13890.710000000001</v>
      </c>
      <c r="N27" s="60">
        <f t="shared" si="6"/>
        <v>86999.71</v>
      </c>
      <c r="O27" s="63">
        <f t="shared" si="7"/>
        <v>2609991.3000000003</v>
      </c>
      <c r="P27" s="62">
        <f t="shared" si="8"/>
        <v>68627.666666666672</v>
      </c>
      <c r="Q27" s="62">
        <f t="shared" si="9"/>
        <v>13039.256666666666</v>
      </c>
      <c r="R27" s="64">
        <f t="shared" si="10"/>
        <v>81666.736666666679</v>
      </c>
      <c r="S27" s="68">
        <f t="shared" si="11"/>
        <v>2450002.1</v>
      </c>
    </row>
    <row r="28" spans="1:19" s="29" customFormat="1" ht="39" customHeight="1" x14ac:dyDescent="0.2">
      <c r="A28" s="48">
        <v>26</v>
      </c>
      <c r="B28" s="49" t="s">
        <v>28</v>
      </c>
      <c r="C28" s="50">
        <v>8</v>
      </c>
      <c r="D28" s="40">
        <v>35294</v>
      </c>
      <c r="E28" s="40">
        <f t="shared" si="15"/>
        <v>6705.86</v>
      </c>
      <c r="F28" s="40">
        <v>42000</v>
      </c>
      <c r="G28" s="40">
        <f t="shared" si="12"/>
        <v>336000</v>
      </c>
      <c r="H28" s="62">
        <v>37815</v>
      </c>
      <c r="I28" s="62">
        <f t="shared" si="14"/>
        <v>7184.85</v>
      </c>
      <c r="J28" s="59">
        <f t="shared" si="3"/>
        <v>44999.85</v>
      </c>
      <c r="K28" s="62">
        <f t="shared" si="4"/>
        <v>359998.8</v>
      </c>
      <c r="L28" s="40">
        <v>38655</v>
      </c>
      <c r="M28" s="41">
        <f t="shared" si="5"/>
        <v>7344.45</v>
      </c>
      <c r="N28" s="60">
        <f t="shared" si="6"/>
        <v>45999.45</v>
      </c>
      <c r="O28" s="63">
        <f t="shared" si="7"/>
        <v>367995.6</v>
      </c>
      <c r="P28" s="62">
        <f t="shared" si="8"/>
        <v>37254.666666666664</v>
      </c>
      <c r="Q28" s="62">
        <f t="shared" si="9"/>
        <v>7078.3866666666663</v>
      </c>
      <c r="R28" s="64">
        <f t="shared" si="10"/>
        <v>44333.1</v>
      </c>
      <c r="S28" s="68">
        <f t="shared" si="11"/>
        <v>354664.8</v>
      </c>
    </row>
    <row r="29" spans="1:19" s="29" customFormat="1" ht="39" customHeight="1" x14ac:dyDescent="0.2">
      <c r="A29" s="48">
        <v>27</v>
      </c>
      <c r="B29" s="49" t="s">
        <v>29</v>
      </c>
      <c r="C29" s="50">
        <v>10</v>
      </c>
      <c r="D29" s="40">
        <v>71429</v>
      </c>
      <c r="E29" s="40">
        <f t="shared" si="15"/>
        <v>13571.51</v>
      </c>
      <c r="F29" s="40">
        <v>85000</v>
      </c>
      <c r="G29" s="40">
        <f t="shared" si="12"/>
        <v>850000</v>
      </c>
      <c r="H29" s="62">
        <v>75630</v>
      </c>
      <c r="I29" s="62">
        <f t="shared" si="14"/>
        <v>14369.7</v>
      </c>
      <c r="J29" s="59">
        <f t="shared" si="3"/>
        <v>89999.7</v>
      </c>
      <c r="K29" s="62">
        <f t="shared" si="4"/>
        <v>899997</v>
      </c>
      <c r="L29" s="40">
        <v>74790</v>
      </c>
      <c r="M29" s="41">
        <f t="shared" si="5"/>
        <v>14210.1</v>
      </c>
      <c r="N29" s="60">
        <f t="shared" si="6"/>
        <v>89000.1</v>
      </c>
      <c r="O29" s="63">
        <f t="shared" si="7"/>
        <v>890001</v>
      </c>
      <c r="P29" s="62">
        <f t="shared" si="8"/>
        <v>73949.666666666672</v>
      </c>
      <c r="Q29" s="62">
        <f t="shared" si="9"/>
        <v>14050.436666666666</v>
      </c>
      <c r="R29" s="64">
        <f t="shared" si="10"/>
        <v>87999.933333333349</v>
      </c>
      <c r="S29" s="68">
        <f t="shared" si="11"/>
        <v>879999.33333333337</v>
      </c>
    </row>
    <row r="30" spans="1:19" s="29" customFormat="1" ht="39" customHeight="1" x14ac:dyDescent="0.2">
      <c r="A30" s="48">
        <v>28</v>
      </c>
      <c r="B30" s="49" t="s">
        <v>30</v>
      </c>
      <c r="C30" s="50">
        <v>3</v>
      </c>
      <c r="D30" s="40">
        <v>11765</v>
      </c>
      <c r="E30" s="40">
        <f t="shared" si="15"/>
        <v>2235.35</v>
      </c>
      <c r="F30" s="40">
        <v>14000</v>
      </c>
      <c r="G30" s="40">
        <f t="shared" si="12"/>
        <v>42000</v>
      </c>
      <c r="H30" s="62">
        <v>12605</v>
      </c>
      <c r="I30" s="62">
        <f t="shared" si="14"/>
        <v>2394.9499999999998</v>
      </c>
      <c r="J30" s="59">
        <f t="shared" si="3"/>
        <v>14999.95</v>
      </c>
      <c r="K30" s="62">
        <f t="shared" si="4"/>
        <v>44999.850000000006</v>
      </c>
      <c r="L30" s="40">
        <v>11765</v>
      </c>
      <c r="M30" s="41">
        <f t="shared" si="5"/>
        <v>2235.35</v>
      </c>
      <c r="N30" s="60">
        <f t="shared" si="6"/>
        <v>14000.35</v>
      </c>
      <c r="O30" s="63">
        <f t="shared" si="7"/>
        <v>42001.05</v>
      </c>
      <c r="P30" s="62">
        <f t="shared" si="8"/>
        <v>12045</v>
      </c>
      <c r="Q30" s="62">
        <f t="shared" si="9"/>
        <v>2288.5499999999997</v>
      </c>
      <c r="R30" s="64">
        <f t="shared" si="10"/>
        <v>14333.433333333334</v>
      </c>
      <c r="S30" s="68">
        <f t="shared" si="11"/>
        <v>43000.3</v>
      </c>
    </row>
    <row r="31" spans="1:19" s="29" customFormat="1" ht="39" customHeight="1" x14ac:dyDescent="0.2">
      <c r="A31" s="48">
        <v>29</v>
      </c>
      <c r="B31" s="49" t="s">
        <v>31</v>
      </c>
      <c r="C31" s="50">
        <v>20</v>
      </c>
      <c r="D31" s="40">
        <v>672</v>
      </c>
      <c r="E31" s="40">
        <f t="shared" si="15"/>
        <v>127.68</v>
      </c>
      <c r="F31" s="42">
        <v>800</v>
      </c>
      <c r="G31" s="40">
        <f t="shared" si="12"/>
        <v>16000</v>
      </c>
      <c r="H31" s="62">
        <v>798</v>
      </c>
      <c r="I31" s="62">
        <f t="shared" si="14"/>
        <v>151.62</v>
      </c>
      <c r="J31" s="59">
        <f t="shared" si="3"/>
        <v>949.62</v>
      </c>
      <c r="K31" s="62">
        <f t="shared" si="4"/>
        <v>18992.400000000001</v>
      </c>
      <c r="L31" s="40">
        <v>672</v>
      </c>
      <c r="M31" s="41">
        <f t="shared" si="5"/>
        <v>127.68</v>
      </c>
      <c r="N31" s="60">
        <f t="shared" si="6"/>
        <v>799.68000000000006</v>
      </c>
      <c r="O31" s="63">
        <f t="shared" si="7"/>
        <v>15993.600000000002</v>
      </c>
      <c r="P31" s="62">
        <f t="shared" si="8"/>
        <v>714</v>
      </c>
      <c r="Q31" s="62">
        <f t="shared" si="9"/>
        <v>135.66</v>
      </c>
      <c r="R31" s="64">
        <f t="shared" si="10"/>
        <v>849.76666666666677</v>
      </c>
      <c r="S31" s="68">
        <f t="shared" si="11"/>
        <v>16995.333333333332</v>
      </c>
    </row>
    <row r="32" spans="1:19" s="29" customFormat="1" ht="39" customHeight="1" x14ac:dyDescent="0.2">
      <c r="A32" s="48">
        <v>30</v>
      </c>
      <c r="B32" s="49" t="s">
        <v>32</v>
      </c>
      <c r="C32" s="50">
        <v>20</v>
      </c>
      <c r="D32" s="40">
        <v>672</v>
      </c>
      <c r="E32" s="40">
        <f t="shared" si="15"/>
        <v>127.68</v>
      </c>
      <c r="F32" s="42">
        <v>800</v>
      </c>
      <c r="G32" s="40">
        <f t="shared" si="12"/>
        <v>16000</v>
      </c>
      <c r="H32" s="62">
        <v>798</v>
      </c>
      <c r="I32" s="62">
        <f t="shared" si="14"/>
        <v>151.62</v>
      </c>
      <c r="J32" s="59">
        <f t="shared" si="3"/>
        <v>949.62</v>
      </c>
      <c r="K32" s="62">
        <f t="shared" si="4"/>
        <v>18992.400000000001</v>
      </c>
      <c r="L32" s="40">
        <v>672</v>
      </c>
      <c r="M32" s="41">
        <f t="shared" si="5"/>
        <v>127.68</v>
      </c>
      <c r="N32" s="60">
        <f t="shared" si="6"/>
        <v>799.68000000000006</v>
      </c>
      <c r="O32" s="63">
        <f t="shared" si="7"/>
        <v>15993.600000000002</v>
      </c>
      <c r="P32" s="62">
        <f t="shared" si="8"/>
        <v>714</v>
      </c>
      <c r="Q32" s="62">
        <f t="shared" si="9"/>
        <v>135.66</v>
      </c>
      <c r="R32" s="64">
        <f t="shared" si="10"/>
        <v>849.76666666666677</v>
      </c>
      <c r="S32" s="68">
        <f t="shared" si="11"/>
        <v>16995.333333333332</v>
      </c>
    </row>
    <row r="33" spans="1:19" s="29" customFormat="1" ht="39" customHeight="1" x14ac:dyDescent="0.2">
      <c r="A33" s="48">
        <v>31</v>
      </c>
      <c r="B33" s="49" t="s">
        <v>33</v>
      </c>
      <c r="C33" s="50">
        <v>20</v>
      </c>
      <c r="D33" s="40">
        <v>756</v>
      </c>
      <c r="E33" s="40">
        <f t="shared" si="15"/>
        <v>143.64000000000001</v>
      </c>
      <c r="F33" s="42">
        <v>900</v>
      </c>
      <c r="G33" s="40">
        <f t="shared" si="12"/>
        <v>18000</v>
      </c>
      <c r="H33" s="62">
        <v>798</v>
      </c>
      <c r="I33" s="62">
        <f t="shared" si="14"/>
        <v>151.62</v>
      </c>
      <c r="J33" s="59">
        <f t="shared" si="3"/>
        <v>949.62</v>
      </c>
      <c r="K33" s="62">
        <f t="shared" si="4"/>
        <v>18992.400000000001</v>
      </c>
      <c r="L33" s="40">
        <v>798</v>
      </c>
      <c r="M33" s="41">
        <f t="shared" si="5"/>
        <v>151.62</v>
      </c>
      <c r="N33" s="60">
        <f t="shared" si="6"/>
        <v>949.62</v>
      </c>
      <c r="O33" s="63">
        <f t="shared" si="7"/>
        <v>18992.400000000001</v>
      </c>
      <c r="P33" s="62">
        <f t="shared" si="8"/>
        <v>784</v>
      </c>
      <c r="Q33" s="62">
        <f t="shared" si="9"/>
        <v>148.96</v>
      </c>
      <c r="R33" s="64">
        <f t="shared" si="10"/>
        <v>933.07999999999993</v>
      </c>
      <c r="S33" s="68">
        <f t="shared" si="11"/>
        <v>18661.600000000002</v>
      </c>
    </row>
    <row r="34" spans="1:19" s="29" customFormat="1" ht="39" customHeight="1" x14ac:dyDescent="0.2">
      <c r="A34" s="48">
        <v>32</v>
      </c>
      <c r="B34" s="46" t="s">
        <v>34</v>
      </c>
      <c r="C34" s="47">
        <v>15</v>
      </c>
      <c r="D34" s="40">
        <v>45378</v>
      </c>
      <c r="E34" s="40">
        <f t="shared" si="15"/>
        <v>8621.82</v>
      </c>
      <c r="F34" s="41">
        <v>54000</v>
      </c>
      <c r="G34" s="40">
        <f t="shared" si="12"/>
        <v>810000</v>
      </c>
      <c r="H34" s="62">
        <v>37815</v>
      </c>
      <c r="I34" s="62">
        <f t="shared" si="14"/>
        <v>7184.85</v>
      </c>
      <c r="J34" s="59">
        <f t="shared" si="3"/>
        <v>44999.85</v>
      </c>
      <c r="K34" s="62">
        <f t="shared" si="4"/>
        <v>674997.75</v>
      </c>
      <c r="L34" s="40">
        <v>54622</v>
      </c>
      <c r="M34" s="41">
        <f t="shared" si="5"/>
        <v>10378.18</v>
      </c>
      <c r="N34" s="60">
        <f t="shared" si="6"/>
        <v>65000.18</v>
      </c>
      <c r="O34" s="63">
        <f t="shared" si="7"/>
        <v>975002.7</v>
      </c>
      <c r="P34" s="62">
        <f t="shared" si="8"/>
        <v>45938.333333333336</v>
      </c>
      <c r="Q34" s="62">
        <f t="shared" si="9"/>
        <v>8728.2833333333328</v>
      </c>
      <c r="R34" s="64">
        <f t="shared" si="10"/>
        <v>54666.676666666666</v>
      </c>
      <c r="S34" s="68">
        <f t="shared" si="11"/>
        <v>820000.15</v>
      </c>
    </row>
    <row r="35" spans="1:19" s="29" customFormat="1" ht="39" customHeight="1" x14ac:dyDescent="0.2">
      <c r="A35" s="48">
        <v>33</v>
      </c>
      <c r="B35" s="49" t="s">
        <v>35</v>
      </c>
      <c r="C35" s="50">
        <v>5</v>
      </c>
      <c r="D35" s="40">
        <v>31933</v>
      </c>
      <c r="E35" s="40">
        <f t="shared" si="15"/>
        <v>6067.27</v>
      </c>
      <c r="F35" s="40">
        <v>38000</v>
      </c>
      <c r="G35" s="40">
        <f t="shared" si="12"/>
        <v>190000</v>
      </c>
      <c r="H35" s="62">
        <v>82353</v>
      </c>
      <c r="I35" s="62">
        <f t="shared" si="14"/>
        <v>15647.07</v>
      </c>
      <c r="J35" s="59">
        <f t="shared" si="3"/>
        <v>98000.07</v>
      </c>
      <c r="K35" s="62">
        <f t="shared" si="4"/>
        <v>490000.35000000003</v>
      </c>
      <c r="L35" s="40">
        <v>69748</v>
      </c>
      <c r="M35" s="41">
        <f t="shared" si="5"/>
        <v>13252.12</v>
      </c>
      <c r="N35" s="60">
        <f t="shared" si="6"/>
        <v>83000.12</v>
      </c>
      <c r="O35" s="63">
        <f t="shared" si="7"/>
        <v>415000.6</v>
      </c>
      <c r="P35" s="62">
        <f t="shared" si="8"/>
        <v>61344.666666666664</v>
      </c>
      <c r="Q35" s="62">
        <f t="shared" si="9"/>
        <v>11655.486666666666</v>
      </c>
      <c r="R35" s="64">
        <f t="shared" si="10"/>
        <v>73000.063333333339</v>
      </c>
      <c r="S35" s="64">
        <f t="shared" si="11"/>
        <v>365000.31666666671</v>
      </c>
    </row>
    <row r="36" spans="1:19" s="29" customFormat="1" ht="39" customHeight="1" x14ac:dyDescent="0.2">
      <c r="A36" s="48">
        <v>34</v>
      </c>
      <c r="B36" s="49" t="s">
        <v>36</v>
      </c>
      <c r="C36" s="50">
        <v>6</v>
      </c>
      <c r="D36" s="40">
        <v>9244</v>
      </c>
      <c r="E36" s="40">
        <f t="shared" si="15"/>
        <v>1756.3600000000001</v>
      </c>
      <c r="F36" s="40">
        <v>11000</v>
      </c>
      <c r="G36" s="40">
        <f t="shared" si="12"/>
        <v>66000</v>
      </c>
      <c r="H36" s="62">
        <v>29412</v>
      </c>
      <c r="I36" s="62">
        <f t="shared" si="14"/>
        <v>5588.28</v>
      </c>
      <c r="J36" s="59">
        <f t="shared" si="3"/>
        <v>35000.28</v>
      </c>
      <c r="K36" s="62">
        <f t="shared" si="4"/>
        <v>210001.68</v>
      </c>
      <c r="L36" s="40">
        <v>26891</v>
      </c>
      <c r="M36" s="41">
        <f t="shared" si="5"/>
        <v>5109.29</v>
      </c>
      <c r="N36" s="60">
        <f t="shared" si="6"/>
        <v>32000.29</v>
      </c>
      <c r="O36" s="63">
        <f t="shared" si="7"/>
        <v>192001.74</v>
      </c>
      <c r="P36" s="62">
        <f t="shared" si="8"/>
        <v>21849</v>
      </c>
      <c r="Q36" s="62">
        <f t="shared" si="9"/>
        <v>4151.3100000000004</v>
      </c>
      <c r="R36" s="64">
        <f t="shared" si="10"/>
        <v>26000.190000000002</v>
      </c>
      <c r="S36" s="64">
        <f t="shared" si="11"/>
        <v>156001.13999999998</v>
      </c>
    </row>
    <row r="37" spans="1:19" s="29" customFormat="1" ht="56.25" customHeight="1" x14ac:dyDescent="0.2">
      <c r="A37" s="48">
        <v>35</v>
      </c>
      <c r="B37" s="49" t="s">
        <v>45</v>
      </c>
      <c r="C37" s="50">
        <v>1</v>
      </c>
      <c r="D37" s="40">
        <v>773109</v>
      </c>
      <c r="E37" s="40">
        <f t="shared" si="15"/>
        <v>146890.71</v>
      </c>
      <c r="F37" s="40">
        <v>920000</v>
      </c>
      <c r="G37" s="40">
        <f t="shared" si="12"/>
        <v>920000</v>
      </c>
      <c r="H37" s="62">
        <v>831933</v>
      </c>
      <c r="I37" s="62">
        <f t="shared" si="14"/>
        <v>158067.26999999999</v>
      </c>
      <c r="J37" s="59">
        <f t="shared" si="3"/>
        <v>990000.27</v>
      </c>
      <c r="K37" s="62">
        <f t="shared" si="4"/>
        <v>990000.27</v>
      </c>
      <c r="L37" s="40">
        <v>827731</v>
      </c>
      <c r="M37" s="41">
        <f t="shared" si="5"/>
        <v>157268.89000000001</v>
      </c>
      <c r="N37" s="60">
        <f t="shared" si="6"/>
        <v>984999.89</v>
      </c>
      <c r="O37" s="63">
        <f t="shared" si="7"/>
        <v>984999.89</v>
      </c>
      <c r="P37" s="62">
        <f t="shared" si="8"/>
        <v>810924.33333333337</v>
      </c>
      <c r="Q37" s="62">
        <f t="shared" si="9"/>
        <v>154075.62333333332</v>
      </c>
      <c r="R37" s="64">
        <f t="shared" si="10"/>
        <v>965000.05333333334</v>
      </c>
      <c r="S37" s="64">
        <f t="shared" si="11"/>
        <v>965000.05333333334</v>
      </c>
    </row>
    <row r="38" spans="1:19" s="29" customFormat="1" ht="39" customHeight="1" x14ac:dyDescent="0.2">
      <c r="A38" s="48">
        <v>36</v>
      </c>
      <c r="B38" s="49" t="s">
        <v>44</v>
      </c>
      <c r="C38" s="50">
        <v>10</v>
      </c>
      <c r="D38" s="40">
        <v>15966</v>
      </c>
      <c r="E38" s="40">
        <f t="shared" si="15"/>
        <v>3033.54</v>
      </c>
      <c r="F38" s="40">
        <v>19000</v>
      </c>
      <c r="G38" s="40">
        <f t="shared" si="12"/>
        <v>190000</v>
      </c>
      <c r="H38" s="62">
        <v>19328</v>
      </c>
      <c r="I38" s="62">
        <f t="shared" si="14"/>
        <v>3672.32</v>
      </c>
      <c r="J38" s="59">
        <f t="shared" si="3"/>
        <v>23000.32</v>
      </c>
      <c r="K38" s="62">
        <f t="shared" si="4"/>
        <v>230003.20000000001</v>
      </c>
      <c r="L38" s="40">
        <v>18908</v>
      </c>
      <c r="M38" s="41">
        <f t="shared" si="5"/>
        <v>3592.52</v>
      </c>
      <c r="N38" s="60">
        <f t="shared" si="6"/>
        <v>22500.52</v>
      </c>
      <c r="O38" s="63">
        <f t="shared" si="7"/>
        <v>225005.2</v>
      </c>
      <c r="P38" s="62">
        <f t="shared" si="8"/>
        <v>18067.333333333332</v>
      </c>
      <c r="Q38" s="62">
        <f t="shared" si="9"/>
        <v>3432.7933333333335</v>
      </c>
      <c r="R38" s="64">
        <f t="shared" si="10"/>
        <v>21500.28</v>
      </c>
      <c r="S38" s="64">
        <f t="shared" si="11"/>
        <v>215002.80000000002</v>
      </c>
    </row>
    <row r="39" spans="1:19" s="29" customFormat="1" ht="39" customHeight="1" x14ac:dyDescent="0.2">
      <c r="A39" s="48">
        <v>37</v>
      </c>
      <c r="B39" s="49" t="s">
        <v>43</v>
      </c>
      <c r="C39" s="50">
        <v>100</v>
      </c>
      <c r="D39" s="40">
        <v>1849</v>
      </c>
      <c r="E39" s="40">
        <f t="shared" si="15"/>
        <v>351.31</v>
      </c>
      <c r="F39" s="40">
        <v>2200</v>
      </c>
      <c r="G39" s="40">
        <f t="shared" si="12"/>
        <v>220000</v>
      </c>
      <c r="H39" s="62">
        <v>2353</v>
      </c>
      <c r="I39" s="62">
        <f t="shared" si="14"/>
        <v>447.07</v>
      </c>
      <c r="J39" s="59">
        <f t="shared" si="3"/>
        <v>2800.07</v>
      </c>
      <c r="K39" s="62">
        <f>+J39*C39</f>
        <v>280007</v>
      </c>
      <c r="L39" s="40">
        <v>2269</v>
      </c>
      <c r="M39" s="41">
        <f t="shared" si="5"/>
        <v>431.11</v>
      </c>
      <c r="N39" s="60">
        <f t="shared" si="6"/>
        <v>2700.11</v>
      </c>
      <c r="O39" s="63">
        <f t="shared" si="7"/>
        <v>270011</v>
      </c>
      <c r="P39" s="62">
        <f t="shared" si="8"/>
        <v>2157</v>
      </c>
      <c r="Q39" s="62">
        <f t="shared" si="9"/>
        <v>409.83</v>
      </c>
      <c r="R39" s="64">
        <f t="shared" si="10"/>
        <v>2566.7266666666669</v>
      </c>
      <c r="S39" s="64">
        <f t="shared" si="11"/>
        <v>256672.66666666666</v>
      </c>
    </row>
    <row r="40" spans="1:19" s="29" customFormat="1" ht="39" customHeight="1" x14ac:dyDescent="0.2">
      <c r="A40" s="51">
        <v>38</v>
      </c>
      <c r="B40" s="52" t="s">
        <v>37</v>
      </c>
      <c r="C40" s="53">
        <v>1</v>
      </c>
      <c r="D40" s="40">
        <v>367227</v>
      </c>
      <c r="E40" s="40">
        <f t="shared" si="15"/>
        <v>69773.13</v>
      </c>
      <c r="F40" s="40">
        <v>437000</v>
      </c>
      <c r="G40" s="43">
        <f t="shared" si="12"/>
        <v>437000</v>
      </c>
      <c r="H40" s="65">
        <v>420168</v>
      </c>
      <c r="I40" s="65">
        <f t="shared" si="14"/>
        <v>79831.92</v>
      </c>
      <c r="J40" s="59">
        <f t="shared" si="3"/>
        <v>499999.92</v>
      </c>
      <c r="K40" s="65">
        <f t="shared" si="4"/>
        <v>499999.92</v>
      </c>
      <c r="L40" s="43">
        <v>431092</v>
      </c>
      <c r="M40" s="41">
        <f t="shared" si="5"/>
        <v>81907.48</v>
      </c>
      <c r="N40" s="60">
        <f t="shared" si="6"/>
        <v>512999.48</v>
      </c>
      <c r="O40" s="66">
        <f t="shared" si="7"/>
        <v>512999.48</v>
      </c>
      <c r="P40" s="62">
        <f t="shared" si="8"/>
        <v>406162.33333333331</v>
      </c>
      <c r="Q40" s="62">
        <f t="shared" si="9"/>
        <v>77170.843333333323</v>
      </c>
      <c r="R40" s="64">
        <f t="shared" si="10"/>
        <v>483333.1333333333</v>
      </c>
      <c r="S40" s="64">
        <f t="shared" si="11"/>
        <v>483333.1333333333</v>
      </c>
    </row>
    <row r="41" spans="1:19" s="29" customFormat="1" ht="32.25" customHeight="1" x14ac:dyDescent="0.2">
      <c r="A41" s="70" t="s">
        <v>56</v>
      </c>
      <c r="B41" s="70"/>
      <c r="C41" s="70"/>
      <c r="D41" s="55">
        <f t="shared" ref="D41:F41" si="16">SUM(D3:D40)</f>
        <v>3261429</v>
      </c>
      <c r="E41" s="55">
        <f>SUM(E3:E40)</f>
        <v>619671.51000000013</v>
      </c>
      <c r="F41" s="55">
        <f t="shared" si="16"/>
        <v>3881100.5100000002</v>
      </c>
      <c r="G41" s="55">
        <f>SUM(G3:G40)</f>
        <v>19927290.759999998</v>
      </c>
      <c r="H41" s="54">
        <f>SUM(H3:H40)</f>
        <v>3978949</v>
      </c>
      <c r="I41" s="54">
        <f t="shared" ref="I41:O41" si="17">SUM(I3:I40)</f>
        <v>756000.30999999994</v>
      </c>
      <c r="J41" s="54">
        <f t="shared" si="17"/>
        <v>4734949.3100000005</v>
      </c>
      <c r="K41" s="54">
        <f t="shared" si="17"/>
        <v>25985970.499999996</v>
      </c>
      <c r="L41" s="55">
        <f t="shared" si="17"/>
        <v>3750797</v>
      </c>
      <c r="M41" s="55">
        <f t="shared" si="17"/>
        <v>712651.42999999982</v>
      </c>
      <c r="N41" s="55">
        <f t="shared" si="17"/>
        <v>4463448.4300000016</v>
      </c>
      <c r="O41" s="55">
        <f t="shared" si="17"/>
        <v>23589631.800000001</v>
      </c>
      <c r="P41" s="54">
        <f t="shared" ref="P41" si="18">SUM(P3:P40)</f>
        <v>3663725</v>
      </c>
      <c r="Q41" s="54">
        <f t="shared" ref="Q41" si="19">SUM(Q3:Q40)</f>
        <v>696107.75</v>
      </c>
      <c r="R41" s="54">
        <f t="shared" ref="R41" si="20">SUM(R3:R40)</f>
        <v>4359832.75</v>
      </c>
      <c r="S41" s="54">
        <f t="shared" ref="S41" si="21">SUM(S3:S40)</f>
        <v>23167631.020000003</v>
      </c>
    </row>
    <row r="42" spans="1:19" ht="18" customHeight="1" x14ac:dyDescent="0.2">
      <c r="B42" s="73"/>
      <c r="C42" s="73"/>
      <c r="D42" s="73"/>
      <c r="E42" s="73"/>
      <c r="F42" s="73"/>
      <c r="G42" s="73"/>
      <c r="H42" s="73"/>
    </row>
    <row r="43" spans="1:19" ht="32.25" customHeight="1" x14ac:dyDescent="0.2">
      <c r="B43" s="74"/>
      <c r="C43" s="75"/>
      <c r="D43" s="75"/>
      <c r="E43" s="75"/>
      <c r="F43" s="75"/>
      <c r="G43" s="75"/>
      <c r="H43" s="75"/>
    </row>
    <row r="44" spans="1:19" ht="18" customHeight="1" x14ac:dyDescent="0.2">
      <c r="B44" s="73"/>
      <c r="C44" s="73"/>
      <c r="D44" s="73"/>
      <c r="E44" s="73"/>
      <c r="F44" s="73"/>
      <c r="G44" s="73"/>
      <c r="H44" s="73"/>
    </row>
    <row r="45" spans="1:19" ht="64.5" customHeight="1" x14ac:dyDescent="0.2">
      <c r="B45" s="76"/>
      <c r="C45" s="76"/>
      <c r="D45" s="76"/>
      <c r="E45" s="76"/>
      <c r="F45" s="76"/>
      <c r="G45" s="76"/>
      <c r="H45" s="76"/>
    </row>
    <row r="50" spans="2:2" x14ac:dyDescent="0.2">
      <c r="B50" s="13"/>
    </row>
    <row r="51" spans="2:2" x14ac:dyDescent="0.2">
      <c r="B51" s="13"/>
    </row>
    <row r="52" spans="2:2" x14ac:dyDescent="0.2">
      <c r="B52" s="13"/>
    </row>
    <row r="54" spans="2:2" x14ac:dyDescent="0.2">
      <c r="B54" s="13"/>
    </row>
    <row r="55" spans="2:2" x14ac:dyDescent="0.2">
      <c r="B55" s="13"/>
    </row>
  </sheetData>
  <mergeCells count="12">
    <mergeCell ref="B42:H42"/>
    <mergeCell ref="B43:H43"/>
    <mergeCell ref="B44:H44"/>
    <mergeCell ref="B45:H45"/>
    <mergeCell ref="D1:G1"/>
    <mergeCell ref="H1:K1"/>
    <mergeCell ref="A1:A2"/>
    <mergeCell ref="B1:B2"/>
    <mergeCell ref="C1:C2"/>
    <mergeCell ref="A41:C41"/>
    <mergeCell ref="P1:S1"/>
    <mergeCell ref="L1:O1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workbookViewId="0">
      <selection activeCell="B11" sqref="B11"/>
    </sheetView>
  </sheetViews>
  <sheetFormatPr baseColWidth="10" defaultColWidth="9" defaultRowHeight="12.75" x14ac:dyDescent="0.2"/>
  <cols>
    <col min="2" max="2" width="59.33203125" style="7" customWidth="1"/>
    <col min="3" max="3" width="18" style="7" customWidth="1"/>
    <col min="4" max="5" width="23.83203125" style="7" customWidth="1"/>
    <col min="6" max="6" width="29.6640625" style="33" customWidth="1"/>
    <col min="7" max="7" width="36.33203125" style="7" customWidth="1"/>
    <col min="8" max="8" width="5.6640625" style="7" customWidth="1"/>
    <col min="9" max="9" width="9" style="7"/>
    <col min="10" max="10" width="16.6640625" customWidth="1"/>
  </cols>
  <sheetData>
    <row r="1" spans="1:10" ht="34.700000000000003" customHeight="1" x14ac:dyDescent="0.2">
      <c r="B1" s="78" t="s">
        <v>0</v>
      </c>
      <c r="C1" s="79"/>
      <c r="D1" s="79"/>
      <c r="E1" s="79"/>
      <c r="F1" s="79"/>
      <c r="G1" s="80"/>
    </row>
    <row r="2" spans="1:10" ht="40.5" customHeight="1" x14ac:dyDescent="0.2">
      <c r="A2" s="31" t="s">
        <v>53</v>
      </c>
      <c r="B2" s="31" t="s">
        <v>1</v>
      </c>
      <c r="C2" s="31" t="s">
        <v>2</v>
      </c>
      <c r="D2" s="31" t="s">
        <v>40</v>
      </c>
      <c r="E2" s="30" t="s">
        <v>39</v>
      </c>
      <c r="F2" s="30" t="s">
        <v>41</v>
      </c>
      <c r="G2" s="31" t="s">
        <v>42</v>
      </c>
    </row>
    <row r="3" spans="1:10" s="29" customFormat="1" ht="39" customHeight="1" x14ac:dyDescent="0.2">
      <c r="A3" s="38">
        <v>1</v>
      </c>
      <c r="B3" s="36" t="s">
        <v>3</v>
      </c>
      <c r="C3" s="9">
        <v>3</v>
      </c>
      <c r="D3" s="26">
        <v>26892</v>
      </c>
      <c r="E3" s="26">
        <v>5108</v>
      </c>
      <c r="F3" s="26">
        <f>D3+E3</f>
        <v>32000</v>
      </c>
      <c r="G3" s="26">
        <f t="shared" ref="G3:G40" si="0">F3*C3</f>
        <v>96000</v>
      </c>
      <c r="H3" s="27"/>
      <c r="I3" s="27"/>
      <c r="J3" s="28"/>
    </row>
    <row r="4" spans="1:10" s="29" customFormat="1" ht="39" customHeight="1" x14ac:dyDescent="0.2">
      <c r="A4" s="38">
        <v>2</v>
      </c>
      <c r="B4" s="36" t="s">
        <v>4</v>
      </c>
      <c r="C4" s="9">
        <v>20</v>
      </c>
      <c r="D4" s="26">
        <f>F4/1.19</f>
        <v>7983.1932773109247</v>
      </c>
      <c r="E4" s="26">
        <f>F4-D4</f>
        <v>1516.8067226890753</v>
      </c>
      <c r="F4" s="26">
        <v>9500</v>
      </c>
      <c r="G4" s="26">
        <f t="shared" si="0"/>
        <v>190000</v>
      </c>
      <c r="H4" s="27"/>
      <c r="I4" s="27"/>
    </row>
    <row r="5" spans="1:10" s="29" customFormat="1" ht="39" customHeight="1" x14ac:dyDescent="0.2">
      <c r="A5" s="38">
        <v>3</v>
      </c>
      <c r="B5" s="36" t="s">
        <v>5</v>
      </c>
      <c r="C5" s="9">
        <v>10</v>
      </c>
      <c r="D5" s="26">
        <f t="shared" ref="D5:D40" si="1">F5/1.19</f>
        <v>7983.1932773109247</v>
      </c>
      <c r="E5" s="26">
        <f t="shared" ref="E5:E40" si="2">F5-D5</f>
        <v>1516.8067226890753</v>
      </c>
      <c r="F5" s="26">
        <v>9500</v>
      </c>
      <c r="G5" s="26">
        <f t="shared" si="0"/>
        <v>95000</v>
      </c>
      <c r="H5" s="27"/>
      <c r="I5" s="27"/>
    </row>
    <row r="6" spans="1:10" s="29" customFormat="1" ht="39" customHeight="1" x14ac:dyDescent="0.2">
      <c r="A6" s="38">
        <v>4</v>
      </c>
      <c r="B6" s="36" t="s">
        <v>6</v>
      </c>
      <c r="C6" s="9">
        <v>3</v>
      </c>
      <c r="D6" s="26">
        <f t="shared" si="1"/>
        <v>104201.68067226891</v>
      </c>
      <c r="E6" s="26">
        <f t="shared" si="2"/>
        <v>19798.319327731093</v>
      </c>
      <c r="F6" s="26">
        <v>124000</v>
      </c>
      <c r="G6" s="26">
        <f t="shared" si="0"/>
        <v>372000</v>
      </c>
      <c r="H6" s="27"/>
      <c r="I6" s="27"/>
    </row>
    <row r="7" spans="1:10" s="29" customFormat="1" ht="39" customHeight="1" x14ac:dyDescent="0.2">
      <c r="A7" s="38">
        <v>5</v>
      </c>
      <c r="B7" s="36" t="s">
        <v>7</v>
      </c>
      <c r="C7" s="9">
        <v>2</v>
      </c>
      <c r="D7" s="26">
        <f t="shared" si="1"/>
        <v>104201.68067226891</v>
      </c>
      <c r="E7" s="26">
        <f t="shared" si="2"/>
        <v>19798.319327731093</v>
      </c>
      <c r="F7" s="26">
        <v>124000</v>
      </c>
      <c r="G7" s="26">
        <f t="shared" si="0"/>
        <v>248000</v>
      </c>
      <c r="H7" s="27"/>
      <c r="I7" s="27"/>
    </row>
    <row r="8" spans="1:10" s="29" customFormat="1" ht="39" customHeight="1" x14ac:dyDescent="0.2">
      <c r="A8" s="38">
        <v>6</v>
      </c>
      <c r="B8" s="36" t="s">
        <v>8</v>
      </c>
      <c r="C8" s="9">
        <v>5</v>
      </c>
      <c r="D8" s="26">
        <f t="shared" si="1"/>
        <v>289915.96638655465</v>
      </c>
      <c r="E8" s="26">
        <f t="shared" si="2"/>
        <v>55084.033613445354</v>
      </c>
      <c r="F8" s="26">
        <v>345000</v>
      </c>
      <c r="G8" s="26">
        <f t="shared" si="0"/>
        <v>1725000</v>
      </c>
      <c r="H8" s="27"/>
      <c r="I8" s="27"/>
    </row>
    <row r="9" spans="1:10" s="29" customFormat="1" ht="39" customHeight="1" x14ac:dyDescent="0.2">
      <c r="A9" s="38">
        <v>7</v>
      </c>
      <c r="B9" s="36" t="s">
        <v>9</v>
      </c>
      <c r="C9" s="9">
        <v>3</v>
      </c>
      <c r="D9" s="26">
        <f t="shared" si="1"/>
        <v>289915.96638655465</v>
      </c>
      <c r="E9" s="26">
        <f t="shared" si="2"/>
        <v>55084.033613445354</v>
      </c>
      <c r="F9" s="26">
        <v>345000</v>
      </c>
      <c r="G9" s="26">
        <f t="shared" si="0"/>
        <v>1035000</v>
      </c>
      <c r="H9" s="27"/>
      <c r="I9" s="27"/>
    </row>
    <row r="10" spans="1:10" s="29" customFormat="1" ht="39" customHeight="1" x14ac:dyDescent="0.2">
      <c r="A10" s="38">
        <v>8</v>
      </c>
      <c r="B10" s="36" t="s">
        <v>10</v>
      </c>
      <c r="C10" s="9">
        <v>6</v>
      </c>
      <c r="D10" s="26">
        <f t="shared" si="1"/>
        <v>113445.37815126051</v>
      </c>
      <c r="E10" s="26">
        <f t="shared" si="2"/>
        <v>21554.621848739494</v>
      </c>
      <c r="F10" s="26">
        <v>135000</v>
      </c>
      <c r="G10" s="26">
        <f t="shared" si="0"/>
        <v>810000</v>
      </c>
      <c r="H10" s="27"/>
      <c r="I10" s="27"/>
    </row>
    <row r="11" spans="1:10" s="29" customFormat="1" ht="39" customHeight="1" x14ac:dyDescent="0.2">
      <c r="A11" s="38">
        <v>9</v>
      </c>
      <c r="B11" s="36" t="s">
        <v>11</v>
      </c>
      <c r="C11" s="9">
        <v>6</v>
      </c>
      <c r="D11" s="26">
        <f t="shared" si="1"/>
        <v>113445.37815126051</v>
      </c>
      <c r="E11" s="26">
        <f t="shared" si="2"/>
        <v>21554.621848739494</v>
      </c>
      <c r="F11" s="26">
        <v>135000</v>
      </c>
      <c r="G11" s="26">
        <f t="shared" si="0"/>
        <v>810000</v>
      </c>
      <c r="H11" s="27"/>
      <c r="I11" s="27"/>
    </row>
    <row r="12" spans="1:10" s="29" customFormat="1" ht="39" customHeight="1" x14ac:dyDescent="0.2">
      <c r="A12" s="38">
        <v>10</v>
      </c>
      <c r="B12" s="36" t="s">
        <v>12</v>
      </c>
      <c r="C12" s="9">
        <v>8</v>
      </c>
      <c r="D12" s="26">
        <f t="shared" si="1"/>
        <v>113445.37815126051</v>
      </c>
      <c r="E12" s="26">
        <f t="shared" si="2"/>
        <v>21554.621848739494</v>
      </c>
      <c r="F12" s="26">
        <v>135000</v>
      </c>
      <c r="G12" s="26">
        <f t="shared" si="0"/>
        <v>1080000</v>
      </c>
      <c r="H12" s="27"/>
      <c r="I12" s="27"/>
    </row>
    <row r="13" spans="1:10" s="29" customFormat="1" ht="39" customHeight="1" x14ac:dyDescent="0.2">
      <c r="A13" s="38">
        <v>11</v>
      </c>
      <c r="B13" s="37" t="s">
        <v>13</v>
      </c>
      <c r="C13" s="10">
        <v>8</v>
      </c>
      <c r="D13" s="26">
        <f t="shared" si="1"/>
        <v>163865.5462184874</v>
      </c>
      <c r="E13" s="26">
        <f t="shared" si="2"/>
        <v>31134.453781512595</v>
      </c>
      <c r="F13" s="34">
        <v>195000</v>
      </c>
      <c r="G13" s="26">
        <f t="shared" si="0"/>
        <v>1560000</v>
      </c>
      <c r="H13" s="27"/>
      <c r="I13" s="27"/>
    </row>
    <row r="14" spans="1:10" s="29" customFormat="1" ht="39" customHeight="1" x14ac:dyDescent="0.2">
      <c r="A14" s="38">
        <v>12</v>
      </c>
      <c r="B14" s="36" t="s">
        <v>14</v>
      </c>
      <c r="C14" s="9">
        <v>12</v>
      </c>
      <c r="D14" s="26">
        <f t="shared" si="1"/>
        <v>6638.6554621848745</v>
      </c>
      <c r="E14" s="26">
        <f t="shared" si="2"/>
        <v>1261.3445378151255</v>
      </c>
      <c r="F14" s="26">
        <v>7900</v>
      </c>
      <c r="G14" s="26">
        <f t="shared" si="0"/>
        <v>94800</v>
      </c>
      <c r="H14" s="27"/>
      <c r="I14" s="27"/>
    </row>
    <row r="15" spans="1:10" s="29" customFormat="1" ht="39" customHeight="1" x14ac:dyDescent="0.2">
      <c r="A15" s="38">
        <v>13</v>
      </c>
      <c r="B15" s="36" t="s">
        <v>15</v>
      </c>
      <c r="C15" s="9">
        <v>12</v>
      </c>
      <c r="D15" s="26">
        <f t="shared" si="1"/>
        <v>10672.268907563026</v>
      </c>
      <c r="E15" s="26">
        <f t="shared" si="2"/>
        <v>2027.731092436974</v>
      </c>
      <c r="F15" s="26">
        <v>12700</v>
      </c>
      <c r="G15" s="26">
        <f t="shared" si="0"/>
        <v>152400</v>
      </c>
      <c r="H15" s="27"/>
      <c r="I15" s="27"/>
    </row>
    <row r="16" spans="1:10" s="29" customFormat="1" ht="39" customHeight="1" x14ac:dyDescent="0.2">
      <c r="A16" s="38">
        <v>14</v>
      </c>
      <c r="B16" s="36" t="s">
        <v>16</v>
      </c>
      <c r="C16" s="9">
        <v>12</v>
      </c>
      <c r="D16" s="26">
        <f t="shared" si="1"/>
        <v>8403.361344537816</v>
      </c>
      <c r="E16" s="26">
        <f t="shared" si="2"/>
        <v>1596.638655462184</v>
      </c>
      <c r="F16" s="26">
        <v>10000</v>
      </c>
      <c r="G16" s="26">
        <f t="shared" si="0"/>
        <v>120000</v>
      </c>
      <c r="H16" s="27"/>
      <c r="I16" s="27"/>
    </row>
    <row r="17" spans="1:9" s="29" customFormat="1" ht="39" customHeight="1" x14ac:dyDescent="0.2">
      <c r="A17" s="38">
        <v>15</v>
      </c>
      <c r="B17" s="36" t="s">
        <v>17</v>
      </c>
      <c r="C17" s="9">
        <v>6</v>
      </c>
      <c r="D17" s="26">
        <f t="shared" si="1"/>
        <v>12184.873949579833</v>
      </c>
      <c r="E17" s="26">
        <f t="shared" si="2"/>
        <v>2315.1260504201673</v>
      </c>
      <c r="F17" s="26">
        <v>14500</v>
      </c>
      <c r="G17" s="26">
        <f t="shared" si="0"/>
        <v>87000</v>
      </c>
      <c r="H17" s="27"/>
      <c r="I17" s="27"/>
    </row>
    <row r="18" spans="1:9" s="29" customFormat="1" ht="39" customHeight="1" x14ac:dyDescent="0.2">
      <c r="A18" s="38">
        <v>16</v>
      </c>
      <c r="B18" s="36" t="s">
        <v>18</v>
      </c>
      <c r="C18" s="9">
        <v>8</v>
      </c>
      <c r="D18" s="26">
        <f t="shared" si="1"/>
        <v>155462.18487394959</v>
      </c>
      <c r="E18" s="26">
        <f t="shared" si="2"/>
        <v>29537.815126050409</v>
      </c>
      <c r="F18" s="26">
        <v>185000</v>
      </c>
      <c r="G18" s="26">
        <f t="shared" si="0"/>
        <v>1480000</v>
      </c>
      <c r="H18" s="27"/>
      <c r="I18" s="27"/>
    </row>
    <row r="19" spans="1:9" s="29" customFormat="1" ht="39" customHeight="1" x14ac:dyDescent="0.2">
      <c r="A19" s="38">
        <v>17</v>
      </c>
      <c r="B19" s="36" t="s">
        <v>19</v>
      </c>
      <c r="C19" s="9">
        <v>99</v>
      </c>
      <c r="D19" s="26">
        <f t="shared" si="1"/>
        <v>2941.1764705882356</v>
      </c>
      <c r="E19" s="26">
        <f t="shared" si="2"/>
        <v>558.82352941176441</v>
      </c>
      <c r="F19" s="26">
        <v>3500</v>
      </c>
      <c r="G19" s="26">
        <f t="shared" si="0"/>
        <v>346500</v>
      </c>
      <c r="H19" s="27"/>
      <c r="I19" s="27"/>
    </row>
    <row r="20" spans="1:9" s="29" customFormat="1" ht="39" customHeight="1" x14ac:dyDescent="0.2">
      <c r="A20" s="38">
        <v>18</v>
      </c>
      <c r="B20" s="36" t="s">
        <v>20</v>
      </c>
      <c r="C20" s="9">
        <v>20</v>
      </c>
      <c r="D20" s="26">
        <f t="shared" si="1"/>
        <v>26890.756302521011</v>
      </c>
      <c r="E20" s="26">
        <f t="shared" si="2"/>
        <v>5109.2436974789889</v>
      </c>
      <c r="F20" s="26">
        <v>32000</v>
      </c>
      <c r="G20" s="26">
        <f t="shared" si="0"/>
        <v>640000</v>
      </c>
      <c r="H20" s="27"/>
      <c r="I20" s="27"/>
    </row>
    <row r="21" spans="1:9" s="29" customFormat="1" ht="39" customHeight="1" x14ac:dyDescent="0.2">
      <c r="A21" s="38">
        <v>19</v>
      </c>
      <c r="B21" s="36" t="s">
        <v>21</v>
      </c>
      <c r="C21" s="9">
        <v>33</v>
      </c>
      <c r="D21" s="26">
        <f t="shared" si="1"/>
        <v>20168.067226890758</v>
      </c>
      <c r="E21" s="26">
        <f t="shared" si="2"/>
        <v>3831.9327731092417</v>
      </c>
      <c r="F21" s="26">
        <v>24000</v>
      </c>
      <c r="G21" s="26">
        <f t="shared" si="0"/>
        <v>792000</v>
      </c>
      <c r="H21" s="27"/>
      <c r="I21" s="27"/>
    </row>
    <row r="22" spans="1:9" s="29" customFormat="1" ht="39" customHeight="1" x14ac:dyDescent="0.2">
      <c r="A22" s="38">
        <v>20</v>
      </c>
      <c r="B22" s="36" t="s">
        <v>22</v>
      </c>
      <c r="C22" s="9">
        <v>20</v>
      </c>
      <c r="D22" s="26">
        <f t="shared" si="1"/>
        <v>12605.042016806723</v>
      </c>
      <c r="E22" s="26">
        <f t="shared" si="2"/>
        <v>2394.957983193277</v>
      </c>
      <c r="F22" s="26">
        <v>15000</v>
      </c>
      <c r="G22" s="26">
        <f t="shared" si="0"/>
        <v>300000</v>
      </c>
      <c r="H22" s="27"/>
      <c r="I22" s="27"/>
    </row>
    <row r="23" spans="1:9" s="29" customFormat="1" ht="39" customHeight="1" x14ac:dyDescent="0.2">
      <c r="A23" s="38">
        <v>21</v>
      </c>
      <c r="B23" s="36" t="s">
        <v>23</v>
      </c>
      <c r="C23" s="9">
        <v>6</v>
      </c>
      <c r="D23" s="26">
        <f t="shared" si="1"/>
        <v>77310.924369747896</v>
      </c>
      <c r="E23" s="26">
        <f t="shared" si="2"/>
        <v>14689.075630252104</v>
      </c>
      <c r="F23" s="26">
        <v>92000</v>
      </c>
      <c r="G23" s="26">
        <f t="shared" si="0"/>
        <v>552000</v>
      </c>
      <c r="H23" s="27"/>
      <c r="I23" s="27"/>
    </row>
    <row r="24" spans="1:9" s="29" customFormat="1" ht="39" customHeight="1" x14ac:dyDescent="0.2">
      <c r="A24" s="38">
        <v>22</v>
      </c>
      <c r="B24" s="36" t="s">
        <v>24</v>
      </c>
      <c r="C24" s="9">
        <v>30</v>
      </c>
      <c r="D24" s="26">
        <f t="shared" si="1"/>
        <v>12184.873949579833</v>
      </c>
      <c r="E24" s="26">
        <f t="shared" si="2"/>
        <v>2315.1260504201673</v>
      </c>
      <c r="F24" s="26">
        <v>14500</v>
      </c>
      <c r="G24" s="26">
        <f t="shared" si="0"/>
        <v>435000</v>
      </c>
      <c r="H24" s="27"/>
      <c r="I24" s="27"/>
    </row>
    <row r="25" spans="1:9" s="29" customFormat="1" ht="39" customHeight="1" x14ac:dyDescent="0.2">
      <c r="A25" s="38">
        <v>23</v>
      </c>
      <c r="B25" s="36" t="s">
        <v>25</v>
      </c>
      <c r="C25" s="9">
        <v>2</v>
      </c>
      <c r="D25" s="26">
        <f t="shared" si="1"/>
        <v>18487.394957983193</v>
      </c>
      <c r="E25" s="26">
        <f t="shared" si="2"/>
        <v>3512.6050420168067</v>
      </c>
      <c r="F25" s="26">
        <v>22000</v>
      </c>
      <c r="G25" s="26">
        <f t="shared" si="0"/>
        <v>44000</v>
      </c>
      <c r="H25" s="27"/>
      <c r="I25" s="27"/>
    </row>
    <row r="26" spans="1:9" s="29" customFormat="1" ht="39" customHeight="1" x14ac:dyDescent="0.2">
      <c r="A26" s="38">
        <v>24</v>
      </c>
      <c r="B26" s="36" t="s">
        <v>26</v>
      </c>
      <c r="C26" s="9">
        <v>4</v>
      </c>
      <c r="D26" s="26">
        <f t="shared" si="1"/>
        <v>138655.46218487396</v>
      </c>
      <c r="E26" s="26">
        <f t="shared" si="2"/>
        <v>26344.537815126037</v>
      </c>
      <c r="F26" s="26">
        <v>165000</v>
      </c>
      <c r="G26" s="26">
        <f t="shared" si="0"/>
        <v>660000</v>
      </c>
      <c r="H26" s="27"/>
      <c r="I26" s="27"/>
    </row>
    <row r="27" spans="1:9" s="29" customFormat="1" ht="39" customHeight="1" x14ac:dyDescent="0.2">
      <c r="A27" s="38">
        <v>25</v>
      </c>
      <c r="B27" s="36" t="s">
        <v>27</v>
      </c>
      <c r="C27" s="9">
        <v>30</v>
      </c>
      <c r="D27" s="26">
        <f t="shared" si="1"/>
        <v>58823.529411764706</v>
      </c>
      <c r="E27" s="26">
        <f t="shared" si="2"/>
        <v>11176.470588235294</v>
      </c>
      <c r="F27" s="26">
        <v>70000</v>
      </c>
      <c r="G27" s="26">
        <f t="shared" si="0"/>
        <v>2100000</v>
      </c>
      <c r="H27" s="27"/>
      <c r="I27" s="27"/>
    </row>
    <row r="28" spans="1:9" s="29" customFormat="1" ht="39" customHeight="1" x14ac:dyDescent="0.2">
      <c r="A28" s="38">
        <v>26</v>
      </c>
      <c r="B28" s="36" t="s">
        <v>28</v>
      </c>
      <c r="C28" s="9">
        <v>8</v>
      </c>
      <c r="D28" s="26">
        <f t="shared" si="1"/>
        <v>35294.117647058825</v>
      </c>
      <c r="E28" s="26">
        <f t="shared" si="2"/>
        <v>6705.8823529411748</v>
      </c>
      <c r="F28" s="26">
        <v>42000</v>
      </c>
      <c r="G28" s="26">
        <f t="shared" si="0"/>
        <v>336000</v>
      </c>
      <c r="H28" s="27"/>
      <c r="I28" s="27"/>
    </row>
    <row r="29" spans="1:9" s="29" customFormat="1" ht="39" customHeight="1" x14ac:dyDescent="0.2">
      <c r="A29" s="38">
        <v>27</v>
      </c>
      <c r="B29" s="36" t="s">
        <v>29</v>
      </c>
      <c r="C29" s="9">
        <v>10</v>
      </c>
      <c r="D29" s="26">
        <f t="shared" si="1"/>
        <v>71428.571428571435</v>
      </c>
      <c r="E29" s="26">
        <f t="shared" si="2"/>
        <v>13571.428571428565</v>
      </c>
      <c r="F29" s="26">
        <v>85000</v>
      </c>
      <c r="G29" s="26">
        <f t="shared" si="0"/>
        <v>850000</v>
      </c>
      <c r="H29" s="27"/>
      <c r="I29" s="27"/>
    </row>
    <row r="30" spans="1:9" s="29" customFormat="1" ht="39" customHeight="1" x14ac:dyDescent="0.2">
      <c r="A30" s="38">
        <v>28</v>
      </c>
      <c r="B30" s="36" t="s">
        <v>30</v>
      </c>
      <c r="C30" s="9">
        <v>3</v>
      </c>
      <c r="D30" s="26">
        <f t="shared" si="1"/>
        <v>12605.042016806723</v>
      </c>
      <c r="E30" s="26">
        <f t="shared" si="2"/>
        <v>2394.957983193277</v>
      </c>
      <c r="F30" s="26">
        <v>15000</v>
      </c>
      <c r="G30" s="26">
        <f t="shared" si="0"/>
        <v>45000</v>
      </c>
      <c r="H30" s="27"/>
      <c r="I30" s="27"/>
    </row>
    <row r="31" spans="1:9" s="29" customFormat="1" ht="39" customHeight="1" x14ac:dyDescent="0.2">
      <c r="A31" s="38">
        <v>29</v>
      </c>
      <c r="B31" s="36" t="s">
        <v>31</v>
      </c>
      <c r="C31" s="9">
        <v>20</v>
      </c>
      <c r="D31" s="26">
        <f t="shared" si="1"/>
        <v>672.26890756302521</v>
      </c>
      <c r="E31" s="26">
        <f t="shared" si="2"/>
        <v>127.73109243697479</v>
      </c>
      <c r="F31" s="35">
        <v>800</v>
      </c>
      <c r="G31" s="26">
        <f t="shared" si="0"/>
        <v>16000</v>
      </c>
      <c r="H31" s="27"/>
      <c r="I31" s="27"/>
    </row>
    <row r="32" spans="1:9" s="29" customFormat="1" ht="39" customHeight="1" x14ac:dyDescent="0.2">
      <c r="A32" s="38">
        <v>30</v>
      </c>
      <c r="B32" s="36" t="s">
        <v>32</v>
      </c>
      <c r="C32" s="9">
        <v>20</v>
      </c>
      <c r="D32" s="26">
        <f t="shared" si="1"/>
        <v>672.26890756302521</v>
      </c>
      <c r="E32" s="26">
        <f t="shared" si="2"/>
        <v>127.73109243697479</v>
      </c>
      <c r="F32" s="35">
        <v>800</v>
      </c>
      <c r="G32" s="26">
        <f t="shared" si="0"/>
        <v>16000</v>
      </c>
      <c r="H32" s="27"/>
      <c r="I32" s="27"/>
    </row>
    <row r="33" spans="1:9" s="29" customFormat="1" ht="39" customHeight="1" x14ac:dyDescent="0.2">
      <c r="A33" s="38">
        <v>31</v>
      </c>
      <c r="B33" s="36" t="s">
        <v>33</v>
      </c>
      <c r="C33" s="9">
        <v>20</v>
      </c>
      <c r="D33" s="26">
        <f t="shared" si="1"/>
        <v>798.31932773109247</v>
      </c>
      <c r="E33" s="26">
        <f t="shared" si="2"/>
        <v>151.68067226890753</v>
      </c>
      <c r="F33" s="35">
        <v>950</v>
      </c>
      <c r="G33" s="26">
        <f t="shared" si="0"/>
        <v>19000</v>
      </c>
      <c r="H33" s="27"/>
      <c r="I33" s="27"/>
    </row>
    <row r="34" spans="1:9" s="29" customFormat="1" ht="39" customHeight="1" x14ac:dyDescent="0.2">
      <c r="A34" s="38">
        <v>32</v>
      </c>
      <c r="B34" s="37" t="s">
        <v>34</v>
      </c>
      <c r="C34" s="10">
        <v>15</v>
      </c>
      <c r="D34" s="26">
        <f t="shared" si="1"/>
        <v>48739.495798319331</v>
      </c>
      <c r="E34" s="26">
        <f t="shared" si="2"/>
        <v>9260.5042016806692</v>
      </c>
      <c r="F34" s="34">
        <v>58000</v>
      </c>
      <c r="G34" s="26">
        <f t="shared" si="0"/>
        <v>870000</v>
      </c>
      <c r="H34" s="27"/>
      <c r="I34" s="27"/>
    </row>
    <row r="35" spans="1:9" s="29" customFormat="1" ht="39" customHeight="1" x14ac:dyDescent="0.2">
      <c r="A35" s="38">
        <v>33</v>
      </c>
      <c r="B35" s="36" t="s">
        <v>35</v>
      </c>
      <c r="C35" s="9">
        <v>5</v>
      </c>
      <c r="D35" s="26">
        <f t="shared" si="1"/>
        <v>31932.773109243699</v>
      </c>
      <c r="E35" s="26">
        <f t="shared" si="2"/>
        <v>6067.2268907563011</v>
      </c>
      <c r="F35" s="26">
        <v>38000</v>
      </c>
      <c r="G35" s="26">
        <f t="shared" si="0"/>
        <v>190000</v>
      </c>
      <c r="H35" s="27"/>
      <c r="I35" s="27"/>
    </row>
    <row r="36" spans="1:9" s="29" customFormat="1" ht="39" customHeight="1" x14ac:dyDescent="0.2">
      <c r="A36" s="38">
        <v>34</v>
      </c>
      <c r="B36" s="36" t="s">
        <v>36</v>
      </c>
      <c r="C36" s="9">
        <v>6</v>
      </c>
      <c r="D36" s="26">
        <f t="shared" si="1"/>
        <v>9243.6974789915967</v>
      </c>
      <c r="E36" s="26">
        <f t="shared" si="2"/>
        <v>1756.3025210084033</v>
      </c>
      <c r="F36" s="26">
        <v>11000</v>
      </c>
      <c r="G36" s="26">
        <f t="shared" si="0"/>
        <v>66000</v>
      </c>
      <c r="H36" s="27"/>
      <c r="I36" s="27"/>
    </row>
    <row r="37" spans="1:9" s="29" customFormat="1" ht="39" customHeight="1" x14ac:dyDescent="0.2">
      <c r="A37" s="38">
        <v>35</v>
      </c>
      <c r="B37" s="36" t="s">
        <v>45</v>
      </c>
      <c r="C37" s="9">
        <v>1</v>
      </c>
      <c r="D37" s="26">
        <f t="shared" ref="D37:D39" si="3">F37/1.19</f>
        <v>773109.24369747902</v>
      </c>
      <c r="E37" s="26">
        <f t="shared" si="2"/>
        <v>146890.75630252098</v>
      </c>
      <c r="F37" s="26">
        <v>920000</v>
      </c>
      <c r="G37" s="26">
        <f t="shared" si="0"/>
        <v>920000</v>
      </c>
      <c r="H37" s="27"/>
      <c r="I37" s="27"/>
    </row>
    <row r="38" spans="1:9" s="29" customFormat="1" ht="39" customHeight="1" x14ac:dyDescent="0.2">
      <c r="A38" s="38">
        <v>36</v>
      </c>
      <c r="B38" s="36" t="s">
        <v>44</v>
      </c>
      <c r="C38" s="9">
        <v>10</v>
      </c>
      <c r="D38" s="26">
        <f t="shared" ref="D38" si="4">F38/1.19</f>
        <v>15966.386554621849</v>
      </c>
      <c r="E38" s="26">
        <f t="shared" si="2"/>
        <v>3033.6134453781506</v>
      </c>
      <c r="F38" s="26">
        <v>19000</v>
      </c>
      <c r="G38" s="26">
        <f t="shared" si="0"/>
        <v>190000</v>
      </c>
      <c r="H38" s="27"/>
      <c r="I38" s="27"/>
    </row>
    <row r="39" spans="1:9" s="29" customFormat="1" ht="39" customHeight="1" x14ac:dyDescent="0.2">
      <c r="A39" s="38">
        <v>37</v>
      </c>
      <c r="B39" s="36" t="s">
        <v>43</v>
      </c>
      <c r="C39" s="9">
        <v>100</v>
      </c>
      <c r="D39" s="26">
        <f t="shared" si="3"/>
        <v>1848.7394957983195</v>
      </c>
      <c r="E39" s="26">
        <f t="shared" si="2"/>
        <v>351.26050420168053</v>
      </c>
      <c r="F39" s="26">
        <v>2200</v>
      </c>
      <c r="G39" s="26">
        <f t="shared" si="0"/>
        <v>220000</v>
      </c>
      <c r="H39" s="27"/>
      <c r="I39" s="27"/>
    </row>
    <row r="40" spans="1:9" s="29" customFormat="1" ht="39" customHeight="1" x14ac:dyDescent="0.2">
      <c r="A40" s="38">
        <v>38</v>
      </c>
      <c r="B40" s="36" t="s">
        <v>37</v>
      </c>
      <c r="C40" s="9">
        <v>1</v>
      </c>
      <c r="D40" s="26">
        <f t="shared" si="1"/>
        <v>367226.89075630251</v>
      </c>
      <c r="E40" s="26">
        <f t="shared" si="2"/>
        <v>69773.109243697487</v>
      </c>
      <c r="F40" s="26">
        <v>437000</v>
      </c>
      <c r="G40" s="26">
        <f t="shared" si="0"/>
        <v>437000</v>
      </c>
      <c r="H40" s="27"/>
      <c r="I40" s="27"/>
    </row>
    <row r="41" spans="1:9" s="29" customFormat="1" ht="32.25" customHeight="1" x14ac:dyDescent="0.2">
      <c r="B41" s="81"/>
      <c r="C41" s="82"/>
      <c r="D41" s="12" t="s">
        <v>38</v>
      </c>
      <c r="E41" s="12"/>
      <c r="F41" s="12"/>
      <c r="G41" s="32">
        <f>SUM(G3:G40)</f>
        <v>19999700</v>
      </c>
      <c r="H41" s="27"/>
      <c r="I41" s="27"/>
    </row>
    <row r="42" spans="1:9" ht="18" customHeight="1" x14ac:dyDescent="0.2">
      <c r="B42" s="73"/>
      <c r="C42" s="73"/>
      <c r="D42" s="73"/>
      <c r="E42" s="73"/>
      <c r="F42" s="73"/>
      <c r="G42" s="73"/>
      <c r="H42" s="73"/>
    </row>
    <row r="43" spans="1:9" ht="32.25" customHeight="1" x14ac:dyDescent="0.2">
      <c r="B43" s="74"/>
      <c r="C43" s="75"/>
      <c r="D43" s="75"/>
      <c r="E43" s="75"/>
      <c r="F43" s="75"/>
      <c r="G43" s="75"/>
      <c r="H43" s="75"/>
    </row>
    <row r="44" spans="1:9" ht="18" customHeight="1" x14ac:dyDescent="0.2">
      <c r="B44" s="73"/>
      <c r="C44" s="73"/>
      <c r="D44" s="73"/>
      <c r="E44" s="73"/>
      <c r="F44" s="73"/>
      <c r="G44" s="73"/>
      <c r="H44" s="73"/>
    </row>
    <row r="45" spans="1:9" ht="64.5" customHeight="1" x14ac:dyDescent="0.2">
      <c r="B45" s="76"/>
      <c r="C45" s="76"/>
      <c r="D45" s="76"/>
      <c r="E45" s="76"/>
      <c r="F45" s="76"/>
      <c r="G45" s="76"/>
      <c r="H45" s="76"/>
    </row>
    <row r="50" spans="2:2" x14ac:dyDescent="0.2">
      <c r="B50" s="13"/>
    </row>
    <row r="51" spans="2:2" x14ac:dyDescent="0.2">
      <c r="B51" s="13"/>
    </row>
    <row r="52" spans="2:2" x14ac:dyDescent="0.2">
      <c r="B52" s="13"/>
    </row>
    <row r="54" spans="2:2" x14ac:dyDescent="0.2">
      <c r="B54" s="13"/>
    </row>
    <row r="55" spans="2:2" x14ac:dyDescent="0.2">
      <c r="B55" s="13"/>
    </row>
  </sheetData>
  <mergeCells count="6">
    <mergeCell ref="B42:H42"/>
    <mergeCell ref="B43:H43"/>
    <mergeCell ref="B44:H44"/>
    <mergeCell ref="B45:H45"/>
    <mergeCell ref="B1:G1"/>
    <mergeCell ref="B41:C41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59834-2C90-9246-8193-440A4834CE7C}">
  <dimension ref="A1:G41"/>
  <sheetViews>
    <sheetView topLeftCell="A16" workbookViewId="0">
      <selection activeCell="A45" sqref="A45"/>
    </sheetView>
  </sheetViews>
  <sheetFormatPr baseColWidth="10" defaultRowHeight="15" x14ac:dyDescent="0.2"/>
  <cols>
    <col min="1" max="1" width="49.1640625" style="17" customWidth="1"/>
    <col min="2" max="2" width="19.33203125" style="17" customWidth="1"/>
    <col min="3" max="3" width="28.33203125" style="17" customWidth="1"/>
    <col min="4" max="4" width="36.6640625" style="17" customWidth="1"/>
    <col min="5" max="5" width="40.33203125" style="17" customWidth="1"/>
    <col min="6" max="6" width="40" style="17" customWidth="1"/>
    <col min="7" max="7" width="11" style="17"/>
  </cols>
  <sheetData>
    <row r="1" spans="1:6" x14ac:dyDescent="0.2">
      <c r="A1" s="83" t="s">
        <v>47</v>
      </c>
      <c r="B1" s="84"/>
      <c r="C1" s="84"/>
      <c r="D1" s="84"/>
      <c r="E1" s="84"/>
      <c r="F1" s="85"/>
    </row>
    <row r="2" spans="1:6" x14ac:dyDescent="0.2">
      <c r="A2" s="15" t="s">
        <v>1</v>
      </c>
      <c r="B2" s="15" t="s">
        <v>2</v>
      </c>
      <c r="C2" s="16" t="s">
        <v>46</v>
      </c>
      <c r="D2" s="15" t="s">
        <v>39</v>
      </c>
      <c r="E2" s="15" t="s">
        <v>41</v>
      </c>
      <c r="F2" s="16" t="s">
        <v>48</v>
      </c>
    </row>
    <row r="3" spans="1:6" x14ac:dyDescent="0.2">
      <c r="A3" s="11" t="s">
        <v>3</v>
      </c>
      <c r="B3" s="9">
        <v>3</v>
      </c>
      <c r="C3" s="6">
        <f>E3/1.19</f>
        <v>36134.45378151261</v>
      </c>
      <c r="D3" s="6">
        <f>E3-C3</f>
        <v>6865.5462184873904</v>
      </c>
      <c r="E3" s="6">
        <v>43000</v>
      </c>
      <c r="F3" s="6">
        <f>+E3*B3</f>
        <v>129000</v>
      </c>
    </row>
    <row r="4" spans="1:6" x14ac:dyDescent="0.2">
      <c r="A4" s="11" t="s">
        <v>4</v>
      </c>
      <c r="B4" s="9">
        <v>20</v>
      </c>
      <c r="C4" s="6">
        <f t="shared" ref="C4:C40" si="0">E4/1.19</f>
        <v>11344.53781512605</v>
      </c>
      <c r="D4" s="6">
        <f t="shared" ref="D4:D40" si="1">E4-C4</f>
        <v>2155.4621848739498</v>
      </c>
      <c r="E4" s="6">
        <v>13500</v>
      </c>
      <c r="F4" s="6">
        <f t="shared" ref="F4:F40" si="2">+E4*B4</f>
        <v>270000</v>
      </c>
    </row>
    <row r="5" spans="1:6" x14ac:dyDescent="0.2">
      <c r="A5" s="11" t="s">
        <v>5</v>
      </c>
      <c r="B5" s="9">
        <v>10</v>
      </c>
      <c r="C5" s="6">
        <f t="shared" si="0"/>
        <v>12857.142857142857</v>
      </c>
      <c r="D5" s="6">
        <f t="shared" si="1"/>
        <v>2442.8571428571431</v>
      </c>
      <c r="E5" s="6">
        <v>15300</v>
      </c>
      <c r="F5" s="6">
        <f t="shared" si="2"/>
        <v>153000</v>
      </c>
    </row>
    <row r="6" spans="1:6" x14ac:dyDescent="0.2">
      <c r="A6" s="11" t="s">
        <v>6</v>
      </c>
      <c r="B6" s="9">
        <v>3</v>
      </c>
      <c r="C6" s="6">
        <f t="shared" si="0"/>
        <v>159663.8655462185</v>
      </c>
      <c r="D6" s="6">
        <f t="shared" si="1"/>
        <v>30336.134453781502</v>
      </c>
      <c r="E6" s="6">
        <v>190000</v>
      </c>
      <c r="F6" s="6">
        <f t="shared" si="2"/>
        <v>570000</v>
      </c>
    </row>
    <row r="7" spans="1:6" x14ac:dyDescent="0.2">
      <c r="A7" s="11" t="s">
        <v>7</v>
      </c>
      <c r="B7" s="9">
        <v>2</v>
      </c>
      <c r="C7" s="6">
        <f t="shared" si="0"/>
        <v>151260.50420168068</v>
      </c>
      <c r="D7" s="6">
        <f t="shared" si="1"/>
        <v>28739.495798319316</v>
      </c>
      <c r="E7" s="6">
        <v>180000</v>
      </c>
      <c r="F7" s="6">
        <f t="shared" si="2"/>
        <v>360000</v>
      </c>
    </row>
    <row r="8" spans="1:6" x14ac:dyDescent="0.2">
      <c r="A8" s="11" t="s">
        <v>8</v>
      </c>
      <c r="B8" s="9">
        <v>5</v>
      </c>
      <c r="C8" s="6">
        <f t="shared" si="0"/>
        <v>317647.0588235294</v>
      </c>
      <c r="D8" s="6">
        <f t="shared" si="1"/>
        <v>60352.941176470602</v>
      </c>
      <c r="E8" s="6">
        <v>378000</v>
      </c>
      <c r="F8" s="6">
        <f t="shared" si="2"/>
        <v>1890000</v>
      </c>
    </row>
    <row r="9" spans="1:6" ht="30" x14ac:dyDescent="0.2">
      <c r="A9" s="11" t="s">
        <v>9</v>
      </c>
      <c r="B9" s="9">
        <v>3</v>
      </c>
      <c r="C9" s="6">
        <f t="shared" si="0"/>
        <v>317647.0588235294</v>
      </c>
      <c r="D9" s="6">
        <f t="shared" si="1"/>
        <v>60352.941176470602</v>
      </c>
      <c r="E9" s="6">
        <v>378000</v>
      </c>
      <c r="F9" s="6">
        <f t="shared" si="2"/>
        <v>1134000</v>
      </c>
    </row>
    <row r="10" spans="1:6" x14ac:dyDescent="0.2">
      <c r="A10" s="11" t="s">
        <v>10</v>
      </c>
      <c r="B10" s="9">
        <v>6</v>
      </c>
      <c r="C10" s="6">
        <f t="shared" si="0"/>
        <v>141176.4705882353</v>
      </c>
      <c r="D10" s="6">
        <f t="shared" si="1"/>
        <v>26823.529411764699</v>
      </c>
      <c r="E10" s="6">
        <v>168000</v>
      </c>
      <c r="F10" s="6">
        <f t="shared" si="2"/>
        <v>1008000</v>
      </c>
    </row>
    <row r="11" spans="1:6" x14ac:dyDescent="0.2">
      <c r="A11" s="11" t="s">
        <v>11</v>
      </c>
      <c r="B11" s="9">
        <v>6</v>
      </c>
      <c r="C11" s="6">
        <f t="shared" si="0"/>
        <v>141176.4705882353</v>
      </c>
      <c r="D11" s="6">
        <f t="shared" si="1"/>
        <v>26823.529411764699</v>
      </c>
      <c r="E11" s="6">
        <v>168000</v>
      </c>
      <c r="F11" s="6">
        <f t="shared" si="2"/>
        <v>1008000</v>
      </c>
    </row>
    <row r="12" spans="1:6" x14ac:dyDescent="0.2">
      <c r="A12" s="11" t="s">
        <v>12</v>
      </c>
      <c r="B12" s="9">
        <v>8</v>
      </c>
      <c r="C12" s="6">
        <f t="shared" si="0"/>
        <v>141176.4705882353</v>
      </c>
      <c r="D12" s="6">
        <f t="shared" si="1"/>
        <v>26823.529411764699</v>
      </c>
      <c r="E12" s="6">
        <v>168000</v>
      </c>
      <c r="F12" s="6">
        <f t="shared" si="2"/>
        <v>1344000</v>
      </c>
    </row>
    <row r="13" spans="1:6" x14ac:dyDescent="0.2">
      <c r="A13" s="11" t="s">
        <v>13</v>
      </c>
      <c r="B13" s="10">
        <v>8</v>
      </c>
      <c r="C13" s="6">
        <f t="shared" si="0"/>
        <v>227731.09243697481</v>
      </c>
      <c r="D13" s="6">
        <f t="shared" si="1"/>
        <v>43268.90756302519</v>
      </c>
      <c r="E13" s="6">
        <v>271000</v>
      </c>
      <c r="F13" s="6">
        <f t="shared" si="2"/>
        <v>2168000</v>
      </c>
    </row>
    <row r="14" spans="1:6" x14ac:dyDescent="0.2">
      <c r="A14" s="11" t="s">
        <v>14</v>
      </c>
      <c r="B14" s="9">
        <v>12</v>
      </c>
      <c r="C14" s="6">
        <f t="shared" si="0"/>
        <v>16386.55462184874</v>
      </c>
      <c r="D14" s="6">
        <f t="shared" si="1"/>
        <v>3113.4453781512602</v>
      </c>
      <c r="E14" s="6">
        <v>19500</v>
      </c>
      <c r="F14" s="6">
        <f t="shared" si="2"/>
        <v>234000</v>
      </c>
    </row>
    <row r="15" spans="1:6" x14ac:dyDescent="0.2">
      <c r="A15" s="11" t="s">
        <v>15</v>
      </c>
      <c r="B15" s="9">
        <v>12</v>
      </c>
      <c r="C15" s="6">
        <f t="shared" si="0"/>
        <v>11764.705882352942</v>
      </c>
      <c r="D15" s="6">
        <f t="shared" si="1"/>
        <v>2235.2941176470576</v>
      </c>
      <c r="E15" s="6">
        <v>14000</v>
      </c>
      <c r="F15" s="6">
        <f t="shared" si="2"/>
        <v>168000</v>
      </c>
    </row>
    <row r="16" spans="1:6" x14ac:dyDescent="0.2">
      <c r="A16" s="11" t="s">
        <v>16</v>
      </c>
      <c r="B16" s="9">
        <v>12</v>
      </c>
      <c r="C16" s="6">
        <f t="shared" si="0"/>
        <v>11764.705882352942</v>
      </c>
      <c r="D16" s="6">
        <f t="shared" si="1"/>
        <v>2235.2941176470576</v>
      </c>
      <c r="E16" s="6">
        <v>14000</v>
      </c>
      <c r="F16" s="6">
        <f t="shared" si="2"/>
        <v>168000</v>
      </c>
    </row>
    <row r="17" spans="1:6" x14ac:dyDescent="0.2">
      <c r="A17" s="11" t="s">
        <v>17</v>
      </c>
      <c r="B17" s="9">
        <v>6</v>
      </c>
      <c r="C17" s="6">
        <f t="shared" si="0"/>
        <v>13781.512605042017</v>
      </c>
      <c r="D17" s="6">
        <f t="shared" si="1"/>
        <v>2618.4873949579833</v>
      </c>
      <c r="E17" s="6">
        <v>16400</v>
      </c>
      <c r="F17" s="6">
        <f t="shared" si="2"/>
        <v>98400</v>
      </c>
    </row>
    <row r="18" spans="1:6" x14ac:dyDescent="0.2">
      <c r="A18" s="11" t="s">
        <v>18</v>
      </c>
      <c r="B18" s="9">
        <v>8</v>
      </c>
      <c r="C18" s="6">
        <f t="shared" si="0"/>
        <v>187394.95798319328</v>
      </c>
      <c r="D18" s="6">
        <f t="shared" si="1"/>
        <v>35605.042016806721</v>
      </c>
      <c r="E18" s="6">
        <v>223000</v>
      </c>
      <c r="F18" s="6">
        <f t="shared" si="2"/>
        <v>1784000</v>
      </c>
    </row>
    <row r="19" spans="1:6" x14ac:dyDescent="0.2">
      <c r="A19" s="11" t="s">
        <v>19</v>
      </c>
      <c r="B19" s="9">
        <v>99</v>
      </c>
      <c r="C19" s="6">
        <f>E19/1.19</f>
        <v>5378.1512605042017</v>
      </c>
      <c r="D19" s="6">
        <f t="shared" si="1"/>
        <v>1021.8487394957983</v>
      </c>
      <c r="E19" s="6">
        <v>6400</v>
      </c>
      <c r="F19" s="6">
        <f t="shared" si="2"/>
        <v>633600</v>
      </c>
    </row>
    <row r="20" spans="1:6" x14ac:dyDescent="0.2">
      <c r="A20" s="11" t="s">
        <v>20</v>
      </c>
      <c r="B20" s="9">
        <v>20</v>
      </c>
      <c r="C20" s="6">
        <f t="shared" si="0"/>
        <v>63025.210084033613</v>
      </c>
      <c r="D20" s="6">
        <f t="shared" si="1"/>
        <v>11974.789915966387</v>
      </c>
      <c r="E20" s="6">
        <v>75000</v>
      </c>
      <c r="F20" s="6">
        <f t="shared" si="2"/>
        <v>1500000</v>
      </c>
    </row>
    <row r="21" spans="1:6" x14ac:dyDescent="0.2">
      <c r="A21" s="11" t="s">
        <v>21</v>
      </c>
      <c r="B21" s="9">
        <v>33</v>
      </c>
      <c r="C21" s="6">
        <f>E21/1.19</f>
        <v>36134.45378151261</v>
      </c>
      <c r="D21" s="6">
        <f t="shared" si="1"/>
        <v>6865.5462184873904</v>
      </c>
      <c r="E21" s="6">
        <v>43000</v>
      </c>
      <c r="F21" s="6">
        <f t="shared" si="2"/>
        <v>1419000</v>
      </c>
    </row>
    <row r="22" spans="1:6" x14ac:dyDescent="0.2">
      <c r="A22" s="11" t="s">
        <v>22</v>
      </c>
      <c r="B22" s="9">
        <v>20</v>
      </c>
      <c r="C22" s="6">
        <f t="shared" si="0"/>
        <v>14285.714285714286</v>
      </c>
      <c r="D22" s="6">
        <f t="shared" si="1"/>
        <v>2714.2857142857138</v>
      </c>
      <c r="E22" s="6">
        <v>17000</v>
      </c>
      <c r="F22" s="6">
        <f t="shared" si="2"/>
        <v>340000</v>
      </c>
    </row>
    <row r="23" spans="1:6" x14ac:dyDescent="0.2">
      <c r="A23" s="11" t="s">
        <v>23</v>
      </c>
      <c r="B23" s="9">
        <v>6</v>
      </c>
      <c r="C23" s="6">
        <f t="shared" si="0"/>
        <v>84033.613445378156</v>
      </c>
      <c r="D23" s="6">
        <f t="shared" si="1"/>
        <v>15966.386554621844</v>
      </c>
      <c r="E23" s="6">
        <v>100000</v>
      </c>
      <c r="F23" s="6">
        <f t="shared" si="2"/>
        <v>600000</v>
      </c>
    </row>
    <row r="24" spans="1:6" x14ac:dyDescent="0.2">
      <c r="A24" s="11" t="s">
        <v>24</v>
      </c>
      <c r="B24" s="9">
        <v>30</v>
      </c>
      <c r="C24" s="6">
        <f t="shared" si="0"/>
        <v>15714.285714285716</v>
      </c>
      <c r="D24" s="6">
        <f t="shared" si="1"/>
        <v>2985.7142857142844</v>
      </c>
      <c r="E24" s="6">
        <v>18700</v>
      </c>
      <c r="F24" s="6">
        <f t="shared" si="2"/>
        <v>561000</v>
      </c>
    </row>
    <row r="25" spans="1:6" x14ac:dyDescent="0.2">
      <c r="A25" s="18" t="s">
        <v>25</v>
      </c>
      <c r="B25" s="9">
        <v>2</v>
      </c>
      <c r="C25" s="6">
        <f t="shared" si="0"/>
        <v>22268.907563025212</v>
      </c>
      <c r="D25" s="6">
        <f t="shared" si="1"/>
        <v>4231.0924369747881</v>
      </c>
      <c r="E25" s="6">
        <v>26500</v>
      </c>
      <c r="F25" s="6">
        <f t="shared" si="2"/>
        <v>53000</v>
      </c>
    </row>
    <row r="26" spans="1:6" ht="30" x14ac:dyDescent="0.2">
      <c r="A26" s="11" t="s">
        <v>26</v>
      </c>
      <c r="B26" s="9">
        <v>4</v>
      </c>
      <c r="C26" s="6">
        <f>E26/1.19</f>
        <v>213445.37815126052</v>
      </c>
      <c r="D26" s="6">
        <f t="shared" si="1"/>
        <v>40554.62184873948</v>
      </c>
      <c r="E26" s="6">
        <v>254000</v>
      </c>
      <c r="F26" s="6">
        <f t="shared" si="2"/>
        <v>1016000</v>
      </c>
    </row>
    <row r="27" spans="1:6" ht="30" x14ac:dyDescent="0.2">
      <c r="A27" s="11" t="s">
        <v>27</v>
      </c>
      <c r="B27" s="9">
        <v>30</v>
      </c>
      <c r="C27" s="6">
        <f t="shared" si="0"/>
        <v>73949.579831932773</v>
      </c>
      <c r="D27" s="6">
        <f t="shared" si="1"/>
        <v>14050.420168067227</v>
      </c>
      <c r="E27" s="6">
        <v>88000</v>
      </c>
      <c r="F27" s="6">
        <f t="shared" si="2"/>
        <v>2640000</v>
      </c>
    </row>
    <row r="28" spans="1:6" x14ac:dyDescent="0.2">
      <c r="A28" s="11" t="s">
        <v>28</v>
      </c>
      <c r="B28" s="9">
        <v>8</v>
      </c>
      <c r="C28" s="6">
        <f t="shared" si="0"/>
        <v>37815.126050420171</v>
      </c>
      <c r="D28" s="6">
        <f t="shared" si="1"/>
        <v>7184.8739495798291</v>
      </c>
      <c r="E28" s="6">
        <v>45000</v>
      </c>
      <c r="F28" s="6">
        <f t="shared" si="2"/>
        <v>360000</v>
      </c>
    </row>
    <row r="29" spans="1:6" x14ac:dyDescent="0.2">
      <c r="A29" s="11" t="s">
        <v>29</v>
      </c>
      <c r="B29" s="9">
        <v>10</v>
      </c>
      <c r="C29" s="6">
        <f t="shared" si="0"/>
        <v>75630.252100840342</v>
      </c>
      <c r="D29" s="6">
        <f t="shared" si="1"/>
        <v>14369.747899159658</v>
      </c>
      <c r="E29" s="6">
        <v>90000</v>
      </c>
      <c r="F29" s="6">
        <f t="shared" si="2"/>
        <v>900000</v>
      </c>
    </row>
    <row r="30" spans="1:6" x14ac:dyDescent="0.2">
      <c r="A30" s="11" t="s">
        <v>30</v>
      </c>
      <c r="B30" s="9">
        <v>3</v>
      </c>
      <c r="C30" s="6">
        <f t="shared" si="0"/>
        <v>12605.042016806723</v>
      </c>
      <c r="D30" s="6">
        <f t="shared" si="1"/>
        <v>2394.957983193277</v>
      </c>
      <c r="E30" s="6">
        <v>15000</v>
      </c>
      <c r="F30" s="6">
        <f t="shared" si="2"/>
        <v>45000</v>
      </c>
    </row>
    <row r="31" spans="1:6" x14ac:dyDescent="0.2">
      <c r="A31" s="11" t="s">
        <v>31</v>
      </c>
      <c r="B31" s="9">
        <v>20</v>
      </c>
      <c r="C31" s="6">
        <f t="shared" si="0"/>
        <v>798.31932773109247</v>
      </c>
      <c r="D31" s="6">
        <f t="shared" si="1"/>
        <v>151.68067226890753</v>
      </c>
      <c r="E31" s="6">
        <v>950</v>
      </c>
      <c r="F31" s="6">
        <f t="shared" si="2"/>
        <v>19000</v>
      </c>
    </row>
    <row r="32" spans="1:6" x14ac:dyDescent="0.2">
      <c r="A32" s="11" t="s">
        <v>32</v>
      </c>
      <c r="B32" s="9">
        <v>20</v>
      </c>
      <c r="C32" s="6">
        <f t="shared" si="0"/>
        <v>798.31932773109247</v>
      </c>
      <c r="D32" s="6">
        <f t="shared" si="1"/>
        <v>151.68067226890753</v>
      </c>
      <c r="E32" s="6">
        <v>950</v>
      </c>
      <c r="F32" s="6">
        <f t="shared" si="2"/>
        <v>19000</v>
      </c>
    </row>
    <row r="33" spans="1:6" x14ac:dyDescent="0.2">
      <c r="A33" s="11" t="s">
        <v>33</v>
      </c>
      <c r="B33" s="9">
        <v>20</v>
      </c>
      <c r="C33" s="6">
        <f t="shared" si="0"/>
        <v>798.31932773109247</v>
      </c>
      <c r="D33" s="6">
        <f t="shared" si="1"/>
        <v>151.68067226890753</v>
      </c>
      <c r="E33" s="6">
        <v>950</v>
      </c>
      <c r="F33" s="6">
        <f t="shared" si="2"/>
        <v>19000</v>
      </c>
    </row>
    <row r="34" spans="1:6" x14ac:dyDescent="0.2">
      <c r="A34" s="11" t="s">
        <v>34</v>
      </c>
      <c r="B34" s="10">
        <v>15</v>
      </c>
      <c r="C34" s="6">
        <f t="shared" si="0"/>
        <v>37815.126050420171</v>
      </c>
      <c r="D34" s="6">
        <f t="shared" si="1"/>
        <v>7184.8739495798291</v>
      </c>
      <c r="E34" s="6">
        <v>45000</v>
      </c>
      <c r="F34" s="6">
        <f t="shared" si="2"/>
        <v>675000</v>
      </c>
    </row>
    <row r="35" spans="1:6" ht="45" x14ac:dyDescent="0.2">
      <c r="A35" s="8" t="s">
        <v>45</v>
      </c>
      <c r="B35" s="9">
        <v>5</v>
      </c>
      <c r="C35" s="6">
        <f t="shared" si="0"/>
        <v>831932.77310924372</v>
      </c>
      <c r="D35" s="6">
        <f t="shared" si="1"/>
        <v>158067.22689075628</v>
      </c>
      <c r="E35" s="6">
        <v>990000</v>
      </c>
      <c r="F35" s="6">
        <f t="shared" si="2"/>
        <v>4950000</v>
      </c>
    </row>
    <row r="36" spans="1:6" x14ac:dyDescent="0.2">
      <c r="A36" s="8" t="s">
        <v>44</v>
      </c>
      <c r="B36" s="9">
        <v>6</v>
      </c>
      <c r="C36" s="6">
        <f t="shared" si="0"/>
        <v>19327.731092436974</v>
      </c>
      <c r="D36" s="6">
        <f t="shared" si="1"/>
        <v>3672.268907563026</v>
      </c>
      <c r="E36" s="6">
        <v>23000</v>
      </c>
      <c r="F36" s="6">
        <f t="shared" si="2"/>
        <v>138000</v>
      </c>
    </row>
    <row r="37" spans="1:6" ht="30" x14ac:dyDescent="0.2">
      <c r="A37" s="8" t="s">
        <v>43</v>
      </c>
      <c r="B37" s="9">
        <v>1</v>
      </c>
      <c r="C37" s="6">
        <f t="shared" si="0"/>
        <v>2352.9411764705883</v>
      </c>
      <c r="D37" s="6">
        <f t="shared" si="1"/>
        <v>447.05882352941171</v>
      </c>
      <c r="E37" s="6">
        <v>2800</v>
      </c>
      <c r="F37" s="6">
        <f t="shared" si="2"/>
        <v>2800</v>
      </c>
    </row>
    <row r="38" spans="1:6" ht="30" x14ac:dyDescent="0.2">
      <c r="A38" s="11" t="s">
        <v>35</v>
      </c>
      <c r="B38" s="9">
        <v>10</v>
      </c>
      <c r="C38" s="6">
        <f t="shared" si="0"/>
        <v>82352.941176470587</v>
      </c>
      <c r="D38" s="6">
        <f t="shared" si="1"/>
        <v>15647.058823529413</v>
      </c>
      <c r="E38" s="6">
        <v>98000</v>
      </c>
      <c r="F38" s="6">
        <f t="shared" si="2"/>
        <v>980000</v>
      </c>
    </row>
    <row r="39" spans="1:6" ht="17.25" customHeight="1" x14ac:dyDescent="0.2">
      <c r="A39" s="11" t="s">
        <v>36</v>
      </c>
      <c r="B39" s="9">
        <v>100</v>
      </c>
      <c r="C39" s="6">
        <f t="shared" si="0"/>
        <v>29411.764705882353</v>
      </c>
      <c r="D39" s="6">
        <f t="shared" si="1"/>
        <v>5588.2352941176468</v>
      </c>
      <c r="E39" s="6">
        <v>35000</v>
      </c>
      <c r="F39" s="6">
        <f t="shared" si="2"/>
        <v>3500000</v>
      </c>
    </row>
    <row r="40" spans="1:6" x14ac:dyDescent="0.2">
      <c r="A40" s="11" t="s">
        <v>37</v>
      </c>
      <c r="B40" s="9">
        <v>1</v>
      </c>
      <c r="C40" s="6">
        <f t="shared" si="0"/>
        <v>420168.06722689077</v>
      </c>
      <c r="D40" s="6">
        <f t="shared" si="1"/>
        <v>79831.932773109234</v>
      </c>
      <c r="E40" s="6">
        <v>500000</v>
      </c>
      <c r="F40" s="6">
        <f t="shared" si="2"/>
        <v>500000</v>
      </c>
    </row>
    <row r="41" spans="1:6" x14ac:dyDescent="0.25">
      <c r="A41" s="86"/>
      <c r="B41" s="87"/>
      <c r="C41" s="19" t="s">
        <v>49</v>
      </c>
      <c r="D41" s="19"/>
      <c r="E41" s="19"/>
      <c r="F41" s="20">
        <f>SUM(F3:F40)</f>
        <v>33356800</v>
      </c>
    </row>
  </sheetData>
  <mergeCells count="2">
    <mergeCell ref="A1:F1"/>
    <mergeCell ref="A41:B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B2AC0-2F40-104C-8130-FA075100127A}">
  <dimension ref="A1:G42"/>
  <sheetViews>
    <sheetView workbookViewId="0">
      <selection sqref="A1:F1"/>
    </sheetView>
  </sheetViews>
  <sheetFormatPr baseColWidth="10" defaultRowHeight="12.75" x14ac:dyDescent="0.2"/>
  <cols>
    <col min="1" max="1" width="46.6640625" customWidth="1"/>
    <col min="3" max="5" width="23" customWidth="1"/>
    <col min="6" max="6" width="30.83203125" customWidth="1"/>
  </cols>
  <sheetData>
    <row r="1" spans="1:6" ht="21" x14ac:dyDescent="0.2">
      <c r="A1" s="88" t="s">
        <v>50</v>
      </c>
      <c r="B1" s="89"/>
      <c r="C1" s="89"/>
      <c r="D1" s="89"/>
      <c r="E1" s="89"/>
      <c r="F1" s="90"/>
    </row>
    <row r="2" spans="1:6" ht="30" x14ac:dyDescent="0.2">
      <c r="A2" s="21" t="s">
        <v>1</v>
      </c>
      <c r="B2" s="22" t="s">
        <v>2</v>
      </c>
      <c r="C2" s="25" t="s">
        <v>40</v>
      </c>
      <c r="D2" s="23" t="s">
        <v>39</v>
      </c>
      <c r="E2" s="23" t="s">
        <v>41</v>
      </c>
      <c r="F2" s="25" t="s">
        <v>52</v>
      </c>
    </row>
    <row r="3" spans="1:6" ht="15" x14ac:dyDescent="0.2">
      <c r="A3" s="1" t="s">
        <v>3</v>
      </c>
      <c r="B3" s="9">
        <v>3</v>
      </c>
      <c r="C3" s="6">
        <f>E3/1.19</f>
        <v>28571.428571428572</v>
      </c>
      <c r="D3" s="6">
        <f>E3-C3</f>
        <v>5428.5714285714275</v>
      </c>
      <c r="E3" s="2">
        <v>34000</v>
      </c>
      <c r="F3" s="2">
        <f>+E3*B3</f>
        <v>102000</v>
      </c>
    </row>
    <row r="4" spans="1:6" ht="15" x14ac:dyDescent="0.2">
      <c r="A4" s="1" t="s">
        <v>4</v>
      </c>
      <c r="B4" s="9">
        <v>20</v>
      </c>
      <c r="C4" s="6">
        <f t="shared" ref="C4:C40" si="0">E4/1.19</f>
        <v>10336.134453781513</v>
      </c>
      <c r="D4" s="6">
        <f t="shared" ref="D4:D40" si="1">E4-C4</f>
        <v>1963.865546218487</v>
      </c>
      <c r="E4" s="2">
        <v>12300</v>
      </c>
      <c r="F4" s="2">
        <f t="shared" ref="F4:F39" si="2">+E4*B4</f>
        <v>246000</v>
      </c>
    </row>
    <row r="5" spans="1:6" ht="15" x14ac:dyDescent="0.2">
      <c r="A5" s="1" t="s">
        <v>5</v>
      </c>
      <c r="B5" s="9">
        <v>10</v>
      </c>
      <c r="C5" s="6">
        <f t="shared" si="0"/>
        <v>10336.134453781513</v>
      </c>
      <c r="D5" s="6">
        <f t="shared" si="1"/>
        <v>1963.865546218487</v>
      </c>
      <c r="E5" s="2">
        <v>12300</v>
      </c>
      <c r="F5" s="2">
        <f t="shared" si="2"/>
        <v>123000</v>
      </c>
    </row>
    <row r="6" spans="1:6" ht="15" x14ac:dyDescent="0.2">
      <c r="A6" s="1" t="s">
        <v>6</v>
      </c>
      <c r="B6" s="9">
        <v>3</v>
      </c>
      <c r="C6" s="6">
        <f t="shared" si="0"/>
        <v>161344.53781512607</v>
      </c>
      <c r="D6" s="6">
        <f t="shared" si="1"/>
        <v>30655.462184873933</v>
      </c>
      <c r="E6" s="2">
        <v>192000</v>
      </c>
      <c r="F6" s="2">
        <f t="shared" si="2"/>
        <v>576000</v>
      </c>
    </row>
    <row r="7" spans="1:6" ht="15" x14ac:dyDescent="0.2">
      <c r="A7" s="1" t="s">
        <v>7</v>
      </c>
      <c r="B7" s="9">
        <v>2</v>
      </c>
      <c r="C7" s="6">
        <f t="shared" si="0"/>
        <v>110924.36974789917</v>
      </c>
      <c r="D7" s="6">
        <f t="shared" si="1"/>
        <v>21075.630252100833</v>
      </c>
      <c r="E7" s="2">
        <v>132000</v>
      </c>
      <c r="F7" s="2">
        <f t="shared" si="2"/>
        <v>264000</v>
      </c>
    </row>
    <row r="8" spans="1:6" ht="15" x14ac:dyDescent="0.2">
      <c r="A8" s="1" t="s">
        <v>8</v>
      </c>
      <c r="B8" s="9">
        <v>5</v>
      </c>
      <c r="C8" s="6">
        <f t="shared" si="0"/>
        <v>306722.68907563027</v>
      </c>
      <c r="D8" s="6">
        <f t="shared" si="1"/>
        <v>58277.310924369725</v>
      </c>
      <c r="E8" s="2">
        <v>365000</v>
      </c>
      <c r="F8" s="2">
        <f t="shared" si="2"/>
        <v>1825000</v>
      </c>
    </row>
    <row r="9" spans="1:6" ht="30" x14ac:dyDescent="0.2">
      <c r="A9" s="1" t="s">
        <v>9</v>
      </c>
      <c r="B9" s="9">
        <v>3</v>
      </c>
      <c r="C9" s="6">
        <f t="shared" si="0"/>
        <v>306722.68907563027</v>
      </c>
      <c r="D9" s="6">
        <f t="shared" si="1"/>
        <v>58277.310924369725</v>
      </c>
      <c r="E9" s="2">
        <v>365000</v>
      </c>
      <c r="F9" s="2">
        <f t="shared" si="2"/>
        <v>1095000</v>
      </c>
    </row>
    <row r="10" spans="1:6" ht="15" x14ac:dyDescent="0.2">
      <c r="A10" s="1" t="s">
        <v>10</v>
      </c>
      <c r="B10" s="9">
        <v>6</v>
      </c>
      <c r="C10" s="6">
        <f t="shared" si="0"/>
        <v>128571.42857142858</v>
      </c>
      <c r="D10" s="6">
        <f t="shared" si="1"/>
        <v>24428.57142857142</v>
      </c>
      <c r="E10" s="2">
        <v>153000</v>
      </c>
      <c r="F10" s="2">
        <f t="shared" si="2"/>
        <v>918000</v>
      </c>
    </row>
    <row r="11" spans="1:6" ht="15" x14ac:dyDescent="0.2">
      <c r="A11" s="1" t="s">
        <v>11</v>
      </c>
      <c r="B11" s="9">
        <v>6</v>
      </c>
      <c r="C11" s="6">
        <f t="shared" si="0"/>
        <v>128571.42857142858</v>
      </c>
      <c r="D11" s="6">
        <f t="shared" si="1"/>
        <v>24428.57142857142</v>
      </c>
      <c r="E11" s="2">
        <v>153000</v>
      </c>
      <c r="F11" s="2">
        <f t="shared" si="2"/>
        <v>918000</v>
      </c>
    </row>
    <row r="12" spans="1:6" ht="15" x14ac:dyDescent="0.2">
      <c r="A12" s="1" t="s">
        <v>12</v>
      </c>
      <c r="B12" s="9">
        <v>8</v>
      </c>
      <c r="C12" s="6">
        <f t="shared" si="0"/>
        <v>128571.42857142858</v>
      </c>
      <c r="D12" s="6">
        <f t="shared" si="1"/>
        <v>24428.57142857142</v>
      </c>
      <c r="E12" s="2">
        <v>153000</v>
      </c>
      <c r="F12" s="2">
        <f t="shared" si="2"/>
        <v>1224000</v>
      </c>
    </row>
    <row r="13" spans="1:6" ht="15" x14ac:dyDescent="0.2">
      <c r="A13" s="1" t="s">
        <v>13</v>
      </c>
      <c r="B13" s="10">
        <v>8</v>
      </c>
      <c r="C13" s="6">
        <f t="shared" si="0"/>
        <v>182352.9411764706</v>
      </c>
      <c r="D13" s="6">
        <f t="shared" si="1"/>
        <v>34647.058823529398</v>
      </c>
      <c r="E13" s="2">
        <v>217000</v>
      </c>
      <c r="F13" s="2">
        <f t="shared" si="2"/>
        <v>1736000</v>
      </c>
    </row>
    <row r="14" spans="1:6" ht="15" x14ac:dyDescent="0.2">
      <c r="A14" s="3" t="s">
        <v>14</v>
      </c>
      <c r="B14" s="9">
        <v>12</v>
      </c>
      <c r="C14" s="6">
        <f t="shared" si="0"/>
        <v>10840.336134453783</v>
      </c>
      <c r="D14" s="6">
        <f t="shared" si="1"/>
        <v>2059.6638655462175</v>
      </c>
      <c r="E14" s="4">
        <v>12900</v>
      </c>
      <c r="F14" s="2">
        <f t="shared" si="2"/>
        <v>154800</v>
      </c>
    </row>
    <row r="15" spans="1:6" ht="15" x14ac:dyDescent="0.2">
      <c r="A15" s="1" t="s">
        <v>15</v>
      </c>
      <c r="B15" s="9">
        <v>12</v>
      </c>
      <c r="C15" s="6">
        <f t="shared" si="0"/>
        <v>9243.6974789915967</v>
      </c>
      <c r="D15" s="6">
        <f t="shared" si="1"/>
        <v>1756.3025210084033</v>
      </c>
      <c r="E15" s="2">
        <v>11000</v>
      </c>
      <c r="F15" s="2">
        <f t="shared" si="2"/>
        <v>132000</v>
      </c>
    </row>
    <row r="16" spans="1:6" ht="15" x14ac:dyDescent="0.2">
      <c r="A16" s="1" t="s">
        <v>16</v>
      </c>
      <c r="B16" s="9">
        <v>12</v>
      </c>
      <c r="C16" s="6">
        <f t="shared" si="0"/>
        <v>9243.6974789915967</v>
      </c>
      <c r="D16" s="6">
        <f t="shared" si="1"/>
        <v>1756.3025210084033</v>
      </c>
      <c r="E16" s="2">
        <v>11000</v>
      </c>
      <c r="F16" s="2">
        <f t="shared" si="2"/>
        <v>132000</v>
      </c>
    </row>
    <row r="17" spans="1:6" ht="15" x14ac:dyDescent="0.2">
      <c r="A17" s="1" t="s">
        <v>17</v>
      </c>
      <c r="B17" s="9">
        <v>6</v>
      </c>
      <c r="C17" s="6">
        <f t="shared" si="0"/>
        <v>13109.243697478993</v>
      </c>
      <c r="D17" s="6">
        <f t="shared" si="1"/>
        <v>2490.7563025210075</v>
      </c>
      <c r="E17" s="2">
        <v>15600</v>
      </c>
      <c r="F17" s="2">
        <f t="shared" si="2"/>
        <v>93600</v>
      </c>
    </row>
    <row r="18" spans="1:6" ht="15" x14ac:dyDescent="0.2">
      <c r="A18" s="1" t="s">
        <v>18</v>
      </c>
      <c r="B18" s="9">
        <v>8</v>
      </c>
      <c r="C18" s="6">
        <f t="shared" si="0"/>
        <v>166386.55462184874</v>
      </c>
      <c r="D18" s="6">
        <f t="shared" si="1"/>
        <v>31613.445378151257</v>
      </c>
      <c r="E18" s="2">
        <v>198000</v>
      </c>
      <c r="F18" s="2">
        <f t="shared" si="2"/>
        <v>1584000</v>
      </c>
    </row>
    <row r="19" spans="1:6" ht="15" x14ac:dyDescent="0.2">
      <c r="A19" s="1" t="s">
        <v>19</v>
      </c>
      <c r="B19" s="9">
        <v>99</v>
      </c>
      <c r="C19" s="6">
        <f t="shared" si="0"/>
        <v>4033.6134453781515</v>
      </c>
      <c r="D19" s="6">
        <f t="shared" si="1"/>
        <v>766.38655462184852</v>
      </c>
      <c r="E19" s="2">
        <v>4800</v>
      </c>
      <c r="F19" s="2">
        <f t="shared" si="2"/>
        <v>475200</v>
      </c>
    </row>
    <row r="20" spans="1:6" ht="15" x14ac:dyDescent="0.2">
      <c r="A20" s="1" t="s">
        <v>20</v>
      </c>
      <c r="B20" s="9">
        <v>20</v>
      </c>
      <c r="C20" s="6">
        <f t="shared" si="0"/>
        <v>31932.773109243699</v>
      </c>
      <c r="D20" s="6">
        <f t="shared" si="1"/>
        <v>6067.2268907563011</v>
      </c>
      <c r="E20" s="2">
        <v>38000</v>
      </c>
      <c r="F20" s="2">
        <f t="shared" si="2"/>
        <v>760000</v>
      </c>
    </row>
    <row r="21" spans="1:6" ht="15" x14ac:dyDescent="0.2">
      <c r="A21" s="1" t="s">
        <v>21</v>
      </c>
      <c r="B21" s="9">
        <v>33</v>
      </c>
      <c r="C21" s="6">
        <f t="shared" si="0"/>
        <v>29411.764705882353</v>
      </c>
      <c r="D21" s="6">
        <f t="shared" si="1"/>
        <v>5588.2352941176468</v>
      </c>
      <c r="E21" s="2">
        <v>35000</v>
      </c>
      <c r="F21" s="2">
        <f t="shared" si="2"/>
        <v>1155000</v>
      </c>
    </row>
    <row r="22" spans="1:6" ht="15" x14ac:dyDescent="0.2">
      <c r="A22" s="1" t="s">
        <v>22</v>
      </c>
      <c r="B22" s="9">
        <v>20</v>
      </c>
      <c r="C22" s="6">
        <f t="shared" si="0"/>
        <v>15966.386554621849</v>
      </c>
      <c r="D22" s="6">
        <f t="shared" si="1"/>
        <v>3033.6134453781506</v>
      </c>
      <c r="E22" s="2">
        <v>19000</v>
      </c>
      <c r="F22" s="2">
        <f t="shared" si="2"/>
        <v>380000</v>
      </c>
    </row>
    <row r="23" spans="1:6" ht="15" x14ac:dyDescent="0.2">
      <c r="A23" s="1" t="s">
        <v>23</v>
      </c>
      <c r="B23" s="9">
        <v>6</v>
      </c>
      <c r="C23" s="6">
        <f t="shared" si="0"/>
        <v>83193.277310924372</v>
      </c>
      <c r="D23" s="6">
        <f t="shared" si="1"/>
        <v>15806.722689075628</v>
      </c>
      <c r="E23" s="2">
        <v>99000</v>
      </c>
      <c r="F23" s="2">
        <f t="shared" si="2"/>
        <v>594000</v>
      </c>
    </row>
    <row r="24" spans="1:6" ht="15" x14ac:dyDescent="0.2">
      <c r="A24" s="1" t="s">
        <v>24</v>
      </c>
      <c r="B24" s="9">
        <v>30</v>
      </c>
      <c r="C24" s="6">
        <f t="shared" si="0"/>
        <v>14957.983193277312</v>
      </c>
      <c r="D24" s="6">
        <f t="shared" si="1"/>
        <v>2842.0168067226878</v>
      </c>
      <c r="E24" s="2">
        <v>17800</v>
      </c>
      <c r="F24" s="2">
        <f t="shared" si="2"/>
        <v>534000</v>
      </c>
    </row>
    <row r="25" spans="1:6" ht="15" x14ac:dyDescent="0.2">
      <c r="A25" s="1" t="s">
        <v>25</v>
      </c>
      <c r="B25" s="9">
        <v>2</v>
      </c>
      <c r="C25" s="6">
        <f t="shared" si="0"/>
        <v>21848.73949579832</v>
      </c>
      <c r="D25" s="6">
        <f>E25-C25</f>
        <v>4151.2605042016803</v>
      </c>
      <c r="E25" s="2">
        <v>26000</v>
      </c>
      <c r="F25" s="2">
        <f t="shared" si="2"/>
        <v>52000</v>
      </c>
    </row>
    <row r="26" spans="1:6" ht="30" x14ac:dyDescent="0.2">
      <c r="A26" s="1" t="s">
        <v>26</v>
      </c>
      <c r="B26" s="9">
        <v>4</v>
      </c>
      <c r="C26" s="6">
        <f t="shared" si="0"/>
        <v>205882.35294117648</v>
      </c>
      <c r="D26" s="6">
        <f t="shared" si="1"/>
        <v>39117.647058823524</v>
      </c>
      <c r="E26" s="2">
        <v>245000</v>
      </c>
      <c r="F26" s="2">
        <f t="shared" si="2"/>
        <v>980000</v>
      </c>
    </row>
    <row r="27" spans="1:6" ht="30" x14ac:dyDescent="0.2">
      <c r="A27" s="1" t="s">
        <v>27</v>
      </c>
      <c r="B27" s="9">
        <v>30</v>
      </c>
      <c r="C27" s="6">
        <f>E27/1.19</f>
        <v>73109.243697478989</v>
      </c>
      <c r="D27" s="6">
        <f t="shared" si="1"/>
        <v>13890.756302521011</v>
      </c>
      <c r="E27" s="2">
        <v>87000</v>
      </c>
      <c r="F27" s="2">
        <f t="shared" si="2"/>
        <v>2610000</v>
      </c>
    </row>
    <row r="28" spans="1:6" ht="15" x14ac:dyDescent="0.2">
      <c r="A28" s="1" t="s">
        <v>28</v>
      </c>
      <c r="B28" s="9">
        <v>8</v>
      </c>
      <c r="C28" s="6">
        <f t="shared" si="0"/>
        <v>38655.462184873948</v>
      </c>
      <c r="D28" s="6">
        <f t="shared" si="1"/>
        <v>7344.537815126052</v>
      </c>
      <c r="E28" s="2">
        <v>46000</v>
      </c>
      <c r="F28" s="2">
        <f t="shared" si="2"/>
        <v>368000</v>
      </c>
    </row>
    <row r="29" spans="1:6" ht="15" x14ac:dyDescent="0.2">
      <c r="A29" s="1" t="s">
        <v>29</v>
      </c>
      <c r="B29" s="9">
        <v>10</v>
      </c>
      <c r="C29" s="6">
        <f t="shared" si="0"/>
        <v>74789.915966386558</v>
      </c>
      <c r="D29" s="6">
        <f t="shared" si="1"/>
        <v>14210.084033613442</v>
      </c>
      <c r="E29" s="2">
        <v>89000</v>
      </c>
      <c r="F29" s="2">
        <f t="shared" si="2"/>
        <v>890000</v>
      </c>
    </row>
    <row r="30" spans="1:6" ht="15" x14ac:dyDescent="0.2">
      <c r="A30" s="1" t="s">
        <v>30</v>
      </c>
      <c r="B30" s="9">
        <v>3</v>
      </c>
      <c r="C30" s="6">
        <f t="shared" si="0"/>
        <v>11764.705882352942</v>
      </c>
      <c r="D30" s="6">
        <f t="shared" si="1"/>
        <v>2235.2941176470576</v>
      </c>
      <c r="E30" s="2">
        <v>14000</v>
      </c>
      <c r="F30" s="2">
        <f t="shared" si="2"/>
        <v>42000</v>
      </c>
    </row>
    <row r="31" spans="1:6" ht="15" x14ac:dyDescent="0.2">
      <c r="A31" s="1" t="s">
        <v>31</v>
      </c>
      <c r="B31" s="9">
        <v>20</v>
      </c>
      <c r="C31" s="6">
        <f t="shared" si="0"/>
        <v>672.26890756302521</v>
      </c>
      <c r="D31" s="6">
        <f t="shared" si="1"/>
        <v>127.73109243697479</v>
      </c>
      <c r="E31" s="5">
        <v>800</v>
      </c>
      <c r="F31" s="2">
        <f t="shared" si="2"/>
        <v>16000</v>
      </c>
    </row>
    <row r="32" spans="1:6" ht="15" x14ac:dyDescent="0.2">
      <c r="A32" s="1" t="s">
        <v>32</v>
      </c>
      <c r="B32" s="9">
        <v>20</v>
      </c>
      <c r="C32" s="6">
        <f t="shared" si="0"/>
        <v>672.26890756302521</v>
      </c>
      <c r="D32" s="6">
        <f t="shared" si="1"/>
        <v>127.73109243697479</v>
      </c>
      <c r="E32" s="5">
        <v>800</v>
      </c>
      <c r="F32" s="2">
        <f t="shared" si="2"/>
        <v>16000</v>
      </c>
    </row>
    <row r="33" spans="1:7" ht="15" x14ac:dyDescent="0.2">
      <c r="A33" s="1" t="s">
        <v>33</v>
      </c>
      <c r="B33" s="9">
        <v>20</v>
      </c>
      <c r="C33" s="6">
        <f t="shared" si="0"/>
        <v>798.31932773109247</v>
      </c>
      <c r="D33" s="6">
        <f t="shared" si="1"/>
        <v>151.68067226890753</v>
      </c>
      <c r="E33" s="5">
        <v>950</v>
      </c>
      <c r="F33" s="2">
        <f t="shared" si="2"/>
        <v>19000</v>
      </c>
    </row>
    <row r="34" spans="1:7" ht="15" x14ac:dyDescent="0.2">
      <c r="A34" s="1" t="s">
        <v>34</v>
      </c>
      <c r="B34" s="10">
        <v>15</v>
      </c>
      <c r="C34" s="6">
        <f t="shared" si="0"/>
        <v>54621.848739495799</v>
      </c>
      <c r="D34" s="6">
        <f t="shared" si="1"/>
        <v>10378.151260504201</v>
      </c>
      <c r="E34" s="2">
        <v>65000</v>
      </c>
      <c r="F34" s="2">
        <f t="shared" si="2"/>
        <v>975000</v>
      </c>
    </row>
    <row r="35" spans="1:7" ht="45" x14ac:dyDescent="0.2">
      <c r="A35" s="1" t="s">
        <v>45</v>
      </c>
      <c r="B35" s="9">
        <v>5</v>
      </c>
      <c r="C35" s="6">
        <f t="shared" si="0"/>
        <v>827731.09243697487</v>
      </c>
      <c r="D35" s="6">
        <f t="shared" si="1"/>
        <v>157268.90756302513</v>
      </c>
      <c r="E35" s="2">
        <v>985000</v>
      </c>
      <c r="F35" s="2">
        <f t="shared" si="2"/>
        <v>4925000</v>
      </c>
      <c r="G35" s="14"/>
    </row>
    <row r="36" spans="1:7" ht="15" x14ac:dyDescent="0.2">
      <c r="A36" s="1" t="s">
        <v>44</v>
      </c>
      <c r="B36" s="9">
        <v>6</v>
      </c>
      <c r="C36" s="6">
        <f t="shared" si="0"/>
        <v>18907.563025210085</v>
      </c>
      <c r="D36" s="6">
        <f t="shared" si="1"/>
        <v>3592.4369747899145</v>
      </c>
      <c r="E36" s="2">
        <v>22500</v>
      </c>
      <c r="F36" s="2">
        <f t="shared" si="2"/>
        <v>135000</v>
      </c>
      <c r="G36" s="14"/>
    </row>
    <row r="37" spans="1:7" ht="30" x14ac:dyDescent="0.2">
      <c r="A37" s="1" t="s">
        <v>43</v>
      </c>
      <c r="B37" s="9">
        <v>1</v>
      </c>
      <c r="C37" s="6">
        <f t="shared" si="0"/>
        <v>2268.90756302521</v>
      </c>
      <c r="D37" s="6">
        <f t="shared" si="1"/>
        <v>431.09243697478996</v>
      </c>
      <c r="E37" s="2">
        <v>2700</v>
      </c>
      <c r="F37" s="2">
        <f t="shared" si="2"/>
        <v>2700</v>
      </c>
      <c r="G37" s="14"/>
    </row>
    <row r="38" spans="1:7" ht="30" x14ac:dyDescent="0.2">
      <c r="A38" s="1" t="s">
        <v>35</v>
      </c>
      <c r="B38" s="9">
        <v>10</v>
      </c>
      <c r="C38" s="6">
        <f t="shared" si="0"/>
        <v>69747.899159663866</v>
      </c>
      <c r="D38" s="6">
        <f t="shared" si="1"/>
        <v>13252.100840336134</v>
      </c>
      <c r="E38" s="2">
        <v>83000</v>
      </c>
      <c r="F38" s="2">
        <f t="shared" si="2"/>
        <v>830000</v>
      </c>
    </row>
    <row r="39" spans="1:7" ht="15" x14ac:dyDescent="0.2">
      <c r="A39" s="1" t="s">
        <v>36</v>
      </c>
      <c r="B39" s="9">
        <v>100</v>
      </c>
      <c r="C39" s="6">
        <f t="shared" si="0"/>
        <v>26890.756302521011</v>
      </c>
      <c r="D39" s="6">
        <f t="shared" si="1"/>
        <v>5109.2436974789889</v>
      </c>
      <c r="E39" s="2">
        <v>32000</v>
      </c>
      <c r="F39" s="2">
        <f t="shared" si="2"/>
        <v>3200000</v>
      </c>
    </row>
    <row r="40" spans="1:7" ht="30" x14ac:dyDescent="0.2">
      <c r="A40" s="3" t="s">
        <v>37</v>
      </c>
      <c r="B40" s="9">
        <v>1</v>
      </c>
      <c r="C40" s="6">
        <f t="shared" si="0"/>
        <v>431092.43697478995</v>
      </c>
      <c r="D40" s="6">
        <f t="shared" si="1"/>
        <v>81907.563025210053</v>
      </c>
      <c r="E40" s="4">
        <v>513000</v>
      </c>
      <c r="F40" s="2">
        <f>+E40*B40</f>
        <v>513000</v>
      </c>
    </row>
    <row r="41" spans="1:7" ht="22.5" customHeight="1" x14ac:dyDescent="0.2">
      <c r="A41" s="91"/>
      <c r="B41" s="92"/>
      <c r="C41" s="24" t="s">
        <v>51</v>
      </c>
      <c r="D41" s="24"/>
      <c r="E41" s="24"/>
      <c r="F41" s="2">
        <f>SUM(F3:F40)</f>
        <v>30595300</v>
      </c>
    </row>
    <row r="42" spans="1:7" x14ac:dyDescent="0.2">
      <c r="F42" s="39"/>
    </row>
  </sheetData>
  <mergeCells count="2">
    <mergeCell ref="A1:F1"/>
    <mergeCell ref="A41:B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PROMEDIO VALORES COTIZACIONES</vt:lpstr>
      <vt:lpstr>SERVIALIANZA</vt:lpstr>
      <vt:lpstr>SIZ SAS</vt:lpstr>
      <vt:lpstr>MARCO 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Documento3</dc:title>
  <dc:creator>MacBook Air</dc:creator>
  <cp:lastModifiedBy>Jake Stephania TINJACÁ NIÑO</cp:lastModifiedBy>
  <dcterms:created xsi:type="dcterms:W3CDTF">2025-05-14T16:49:20Z</dcterms:created>
  <dcterms:modified xsi:type="dcterms:W3CDTF">2025-05-22T19:47:19Z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2025-03-26T00:00:00Z</vt:filetime>
  </property>
  <property fmtid="{D5CDD505-2E9C-101B-9397-08002B2CF9AE}" pid="3" name="Creator">
    <vt:lpwstr>Word</vt:lpwstr>
  </property>
  <property fmtid="{D5CDD505-2E9C-101B-9397-08002B2CF9AE}" pid="4" name="LastSaved">
    <vt:filetime>2025-05-14T00:00:00Z</vt:filetime>
  </property>
  <property fmtid="{D5CDD505-2E9C-101B-9397-08002B2CF9AE}" pid="5" name="Producer">
    <vt:lpwstr>iOS Version 18.3.1 (Build 22D72) Quartz PDFContext</vt:lpwstr>
  </property>
</Properties>
</file>