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5\MAYO\1. ANALISIS DEL SECTOR\9. MANTENIMIENTO DE BOTES GORGONA - PENDIENTE COTIZACIONES\"/>
    </mc:Choice>
  </mc:AlternateContent>
  <xr:revisionPtr revIDLastSave="0" documentId="13_ncr:1_{32E390E3-EFE0-4622-88BC-B16BF6133959}" xr6:coauthVersionLast="47" xr6:coauthVersionMax="47" xr10:uidLastSave="{00000000-0000-0000-0000-000000000000}"/>
  <bookViews>
    <workbookView xWindow="-120" yWindow="-120" windowWidth="20730" windowHeight="11040" xr2:uid="{2BA50576-02E3-40C1-921D-9DCCD76718CC}"/>
  </bookViews>
  <sheets>
    <sheet name="PRECIO DE REFERENCI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5" i="5" l="1"/>
  <c r="I30" i="5"/>
  <c r="J30" i="5"/>
  <c r="K30" i="5"/>
  <c r="L30" i="5"/>
  <c r="M30" i="5"/>
  <c r="N30" i="5" s="1"/>
  <c r="O30" i="5" s="1"/>
  <c r="I31" i="5"/>
  <c r="J31" i="5"/>
  <c r="K31" i="5"/>
  <c r="L31" i="5"/>
  <c r="M31" i="5" s="1"/>
  <c r="N31" i="5" s="1"/>
  <c r="O31" i="5" s="1"/>
  <c r="I32" i="5"/>
  <c r="J32" i="5"/>
  <c r="K32" i="5"/>
  <c r="L32" i="5"/>
  <c r="M32" i="5" s="1"/>
  <c r="N32" i="5" s="1"/>
  <c r="O32" i="5" s="1"/>
  <c r="I33" i="5"/>
  <c r="J33" i="5"/>
  <c r="K33" i="5"/>
  <c r="L33" i="5"/>
  <c r="M33" i="5"/>
  <c r="N33" i="5" s="1"/>
  <c r="O33" i="5" s="1"/>
  <c r="I34" i="5"/>
  <c r="J34" i="5"/>
  <c r="M34" i="5" s="1"/>
  <c r="N34" i="5" s="1"/>
  <c r="O34" i="5" s="1"/>
  <c r="K34" i="5"/>
  <c r="L34" i="5"/>
  <c r="I35" i="5"/>
  <c r="J35" i="5"/>
  <c r="K35" i="5"/>
  <c r="L35" i="5"/>
  <c r="M35" i="5" s="1"/>
  <c r="N35" i="5" s="1"/>
  <c r="O35" i="5" s="1"/>
  <c r="I36" i="5"/>
  <c r="J36" i="5"/>
  <c r="K36" i="5"/>
  <c r="L36" i="5"/>
  <c r="M36" i="5" s="1"/>
  <c r="N36" i="5" s="1"/>
  <c r="O36" i="5" s="1"/>
  <c r="I37" i="5"/>
  <c r="J37" i="5"/>
  <c r="K37" i="5"/>
  <c r="L37" i="5"/>
  <c r="M37" i="5"/>
  <c r="N37" i="5" s="1"/>
  <c r="O37" i="5" s="1"/>
  <c r="I38" i="5"/>
  <c r="J38" i="5"/>
  <c r="M38" i="5" s="1"/>
  <c r="N38" i="5" s="1"/>
  <c r="O38" i="5" s="1"/>
  <c r="K38" i="5"/>
  <c r="L38" i="5"/>
  <c r="I39" i="5"/>
  <c r="J39" i="5"/>
  <c r="K39" i="5"/>
  <c r="L39" i="5"/>
  <c r="M39" i="5" s="1"/>
  <c r="N39" i="5" s="1"/>
  <c r="O39" i="5" s="1"/>
  <c r="I40" i="5"/>
  <c r="J40" i="5"/>
  <c r="K40" i="5"/>
  <c r="L40" i="5"/>
  <c r="M40" i="5" s="1"/>
  <c r="N40" i="5" s="1"/>
  <c r="O40" i="5" s="1"/>
  <c r="I41" i="5"/>
  <c r="J41" i="5"/>
  <c r="K41" i="5"/>
  <c r="L41" i="5"/>
  <c r="M41" i="5"/>
  <c r="N41" i="5" s="1"/>
  <c r="O41" i="5" s="1"/>
  <c r="I42" i="5"/>
  <c r="J42" i="5"/>
  <c r="K42" i="5"/>
  <c r="L42" i="5"/>
  <c r="M42" i="5" s="1"/>
  <c r="N42" i="5" s="1"/>
  <c r="O42" i="5" s="1"/>
  <c r="I43" i="5"/>
  <c r="J43" i="5"/>
  <c r="K43" i="5"/>
  <c r="L43" i="5"/>
  <c r="M43" i="5" s="1"/>
  <c r="N43" i="5" s="1"/>
  <c r="O43" i="5" s="1"/>
  <c r="I44" i="5"/>
  <c r="J44" i="5"/>
  <c r="K44" i="5"/>
  <c r="L44" i="5"/>
  <c r="M44" i="5" s="1"/>
  <c r="N44" i="5" s="1"/>
  <c r="O44" i="5" s="1"/>
  <c r="I45" i="5"/>
  <c r="J45" i="5"/>
  <c r="K45" i="5"/>
  <c r="L45" i="5"/>
  <c r="M45" i="5"/>
  <c r="N45" i="5" s="1"/>
  <c r="O45" i="5" s="1"/>
  <c r="I46" i="5"/>
  <c r="J46" i="5"/>
  <c r="K46" i="5"/>
  <c r="L46" i="5"/>
  <c r="M46" i="5" s="1"/>
  <c r="N46" i="5" s="1"/>
  <c r="O46" i="5" s="1"/>
  <c r="I47" i="5"/>
  <c r="J47" i="5"/>
  <c r="K47" i="5"/>
  <c r="L47" i="5"/>
  <c r="M47" i="5" s="1"/>
  <c r="N47" i="5" s="1"/>
  <c r="O47" i="5" s="1"/>
  <c r="I48" i="5"/>
  <c r="J48" i="5"/>
  <c r="K48" i="5"/>
  <c r="L48" i="5"/>
  <c r="M48" i="5" s="1"/>
  <c r="N48" i="5" s="1"/>
  <c r="O48" i="5" s="1"/>
  <c r="I49" i="5"/>
  <c r="J49" i="5"/>
  <c r="K49" i="5"/>
  <c r="L49" i="5"/>
  <c r="M49" i="5"/>
  <c r="N49" i="5" s="1"/>
  <c r="O49" i="5" s="1"/>
  <c r="I50" i="5"/>
  <c r="J50" i="5"/>
  <c r="K50" i="5"/>
  <c r="L50" i="5"/>
  <c r="M50" i="5" s="1"/>
  <c r="N50" i="5" s="1"/>
  <c r="O50" i="5" s="1"/>
  <c r="I51" i="5"/>
  <c r="J51" i="5"/>
  <c r="K51" i="5"/>
  <c r="L51" i="5"/>
  <c r="M51" i="5" s="1"/>
  <c r="N51" i="5" s="1"/>
  <c r="O51" i="5" s="1"/>
  <c r="I52" i="5"/>
  <c r="J52" i="5"/>
  <c r="K52" i="5"/>
  <c r="L52" i="5"/>
  <c r="M52" i="5" s="1"/>
  <c r="N52" i="5" s="1"/>
  <c r="O52" i="5" s="1"/>
  <c r="I53" i="5"/>
  <c r="J53" i="5"/>
  <c r="K53" i="5"/>
  <c r="L53" i="5"/>
  <c r="M53" i="5"/>
  <c r="N53" i="5" s="1"/>
  <c r="O53" i="5" s="1"/>
  <c r="I54" i="5"/>
  <c r="J54" i="5"/>
  <c r="K54" i="5"/>
  <c r="L54" i="5"/>
  <c r="M54" i="5" s="1"/>
  <c r="N54" i="5" s="1"/>
  <c r="O54" i="5" s="1"/>
  <c r="H55" i="5"/>
  <c r="G55" i="5"/>
  <c r="G26" i="5"/>
  <c r="I5" i="5"/>
  <c r="J5" i="5"/>
  <c r="K5" i="5"/>
  <c r="L5" i="5"/>
  <c r="I6" i="5"/>
  <c r="J6" i="5"/>
  <c r="K6" i="5"/>
  <c r="L6" i="5"/>
  <c r="I7" i="5"/>
  <c r="J7" i="5"/>
  <c r="K7" i="5"/>
  <c r="L7" i="5"/>
  <c r="I8" i="5"/>
  <c r="J8" i="5"/>
  <c r="K8" i="5"/>
  <c r="L8" i="5"/>
  <c r="I9" i="5"/>
  <c r="J9" i="5"/>
  <c r="K9" i="5"/>
  <c r="L9" i="5"/>
  <c r="I10" i="5"/>
  <c r="J10" i="5"/>
  <c r="K10" i="5"/>
  <c r="L10" i="5"/>
  <c r="I11" i="5"/>
  <c r="J11" i="5"/>
  <c r="K11" i="5"/>
  <c r="L11" i="5"/>
  <c r="I12" i="5"/>
  <c r="J12" i="5"/>
  <c r="K12" i="5"/>
  <c r="L12" i="5"/>
  <c r="I13" i="5"/>
  <c r="J13" i="5"/>
  <c r="K13" i="5"/>
  <c r="L13" i="5"/>
  <c r="I14" i="5"/>
  <c r="J14" i="5"/>
  <c r="K14" i="5"/>
  <c r="L14" i="5"/>
  <c r="I15" i="5"/>
  <c r="J15" i="5"/>
  <c r="K15" i="5"/>
  <c r="L15" i="5"/>
  <c r="I16" i="5"/>
  <c r="J16" i="5"/>
  <c r="K16" i="5"/>
  <c r="L16" i="5"/>
  <c r="I17" i="5"/>
  <c r="J17" i="5"/>
  <c r="K17" i="5"/>
  <c r="L17" i="5"/>
  <c r="I18" i="5"/>
  <c r="J18" i="5"/>
  <c r="K18" i="5"/>
  <c r="L18" i="5"/>
  <c r="I19" i="5"/>
  <c r="J19" i="5"/>
  <c r="K19" i="5"/>
  <c r="L19" i="5"/>
  <c r="I20" i="5"/>
  <c r="J20" i="5"/>
  <c r="K20" i="5"/>
  <c r="L20" i="5"/>
  <c r="I21" i="5"/>
  <c r="J21" i="5"/>
  <c r="K21" i="5"/>
  <c r="L21" i="5"/>
  <c r="I22" i="5"/>
  <c r="J22" i="5"/>
  <c r="K22" i="5"/>
  <c r="L22" i="5"/>
  <c r="I23" i="5"/>
  <c r="J23" i="5"/>
  <c r="K23" i="5"/>
  <c r="L23" i="5"/>
  <c r="I24" i="5"/>
  <c r="J24" i="5"/>
  <c r="K24" i="5"/>
  <c r="L24" i="5"/>
  <c r="I25" i="5"/>
  <c r="J25" i="5"/>
  <c r="K25" i="5"/>
  <c r="L25" i="5"/>
  <c r="I26" i="5"/>
  <c r="J26" i="5"/>
  <c r="K26" i="5"/>
  <c r="L26" i="5"/>
  <c r="I27" i="5"/>
  <c r="J27" i="5"/>
  <c r="K27" i="5"/>
  <c r="L27" i="5"/>
  <c r="I28" i="5"/>
  <c r="J28" i="5"/>
  <c r="K28" i="5"/>
  <c r="L28" i="5"/>
  <c r="I29" i="5"/>
  <c r="J29" i="5"/>
  <c r="K29" i="5"/>
  <c r="L29" i="5"/>
  <c r="M27" i="5" l="1"/>
  <c r="N27" i="5" s="1"/>
  <c r="O27" i="5" s="1"/>
  <c r="M25" i="5"/>
  <c r="N25" i="5" s="1"/>
  <c r="O25" i="5" s="1"/>
  <c r="M21" i="5"/>
  <c r="N21" i="5" s="1"/>
  <c r="O21" i="5" s="1"/>
  <c r="M20" i="5"/>
  <c r="N20" i="5" s="1"/>
  <c r="O20" i="5" s="1"/>
  <c r="M19" i="5"/>
  <c r="N19" i="5" s="1"/>
  <c r="O19" i="5" s="1"/>
  <c r="M18" i="5"/>
  <c r="N18" i="5" s="1"/>
  <c r="O18" i="5" s="1"/>
  <c r="M15" i="5"/>
  <c r="N15" i="5" s="1"/>
  <c r="O15" i="5" s="1"/>
  <c r="M11" i="5"/>
  <c r="N11" i="5" s="1"/>
  <c r="O11" i="5" s="1"/>
  <c r="M9" i="5"/>
  <c r="N9" i="5" s="1"/>
  <c r="O9" i="5" s="1"/>
  <c r="M6" i="5"/>
  <c r="N6" i="5" s="1"/>
  <c r="M17" i="5"/>
  <c r="N17" i="5" s="1"/>
  <c r="O17" i="5" s="1"/>
  <c r="M28" i="5"/>
  <c r="N28" i="5" s="1"/>
  <c r="O28" i="5" s="1"/>
  <c r="M24" i="5"/>
  <c r="N24" i="5" s="1"/>
  <c r="M29" i="5"/>
  <c r="N29" i="5" s="1"/>
  <c r="O29" i="5" s="1"/>
  <c r="M23" i="5"/>
  <c r="N23" i="5" s="1"/>
  <c r="O23" i="5" s="1"/>
  <c r="M12" i="5"/>
  <c r="N12" i="5" s="1"/>
  <c r="M8" i="5"/>
  <c r="N8" i="5" s="1"/>
  <c r="M5" i="5"/>
  <c r="N5" i="5" s="1"/>
  <c r="O5" i="5" s="1"/>
  <c r="M16" i="5"/>
  <c r="N16" i="5" s="1"/>
  <c r="M13" i="5"/>
  <c r="N13" i="5" s="1"/>
  <c r="M7" i="5"/>
  <c r="N7" i="5" s="1"/>
  <c r="O7" i="5" s="1"/>
  <c r="O6" i="5"/>
  <c r="M22" i="5"/>
  <c r="N22" i="5" s="1"/>
  <c r="O22" i="5" s="1"/>
  <c r="M10" i="5"/>
  <c r="N10" i="5" s="1"/>
  <c r="O10" i="5" s="1"/>
  <c r="M26" i="5"/>
  <c r="N26" i="5" s="1"/>
  <c r="O26" i="5" s="1"/>
  <c r="M14" i="5"/>
  <c r="N14" i="5" s="1"/>
  <c r="O24" i="5" l="1"/>
  <c r="O12" i="5"/>
  <c r="O8" i="5"/>
  <c r="O16" i="5"/>
  <c r="O13" i="5"/>
  <c r="O14" i="5"/>
  <c r="L4" i="5"/>
  <c r="K4" i="5"/>
  <c r="J4" i="5"/>
  <c r="I4" i="5"/>
  <c r="M4" i="5" l="1"/>
  <c r="N4" i="5" s="1"/>
  <c r="O4" i="5" s="1"/>
</calcChain>
</file>

<file path=xl/sharedStrings.xml><?xml version="1.0" encoding="utf-8"?>
<sst xmlns="http://schemas.openxmlformats.org/spreadsheetml/2006/main" count="136" uniqueCount="65">
  <si>
    <t>ITEM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</si>
  <si>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</si>
  <si>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</si>
  <si>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</si>
  <si>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</si>
  <si>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METRICA UTILIZADA </t>
  </si>
  <si>
    <t>CANTIDAD</t>
  </si>
  <si>
    <t>UNIDAD DE MEDIDA</t>
  </si>
  <si>
    <t xml:space="preserve">PRECIO DE REFERENCIA UNITARIO </t>
  </si>
  <si>
    <t>VALOR TOTAL</t>
  </si>
  <si>
    <t>VALOR TOTAL PRECIO DE REFERENCIA</t>
  </si>
  <si>
    <t>VALOR TOTAL UNITARIO INCLUIDO IVA</t>
  </si>
  <si>
    <t xml:space="preserve">COEFICIENTE 
DE VARIACION </t>
  </si>
  <si>
    <t>UN</t>
  </si>
  <si>
    <t xml:space="preserve">ANEXO - ESTUDIO DE COTIZACIÓNES (PRECIO DE REFERENCIA) </t>
  </si>
  <si>
    <t>Bote Pesquero 22 pies 225 en fibra de vidrio EMBARCACIÓN SULA</t>
  </si>
  <si>
    <t>Bote 26 pies con accesorios, en fibra de vidrio EMBARCACIÓN PIANDE</t>
  </si>
  <si>
    <t>1 Motor 75 YAMAHA 2T Largo. Trim. EMBARCACIÓN SULA</t>
  </si>
  <si>
    <t>1 MOTOR 150 SUSUKI 4T( Lancha piande )</t>
  </si>
  <si>
    <t>Bote Taxi 18 pies fibra de vidrio EMBARCACIÓN CORALINA, 1 motor 60 Yamaha 4T</t>
  </si>
  <si>
    <t>LANCHA LAGARTO AZUL, 2 Motores suzuki 4T</t>
  </si>
  <si>
    <t>Lancha fragata, 1 motor 1004t</t>
  </si>
  <si>
    <t>Un motor Yamaha fuera de borda 75 HP Largo. Trim. Serie No. 60CL1009920 EMBARCACIÓN SULA</t>
  </si>
  <si>
    <t>Un Motor fuera de borda 150HP - 2867 CC marca Suzuki, serie SM 910011 EMBARCACIÓN PIANDE</t>
  </si>
  <si>
    <t xml:space="preserve">
Un Motor fuera de borda 115HP Suzuki serie 142274 EMBARCACIÓN LAGARTO AZUL</t>
  </si>
  <si>
    <t>Un Motor fuera de borda 115HP Suzuki serie 142449 EMBARCACIÓN LAGARTO AZUL</t>
  </si>
  <si>
    <t>Un Motor fuera de borda 115HP Suzuki serie 042802 EMBARCACIÓN FRAGATA</t>
  </si>
  <si>
    <t>EMBARCACION</t>
  </si>
  <si>
    <t>DESCRIPCION</t>
  </si>
  <si>
    <t>1.Reparación pintura</t>
  </si>
  <si>
    <t>2.Marcaje del casco y resane del mismo</t>
  </si>
  <si>
    <t>1.Pintura y marcaje del casco</t>
  </si>
  <si>
    <t>2. Cambio de filtros de aceite y gasolina e instalación de los mismos.</t>
  </si>
  <si>
    <t>3. cable arnés Provisión e instalación de carpa</t>
  </si>
  <si>
    <t>4. Revisión y cambio de batería de 12v</t>
  </si>
  <si>
    <t>5. Revisión y cambio de Vaso racor</t>
  </si>
  <si>
    <t>1. Un par de guayas de 5 metros de largo</t>
  </si>
  <si>
    <t>2. Batería de 12v</t>
  </si>
  <si>
    <t>1. cable arnés</t>
  </si>
  <si>
    <t>2. Suministro e instalación automática para la bomba de achique</t>
  </si>
  <si>
    <t>3. 2 baterias de 12v</t>
  </si>
  <si>
    <t>4. guayas de 5 metros</t>
  </si>
  <si>
    <t>1.Una hélice en acero paso 14</t>
  </si>
  <si>
    <t>2.Batería de 12v</t>
  </si>
  <si>
    <t>3. Bomba de achique</t>
  </si>
  <si>
    <t>1.DOS cables de arnes</t>
  </si>
  <si>
    <t>2. DOS cableados de sistema eléctrico</t>
  </si>
  <si>
    <t>3. Dos pares de guayas de 5 mts</t>
  </si>
  <si>
    <t>4. 2 baterías de 12 v</t>
  </si>
  <si>
    <t>5.Incorporación de una rueda para el mando.</t>
  </si>
  <si>
    <t>6. 2 cajas de cambio para los dos motores.</t>
  </si>
  <si>
    <t>7.  Dos elice en acero paso 17</t>
  </si>
  <si>
    <t>1.Reparación mecánica general de 1 motor 100 4T</t>
  </si>
  <si>
    <t>2.Bateria de 12 v</t>
  </si>
  <si>
    <t>3.  Par de guayas de 7 mts</t>
  </si>
  <si>
    <t>1.Revisión y mantenimiento del sistema de engranaje</t>
  </si>
  <si>
    <t>2.Guayas de aceleración (juego)</t>
  </si>
  <si>
    <t>3.Cambio del aceite de la caja incluye los filtros, empaques/ sellos de las transmisiones.</t>
  </si>
  <si>
    <t>4.Sistema de rodamiento</t>
  </si>
  <si>
    <t>5.Motor de arranque</t>
  </si>
  <si>
    <t>TIPO MANTENIMIENTO</t>
  </si>
  <si>
    <t>CORRECTIVO</t>
  </si>
  <si>
    <t xml:space="preserve">PREVENTIVO </t>
  </si>
  <si>
    <t>TALLER EL MECA</t>
  </si>
  <si>
    <t>CASA VOLVO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</si>
</sst>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/>
    <xf numFmtId="2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3" fillId="0" borderId="1" xfId="2" applyNumberFormat="1" applyFont="1" applyBorder="1" applyAlignment="1" applyProtection="1">
      <alignment horizontal="center" vertical="center"/>
    </xf>
    <xf numFmtId="165" fontId="3" fillId="0" borderId="1" xfId="1" applyNumberFormat="1" applyFont="1" applyBorder="1" applyAlignment="1" applyProtection="1">
      <alignment horizontal="center" vertical="center"/>
    </xf>
    <xf numFmtId="9" fontId="3" fillId="0" borderId="1" xfId="3" applyFont="1" applyBorder="1" applyAlignment="1" applyProtection="1">
      <alignment horizontal="center" vertical="center"/>
    </xf>
    <xf numFmtId="165" fontId="5" fillId="0" borderId="1" xfId="2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3" fillId="0" borderId="1" xfId="4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5" borderId="1" xfId="2" applyNumberFormat="1" applyFont="1" applyFill="1" applyBorder="1" applyAlignment="1" applyProtection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</cellXfs>
  <cellStyles count="5">
    <cellStyle name="Millares" xfId="4" builtinId="3"/>
    <cellStyle name="Millares 2" xfId="1" xr:uid="{9F9C1794-FE5E-4C72-9C2D-59C6A477913A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712C-B4AB-47EA-9739-7F8F29C4B7DB}">
  <dimension ref="A1:P55"/>
  <sheetViews>
    <sheetView tabSelected="1" topLeftCell="E1" zoomScale="88" zoomScaleNormal="88" workbookViewId="0">
      <selection activeCell="O13" sqref="O13"/>
    </sheetView>
  </sheetViews>
  <sheetFormatPr baseColWidth="10" defaultColWidth="13.85546875" defaultRowHeight="12.75" x14ac:dyDescent="0.2"/>
  <cols>
    <col min="1" max="1" width="5.5703125" style="1" bestFit="1" customWidth="1"/>
    <col min="2" max="2" width="103.28515625" style="1" bestFit="1" customWidth="1"/>
    <col min="3" max="3" width="93.140625" style="1" bestFit="1" customWidth="1"/>
    <col min="4" max="4" width="26.7109375" style="1" bestFit="1" customWidth="1"/>
    <col min="5" max="5" width="11.28515625" style="3" bestFit="1" customWidth="1"/>
    <col min="6" max="6" width="18" style="3" customWidth="1"/>
    <col min="7" max="7" width="21.85546875" style="1" customWidth="1"/>
    <col min="8" max="8" width="21.42578125" style="1" customWidth="1"/>
    <col min="9" max="9" width="14.85546875" style="1" customWidth="1"/>
    <col min="10" max="11" width="16.85546875" style="1" customWidth="1"/>
    <col min="12" max="13" width="18.42578125" style="1" customWidth="1"/>
    <col min="14" max="14" width="18.7109375" style="1" customWidth="1"/>
    <col min="15" max="15" width="24" style="1" customWidth="1"/>
    <col min="16" max="16384" width="13.85546875" style="1"/>
  </cols>
  <sheetData>
    <row r="1" spans="1:16" x14ac:dyDescent="0.2">
      <c r="A1" s="28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x14ac:dyDescent="0.2">
      <c r="A2" s="21" t="s">
        <v>0</v>
      </c>
      <c r="B2" s="21" t="s">
        <v>27</v>
      </c>
      <c r="C2" s="21" t="s">
        <v>28</v>
      </c>
      <c r="D2" s="21" t="s">
        <v>60</v>
      </c>
      <c r="E2" s="21" t="s">
        <v>7</v>
      </c>
      <c r="F2" s="21" t="s">
        <v>6</v>
      </c>
      <c r="G2" s="7" t="s">
        <v>63</v>
      </c>
      <c r="H2" s="8" t="s">
        <v>64</v>
      </c>
      <c r="I2" s="27" t="s">
        <v>1</v>
      </c>
      <c r="J2" s="27" t="s">
        <v>2</v>
      </c>
      <c r="K2" s="27" t="s">
        <v>3</v>
      </c>
      <c r="L2" s="27" t="s">
        <v>4</v>
      </c>
      <c r="M2" s="27" t="s">
        <v>12</v>
      </c>
      <c r="N2" s="29" t="s">
        <v>8</v>
      </c>
      <c r="O2" s="27" t="s">
        <v>5</v>
      </c>
    </row>
    <row r="3" spans="1:16" ht="38.25" x14ac:dyDescent="0.2">
      <c r="A3" s="21"/>
      <c r="B3" s="21"/>
      <c r="C3" s="21"/>
      <c r="D3" s="21"/>
      <c r="E3" s="21"/>
      <c r="F3" s="21"/>
      <c r="G3" s="7" t="s">
        <v>11</v>
      </c>
      <c r="H3" s="8" t="s">
        <v>11</v>
      </c>
      <c r="I3" s="27"/>
      <c r="J3" s="27"/>
      <c r="K3" s="27"/>
      <c r="L3" s="27"/>
      <c r="M3" s="27"/>
      <c r="N3" s="29"/>
      <c r="O3" s="27"/>
    </row>
    <row r="4" spans="1:16" x14ac:dyDescent="0.2">
      <c r="A4" s="5">
        <v>1</v>
      </c>
      <c r="B4" s="25" t="s">
        <v>15</v>
      </c>
      <c r="C4" s="6" t="s">
        <v>29</v>
      </c>
      <c r="D4" s="22" t="s">
        <v>61</v>
      </c>
      <c r="E4" s="9" t="s">
        <v>13</v>
      </c>
      <c r="F4" s="10">
        <v>1</v>
      </c>
      <c r="G4" s="16">
        <v>3500000</v>
      </c>
      <c r="H4" s="11">
        <v>4000000</v>
      </c>
      <c r="I4" s="11">
        <f>+MIN(G4:H4)</f>
        <v>3500000</v>
      </c>
      <c r="J4" s="11">
        <f>+AVERAGE(G4:H4)</f>
        <v>3750000</v>
      </c>
      <c r="K4" s="11">
        <f>+MEDIAN(G4:H4)</f>
        <v>3750000</v>
      </c>
      <c r="L4" s="12">
        <f>_xlfn.STDEV.P(G4:H4)</f>
        <v>250000</v>
      </c>
      <c r="M4" s="13">
        <f>+L4/J4</f>
        <v>6.6666666666666666E-2</v>
      </c>
      <c r="N4" s="18">
        <f>IF(M4&lt;=0.15,J4,IF(AND(M4&gt;0.15,M4&lt;=0.49),K4,I4))</f>
        <v>3750000</v>
      </c>
      <c r="O4" s="9" t="str">
        <f t="shared" ref="O4" si="0">IF(N4=I4, "MENOR VALOR", IF(N4=J4,"MEDIA ARITMETICA", IF(N4=K4,"MEDIANA")))</f>
        <v>MEDIA ARITMETICA</v>
      </c>
      <c r="P4" s="2"/>
    </row>
    <row r="5" spans="1:16" x14ac:dyDescent="0.2">
      <c r="A5" s="5">
        <v>2</v>
      </c>
      <c r="B5" s="25"/>
      <c r="C5" s="6" t="s">
        <v>30</v>
      </c>
      <c r="D5" s="22"/>
      <c r="E5" s="9" t="s">
        <v>13</v>
      </c>
      <c r="F5" s="10">
        <v>1</v>
      </c>
      <c r="G5" s="16">
        <v>1400000</v>
      </c>
      <c r="H5" s="11">
        <v>1400000</v>
      </c>
      <c r="I5" s="11">
        <f t="shared" ref="I5:I29" si="1">+MIN(G5:H5)</f>
        <v>1400000</v>
      </c>
      <c r="J5" s="11">
        <f t="shared" ref="J5:J29" si="2">+AVERAGE(G5:H5)</f>
        <v>1400000</v>
      </c>
      <c r="K5" s="11">
        <f t="shared" ref="K5:K29" si="3">+MEDIAN(G5:H5)</f>
        <v>1400000</v>
      </c>
      <c r="L5" s="12">
        <f t="shared" ref="L5:L29" si="4">_xlfn.STDEV.P(G5:H5)</f>
        <v>0</v>
      </c>
      <c r="M5" s="13">
        <f t="shared" ref="M5:M29" si="5">+L5/J5</f>
        <v>0</v>
      </c>
      <c r="N5" s="18">
        <f t="shared" ref="N5:N29" si="6">IF(M5&lt;=0.15,J5,IF(AND(M5&gt;0.15,M5&lt;=0.49),K5,I5))</f>
        <v>1400000</v>
      </c>
      <c r="O5" s="9" t="str">
        <f t="shared" ref="O5:O29" si="7">IF(N5=I5, "MENOR VALOR", IF(N5=J5,"MEDIA ARITMETICA", IF(N5=K5,"MEDIANA")))</f>
        <v>MENOR VALOR</v>
      </c>
    </row>
    <row r="6" spans="1:16" x14ac:dyDescent="0.2">
      <c r="A6" s="5">
        <v>3</v>
      </c>
      <c r="B6" s="25" t="s">
        <v>16</v>
      </c>
      <c r="C6" s="6" t="s">
        <v>31</v>
      </c>
      <c r="D6" s="22"/>
      <c r="E6" s="9" t="s">
        <v>13</v>
      </c>
      <c r="F6" s="10">
        <v>1</v>
      </c>
      <c r="G6" s="16">
        <v>3000000</v>
      </c>
      <c r="H6" s="11">
        <v>3000000</v>
      </c>
      <c r="I6" s="11">
        <f t="shared" si="1"/>
        <v>3000000</v>
      </c>
      <c r="J6" s="11">
        <f t="shared" si="2"/>
        <v>3000000</v>
      </c>
      <c r="K6" s="11">
        <f t="shared" si="3"/>
        <v>3000000</v>
      </c>
      <c r="L6" s="12">
        <f t="shared" si="4"/>
        <v>0</v>
      </c>
      <c r="M6" s="13">
        <f t="shared" si="5"/>
        <v>0</v>
      </c>
      <c r="N6" s="18">
        <f t="shared" si="6"/>
        <v>3000000</v>
      </c>
      <c r="O6" s="9" t="str">
        <f t="shared" si="7"/>
        <v>MENOR VALOR</v>
      </c>
    </row>
    <row r="7" spans="1:16" x14ac:dyDescent="0.2">
      <c r="A7" s="5">
        <v>4</v>
      </c>
      <c r="B7" s="25"/>
      <c r="C7" s="6" t="s">
        <v>32</v>
      </c>
      <c r="D7" s="22"/>
      <c r="E7" s="9" t="s">
        <v>13</v>
      </c>
      <c r="F7" s="10">
        <v>1</v>
      </c>
      <c r="G7" s="16">
        <v>1200000</v>
      </c>
      <c r="H7" s="11">
        <v>1200000</v>
      </c>
      <c r="I7" s="11">
        <f t="shared" si="1"/>
        <v>1200000</v>
      </c>
      <c r="J7" s="11">
        <f t="shared" si="2"/>
        <v>1200000</v>
      </c>
      <c r="K7" s="11">
        <f t="shared" si="3"/>
        <v>1200000</v>
      </c>
      <c r="L7" s="12">
        <f t="shared" si="4"/>
        <v>0</v>
      </c>
      <c r="M7" s="13">
        <f t="shared" si="5"/>
        <v>0</v>
      </c>
      <c r="N7" s="18">
        <f t="shared" si="6"/>
        <v>1200000</v>
      </c>
      <c r="O7" s="9" t="str">
        <f t="shared" si="7"/>
        <v>MENOR VALOR</v>
      </c>
    </row>
    <row r="8" spans="1:16" x14ac:dyDescent="0.2">
      <c r="A8" s="5">
        <v>5</v>
      </c>
      <c r="B8" s="25"/>
      <c r="C8" s="6" t="s">
        <v>33</v>
      </c>
      <c r="D8" s="22"/>
      <c r="E8" s="9" t="s">
        <v>13</v>
      </c>
      <c r="F8" s="10">
        <v>1</v>
      </c>
      <c r="G8" s="16">
        <v>1000000</v>
      </c>
      <c r="H8" s="11">
        <v>1000000</v>
      </c>
      <c r="I8" s="11">
        <f t="shared" si="1"/>
        <v>1000000</v>
      </c>
      <c r="J8" s="11">
        <f t="shared" si="2"/>
        <v>1000000</v>
      </c>
      <c r="K8" s="11">
        <f t="shared" si="3"/>
        <v>1000000</v>
      </c>
      <c r="L8" s="12">
        <f t="shared" si="4"/>
        <v>0</v>
      </c>
      <c r="M8" s="13">
        <f t="shared" si="5"/>
        <v>0</v>
      </c>
      <c r="N8" s="18">
        <f t="shared" si="6"/>
        <v>1000000</v>
      </c>
      <c r="O8" s="9" t="str">
        <f t="shared" si="7"/>
        <v>MENOR VALOR</v>
      </c>
    </row>
    <row r="9" spans="1:16" x14ac:dyDescent="0.2">
      <c r="A9" s="5">
        <v>6</v>
      </c>
      <c r="B9" s="25"/>
      <c r="C9" s="6" t="s">
        <v>34</v>
      </c>
      <c r="D9" s="22"/>
      <c r="E9" s="9" t="s">
        <v>13</v>
      </c>
      <c r="F9" s="10">
        <v>1</v>
      </c>
      <c r="G9" s="16">
        <v>700000</v>
      </c>
      <c r="H9" s="11">
        <v>700000</v>
      </c>
      <c r="I9" s="11">
        <f t="shared" si="1"/>
        <v>700000</v>
      </c>
      <c r="J9" s="11">
        <f t="shared" si="2"/>
        <v>700000</v>
      </c>
      <c r="K9" s="11">
        <f t="shared" si="3"/>
        <v>700000</v>
      </c>
      <c r="L9" s="12">
        <f t="shared" si="4"/>
        <v>0</v>
      </c>
      <c r="M9" s="13">
        <f t="shared" si="5"/>
        <v>0</v>
      </c>
      <c r="N9" s="18">
        <f t="shared" si="6"/>
        <v>700000</v>
      </c>
      <c r="O9" s="9" t="str">
        <f t="shared" si="7"/>
        <v>MENOR VALOR</v>
      </c>
    </row>
    <row r="10" spans="1:16" x14ac:dyDescent="0.2">
      <c r="A10" s="5">
        <v>7</v>
      </c>
      <c r="B10" s="25"/>
      <c r="C10" s="6" t="s">
        <v>35</v>
      </c>
      <c r="D10" s="22"/>
      <c r="E10" s="9" t="s">
        <v>13</v>
      </c>
      <c r="F10" s="10">
        <v>1</v>
      </c>
      <c r="G10" s="16">
        <v>800000</v>
      </c>
      <c r="H10" s="11">
        <v>800000</v>
      </c>
      <c r="I10" s="11">
        <f t="shared" si="1"/>
        <v>800000</v>
      </c>
      <c r="J10" s="11">
        <f t="shared" si="2"/>
        <v>800000</v>
      </c>
      <c r="K10" s="11">
        <f t="shared" si="3"/>
        <v>800000</v>
      </c>
      <c r="L10" s="12">
        <f t="shared" si="4"/>
        <v>0</v>
      </c>
      <c r="M10" s="13">
        <f t="shared" si="5"/>
        <v>0</v>
      </c>
      <c r="N10" s="18">
        <f t="shared" si="6"/>
        <v>800000</v>
      </c>
      <c r="O10" s="9" t="str">
        <f t="shared" si="7"/>
        <v>MENOR VALOR</v>
      </c>
    </row>
    <row r="11" spans="1:16" x14ac:dyDescent="0.2">
      <c r="A11" s="5">
        <v>8</v>
      </c>
      <c r="B11" s="25" t="s">
        <v>17</v>
      </c>
      <c r="C11" s="6" t="s">
        <v>36</v>
      </c>
      <c r="D11" s="22"/>
      <c r="E11" s="9" t="s">
        <v>13</v>
      </c>
      <c r="F11" s="10">
        <v>1</v>
      </c>
      <c r="G11" s="16">
        <v>750000</v>
      </c>
      <c r="H11" s="11">
        <v>750000</v>
      </c>
      <c r="I11" s="11">
        <f t="shared" si="1"/>
        <v>750000</v>
      </c>
      <c r="J11" s="11">
        <f t="shared" si="2"/>
        <v>750000</v>
      </c>
      <c r="K11" s="11">
        <f t="shared" si="3"/>
        <v>750000</v>
      </c>
      <c r="L11" s="12">
        <f t="shared" si="4"/>
        <v>0</v>
      </c>
      <c r="M11" s="13">
        <f t="shared" si="5"/>
        <v>0</v>
      </c>
      <c r="N11" s="18">
        <f t="shared" si="6"/>
        <v>750000</v>
      </c>
      <c r="O11" s="9" t="str">
        <f t="shared" si="7"/>
        <v>MENOR VALOR</v>
      </c>
    </row>
    <row r="12" spans="1:16" x14ac:dyDescent="0.2">
      <c r="A12" s="5">
        <v>9</v>
      </c>
      <c r="B12" s="25"/>
      <c r="C12" s="6" t="s">
        <v>37</v>
      </c>
      <c r="D12" s="22"/>
      <c r="E12" s="9" t="s">
        <v>13</v>
      </c>
      <c r="F12" s="10">
        <v>1</v>
      </c>
      <c r="G12" s="16">
        <v>900000</v>
      </c>
      <c r="H12" s="11">
        <v>900000</v>
      </c>
      <c r="I12" s="11">
        <f t="shared" si="1"/>
        <v>900000</v>
      </c>
      <c r="J12" s="11">
        <f t="shared" si="2"/>
        <v>900000</v>
      </c>
      <c r="K12" s="11">
        <f t="shared" si="3"/>
        <v>900000</v>
      </c>
      <c r="L12" s="12">
        <f t="shared" si="4"/>
        <v>0</v>
      </c>
      <c r="M12" s="13">
        <f t="shared" si="5"/>
        <v>0</v>
      </c>
      <c r="N12" s="18">
        <f t="shared" si="6"/>
        <v>900000</v>
      </c>
      <c r="O12" s="9" t="str">
        <f t="shared" si="7"/>
        <v>MENOR VALOR</v>
      </c>
    </row>
    <row r="13" spans="1:16" x14ac:dyDescent="0.2">
      <c r="A13" s="5">
        <v>10</v>
      </c>
      <c r="B13" s="25" t="s">
        <v>18</v>
      </c>
      <c r="C13" s="6" t="s">
        <v>38</v>
      </c>
      <c r="D13" s="22"/>
      <c r="E13" s="9" t="s">
        <v>13</v>
      </c>
      <c r="F13" s="10">
        <v>1</v>
      </c>
      <c r="G13" s="16">
        <v>700000</v>
      </c>
      <c r="H13" s="11">
        <v>700000</v>
      </c>
      <c r="I13" s="11">
        <f t="shared" si="1"/>
        <v>700000</v>
      </c>
      <c r="J13" s="11">
        <f t="shared" si="2"/>
        <v>700000</v>
      </c>
      <c r="K13" s="11">
        <f t="shared" si="3"/>
        <v>700000</v>
      </c>
      <c r="L13" s="12">
        <f t="shared" si="4"/>
        <v>0</v>
      </c>
      <c r="M13" s="13">
        <f t="shared" si="5"/>
        <v>0</v>
      </c>
      <c r="N13" s="18">
        <f t="shared" si="6"/>
        <v>700000</v>
      </c>
      <c r="O13" s="9" t="str">
        <f t="shared" si="7"/>
        <v>MENOR VALOR</v>
      </c>
    </row>
    <row r="14" spans="1:16" x14ac:dyDescent="0.2">
      <c r="A14" s="5">
        <v>11</v>
      </c>
      <c r="B14" s="25"/>
      <c r="C14" s="6" t="s">
        <v>39</v>
      </c>
      <c r="D14" s="22"/>
      <c r="E14" s="9" t="s">
        <v>13</v>
      </c>
      <c r="F14" s="10">
        <v>1</v>
      </c>
      <c r="G14" s="16">
        <v>450000</v>
      </c>
      <c r="H14" s="11">
        <v>450000</v>
      </c>
      <c r="I14" s="11">
        <f t="shared" si="1"/>
        <v>450000</v>
      </c>
      <c r="J14" s="11">
        <f t="shared" si="2"/>
        <v>450000</v>
      </c>
      <c r="K14" s="11">
        <f t="shared" si="3"/>
        <v>450000</v>
      </c>
      <c r="L14" s="12">
        <f t="shared" si="4"/>
        <v>0</v>
      </c>
      <c r="M14" s="13">
        <f t="shared" si="5"/>
        <v>0</v>
      </c>
      <c r="N14" s="18">
        <f t="shared" si="6"/>
        <v>450000</v>
      </c>
      <c r="O14" s="9" t="str">
        <f t="shared" si="7"/>
        <v>MENOR VALOR</v>
      </c>
    </row>
    <row r="15" spans="1:16" x14ac:dyDescent="0.2">
      <c r="A15" s="5">
        <v>12</v>
      </c>
      <c r="B15" s="25"/>
      <c r="C15" s="6" t="s">
        <v>40</v>
      </c>
      <c r="D15" s="22"/>
      <c r="E15" s="9" t="s">
        <v>13</v>
      </c>
      <c r="F15" s="10">
        <v>1</v>
      </c>
      <c r="G15" s="16">
        <v>1920000</v>
      </c>
      <c r="H15" s="11">
        <v>1920000</v>
      </c>
      <c r="I15" s="11">
        <f t="shared" si="1"/>
        <v>1920000</v>
      </c>
      <c r="J15" s="11">
        <f t="shared" si="2"/>
        <v>1920000</v>
      </c>
      <c r="K15" s="11">
        <f t="shared" si="3"/>
        <v>1920000</v>
      </c>
      <c r="L15" s="12">
        <f t="shared" si="4"/>
        <v>0</v>
      </c>
      <c r="M15" s="13">
        <f t="shared" si="5"/>
        <v>0</v>
      </c>
      <c r="N15" s="18">
        <f t="shared" si="6"/>
        <v>1920000</v>
      </c>
      <c r="O15" s="9" t="str">
        <f t="shared" si="7"/>
        <v>MENOR VALOR</v>
      </c>
    </row>
    <row r="16" spans="1:16" x14ac:dyDescent="0.2">
      <c r="A16" s="5">
        <v>13</v>
      </c>
      <c r="B16" s="25"/>
      <c r="C16" s="6" t="s">
        <v>41</v>
      </c>
      <c r="D16" s="22"/>
      <c r="E16" s="9" t="s">
        <v>13</v>
      </c>
      <c r="F16" s="10">
        <v>1</v>
      </c>
      <c r="G16" s="16">
        <v>750000</v>
      </c>
      <c r="H16" s="11">
        <v>750000</v>
      </c>
      <c r="I16" s="11">
        <f t="shared" si="1"/>
        <v>750000</v>
      </c>
      <c r="J16" s="11">
        <f t="shared" si="2"/>
        <v>750000</v>
      </c>
      <c r="K16" s="11">
        <f t="shared" si="3"/>
        <v>750000</v>
      </c>
      <c r="L16" s="12">
        <f t="shared" si="4"/>
        <v>0</v>
      </c>
      <c r="M16" s="13">
        <f t="shared" si="5"/>
        <v>0</v>
      </c>
      <c r="N16" s="18">
        <f t="shared" si="6"/>
        <v>750000</v>
      </c>
      <c r="O16" s="9" t="str">
        <f t="shared" si="7"/>
        <v>MENOR VALOR</v>
      </c>
    </row>
    <row r="17" spans="1:15" x14ac:dyDescent="0.2">
      <c r="A17" s="5">
        <v>14</v>
      </c>
      <c r="B17" s="25" t="s">
        <v>19</v>
      </c>
      <c r="C17" s="6" t="s">
        <v>42</v>
      </c>
      <c r="D17" s="22"/>
      <c r="E17" s="9" t="s">
        <v>13</v>
      </c>
      <c r="F17" s="10">
        <v>1</v>
      </c>
      <c r="G17" s="16">
        <v>3617500</v>
      </c>
      <c r="H17" s="11">
        <v>3617500</v>
      </c>
      <c r="I17" s="11">
        <f t="shared" si="1"/>
        <v>3617500</v>
      </c>
      <c r="J17" s="11">
        <f t="shared" si="2"/>
        <v>3617500</v>
      </c>
      <c r="K17" s="11">
        <f t="shared" si="3"/>
        <v>3617500</v>
      </c>
      <c r="L17" s="12">
        <f t="shared" si="4"/>
        <v>0</v>
      </c>
      <c r="M17" s="13">
        <f t="shared" si="5"/>
        <v>0</v>
      </c>
      <c r="N17" s="18">
        <f t="shared" si="6"/>
        <v>3617500</v>
      </c>
      <c r="O17" s="9" t="str">
        <f t="shared" si="7"/>
        <v>MENOR VALOR</v>
      </c>
    </row>
    <row r="18" spans="1:15" x14ac:dyDescent="0.2">
      <c r="A18" s="5">
        <v>15</v>
      </c>
      <c r="B18" s="25"/>
      <c r="C18" s="6" t="s">
        <v>43</v>
      </c>
      <c r="D18" s="22"/>
      <c r="E18" s="9" t="s">
        <v>13</v>
      </c>
      <c r="F18" s="10">
        <v>1</v>
      </c>
      <c r="G18" s="16">
        <v>960000</v>
      </c>
      <c r="H18" s="11">
        <v>960000</v>
      </c>
      <c r="I18" s="11">
        <f t="shared" si="1"/>
        <v>960000</v>
      </c>
      <c r="J18" s="11">
        <f t="shared" si="2"/>
        <v>960000</v>
      </c>
      <c r="K18" s="11">
        <f t="shared" si="3"/>
        <v>960000</v>
      </c>
      <c r="L18" s="12">
        <f t="shared" si="4"/>
        <v>0</v>
      </c>
      <c r="M18" s="13">
        <f t="shared" si="5"/>
        <v>0</v>
      </c>
      <c r="N18" s="18">
        <f t="shared" si="6"/>
        <v>960000</v>
      </c>
      <c r="O18" s="9" t="str">
        <f t="shared" si="7"/>
        <v>MENOR VALOR</v>
      </c>
    </row>
    <row r="19" spans="1:15" x14ac:dyDescent="0.2">
      <c r="A19" s="5">
        <v>16</v>
      </c>
      <c r="B19" s="25"/>
      <c r="C19" s="6" t="s">
        <v>44</v>
      </c>
      <c r="D19" s="22"/>
      <c r="E19" s="9" t="s">
        <v>13</v>
      </c>
      <c r="F19" s="10">
        <v>1</v>
      </c>
      <c r="G19" s="16">
        <v>1900000</v>
      </c>
      <c r="H19" s="11">
        <v>1900000</v>
      </c>
      <c r="I19" s="11">
        <f t="shared" si="1"/>
        <v>1900000</v>
      </c>
      <c r="J19" s="11">
        <f t="shared" si="2"/>
        <v>1900000</v>
      </c>
      <c r="K19" s="11">
        <f t="shared" si="3"/>
        <v>1900000</v>
      </c>
      <c r="L19" s="12">
        <f t="shared" si="4"/>
        <v>0</v>
      </c>
      <c r="M19" s="13">
        <f t="shared" si="5"/>
        <v>0</v>
      </c>
      <c r="N19" s="18">
        <f t="shared" si="6"/>
        <v>1900000</v>
      </c>
      <c r="O19" s="9" t="str">
        <f t="shared" si="7"/>
        <v>MENOR VALOR</v>
      </c>
    </row>
    <row r="20" spans="1:15" x14ac:dyDescent="0.2">
      <c r="A20" s="5">
        <v>17</v>
      </c>
      <c r="B20" s="25" t="s">
        <v>20</v>
      </c>
      <c r="C20" s="6" t="s">
        <v>45</v>
      </c>
      <c r="D20" s="22"/>
      <c r="E20" s="9" t="s">
        <v>13</v>
      </c>
      <c r="F20" s="10">
        <v>1</v>
      </c>
      <c r="G20" s="16">
        <v>1400000</v>
      </c>
      <c r="H20" s="11">
        <v>1400000</v>
      </c>
      <c r="I20" s="11">
        <f t="shared" si="1"/>
        <v>1400000</v>
      </c>
      <c r="J20" s="11">
        <f t="shared" si="2"/>
        <v>1400000</v>
      </c>
      <c r="K20" s="11">
        <f t="shared" si="3"/>
        <v>1400000</v>
      </c>
      <c r="L20" s="12">
        <f t="shared" si="4"/>
        <v>0</v>
      </c>
      <c r="M20" s="13">
        <f t="shared" si="5"/>
        <v>0</v>
      </c>
      <c r="N20" s="18">
        <f t="shared" si="6"/>
        <v>1400000</v>
      </c>
      <c r="O20" s="9" t="str">
        <f t="shared" si="7"/>
        <v>MENOR VALOR</v>
      </c>
    </row>
    <row r="21" spans="1:15" x14ac:dyDescent="0.2">
      <c r="A21" s="5">
        <v>18</v>
      </c>
      <c r="B21" s="25"/>
      <c r="C21" s="6" t="s">
        <v>46</v>
      </c>
      <c r="D21" s="22"/>
      <c r="E21" s="9" t="s">
        <v>13</v>
      </c>
      <c r="F21" s="10">
        <v>1</v>
      </c>
      <c r="G21" s="16">
        <v>1100000</v>
      </c>
      <c r="H21" s="11">
        <v>1100000</v>
      </c>
      <c r="I21" s="11">
        <f t="shared" si="1"/>
        <v>1100000</v>
      </c>
      <c r="J21" s="11">
        <f t="shared" si="2"/>
        <v>1100000</v>
      </c>
      <c r="K21" s="11">
        <f t="shared" si="3"/>
        <v>1100000</v>
      </c>
      <c r="L21" s="12">
        <f t="shared" si="4"/>
        <v>0</v>
      </c>
      <c r="M21" s="13">
        <f t="shared" si="5"/>
        <v>0</v>
      </c>
      <c r="N21" s="18">
        <f t="shared" si="6"/>
        <v>1100000</v>
      </c>
      <c r="O21" s="9" t="str">
        <f t="shared" si="7"/>
        <v>MENOR VALOR</v>
      </c>
    </row>
    <row r="22" spans="1:15" x14ac:dyDescent="0.2">
      <c r="A22" s="5">
        <v>19</v>
      </c>
      <c r="B22" s="25"/>
      <c r="C22" s="6" t="s">
        <v>47</v>
      </c>
      <c r="D22" s="22"/>
      <c r="E22" s="9" t="s">
        <v>13</v>
      </c>
      <c r="F22" s="10">
        <v>1</v>
      </c>
      <c r="G22" s="16">
        <v>1400000</v>
      </c>
      <c r="H22" s="11">
        <v>1400000</v>
      </c>
      <c r="I22" s="11">
        <f t="shared" si="1"/>
        <v>1400000</v>
      </c>
      <c r="J22" s="11">
        <f t="shared" si="2"/>
        <v>1400000</v>
      </c>
      <c r="K22" s="11">
        <f t="shared" si="3"/>
        <v>1400000</v>
      </c>
      <c r="L22" s="12">
        <f t="shared" si="4"/>
        <v>0</v>
      </c>
      <c r="M22" s="13">
        <f t="shared" si="5"/>
        <v>0</v>
      </c>
      <c r="N22" s="18">
        <f t="shared" si="6"/>
        <v>1400000</v>
      </c>
      <c r="O22" s="9" t="str">
        <f t="shared" si="7"/>
        <v>MENOR VALOR</v>
      </c>
    </row>
    <row r="23" spans="1:15" x14ac:dyDescent="0.2">
      <c r="A23" s="5">
        <v>20</v>
      </c>
      <c r="B23" s="25"/>
      <c r="C23" s="6" t="s">
        <v>48</v>
      </c>
      <c r="D23" s="22"/>
      <c r="E23" s="9" t="s">
        <v>13</v>
      </c>
      <c r="F23" s="10">
        <v>1</v>
      </c>
      <c r="G23" s="16">
        <v>1920000</v>
      </c>
      <c r="H23" s="11">
        <v>1920000</v>
      </c>
      <c r="I23" s="11">
        <f t="shared" si="1"/>
        <v>1920000</v>
      </c>
      <c r="J23" s="11">
        <f t="shared" si="2"/>
        <v>1920000</v>
      </c>
      <c r="K23" s="11">
        <f t="shared" si="3"/>
        <v>1920000</v>
      </c>
      <c r="L23" s="12">
        <f t="shared" si="4"/>
        <v>0</v>
      </c>
      <c r="M23" s="13">
        <f t="shared" si="5"/>
        <v>0</v>
      </c>
      <c r="N23" s="18">
        <f t="shared" si="6"/>
        <v>1920000</v>
      </c>
      <c r="O23" s="9" t="str">
        <f t="shared" si="7"/>
        <v>MENOR VALOR</v>
      </c>
    </row>
    <row r="24" spans="1:15" x14ac:dyDescent="0.2">
      <c r="A24" s="5">
        <v>21</v>
      </c>
      <c r="B24" s="25"/>
      <c r="C24" s="6" t="s">
        <v>49</v>
      </c>
      <c r="D24" s="22"/>
      <c r="E24" s="9" t="s">
        <v>13</v>
      </c>
      <c r="F24" s="10">
        <v>1</v>
      </c>
      <c r="G24" s="16">
        <v>800000</v>
      </c>
      <c r="H24" s="11">
        <v>800000</v>
      </c>
      <c r="I24" s="11">
        <f t="shared" si="1"/>
        <v>800000</v>
      </c>
      <c r="J24" s="11">
        <f t="shared" si="2"/>
        <v>800000</v>
      </c>
      <c r="K24" s="11">
        <f t="shared" si="3"/>
        <v>800000</v>
      </c>
      <c r="L24" s="12">
        <f t="shared" si="4"/>
        <v>0</v>
      </c>
      <c r="M24" s="13">
        <f t="shared" si="5"/>
        <v>0</v>
      </c>
      <c r="N24" s="18">
        <f t="shared" si="6"/>
        <v>800000</v>
      </c>
      <c r="O24" s="9" t="str">
        <f t="shared" si="7"/>
        <v>MENOR VALOR</v>
      </c>
    </row>
    <row r="25" spans="1:15" x14ac:dyDescent="0.2">
      <c r="A25" s="5">
        <v>22</v>
      </c>
      <c r="B25" s="25"/>
      <c r="C25" s="6" t="s">
        <v>50</v>
      </c>
      <c r="D25" s="22"/>
      <c r="E25" s="9" t="s">
        <v>13</v>
      </c>
      <c r="F25" s="10">
        <v>1</v>
      </c>
      <c r="G25" s="16">
        <v>4000000</v>
      </c>
      <c r="H25" s="11">
        <v>4000000</v>
      </c>
      <c r="I25" s="11">
        <f t="shared" si="1"/>
        <v>4000000</v>
      </c>
      <c r="J25" s="11">
        <f t="shared" si="2"/>
        <v>4000000</v>
      </c>
      <c r="K25" s="11">
        <f t="shared" si="3"/>
        <v>4000000</v>
      </c>
      <c r="L25" s="12">
        <f t="shared" si="4"/>
        <v>0</v>
      </c>
      <c r="M25" s="13">
        <f t="shared" si="5"/>
        <v>0</v>
      </c>
      <c r="N25" s="18">
        <f t="shared" si="6"/>
        <v>4000000</v>
      </c>
      <c r="O25" s="9" t="str">
        <f t="shared" si="7"/>
        <v>MENOR VALOR</v>
      </c>
    </row>
    <row r="26" spans="1:15" x14ac:dyDescent="0.2">
      <c r="A26" s="5">
        <v>23</v>
      </c>
      <c r="B26" s="25"/>
      <c r="C26" s="6" t="s">
        <v>51</v>
      </c>
      <c r="D26" s="22"/>
      <c r="E26" s="9" t="s">
        <v>13</v>
      </c>
      <c r="F26" s="10">
        <v>1</v>
      </c>
      <c r="G26" s="16">
        <f>G17*2</f>
        <v>7235000</v>
      </c>
      <c r="H26" s="11">
        <v>7235000</v>
      </c>
      <c r="I26" s="11">
        <f t="shared" si="1"/>
        <v>7235000</v>
      </c>
      <c r="J26" s="11">
        <f t="shared" si="2"/>
        <v>7235000</v>
      </c>
      <c r="K26" s="11">
        <f t="shared" si="3"/>
        <v>7235000</v>
      </c>
      <c r="L26" s="12">
        <f t="shared" si="4"/>
        <v>0</v>
      </c>
      <c r="M26" s="13">
        <f t="shared" si="5"/>
        <v>0</v>
      </c>
      <c r="N26" s="18">
        <f t="shared" si="6"/>
        <v>7235000</v>
      </c>
      <c r="O26" s="9" t="str">
        <f t="shared" si="7"/>
        <v>MENOR VALOR</v>
      </c>
    </row>
    <row r="27" spans="1:15" x14ac:dyDescent="0.2">
      <c r="A27" s="5">
        <v>24</v>
      </c>
      <c r="B27" s="25" t="s">
        <v>21</v>
      </c>
      <c r="C27" s="6" t="s">
        <v>52</v>
      </c>
      <c r="D27" s="22"/>
      <c r="E27" s="9" t="s">
        <v>13</v>
      </c>
      <c r="F27" s="10">
        <v>1</v>
      </c>
      <c r="G27" s="16">
        <v>1000000</v>
      </c>
      <c r="H27" s="11">
        <v>1000000</v>
      </c>
      <c r="I27" s="11">
        <f t="shared" si="1"/>
        <v>1000000</v>
      </c>
      <c r="J27" s="11">
        <f t="shared" si="2"/>
        <v>1000000</v>
      </c>
      <c r="K27" s="11">
        <f t="shared" si="3"/>
        <v>1000000</v>
      </c>
      <c r="L27" s="12">
        <f t="shared" si="4"/>
        <v>0</v>
      </c>
      <c r="M27" s="13">
        <f t="shared" si="5"/>
        <v>0</v>
      </c>
      <c r="N27" s="18">
        <f t="shared" si="6"/>
        <v>1000000</v>
      </c>
      <c r="O27" s="9" t="str">
        <f t="shared" si="7"/>
        <v>MENOR VALOR</v>
      </c>
    </row>
    <row r="28" spans="1:15" x14ac:dyDescent="0.2">
      <c r="A28" s="5">
        <v>25</v>
      </c>
      <c r="B28" s="25"/>
      <c r="C28" s="6" t="s">
        <v>53</v>
      </c>
      <c r="D28" s="22"/>
      <c r="E28" s="9" t="s">
        <v>13</v>
      </c>
      <c r="F28" s="10">
        <v>1</v>
      </c>
      <c r="G28" s="17">
        <v>960000</v>
      </c>
      <c r="H28" s="11">
        <v>960000</v>
      </c>
      <c r="I28" s="11">
        <f t="shared" si="1"/>
        <v>960000</v>
      </c>
      <c r="J28" s="11">
        <f t="shared" si="2"/>
        <v>960000</v>
      </c>
      <c r="K28" s="11">
        <f t="shared" si="3"/>
        <v>960000</v>
      </c>
      <c r="L28" s="12">
        <f t="shared" si="4"/>
        <v>0</v>
      </c>
      <c r="M28" s="13">
        <f t="shared" si="5"/>
        <v>0</v>
      </c>
      <c r="N28" s="18">
        <f t="shared" si="6"/>
        <v>960000</v>
      </c>
      <c r="O28" s="9" t="str">
        <f t="shared" si="7"/>
        <v>MENOR VALOR</v>
      </c>
    </row>
    <row r="29" spans="1:15" x14ac:dyDescent="0.2">
      <c r="A29" s="5">
        <v>26</v>
      </c>
      <c r="B29" s="25"/>
      <c r="C29" s="6" t="s">
        <v>54</v>
      </c>
      <c r="D29" s="22"/>
      <c r="E29" s="9" t="s">
        <v>13</v>
      </c>
      <c r="F29" s="10">
        <v>1</v>
      </c>
      <c r="G29" s="17">
        <v>800000</v>
      </c>
      <c r="H29" s="11">
        <v>800000</v>
      </c>
      <c r="I29" s="11">
        <f t="shared" si="1"/>
        <v>800000</v>
      </c>
      <c r="J29" s="11">
        <f t="shared" si="2"/>
        <v>800000</v>
      </c>
      <c r="K29" s="11">
        <f t="shared" si="3"/>
        <v>800000</v>
      </c>
      <c r="L29" s="12">
        <f t="shared" si="4"/>
        <v>0</v>
      </c>
      <c r="M29" s="13">
        <f t="shared" si="5"/>
        <v>0</v>
      </c>
      <c r="N29" s="18">
        <f t="shared" si="6"/>
        <v>800000</v>
      </c>
      <c r="O29" s="9" t="str">
        <f t="shared" si="7"/>
        <v>MENOR VALOR</v>
      </c>
    </row>
    <row r="30" spans="1:15" x14ac:dyDescent="0.2">
      <c r="A30" s="5">
        <v>27</v>
      </c>
      <c r="B30" s="25" t="s">
        <v>22</v>
      </c>
      <c r="C30" s="6" t="s">
        <v>55</v>
      </c>
      <c r="D30" s="22" t="s">
        <v>62</v>
      </c>
      <c r="E30" s="9" t="s">
        <v>13</v>
      </c>
      <c r="F30" s="10">
        <v>1</v>
      </c>
      <c r="G30" s="17">
        <v>2800000</v>
      </c>
      <c r="H30" s="11">
        <v>2800000</v>
      </c>
      <c r="I30" s="11">
        <f t="shared" ref="I30:I54" si="8">+MIN(G30:H30)</f>
        <v>2800000</v>
      </c>
      <c r="J30" s="11">
        <f t="shared" ref="J30:J54" si="9">+AVERAGE(G30:H30)</f>
        <v>2800000</v>
      </c>
      <c r="K30" s="11">
        <f t="shared" ref="K30:K54" si="10">+MEDIAN(G30:H30)</f>
        <v>2800000</v>
      </c>
      <c r="L30" s="12">
        <f t="shared" ref="L30:L54" si="11">_xlfn.STDEV.P(G30:H30)</f>
        <v>0</v>
      </c>
      <c r="M30" s="13">
        <f t="shared" ref="M30:M54" si="12">+L30/J30</f>
        <v>0</v>
      </c>
      <c r="N30" s="18">
        <f t="shared" ref="N30:N54" si="13">IF(M30&lt;=0.15,J30,IF(AND(M30&gt;0.15,M30&lt;=0.49),K30,I30))</f>
        <v>2800000</v>
      </c>
      <c r="O30" s="9" t="str">
        <f t="shared" ref="O30:O54" si="14">IF(N30=I30, "MENOR VALOR", IF(N30=J30,"MEDIA ARITMETICA", IF(N30=K30,"MEDIANA")))</f>
        <v>MENOR VALOR</v>
      </c>
    </row>
    <row r="31" spans="1:15" x14ac:dyDescent="0.2">
      <c r="A31" s="5">
        <v>28</v>
      </c>
      <c r="B31" s="25"/>
      <c r="C31" s="6" t="s">
        <v>56</v>
      </c>
      <c r="D31" s="22"/>
      <c r="E31" s="9" t="s">
        <v>13</v>
      </c>
      <c r="F31" s="10">
        <v>1</v>
      </c>
      <c r="G31" s="17">
        <v>780000</v>
      </c>
      <c r="H31" s="11">
        <v>780000</v>
      </c>
      <c r="I31" s="11">
        <f t="shared" si="8"/>
        <v>780000</v>
      </c>
      <c r="J31" s="11">
        <f t="shared" si="9"/>
        <v>780000</v>
      </c>
      <c r="K31" s="11">
        <f t="shared" si="10"/>
        <v>780000</v>
      </c>
      <c r="L31" s="12">
        <f t="shared" si="11"/>
        <v>0</v>
      </c>
      <c r="M31" s="13">
        <f t="shared" si="12"/>
        <v>0</v>
      </c>
      <c r="N31" s="18">
        <f t="shared" si="13"/>
        <v>780000</v>
      </c>
      <c r="O31" s="9" t="str">
        <f t="shared" si="14"/>
        <v>MENOR VALOR</v>
      </c>
    </row>
    <row r="32" spans="1:15" x14ac:dyDescent="0.2">
      <c r="A32" s="5">
        <v>29</v>
      </c>
      <c r="B32" s="25"/>
      <c r="C32" s="6" t="s">
        <v>57</v>
      </c>
      <c r="D32" s="22"/>
      <c r="E32" s="9" t="s">
        <v>13</v>
      </c>
      <c r="F32" s="10">
        <v>1</v>
      </c>
      <c r="G32" s="17">
        <v>2800000</v>
      </c>
      <c r="H32" s="11">
        <v>2800000</v>
      </c>
      <c r="I32" s="11">
        <f t="shared" si="8"/>
        <v>2800000</v>
      </c>
      <c r="J32" s="11">
        <f t="shared" si="9"/>
        <v>2800000</v>
      </c>
      <c r="K32" s="11">
        <f t="shared" si="10"/>
        <v>2800000</v>
      </c>
      <c r="L32" s="12">
        <f t="shared" si="11"/>
        <v>0</v>
      </c>
      <c r="M32" s="13">
        <f t="shared" si="12"/>
        <v>0</v>
      </c>
      <c r="N32" s="18">
        <f t="shared" si="13"/>
        <v>2800000</v>
      </c>
      <c r="O32" s="9" t="str">
        <f t="shared" si="14"/>
        <v>MENOR VALOR</v>
      </c>
    </row>
    <row r="33" spans="1:15" x14ac:dyDescent="0.2">
      <c r="A33" s="5">
        <v>30</v>
      </c>
      <c r="B33" s="25"/>
      <c r="C33" s="6" t="s">
        <v>58</v>
      </c>
      <c r="D33" s="22"/>
      <c r="E33" s="9" t="s">
        <v>13</v>
      </c>
      <c r="F33" s="10">
        <v>1</v>
      </c>
      <c r="G33" s="17">
        <v>3500000</v>
      </c>
      <c r="H33" s="11">
        <v>3500000</v>
      </c>
      <c r="I33" s="11">
        <f t="shared" si="8"/>
        <v>3500000</v>
      </c>
      <c r="J33" s="11">
        <f t="shared" si="9"/>
        <v>3500000</v>
      </c>
      <c r="K33" s="11">
        <f t="shared" si="10"/>
        <v>3500000</v>
      </c>
      <c r="L33" s="12">
        <f t="shared" si="11"/>
        <v>0</v>
      </c>
      <c r="M33" s="13">
        <f t="shared" si="12"/>
        <v>0</v>
      </c>
      <c r="N33" s="18">
        <f t="shared" si="13"/>
        <v>3500000</v>
      </c>
      <c r="O33" s="9" t="str">
        <f t="shared" si="14"/>
        <v>MENOR VALOR</v>
      </c>
    </row>
    <row r="34" spans="1:15" x14ac:dyDescent="0.2">
      <c r="A34" s="5">
        <v>31</v>
      </c>
      <c r="B34" s="25"/>
      <c r="C34" s="6" t="s">
        <v>59</v>
      </c>
      <c r="D34" s="22"/>
      <c r="E34" s="9" t="s">
        <v>13</v>
      </c>
      <c r="F34" s="10">
        <v>1</v>
      </c>
      <c r="G34" s="17">
        <v>450000</v>
      </c>
      <c r="H34" s="11">
        <v>500000</v>
      </c>
      <c r="I34" s="11">
        <f t="shared" si="8"/>
        <v>450000</v>
      </c>
      <c r="J34" s="11">
        <f t="shared" si="9"/>
        <v>475000</v>
      </c>
      <c r="K34" s="11">
        <f t="shared" si="10"/>
        <v>475000</v>
      </c>
      <c r="L34" s="12">
        <f t="shared" si="11"/>
        <v>25000</v>
      </c>
      <c r="M34" s="13">
        <f t="shared" si="12"/>
        <v>5.2631578947368418E-2</v>
      </c>
      <c r="N34" s="18">
        <f t="shared" si="13"/>
        <v>475000</v>
      </c>
      <c r="O34" s="9" t="str">
        <f t="shared" si="14"/>
        <v>MEDIA ARITMETICA</v>
      </c>
    </row>
    <row r="35" spans="1:15" x14ac:dyDescent="0.2">
      <c r="A35" s="5">
        <v>32</v>
      </c>
      <c r="B35" s="25" t="s">
        <v>23</v>
      </c>
      <c r="C35" s="6" t="s">
        <v>55</v>
      </c>
      <c r="D35" s="22"/>
      <c r="E35" s="9" t="s">
        <v>13</v>
      </c>
      <c r="F35" s="10">
        <v>1</v>
      </c>
      <c r="G35" s="17">
        <v>3000000</v>
      </c>
      <c r="H35" s="11">
        <v>3000000</v>
      </c>
      <c r="I35" s="11">
        <f t="shared" si="8"/>
        <v>3000000</v>
      </c>
      <c r="J35" s="11">
        <f t="shared" si="9"/>
        <v>3000000</v>
      </c>
      <c r="K35" s="11">
        <f t="shared" si="10"/>
        <v>3000000</v>
      </c>
      <c r="L35" s="12">
        <f t="shared" si="11"/>
        <v>0</v>
      </c>
      <c r="M35" s="13">
        <f t="shared" si="12"/>
        <v>0</v>
      </c>
      <c r="N35" s="18">
        <f t="shared" si="13"/>
        <v>3000000</v>
      </c>
      <c r="O35" s="9" t="str">
        <f t="shared" si="14"/>
        <v>MENOR VALOR</v>
      </c>
    </row>
    <row r="36" spans="1:15" x14ac:dyDescent="0.2">
      <c r="A36" s="5">
        <v>33</v>
      </c>
      <c r="B36" s="25"/>
      <c r="C36" s="6" t="s">
        <v>56</v>
      </c>
      <c r="D36" s="22"/>
      <c r="E36" s="9" t="s">
        <v>13</v>
      </c>
      <c r="F36" s="10">
        <v>1</v>
      </c>
      <c r="G36" s="17">
        <v>780000</v>
      </c>
      <c r="H36" s="11">
        <v>780000</v>
      </c>
      <c r="I36" s="11">
        <f t="shared" si="8"/>
        <v>780000</v>
      </c>
      <c r="J36" s="11">
        <f t="shared" si="9"/>
        <v>780000</v>
      </c>
      <c r="K36" s="11">
        <f t="shared" si="10"/>
        <v>780000</v>
      </c>
      <c r="L36" s="12">
        <f t="shared" si="11"/>
        <v>0</v>
      </c>
      <c r="M36" s="13">
        <f t="shared" si="12"/>
        <v>0</v>
      </c>
      <c r="N36" s="18">
        <f t="shared" si="13"/>
        <v>780000</v>
      </c>
      <c r="O36" s="9" t="str">
        <f t="shared" si="14"/>
        <v>MENOR VALOR</v>
      </c>
    </row>
    <row r="37" spans="1:15" x14ac:dyDescent="0.2">
      <c r="A37" s="5">
        <v>34</v>
      </c>
      <c r="B37" s="25"/>
      <c r="C37" s="6" t="s">
        <v>57</v>
      </c>
      <c r="D37" s="22"/>
      <c r="E37" s="9" t="s">
        <v>13</v>
      </c>
      <c r="F37" s="10">
        <v>1</v>
      </c>
      <c r="G37" s="17">
        <v>3000000</v>
      </c>
      <c r="H37" s="11">
        <v>4000000</v>
      </c>
      <c r="I37" s="11">
        <f t="shared" si="8"/>
        <v>3000000</v>
      </c>
      <c r="J37" s="11">
        <f t="shared" si="9"/>
        <v>3500000</v>
      </c>
      <c r="K37" s="11">
        <f t="shared" si="10"/>
        <v>3500000</v>
      </c>
      <c r="L37" s="12">
        <f t="shared" si="11"/>
        <v>500000</v>
      </c>
      <c r="M37" s="13">
        <f t="shared" si="12"/>
        <v>0.14285714285714285</v>
      </c>
      <c r="N37" s="18">
        <f t="shared" si="13"/>
        <v>3500000</v>
      </c>
      <c r="O37" s="9" t="str">
        <f t="shared" si="14"/>
        <v>MEDIA ARITMETICA</v>
      </c>
    </row>
    <row r="38" spans="1:15" x14ac:dyDescent="0.2">
      <c r="A38" s="5">
        <v>35</v>
      </c>
      <c r="B38" s="25"/>
      <c r="C38" s="6" t="s">
        <v>58</v>
      </c>
      <c r="D38" s="22"/>
      <c r="E38" s="9" t="s">
        <v>13</v>
      </c>
      <c r="F38" s="10">
        <v>1</v>
      </c>
      <c r="G38" s="17">
        <v>3500000</v>
      </c>
      <c r="H38" s="11">
        <v>4000000</v>
      </c>
      <c r="I38" s="11">
        <f t="shared" si="8"/>
        <v>3500000</v>
      </c>
      <c r="J38" s="11">
        <f t="shared" si="9"/>
        <v>3750000</v>
      </c>
      <c r="K38" s="11">
        <f t="shared" si="10"/>
        <v>3750000</v>
      </c>
      <c r="L38" s="12">
        <f t="shared" si="11"/>
        <v>250000</v>
      </c>
      <c r="M38" s="13">
        <f t="shared" si="12"/>
        <v>6.6666666666666666E-2</v>
      </c>
      <c r="N38" s="18">
        <f t="shared" si="13"/>
        <v>3750000</v>
      </c>
      <c r="O38" s="9" t="str">
        <f t="shared" si="14"/>
        <v>MEDIA ARITMETICA</v>
      </c>
    </row>
    <row r="39" spans="1:15" x14ac:dyDescent="0.2">
      <c r="A39" s="5">
        <v>36</v>
      </c>
      <c r="B39" s="25"/>
      <c r="C39" s="6" t="s">
        <v>59</v>
      </c>
      <c r="D39" s="22"/>
      <c r="E39" s="9" t="s">
        <v>13</v>
      </c>
      <c r="F39" s="10">
        <v>1</v>
      </c>
      <c r="G39" s="17">
        <v>500000</v>
      </c>
      <c r="H39" s="11">
        <v>500000</v>
      </c>
      <c r="I39" s="11">
        <f t="shared" si="8"/>
        <v>500000</v>
      </c>
      <c r="J39" s="11">
        <f t="shared" si="9"/>
        <v>500000</v>
      </c>
      <c r="K39" s="11">
        <f t="shared" si="10"/>
        <v>500000</v>
      </c>
      <c r="L39" s="12">
        <f t="shared" si="11"/>
        <v>0</v>
      </c>
      <c r="M39" s="13">
        <f t="shared" si="12"/>
        <v>0</v>
      </c>
      <c r="N39" s="18">
        <f t="shared" si="13"/>
        <v>500000</v>
      </c>
      <c r="O39" s="9" t="str">
        <f t="shared" si="14"/>
        <v>MENOR VALOR</v>
      </c>
    </row>
    <row r="40" spans="1:15" x14ac:dyDescent="0.2">
      <c r="A40" s="5">
        <v>37</v>
      </c>
      <c r="B40" s="25" t="s">
        <v>24</v>
      </c>
      <c r="C40" s="6" t="s">
        <v>55</v>
      </c>
      <c r="D40" s="22"/>
      <c r="E40" s="9" t="s">
        <v>13</v>
      </c>
      <c r="F40" s="10">
        <v>1</v>
      </c>
      <c r="G40" s="17">
        <v>3000000</v>
      </c>
      <c r="H40" s="11">
        <v>3000000</v>
      </c>
      <c r="I40" s="11">
        <f t="shared" si="8"/>
        <v>3000000</v>
      </c>
      <c r="J40" s="11">
        <f t="shared" si="9"/>
        <v>3000000</v>
      </c>
      <c r="K40" s="11">
        <f t="shared" si="10"/>
        <v>3000000</v>
      </c>
      <c r="L40" s="12">
        <f t="shared" si="11"/>
        <v>0</v>
      </c>
      <c r="M40" s="13">
        <f t="shared" si="12"/>
        <v>0</v>
      </c>
      <c r="N40" s="18">
        <f t="shared" si="13"/>
        <v>3000000</v>
      </c>
      <c r="O40" s="9" t="str">
        <f t="shared" si="14"/>
        <v>MENOR VALOR</v>
      </c>
    </row>
    <row r="41" spans="1:15" x14ac:dyDescent="0.2">
      <c r="A41" s="5">
        <v>38</v>
      </c>
      <c r="B41" s="25"/>
      <c r="C41" s="6" t="s">
        <v>56</v>
      </c>
      <c r="D41" s="22"/>
      <c r="E41" s="9" t="s">
        <v>13</v>
      </c>
      <c r="F41" s="10">
        <v>1</v>
      </c>
      <c r="G41" s="17">
        <v>780000</v>
      </c>
      <c r="H41" s="11">
        <v>780000</v>
      </c>
      <c r="I41" s="11">
        <f t="shared" si="8"/>
        <v>780000</v>
      </c>
      <c r="J41" s="11">
        <f t="shared" si="9"/>
        <v>780000</v>
      </c>
      <c r="K41" s="11">
        <f t="shared" si="10"/>
        <v>780000</v>
      </c>
      <c r="L41" s="12">
        <f t="shared" si="11"/>
        <v>0</v>
      </c>
      <c r="M41" s="13">
        <f t="shared" si="12"/>
        <v>0</v>
      </c>
      <c r="N41" s="18">
        <f t="shared" si="13"/>
        <v>780000</v>
      </c>
      <c r="O41" s="9" t="str">
        <f t="shared" si="14"/>
        <v>MENOR VALOR</v>
      </c>
    </row>
    <row r="42" spans="1:15" x14ac:dyDescent="0.2">
      <c r="A42" s="5">
        <v>39</v>
      </c>
      <c r="B42" s="25"/>
      <c r="C42" s="6" t="s">
        <v>57</v>
      </c>
      <c r="D42" s="22"/>
      <c r="E42" s="9" t="s">
        <v>13</v>
      </c>
      <c r="F42" s="10">
        <v>1</v>
      </c>
      <c r="G42" s="17">
        <v>3000000</v>
      </c>
      <c r="H42" s="11">
        <v>4000000</v>
      </c>
      <c r="I42" s="11">
        <f t="shared" si="8"/>
        <v>3000000</v>
      </c>
      <c r="J42" s="11">
        <f t="shared" si="9"/>
        <v>3500000</v>
      </c>
      <c r="K42" s="11">
        <f t="shared" si="10"/>
        <v>3500000</v>
      </c>
      <c r="L42" s="12">
        <f t="shared" si="11"/>
        <v>500000</v>
      </c>
      <c r="M42" s="13">
        <f t="shared" si="12"/>
        <v>0.14285714285714285</v>
      </c>
      <c r="N42" s="18">
        <f t="shared" si="13"/>
        <v>3500000</v>
      </c>
      <c r="O42" s="9" t="str">
        <f t="shared" si="14"/>
        <v>MEDIA ARITMETICA</v>
      </c>
    </row>
    <row r="43" spans="1:15" x14ac:dyDescent="0.2">
      <c r="A43" s="5">
        <v>40</v>
      </c>
      <c r="B43" s="25"/>
      <c r="C43" s="6" t="s">
        <v>58</v>
      </c>
      <c r="D43" s="22"/>
      <c r="E43" s="9" t="s">
        <v>13</v>
      </c>
      <c r="F43" s="10">
        <v>1</v>
      </c>
      <c r="G43" s="17">
        <v>3500000</v>
      </c>
      <c r="H43" s="11">
        <v>4000000</v>
      </c>
      <c r="I43" s="11">
        <f t="shared" si="8"/>
        <v>3500000</v>
      </c>
      <c r="J43" s="11">
        <f t="shared" si="9"/>
        <v>3750000</v>
      </c>
      <c r="K43" s="11">
        <f t="shared" si="10"/>
        <v>3750000</v>
      </c>
      <c r="L43" s="12">
        <f t="shared" si="11"/>
        <v>250000</v>
      </c>
      <c r="M43" s="13">
        <f t="shared" si="12"/>
        <v>6.6666666666666666E-2</v>
      </c>
      <c r="N43" s="18">
        <f t="shared" si="13"/>
        <v>3750000</v>
      </c>
      <c r="O43" s="9" t="str">
        <f t="shared" si="14"/>
        <v>MEDIA ARITMETICA</v>
      </c>
    </row>
    <row r="44" spans="1:15" x14ac:dyDescent="0.2">
      <c r="A44" s="5">
        <v>41</v>
      </c>
      <c r="B44" s="25"/>
      <c r="C44" s="6" t="s">
        <v>59</v>
      </c>
      <c r="D44" s="22"/>
      <c r="E44" s="9" t="s">
        <v>13</v>
      </c>
      <c r="F44" s="10">
        <v>1</v>
      </c>
      <c r="G44" s="17">
        <v>500000</v>
      </c>
      <c r="H44" s="11">
        <v>500000</v>
      </c>
      <c r="I44" s="11">
        <f t="shared" si="8"/>
        <v>500000</v>
      </c>
      <c r="J44" s="11">
        <f t="shared" si="9"/>
        <v>500000</v>
      </c>
      <c r="K44" s="11">
        <f t="shared" si="10"/>
        <v>500000</v>
      </c>
      <c r="L44" s="12">
        <f t="shared" si="11"/>
        <v>0</v>
      </c>
      <c r="M44" s="13">
        <f t="shared" si="12"/>
        <v>0</v>
      </c>
      <c r="N44" s="18">
        <f t="shared" si="13"/>
        <v>500000</v>
      </c>
      <c r="O44" s="9" t="str">
        <f t="shared" si="14"/>
        <v>MENOR VALOR</v>
      </c>
    </row>
    <row r="45" spans="1:15" x14ac:dyDescent="0.2">
      <c r="A45" s="5">
        <v>42</v>
      </c>
      <c r="B45" s="25" t="s">
        <v>25</v>
      </c>
      <c r="C45" s="6" t="s">
        <v>55</v>
      </c>
      <c r="D45" s="22"/>
      <c r="E45" s="9" t="s">
        <v>13</v>
      </c>
      <c r="F45" s="10">
        <v>1</v>
      </c>
      <c r="G45" s="17">
        <v>3000000</v>
      </c>
      <c r="H45" s="11">
        <v>3000000</v>
      </c>
      <c r="I45" s="11">
        <f t="shared" si="8"/>
        <v>3000000</v>
      </c>
      <c r="J45" s="11">
        <f t="shared" si="9"/>
        <v>3000000</v>
      </c>
      <c r="K45" s="11">
        <f t="shared" si="10"/>
        <v>3000000</v>
      </c>
      <c r="L45" s="12">
        <f t="shared" si="11"/>
        <v>0</v>
      </c>
      <c r="M45" s="13">
        <f t="shared" si="12"/>
        <v>0</v>
      </c>
      <c r="N45" s="18">
        <f t="shared" si="13"/>
        <v>3000000</v>
      </c>
      <c r="O45" s="9" t="str">
        <f t="shared" si="14"/>
        <v>MENOR VALOR</v>
      </c>
    </row>
    <row r="46" spans="1:15" x14ac:dyDescent="0.2">
      <c r="A46" s="5">
        <v>43</v>
      </c>
      <c r="B46" s="25"/>
      <c r="C46" s="6" t="s">
        <v>56</v>
      </c>
      <c r="D46" s="22"/>
      <c r="E46" s="9" t="s">
        <v>13</v>
      </c>
      <c r="F46" s="10">
        <v>1</v>
      </c>
      <c r="G46" s="17">
        <v>780000</v>
      </c>
      <c r="H46" s="11">
        <v>780000</v>
      </c>
      <c r="I46" s="11">
        <f t="shared" si="8"/>
        <v>780000</v>
      </c>
      <c r="J46" s="11">
        <f t="shared" si="9"/>
        <v>780000</v>
      </c>
      <c r="K46" s="11">
        <f t="shared" si="10"/>
        <v>780000</v>
      </c>
      <c r="L46" s="12">
        <f t="shared" si="11"/>
        <v>0</v>
      </c>
      <c r="M46" s="13">
        <f t="shared" si="12"/>
        <v>0</v>
      </c>
      <c r="N46" s="18">
        <f t="shared" si="13"/>
        <v>780000</v>
      </c>
      <c r="O46" s="9" t="str">
        <f t="shared" si="14"/>
        <v>MENOR VALOR</v>
      </c>
    </row>
    <row r="47" spans="1:15" x14ac:dyDescent="0.2">
      <c r="A47" s="5">
        <v>44</v>
      </c>
      <c r="B47" s="25"/>
      <c r="C47" s="6" t="s">
        <v>57</v>
      </c>
      <c r="D47" s="22"/>
      <c r="E47" s="9" t="s">
        <v>13</v>
      </c>
      <c r="F47" s="10">
        <v>1</v>
      </c>
      <c r="G47" s="17">
        <v>3000000</v>
      </c>
      <c r="H47" s="11">
        <v>3000000</v>
      </c>
      <c r="I47" s="11">
        <f t="shared" si="8"/>
        <v>3000000</v>
      </c>
      <c r="J47" s="11">
        <f t="shared" si="9"/>
        <v>3000000</v>
      </c>
      <c r="K47" s="11">
        <f t="shared" si="10"/>
        <v>3000000</v>
      </c>
      <c r="L47" s="12">
        <f t="shared" si="11"/>
        <v>0</v>
      </c>
      <c r="M47" s="13">
        <f t="shared" si="12"/>
        <v>0</v>
      </c>
      <c r="N47" s="18">
        <f t="shared" si="13"/>
        <v>3000000</v>
      </c>
      <c r="O47" s="9" t="str">
        <f t="shared" si="14"/>
        <v>MENOR VALOR</v>
      </c>
    </row>
    <row r="48" spans="1:15" x14ac:dyDescent="0.2">
      <c r="A48" s="5">
        <v>45</v>
      </c>
      <c r="B48" s="25"/>
      <c r="C48" s="6" t="s">
        <v>58</v>
      </c>
      <c r="D48" s="22"/>
      <c r="E48" s="9" t="s">
        <v>13</v>
      </c>
      <c r="F48" s="10">
        <v>1</v>
      </c>
      <c r="G48" s="17">
        <v>3500000</v>
      </c>
      <c r="H48" s="11">
        <v>3500000</v>
      </c>
      <c r="I48" s="11">
        <f t="shared" si="8"/>
        <v>3500000</v>
      </c>
      <c r="J48" s="11">
        <f t="shared" si="9"/>
        <v>3500000</v>
      </c>
      <c r="K48" s="11">
        <f t="shared" si="10"/>
        <v>3500000</v>
      </c>
      <c r="L48" s="12">
        <f t="shared" si="11"/>
        <v>0</v>
      </c>
      <c r="M48" s="13">
        <f t="shared" si="12"/>
        <v>0</v>
      </c>
      <c r="N48" s="18">
        <f t="shared" si="13"/>
        <v>3500000</v>
      </c>
      <c r="O48" s="9" t="str">
        <f t="shared" si="14"/>
        <v>MENOR VALOR</v>
      </c>
    </row>
    <row r="49" spans="1:15" x14ac:dyDescent="0.2">
      <c r="A49" s="5">
        <v>46</v>
      </c>
      <c r="B49" s="25"/>
      <c r="C49" s="6" t="s">
        <v>59</v>
      </c>
      <c r="D49" s="22"/>
      <c r="E49" s="9" t="s">
        <v>13</v>
      </c>
      <c r="F49" s="10">
        <v>1</v>
      </c>
      <c r="G49" s="17">
        <v>500000</v>
      </c>
      <c r="H49" s="11">
        <v>500000</v>
      </c>
      <c r="I49" s="11">
        <f t="shared" si="8"/>
        <v>500000</v>
      </c>
      <c r="J49" s="11">
        <f t="shared" si="9"/>
        <v>500000</v>
      </c>
      <c r="K49" s="11">
        <f t="shared" si="10"/>
        <v>500000</v>
      </c>
      <c r="L49" s="12">
        <f t="shared" si="11"/>
        <v>0</v>
      </c>
      <c r="M49" s="13">
        <f t="shared" si="12"/>
        <v>0</v>
      </c>
      <c r="N49" s="18">
        <f t="shared" si="13"/>
        <v>500000</v>
      </c>
      <c r="O49" s="9" t="str">
        <f t="shared" si="14"/>
        <v>MENOR VALOR</v>
      </c>
    </row>
    <row r="50" spans="1:15" x14ac:dyDescent="0.2">
      <c r="A50" s="5">
        <v>47</v>
      </c>
      <c r="B50" s="25" t="s">
        <v>26</v>
      </c>
      <c r="C50" s="6" t="s">
        <v>55</v>
      </c>
      <c r="D50" s="22"/>
      <c r="E50" s="9" t="s">
        <v>13</v>
      </c>
      <c r="F50" s="10">
        <v>1</v>
      </c>
      <c r="G50" s="17">
        <v>3000000</v>
      </c>
      <c r="H50" s="11">
        <v>4000000</v>
      </c>
      <c r="I50" s="11">
        <f t="shared" si="8"/>
        <v>3000000</v>
      </c>
      <c r="J50" s="11">
        <f t="shared" si="9"/>
        <v>3500000</v>
      </c>
      <c r="K50" s="11">
        <f t="shared" si="10"/>
        <v>3500000</v>
      </c>
      <c r="L50" s="12">
        <f t="shared" si="11"/>
        <v>500000</v>
      </c>
      <c r="M50" s="13">
        <f t="shared" si="12"/>
        <v>0.14285714285714285</v>
      </c>
      <c r="N50" s="18">
        <f t="shared" si="13"/>
        <v>3500000</v>
      </c>
      <c r="O50" s="9" t="str">
        <f t="shared" si="14"/>
        <v>MEDIA ARITMETICA</v>
      </c>
    </row>
    <row r="51" spans="1:15" x14ac:dyDescent="0.2">
      <c r="A51" s="5">
        <v>48</v>
      </c>
      <c r="B51" s="25"/>
      <c r="C51" s="6" t="s">
        <v>56</v>
      </c>
      <c r="D51" s="22"/>
      <c r="E51" s="9" t="s">
        <v>13</v>
      </c>
      <c r="F51" s="10">
        <v>1</v>
      </c>
      <c r="G51" s="17">
        <v>780000</v>
      </c>
      <c r="H51" s="11">
        <v>780000</v>
      </c>
      <c r="I51" s="11">
        <f t="shared" si="8"/>
        <v>780000</v>
      </c>
      <c r="J51" s="11">
        <f t="shared" si="9"/>
        <v>780000</v>
      </c>
      <c r="K51" s="11">
        <f t="shared" si="10"/>
        <v>780000</v>
      </c>
      <c r="L51" s="12">
        <f t="shared" si="11"/>
        <v>0</v>
      </c>
      <c r="M51" s="13">
        <f t="shared" si="12"/>
        <v>0</v>
      </c>
      <c r="N51" s="18">
        <f t="shared" si="13"/>
        <v>780000</v>
      </c>
      <c r="O51" s="9" t="str">
        <f t="shared" si="14"/>
        <v>MENOR VALOR</v>
      </c>
    </row>
    <row r="52" spans="1:15" x14ac:dyDescent="0.2">
      <c r="A52" s="5">
        <v>49</v>
      </c>
      <c r="B52" s="25"/>
      <c r="C52" s="6" t="s">
        <v>57</v>
      </c>
      <c r="D52" s="22"/>
      <c r="E52" s="9" t="s">
        <v>13</v>
      </c>
      <c r="F52" s="10">
        <v>1</v>
      </c>
      <c r="G52" s="17">
        <v>3000000</v>
      </c>
      <c r="H52" s="11">
        <v>3000000</v>
      </c>
      <c r="I52" s="11">
        <f t="shared" si="8"/>
        <v>3000000</v>
      </c>
      <c r="J52" s="11">
        <f t="shared" si="9"/>
        <v>3000000</v>
      </c>
      <c r="K52" s="11">
        <f t="shared" si="10"/>
        <v>3000000</v>
      </c>
      <c r="L52" s="12">
        <f t="shared" si="11"/>
        <v>0</v>
      </c>
      <c r="M52" s="13">
        <f t="shared" si="12"/>
        <v>0</v>
      </c>
      <c r="N52" s="18">
        <f t="shared" si="13"/>
        <v>3000000</v>
      </c>
      <c r="O52" s="9" t="str">
        <f t="shared" si="14"/>
        <v>MENOR VALOR</v>
      </c>
    </row>
    <row r="53" spans="1:15" x14ac:dyDescent="0.2">
      <c r="A53" s="5">
        <v>50</v>
      </c>
      <c r="B53" s="25"/>
      <c r="C53" s="6" t="s">
        <v>58</v>
      </c>
      <c r="D53" s="22"/>
      <c r="E53" s="9" t="s">
        <v>13</v>
      </c>
      <c r="F53" s="10">
        <v>1</v>
      </c>
      <c r="G53" s="17">
        <v>3500000</v>
      </c>
      <c r="H53" s="11">
        <v>4000000</v>
      </c>
      <c r="I53" s="11">
        <f t="shared" si="8"/>
        <v>3500000</v>
      </c>
      <c r="J53" s="11">
        <f t="shared" si="9"/>
        <v>3750000</v>
      </c>
      <c r="K53" s="11">
        <f t="shared" si="10"/>
        <v>3750000</v>
      </c>
      <c r="L53" s="12">
        <f t="shared" si="11"/>
        <v>250000</v>
      </c>
      <c r="M53" s="13">
        <f t="shared" si="12"/>
        <v>6.6666666666666666E-2</v>
      </c>
      <c r="N53" s="18">
        <f t="shared" si="13"/>
        <v>3750000</v>
      </c>
      <c r="O53" s="9" t="str">
        <f t="shared" si="14"/>
        <v>MEDIA ARITMETICA</v>
      </c>
    </row>
    <row r="54" spans="1:15" x14ac:dyDescent="0.2">
      <c r="A54" s="5">
        <v>51</v>
      </c>
      <c r="B54" s="25"/>
      <c r="C54" s="6" t="s">
        <v>59</v>
      </c>
      <c r="D54" s="22"/>
      <c r="E54" s="9" t="s">
        <v>13</v>
      </c>
      <c r="F54" s="10">
        <v>1</v>
      </c>
      <c r="G54" s="17">
        <v>500000</v>
      </c>
      <c r="H54" s="11">
        <v>500000</v>
      </c>
      <c r="I54" s="11">
        <f t="shared" si="8"/>
        <v>500000</v>
      </c>
      <c r="J54" s="11">
        <f t="shared" si="9"/>
        <v>500000</v>
      </c>
      <c r="K54" s="11">
        <f t="shared" si="10"/>
        <v>500000</v>
      </c>
      <c r="L54" s="12">
        <f t="shared" si="11"/>
        <v>0</v>
      </c>
      <c r="M54" s="13">
        <f t="shared" si="12"/>
        <v>0</v>
      </c>
      <c r="N54" s="18">
        <f t="shared" si="13"/>
        <v>500000</v>
      </c>
      <c r="O54" s="9" t="str">
        <f t="shared" si="14"/>
        <v>MENOR VALOR</v>
      </c>
    </row>
    <row r="55" spans="1:15" s="4" customFormat="1" x14ac:dyDescent="0.25">
      <c r="A55" s="26" t="s">
        <v>9</v>
      </c>
      <c r="B55" s="26"/>
      <c r="C55" s="26"/>
      <c r="D55" s="26"/>
      <c r="E55" s="26"/>
      <c r="F55" s="26"/>
      <c r="G55" s="14">
        <f>SUM(G4:G54)</f>
        <v>97612500</v>
      </c>
      <c r="H55" s="15">
        <f>SUM(H4:H54)</f>
        <v>102662500</v>
      </c>
      <c r="I55" s="23" t="s">
        <v>10</v>
      </c>
      <c r="J55" s="24"/>
      <c r="K55" s="24"/>
      <c r="L55" s="24"/>
      <c r="M55" s="20"/>
      <c r="N55" s="19">
        <f>SUM(N4:N54)</f>
        <v>100137500</v>
      </c>
      <c r="O55" s="20"/>
    </row>
  </sheetData>
  <mergeCells count="31">
    <mergeCell ref="A1:O1"/>
    <mergeCell ref="A2:A3"/>
    <mergeCell ref="B2:B3"/>
    <mergeCell ref="E2:E3"/>
    <mergeCell ref="F2:F3"/>
    <mergeCell ref="I2:I3"/>
    <mergeCell ref="J2:J3"/>
    <mergeCell ref="K2:K3"/>
    <mergeCell ref="L2:L3"/>
    <mergeCell ref="N2:N3"/>
    <mergeCell ref="O2:O3"/>
    <mergeCell ref="B11:B12"/>
    <mergeCell ref="B13:B16"/>
    <mergeCell ref="B17:B19"/>
    <mergeCell ref="B20:B26"/>
    <mergeCell ref="B27:B29"/>
    <mergeCell ref="B30:B34"/>
    <mergeCell ref="B35:B39"/>
    <mergeCell ref="B40:B44"/>
    <mergeCell ref="B45:B49"/>
    <mergeCell ref="B50:B54"/>
    <mergeCell ref="N55:O55"/>
    <mergeCell ref="C2:C3"/>
    <mergeCell ref="D2:D3"/>
    <mergeCell ref="D4:D29"/>
    <mergeCell ref="D30:D54"/>
    <mergeCell ref="I55:M55"/>
    <mergeCell ref="A55:F55"/>
    <mergeCell ref="M2:M3"/>
    <mergeCell ref="B4:B5"/>
    <mergeCell ref="B6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Diego Gil</cp:lastModifiedBy>
  <dcterms:created xsi:type="dcterms:W3CDTF">2023-04-24T16:43:36Z</dcterms:created>
  <dcterms:modified xsi:type="dcterms:W3CDTF">2025-05-21T15:21:14Z</dcterms:modified>
</cp:coreProperties>
</file>