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C5A5B15-4E27-4EE7-B659-AEE9455D7734}" xr6:coauthVersionLast="47" xr6:coauthVersionMax="47" xr10:uidLastSave="{00000000-0000-0000-0000-000000000000}"/>
  <bookViews>
    <workbookView xWindow="-108" yWindow="-108" windowWidth="23256" windowHeight="12456" activeTab="2" xr2:uid="{32C0F41F-F9EA-488C-B319-28427A23C05A}"/>
  </bookViews>
  <sheets>
    <sheet name="Resumen" sheetId="1" r:id="rId1"/>
    <sheet name="Salarios" sheetId="2" r:id="rId2"/>
    <sheet name="Costos operativos" sheetId="3" r:id="rId3"/>
  </sheets>
  <definedNames>
    <definedName name="_xlnm.Print_Area" localSheetId="2">'Costos operativos'!$B$1:$AB$22</definedName>
    <definedName name="_xlnm.Print_Area" localSheetId="0">Resumen!$B$1:$H$17</definedName>
    <definedName name="_xlnm.Print_Area" localSheetId="1">Salarios!$B$1:$AA$19</definedName>
    <definedName name="_xlnm.Print_Titles" localSheetId="2">'Costos operativos'!$B:$F,'Costos operativos'!$1:$3</definedName>
    <definedName name="_xlnm.Print_Titles" localSheetId="1">Salarios!$B:$E,Salarios!$1:$3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8" i="2" l="1"/>
  <c r="W18" i="2"/>
  <c r="S18" i="2"/>
  <c r="N18" i="2"/>
  <c r="AA7" i="3" l="1"/>
  <c r="AB7" i="3" s="1"/>
  <c r="W7" i="3"/>
  <c r="X7" i="3" s="1"/>
  <c r="S7" i="3"/>
  <c r="T7" i="3" s="1"/>
  <c r="N7" i="3"/>
  <c r="O7" i="3" s="1"/>
  <c r="I7" i="3"/>
  <c r="J7" i="3" s="1"/>
  <c r="AA20" i="3"/>
  <c r="AA19" i="3"/>
  <c r="AA18" i="3"/>
  <c r="AA17" i="3"/>
  <c r="AA16" i="3"/>
  <c r="AB16" i="3" s="1"/>
  <c r="AA15" i="3"/>
  <c r="AB15" i="3" s="1"/>
  <c r="AA14" i="3"/>
  <c r="AB14" i="3" s="1"/>
  <c r="AA13" i="3"/>
  <c r="AB13" i="3" s="1"/>
  <c r="AA12" i="3"/>
  <c r="AB12" i="3" s="1"/>
  <c r="AA11" i="3"/>
  <c r="AB11" i="3" s="1"/>
  <c r="AA10" i="3"/>
  <c r="AB10" i="3" s="1"/>
  <c r="AA9" i="3"/>
  <c r="AB9" i="3" s="1"/>
  <c r="AA8" i="3"/>
  <c r="AB8" i="3" s="1"/>
  <c r="AA6" i="3"/>
  <c r="AB6" i="3" s="1"/>
  <c r="AA5" i="3"/>
  <c r="AA4" i="3"/>
  <c r="AB4" i="3" s="1"/>
  <c r="W20" i="3"/>
  <c r="W19" i="3"/>
  <c r="X19" i="3" s="1"/>
  <c r="W18" i="3"/>
  <c r="W17" i="3"/>
  <c r="W16" i="3"/>
  <c r="X16" i="3" s="1"/>
  <c r="W15" i="3"/>
  <c r="X15" i="3" s="1"/>
  <c r="W14" i="3"/>
  <c r="X14" i="3" s="1"/>
  <c r="W13" i="3"/>
  <c r="X13" i="3" s="1"/>
  <c r="W12" i="3"/>
  <c r="X12" i="3" s="1"/>
  <c r="W11" i="3"/>
  <c r="X11" i="3" s="1"/>
  <c r="W10" i="3"/>
  <c r="X10" i="3" s="1"/>
  <c r="W9" i="3"/>
  <c r="X9" i="3" s="1"/>
  <c r="W8" i="3"/>
  <c r="X8" i="3" s="1"/>
  <c r="W6" i="3"/>
  <c r="X6" i="3" s="1"/>
  <c r="W5" i="3"/>
  <c r="W4" i="3"/>
  <c r="X4" i="3" s="1"/>
  <c r="S20" i="3"/>
  <c r="S19" i="3"/>
  <c r="S18" i="3"/>
  <c r="S17" i="3"/>
  <c r="T17" i="3" s="1"/>
  <c r="S16" i="3"/>
  <c r="T16" i="3" s="1"/>
  <c r="S15" i="3"/>
  <c r="T15" i="3" s="1"/>
  <c r="S14" i="3"/>
  <c r="T14" i="3" s="1"/>
  <c r="S13" i="3"/>
  <c r="T13" i="3" s="1"/>
  <c r="S12" i="3"/>
  <c r="T12" i="3" s="1"/>
  <c r="S11" i="3"/>
  <c r="T11" i="3" s="1"/>
  <c r="S10" i="3"/>
  <c r="T10" i="3" s="1"/>
  <c r="S9" i="3"/>
  <c r="T9" i="3" s="1"/>
  <c r="S8" i="3"/>
  <c r="T8" i="3" s="1"/>
  <c r="S6" i="3"/>
  <c r="S5" i="3"/>
  <c r="T5" i="3" s="1"/>
  <c r="S4" i="3"/>
  <c r="T4" i="3" s="1"/>
  <c r="N5" i="3"/>
  <c r="N6" i="3"/>
  <c r="O6" i="3" s="1"/>
  <c r="N8" i="3"/>
  <c r="O8" i="3" s="1"/>
  <c r="N9" i="3"/>
  <c r="N10" i="3"/>
  <c r="N11" i="3"/>
  <c r="O11" i="3" s="1"/>
  <c r="N12" i="3"/>
  <c r="O12" i="3" s="1"/>
  <c r="N13" i="3"/>
  <c r="O13" i="3" s="1"/>
  <c r="N14" i="3"/>
  <c r="O14" i="3" s="1"/>
  <c r="N15" i="3"/>
  <c r="O15" i="3" s="1"/>
  <c r="N16" i="3"/>
  <c r="O16" i="3" s="1"/>
  <c r="N17" i="3"/>
  <c r="N18" i="3"/>
  <c r="N19" i="3"/>
  <c r="O19" i="3" s="1"/>
  <c r="N20" i="3"/>
  <c r="N4" i="3"/>
  <c r="AB20" i="3"/>
  <c r="AB19" i="3"/>
  <c r="AB18" i="3"/>
  <c r="AB17" i="3"/>
  <c r="AB5" i="3"/>
  <c r="X20" i="3"/>
  <c r="X18" i="3"/>
  <c r="X17" i="3"/>
  <c r="X5" i="3"/>
  <c r="T20" i="3"/>
  <c r="T19" i="3"/>
  <c r="T18" i="3"/>
  <c r="T6" i="3"/>
  <c r="O20" i="3"/>
  <c r="O18" i="3"/>
  <c r="O17" i="3"/>
  <c r="O10" i="3"/>
  <c r="O5" i="3"/>
  <c r="O4" i="3"/>
  <c r="J5" i="3"/>
  <c r="J6" i="3"/>
  <c r="J10" i="3"/>
  <c r="J12" i="3"/>
  <c r="J13" i="3"/>
  <c r="J14" i="3"/>
  <c r="J15" i="3"/>
  <c r="J16" i="3"/>
  <c r="J17" i="3"/>
  <c r="J18" i="3"/>
  <c r="J19" i="3"/>
  <c r="J20" i="3"/>
  <c r="J4" i="3"/>
  <c r="I13" i="3"/>
  <c r="I14" i="3"/>
  <c r="I15" i="3"/>
  <c r="I16" i="3"/>
  <c r="I17" i="3"/>
  <c r="I18" i="3"/>
  <c r="I19" i="3"/>
  <c r="I20" i="3"/>
  <c r="I12" i="3"/>
  <c r="I11" i="3"/>
  <c r="J11" i="3" s="1"/>
  <c r="I10" i="3"/>
  <c r="I9" i="3"/>
  <c r="J9" i="3" s="1"/>
  <c r="I8" i="3"/>
  <c r="I6" i="3"/>
  <c r="I5" i="3"/>
  <c r="I4" i="3"/>
  <c r="Z16" i="2"/>
  <c r="Z15" i="2"/>
  <c r="Z14" i="2"/>
  <c r="Z13" i="2"/>
  <c r="Z12" i="2"/>
  <c r="Z11" i="2"/>
  <c r="AA11" i="2" s="1"/>
  <c r="Z10" i="2"/>
  <c r="AA10" i="2" s="1"/>
  <c r="Z9" i="2"/>
  <c r="AA9" i="2" s="1"/>
  <c r="Z8" i="2"/>
  <c r="AA8" i="2" s="1"/>
  <c r="Z7" i="2"/>
  <c r="AA7" i="2" s="1"/>
  <c r="Z6" i="2"/>
  <c r="Z5" i="2"/>
  <c r="AA5" i="2" s="1"/>
  <c r="Z4" i="2"/>
  <c r="AA4" i="2" s="1"/>
  <c r="V16" i="2"/>
  <c r="V15" i="2"/>
  <c r="V14" i="2"/>
  <c r="V13" i="2"/>
  <c r="V12" i="2"/>
  <c r="W12" i="2" s="1"/>
  <c r="V11" i="2"/>
  <c r="W11" i="2" s="1"/>
  <c r="V10" i="2"/>
  <c r="W10" i="2" s="1"/>
  <c r="V9" i="2"/>
  <c r="W9" i="2" s="1"/>
  <c r="V8" i="2"/>
  <c r="W8" i="2" s="1"/>
  <c r="V7" i="2"/>
  <c r="V6" i="2"/>
  <c r="W6" i="2" s="1"/>
  <c r="V5" i="2"/>
  <c r="W5" i="2" s="1"/>
  <c r="V4" i="2"/>
  <c r="W4" i="2" s="1"/>
  <c r="R16" i="2"/>
  <c r="R15" i="2"/>
  <c r="R14" i="2"/>
  <c r="R13" i="2"/>
  <c r="R12" i="2"/>
  <c r="S12" i="2" s="1"/>
  <c r="R11" i="2"/>
  <c r="S11" i="2" s="1"/>
  <c r="R10" i="2"/>
  <c r="S10" i="2" s="1"/>
  <c r="R9" i="2"/>
  <c r="S9" i="2" s="1"/>
  <c r="R8" i="2"/>
  <c r="R7" i="2"/>
  <c r="R6" i="2"/>
  <c r="S6" i="2" s="1"/>
  <c r="R5" i="2"/>
  <c r="S5" i="2" s="1"/>
  <c r="R4" i="2"/>
  <c r="M5" i="2"/>
  <c r="M6" i="2"/>
  <c r="M7" i="2"/>
  <c r="N7" i="2" s="1"/>
  <c r="M8" i="2"/>
  <c r="N8" i="2" s="1"/>
  <c r="M9" i="2"/>
  <c r="N9" i="2" s="1"/>
  <c r="M10" i="2"/>
  <c r="N10" i="2" s="1"/>
  <c r="M11" i="2"/>
  <c r="N11" i="2" s="1"/>
  <c r="M12" i="2"/>
  <c r="M13" i="2"/>
  <c r="M14" i="2"/>
  <c r="M15" i="2"/>
  <c r="M16" i="2"/>
  <c r="M4" i="2"/>
  <c r="N6" i="2"/>
  <c r="N5" i="2"/>
  <c r="H16" i="2"/>
  <c r="H5" i="2"/>
  <c r="I5" i="2" s="1"/>
  <c r="H6" i="2"/>
  <c r="I6" i="2" s="1"/>
  <c r="H7" i="2"/>
  <c r="I7" i="2" s="1"/>
  <c r="H8" i="2"/>
  <c r="H9" i="2"/>
  <c r="H10" i="2"/>
  <c r="H11" i="2"/>
  <c r="H12" i="2"/>
  <c r="H13" i="2"/>
  <c r="H14" i="2"/>
  <c r="H15" i="2"/>
  <c r="H4" i="2"/>
  <c r="I16" i="2" l="1"/>
  <c r="I15" i="2"/>
  <c r="S13" i="2"/>
  <c r="I14" i="2"/>
  <c r="S14" i="2"/>
  <c r="W13" i="2"/>
  <c r="AA12" i="2"/>
  <c r="I13" i="2"/>
  <c r="S15" i="2"/>
  <c r="W14" i="2"/>
  <c r="AA13" i="2"/>
  <c r="I12" i="2"/>
  <c r="N16" i="2"/>
  <c r="S16" i="2"/>
  <c r="W15" i="2"/>
  <c r="AA14" i="2"/>
  <c r="I11" i="2"/>
  <c r="N15" i="2"/>
  <c r="W16" i="2"/>
  <c r="AA15" i="2"/>
  <c r="I10" i="2"/>
  <c r="N14" i="2"/>
  <c r="AA16" i="2"/>
  <c r="I9" i="2"/>
  <c r="N13" i="2"/>
  <c r="S7" i="2"/>
  <c r="I8" i="2"/>
  <c r="N12" i="2"/>
  <c r="S8" i="2"/>
  <c r="W7" i="2"/>
  <c r="AA6" i="2"/>
  <c r="N4" i="2"/>
  <c r="I4" i="2"/>
  <c r="S4" i="2"/>
  <c r="O9" i="3"/>
  <c r="O21" i="3" s="1"/>
  <c r="O22" i="3" s="1"/>
  <c r="E5" i="1" s="1"/>
  <c r="J8" i="3"/>
  <c r="J21" i="3" s="1"/>
  <c r="J22" i="3" s="1"/>
  <c r="E4" i="1" s="1"/>
  <c r="X21" i="3"/>
  <c r="X22" i="3" s="1"/>
  <c r="E7" i="1" s="1"/>
  <c r="T21" i="3"/>
  <c r="T22" i="3" s="1"/>
  <c r="E6" i="1" s="1"/>
  <c r="AB21" i="3"/>
  <c r="AB22" i="3" s="1"/>
  <c r="E8" i="1" s="1"/>
  <c r="E9" i="1" l="1"/>
  <c r="AA17" i="2"/>
  <c r="AA19" i="2" s="1"/>
  <c r="D8" i="1" s="1"/>
  <c r="F8" i="1" s="1"/>
  <c r="G8" i="1" s="1"/>
  <c r="S17" i="2"/>
  <c r="S19" i="2" s="1"/>
  <c r="D6" i="1" s="1"/>
  <c r="F6" i="1" s="1"/>
  <c r="G6" i="1" s="1"/>
  <c r="H6" i="1" s="1"/>
  <c r="K6" i="1" s="1"/>
  <c r="W17" i="2"/>
  <c r="W19" i="2" s="1"/>
  <c r="D7" i="1" s="1"/>
  <c r="F7" i="1" s="1"/>
  <c r="G7" i="1" s="1"/>
  <c r="H7" i="1" s="1"/>
  <c r="K7" i="1" s="1"/>
  <c r="I17" i="2"/>
  <c r="I19" i="2" s="1"/>
  <c r="D4" i="1" s="1"/>
  <c r="F4" i="1" s="1"/>
  <c r="G4" i="1" s="1"/>
  <c r="N17" i="2"/>
  <c r="N19" i="2" s="1"/>
  <c r="D5" i="1" s="1"/>
  <c r="F5" i="1" s="1"/>
  <c r="G5" i="1" s="1"/>
  <c r="H5" i="1" s="1"/>
  <c r="K5" i="1" s="1"/>
  <c r="H8" i="1" l="1"/>
  <c r="K8" i="1" s="1"/>
  <c r="F9" i="1"/>
  <c r="H4" i="1"/>
  <c r="D9" i="1"/>
  <c r="G9" i="1"/>
  <c r="H9" i="1" l="1"/>
  <c r="K9" i="1" s="1"/>
  <c r="K4" i="1"/>
</calcChain>
</file>

<file path=xl/sharedStrings.xml><?xml version="1.0" encoding="utf-8"?>
<sst xmlns="http://schemas.openxmlformats.org/spreadsheetml/2006/main" count="130" uniqueCount="90">
  <si>
    <t>N°</t>
  </si>
  <si>
    <t>IVA</t>
  </si>
  <si>
    <t>PRODUCTO 1 - Aprestamiento, estrategia de participación e inicio de monitoreos.</t>
  </si>
  <si>
    <t>PRODUCTO 2 - Monitoreo, seguimiento y capacitación.</t>
  </si>
  <si>
    <t>PRODUCTO 3 - soluciones de protección del acuífero y diseños detallados para la prueba piloto de la recarga artificial de acuífero</t>
  </si>
  <si>
    <t>PRODUCTO 4- Seguimiento y monitoreo al  aprovechamiento sostenible del acuífero</t>
  </si>
  <si>
    <t>PRODUCTO 5 - Cierre de actividades del proyecto</t>
  </si>
  <si>
    <t>TOTAL</t>
  </si>
  <si>
    <t>Director del Proyecto</t>
  </si>
  <si>
    <t>Coordinador No. 1 (componente de Reglamentación)</t>
  </si>
  <si>
    <t>Coordinador No.2 (componente de Monitoreo y Control)</t>
  </si>
  <si>
    <t>Profesional Experto en Agua Subterránea</t>
  </si>
  <si>
    <t>Profesional Experto Geólogo</t>
  </si>
  <si>
    <t>Profesional Experto Ambiental</t>
  </si>
  <si>
    <t>Profesional Experto Meteorología</t>
  </si>
  <si>
    <t>Profesional Experto Social</t>
  </si>
  <si>
    <t>Profesional transversal</t>
  </si>
  <si>
    <t>Profesional para las Obras Civiles</t>
  </si>
  <si>
    <t>Técnicos para trabajos de Campo (recursos hídricos)</t>
  </si>
  <si>
    <t>Auxiliares Comunitarios (Trabajo Social)</t>
  </si>
  <si>
    <t>Ingeniero diseñador</t>
  </si>
  <si>
    <t>Cantidad</t>
  </si>
  <si>
    <t>PRODUCTO 1</t>
  </si>
  <si>
    <t>SUMA</t>
  </si>
  <si>
    <t>VALOR</t>
  </si>
  <si>
    <t>PRODUCTO 2</t>
  </si>
  <si>
    <t>PRODUCTO 3</t>
  </si>
  <si>
    <t>PRODUCTO 4</t>
  </si>
  <si>
    <t>PRODUCTO 5</t>
  </si>
  <si>
    <t>No.</t>
  </si>
  <si>
    <t>SUBTOTAL</t>
  </si>
  <si>
    <t>FACTOR MULTIPLICADOR (FM)</t>
  </si>
  <si>
    <t>TOTAL COSTOS DEL PERSONAL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</si>
  <si>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</si>
  <si>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</si>
  <si>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</si>
  <si>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</si>
  <si>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</si>
  <si>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</si>
  <si>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</si>
  <si>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</si>
  <si>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</si>
  <si>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</si>
  <si>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</si>
  <si>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</si>
  <si>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DESCRIPCIÓN</t>
  </si>
  <si>
    <t>ESPECIFICACIONES</t>
  </si>
  <si>
    <t>Transporte aéreo</t>
  </si>
  <si>
    <t>Tiquetes aéreos para el personal especializado, estimado en 2 tiquetes por mes por persona</t>
  </si>
  <si>
    <t>Transporte terrestre (recorrido ida y vuelta)</t>
  </si>
  <si>
    <t>Transporte terrestre a San Bernardo, Recorrido expreso</t>
  </si>
  <si>
    <t>Transportes internos en isla</t>
  </si>
  <si>
    <t>Transporte diario para trabajos de campo en la isla (cargue de equipos y personas) se estiman entre 2 y 10 personas, por 20 dias al mes</t>
  </si>
  <si>
    <t>Transporte acuatico</t>
  </si>
  <si>
    <t>Transporte por persona para entrar o salir de la isla, según el perosnal estimado</t>
  </si>
  <si>
    <t>Viaticos</t>
  </si>
  <si>
    <t>Manutención diaria en campo (alimentación y hospedaje en la isla 20 dias al mes)</t>
  </si>
  <si>
    <t>Estrategia de participación</t>
  </si>
  <si>
    <t>Espacios de retroalimentación con actores (reuniones/talleres) incluye alquile de sitio, refrigerios y demas ayudas audiovisuales. # de encuentros</t>
  </si>
  <si>
    <t>Capacitación</t>
  </si>
  <si>
    <t>Fomento de la participación comunitaria en la gestión del recurso hídrico subterráneo (2 horas). 6 talleres para adultos, 6 para niños, 3 para comunidad hotelera y 3 mesas de trabajo generales, 20 asistentes a cada taller.</t>
  </si>
  <si>
    <t>Estrategia de comunicación</t>
  </si>
  <si>
    <t>Diseño de piezas digitales comunitarias (logo y comunicados). Diseño mensual</t>
  </si>
  <si>
    <t>Equipos</t>
  </si>
  <si>
    <t>Caudalimetros (incluye 30% de impupestos de importación e instalación)</t>
  </si>
  <si>
    <t>Medidor de nivel de agua en pozos (incluye 30% de impuestos de importación e instalación) sonda</t>
  </si>
  <si>
    <t>Estación meteorológica simnóptica</t>
  </si>
  <si>
    <t>Sondas multiparemétricas</t>
  </si>
  <si>
    <t>Acciones complementarias</t>
  </si>
  <si>
    <t>Topografía en hectareas</t>
  </si>
  <si>
    <t>Instalación de la menos de 2 puntos de control geodésicos certificados</t>
  </si>
  <si>
    <t>Adecuacion del terreno estación simnóptica</t>
  </si>
  <si>
    <t>Vigilancia 24 horas estación</t>
  </si>
  <si>
    <t>Construcción de 10 piezometros (estimado en metros construidos): 4 de 10 m, 3 de 15m, 3 de 60m.)</t>
  </si>
  <si>
    <t>VALOR UNITARIO MENSUAL</t>
  </si>
  <si>
    <t>PERSONAL DEL PROYECTO</t>
  </si>
  <si>
    <t>SALARIO</t>
  </si>
  <si>
    <t>CANTIDAD</t>
  </si>
  <si>
    <t>PRODUCTO</t>
  </si>
  <si>
    <t>COSTOS DE PERSONAL</t>
  </si>
  <si>
    <t>COSTOS OPERATIVOS</t>
  </si>
  <si>
    <t>VALOR SIN IVA</t>
  </si>
  <si>
    <t>VALOR CON IVA</t>
  </si>
  <si>
    <t>SALARIOS PERSONAL OPERATIVO</t>
  </si>
  <si>
    <t>FIRMA DEL REP. LEGAL</t>
  </si>
  <si>
    <t>NOMBRE DEL OFERENTE:</t>
  </si>
  <si>
    <t>NOMBRE DEL REP. LEGAL:</t>
  </si>
  <si>
    <t>IDENTIFICACIÓN:</t>
  </si>
  <si>
    <t>PROPUESTA ECONÓMICA</t>
  </si>
  <si>
    <t xml:space="preserve">Nota: Diligenciar los Cuadros Amarillos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</si>
</sst>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44" fontId="3" fillId="0" borderId="0" xfId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44" fontId="4" fillId="3" borderId="4" xfId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44" fontId="3" fillId="5" borderId="4" xfId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vertical="center"/>
    </xf>
    <xf numFmtId="44" fontId="4" fillId="5" borderId="4" xfId="1" applyFont="1" applyFill="1" applyBorder="1" applyAlignment="1">
      <alignment vertical="center"/>
    </xf>
    <xf numFmtId="0" fontId="4" fillId="3" borderId="4" xfId="0" applyFont="1" applyFill="1" applyBorder="1" applyAlignment="1">
      <alignment horizontal="center"/>
    </xf>
    <xf numFmtId="0" fontId="3" fillId="5" borderId="4" xfId="0" applyFont="1" applyFill="1" applyBorder="1"/>
    <xf numFmtId="44" fontId="4" fillId="5" borderId="4" xfId="0" applyNumberFormat="1" applyFont="1" applyFill="1" applyBorder="1"/>
    <xf numFmtId="0" fontId="4" fillId="5" borderId="4" xfId="0" applyFont="1" applyFill="1" applyBorder="1" applyAlignment="1">
      <alignment horizontal="center"/>
    </xf>
    <xf numFmtId="9" fontId="4" fillId="5" borderId="4" xfId="0" applyNumberFormat="1" applyFont="1" applyFill="1" applyBorder="1" applyAlignment="1">
      <alignment horizontal="center" vertical="center" wrapText="1"/>
    </xf>
    <xf numFmtId="44" fontId="4" fillId="5" borderId="4" xfId="1" applyFont="1" applyFill="1" applyBorder="1" applyAlignment="1">
      <alignment horizontal="center" vertical="center" wrapText="1"/>
    </xf>
    <xf numFmtId="0" fontId="4" fillId="5" borderId="4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44" fontId="5" fillId="2" borderId="7" xfId="1" applyFont="1" applyFill="1" applyBorder="1" applyAlignment="1">
      <alignment vertical="center" wrapText="1"/>
    </xf>
    <xf numFmtId="44" fontId="5" fillId="3" borderId="6" xfId="1" applyFont="1" applyFill="1" applyBorder="1" applyAlignment="1">
      <alignment vertical="center" wrapText="1"/>
    </xf>
    <xf numFmtId="44" fontId="6" fillId="0" borderId="4" xfId="1" applyFont="1" applyBorder="1" applyAlignment="1">
      <alignment horizontal="left" vertical="center" wrapText="1" indent="1"/>
    </xf>
    <xf numFmtId="44" fontId="3" fillId="0" borderId="0" xfId="0" applyNumberFormat="1" applyFont="1"/>
    <xf numFmtId="44" fontId="6" fillId="0" borderId="3" xfId="1" applyFont="1" applyBorder="1" applyAlignment="1">
      <alignment vertical="center" wrapText="1"/>
    </xf>
    <xf numFmtId="44" fontId="3" fillId="0" borderId="0" xfId="1" applyFont="1"/>
    <xf numFmtId="0" fontId="3" fillId="0" borderId="0" xfId="1" applyNumberFormat="1" applyFont="1" applyAlignment="1">
      <alignment horizontal="center"/>
    </xf>
    <xf numFmtId="44" fontId="3" fillId="0" borderId="0" xfId="0" applyNumberFormat="1" applyFont="1" applyAlignment="1">
      <alignment vertical="center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44" fontId="5" fillId="5" borderId="2" xfId="1" applyFont="1" applyFill="1" applyBorder="1" applyAlignment="1">
      <alignment horizontal="right" vertical="center" wrapText="1"/>
    </xf>
    <xf numFmtId="44" fontId="5" fillId="5" borderId="4" xfId="1" applyFont="1" applyFill="1" applyBorder="1" applyAlignment="1">
      <alignment horizontal="right" vertical="center" wrapText="1"/>
    </xf>
    <xf numFmtId="44" fontId="5" fillId="5" borderId="4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vertical="center" wrapText="1"/>
    </xf>
    <xf numFmtId="0" fontId="3" fillId="0" borderId="16" xfId="0" applyFont="1" applyBorder="1"/>
    <xf numFmtId="0" fontId="4" fillId="0" borderId="0" xfId="0" applyFont="1"/>
    <xf numFmtId="0" fontId="4" fillId="0" borderId="4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44" fontId="3" fillId="7" borderId="4" xfId="1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884B-515F-4DEF-9211-64F9783BCFFC}">
  <sheetPr>
    <pageSetUpPr fitToPage="1"/>
  </sheetPr>
  <dimension ref="B2:K16"/>
  <sheetViews>
    <sheetView view="pageBreakPreview" zoomScale="60" zoomScaleNormal="100" workbookViewId="0">
      <selection activeCell="E14" sqref="E14"/>
    </sheetView>
  </sheetViews>
  <sheetFormatPr baseColWidth="10" defaultRowHeight="13.8" x14ac:dyDescent="0.25"/>
  <cols>
    <col min="1" max="1" width="11.5546875" style="1"/>
    <col min="2" max="2" width="3.77734375" style="1" customWidth="1"/>
    <col min="3" max="3" width="38" style="1" customWidth="1"/>
    <col min="4" max="6" width="23.109375" style="1" bestFit="1" customWidth="1"/>
    <col min="7" max="7" width="21.77734375" style="1" bestFit="1" customWidth="1"/>
    <col min="8" max="8" width="23.44140625" style="1" bestFit="1" customWidth="1"/>
    <col min="9" max="9" width="11.5546875" style="1"/>
    <col min="10" max="11" width="19.77734375" style="1" bestFit="1" customWidth="1"/>
    <col min="12" max="16384" width="11.5546875" style="1"/>
  </cols>
  <sheetData>
    <row r="2" spans="2:11" x14ac:dyDescent="0.25">
      <c r="B2" s="48" t="s">
        <v>88</v>
      </c>
      <c r="C2" s="48"/>
      <c r="D2" s="48"/>
      <c r="E2" s="48"/>
      <c r="F2" s="48"/>
      <c r="G2" s="48"/>
      <c r="H2" s="48"/>
    </row>
    <row r="3" spans="2:11" ht="27.6" x14ac:dyDescent="0.25">
      <c r="B3" s="38" t="s">
        <v>0</v>
      </c>
      <c r="C3" s="39" t="s">
        <v>78</v>
      </c>
      <c r="D3" s="38" t="s">
        <v>79</v>
      </c>
      <c r="E3" s="40" t="s">
        <v>80</v>
      </c>
      <c r="F3" s="40" t="s">
        <v>81</v>
      </c>
      <c r="G3" s="40" t="s">
        <v>1</v>
      </c>
      <c r="H3" s="39" t="s">
        <v>82</v>
      </c>
    </row>
    <row r="4" spans="2:11" ht="41.4" x14ac:dyDescent="0.25">
      <c r="B4" s="25">
        <v>1</v>
      </c>
      <c r="C4" s="26" t="s">
        <v>2</v>
      </c>
      <c r="D4" s="34">
        <f>Salarios!I19</f>
        <v>0</v>
      </c>
      <c r="E4" s="32">
        <f>'Costos operativos'!J22</f>
        <v>0</v>
      </c>
      <c r="F4" s="42">
        <f>+D4+E4</f>
        <v>0</v>
      </c>
      <c r="G4" s="43">
        <f>+F4*0.19</f>
        <v>0</v>
      </c>
      <c r="H4" s="41">
        <f>+F4+G4</f>
        <v>0</v>
      </c>
      <c r="J4" s="9">
        <v>472817555.8828885</v>
      </c>
      <c r="K4" s="37">
        <f>J4-H4</f>
        <v>472817555.8828885</v>
      </c>
    </row>
    <row r="5" spans="2:11" ht="27.6" x14ac:dyDescent="0.25">
      <c r="B5" s="27">
        <v>2</v>
      </c>
      <c r="C5" s="26" t="s">
        <v>3</v>
      </c>
      <c r="D5" s="34">
        <f>Salarios!N19</f>
        <v>0</v>
      </c>
      <c r="E5" s="32">
        <f>'Costos operativos'!O22</f>
        <v>0</v>
      </c>
      <c r="F5" s="42">
        <f t="shared" ref="F5:F8" si="0">+D5+E5</f>
        <v>0</v>
      </c>
      <c r="G5" s="43">
        <f t="shared" ref="G5:G8" si="1">+F5*0.19</f>
        <v>0</v>
      </c>
      <c r="H5" s="41">
        <f t="shared" ref="H5:H8" si="2">+F5+G5</f>
        <v>0</v>
      </c>
      <c r="J5" s="9">
        <v>1243066263.9762256</v>
      </c>
      <c r="K5" s="37">
        <f t="shared" ref="K5:K8" si="3">J5-H5</f>
        <v>1243066263.9762256</v>
      </c>
    </row>
    <row r="6" spans="2:11" ht="55.2" x14ac:dyDescent="0.25">
      <c r="B6" s="25">
        <v>3</v>
      </c>
      <c r="C6" s="26" t="s">
        <v>4</v>
      </c>
      <c r="D6" s="34">
        <f>Salarios!S19</f>
        <v>0</v>
      </c>
      <c r="E6" s="32">
        <f>'Costos operativos'!T22</f>
        <v>0</v>
      </c>
      <c r="F6" s="42">
        <f t="shared" si="0"/>
        <v>0</v>
      </c>
      <c r="G6" s="43">
        <f t="shared" si="1"/>
        <v>0</v>
      </c>
      <c r="H6" s="41">
        <f>+F6+G6</f>
        <v>0</v>
      </c>
      <c r="J6" s="9">
        <v>596119455.58778667</v>
      </c>
      <c r="K6" s="37">
        <f t="shared" si="3"/>
        <v>596119455.58778667</v>
      </c>
    </row>
    <row r="7" spans="2:11" ht="41.4" x14ac:dyDescent="0.25">
      <c r="B7" s="27">
        <v>4</v>
      </c>
      <c r="C7" s="26" t="s">
        <v>5</v>
      </c>
      <c r="D7" s="34">
        <f>Salarios!W19</f>
        <v>0</v>
      </c>
      <c r="E7" s="32">
        <f>'Costos operativos'!X22</f>
        <v>0</v>
      </c>
      <c r="F7" s="42">
        <f t="shared" si="0"/>
        <v>0</v>
      </c>
      <c r="G7" s="43">
        <f t="shared" si="1"/>
        <v>0</v>
      </c>
      <c r="H7" s="41">
        <f t="shared" si="2"/>
        <v>0</v>
      </c>
      <c r="J7" s="9">
        <v>342968938.14680004</v>
      </c>
      <c r="K7" s="37">
        <f t="shared" si="3"/>
        <v>342968938.14680004</v>
      </c>
    </row>
    <row r="8" spans="2:11" ht="27.6" x14ac:dyDescent="0.25">
      <c r="B8" s="25">
        <v>5</v>
      </c>
      <c r="C8" s="26" t="s">
        <v>6</v>
      </c>
      <c r="D8" s="34">
        <f>Salarios!AA19</f>
        <v>0</v>
      </c>
      <c r="E8" s="32">
        <f>'Costos operativos'!AB22</f>
        <v>0</v>
      </c>
      <c r="F8" s="42">
        <f t="shared" si="0"/>
        <v>0</v>
      </c>
      <c r="G8" s="43">
        <f t="shared" si="1"/>
        <v>0</v>
      </c>
      <c r="H8" s="41">
        <f t="shared" si="2"/>
        <v>0</v>
      </c>
      <c r="J8" s="9">
        <v>316686155.70480001</v>
      </c>
      <c r="K8" s="37">
        <f t="shared" si="3"/>
        <v>316686155.70480001</v>
      </c>
    </row>
    <row r="9" spans="2:11" ht="14.4" thickBot="1" x14ac:dyDescent="0.3">
      <c r="B9" s="28"/>
      <c r="C9" s="29" t="s">
        <v>7</v>
      </c>
      <c r="D9" s="30">
        <f t="shared" ref="D9:E9" si="4">SUM(D4:D8)</f>
        <v>0</v>
      </c>
      <c r="E9" s="30">
        <f t="shared" si="4"/>
        <v>0</v>
      </c>
      <c r="F9" s="30">
        <f>SUM(F4:F8)</f>
        <v>0</v>
      </c>
      <c r="G9" s="30">
        <f>SUM(G4:G8)</f>
        <v>0</v>
      </c>
      <c r="H9" s="31">
        <f t="shared" ref="H9" si="5">SUM(H4:H8)</f>
        <v>0</v>
      </c>
      <c r="J9" s="35">
        <v>2971658369.298501</v>
      </c>
      <c r="K9" s="33">
        <f>J9-H9</f>
        <v>2971658369.298501</v>
      </c>
    </row>
    <row r="12" spans="2:11" x14ac:dyDescent="0.25">
      <c r="C12" s="47" t="s">
        <v>84</v>
      </c>
      <c r="D12" s="46"/>
      <c r="E12" s="46"/>
      <c r="F12" s="46"/>
    </row>
    <row r="14" spans="2:11" x14ac:dyDescent="0.25">
      <c r="C14" s="47" t="s">
        <v>85</v>
      </c>
      <c r="D14" s="46"/>
      <c r="E14" s="46"/>
      <c r="F14" s="46"/>
    </row>
    <row r="15" spans="2:11" x14ac:dyDescent="0.25">
      <c r="C15" s="47" t="s">
        <v>86</v>
      </c>
      <c r="D15" s="46"/>
      <c r="E15" s="46"/>
      <c r="F15" s="46"/>
    </row>
    <row r="16" spans="2:11" x14ac:dyDescent="0.25">
      <c r="C16" s="47" t="s">
        <v>87</v>
      </c>
      <c r="D16" s="46"/>
      <c r="E16" s="46"/>
      <c r="F16" s="46"/>
    </row>
  </sheetData>
  <mergeCells count="1">
    <mergeCell ref="B2:H2"/>
  </mergeCells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F458-E400-42CE-9188-09748E55DE0A}">
  <dimension ref="B2:AD22"/>
  <sheetViews>
    <sheetView view="pageBreakPreview" zoomScaleNormal="100" zoomScaleSheetLayoutView="100" workbookViewId="0">
      <selection activeCell="D4" sqref="D4:D16"/>
    </sheetView>
  </sheetViews>
  <sheetFormatPr baseColWidth="10" defaultRowHeight="13.8" x14ac:dyDescent="0.25"/>
  <cols>
    <col min="1" max="1" width="11.5546875" style="1"/>
    <col min="2" max="2" width="4.5546875" style="1" bestFit="1" customWidth="1"/>
    <col min="3" max="3" width="28.88671875" style="1" bestFit="1" customWidth="1"/>
    <col min="4" max="4" width="16.6640625" style="1" bestFit="1" customWidth="1"/>
    <col min="5" max="5" width="11.5546875" style="1"/>
    <col min="6" max="7" width="7" style="1" bestFit="1" customWidth="1"/>
    <col min="8" max="8" width="6.88671875" style="1" bestFit="1" customWidth="1"/>
    <col min="9" max="9" width="20" style="1" bestFit="1" customWidth="1"/>
    <col min="10" max="12" width="7" style="1" bestFit="1" customWidth="1"/>
    <col min="13" max="13" width="6.88671875" style="1" bestFit="1" customWidth="1"/>
    <col min="14" max="14" width="20" style="1" bestFit="1" customWidth="1"/>
    <col min="15" max="17" width="7" style="1" bestFit="1" customWidth="1"/>
    <col min="18" max="18" width="6.88671875" style="1" bestFit="1" customWidth="1"/>
    <col min="19" max="19" width="20" style="1" bestFit="1" customWidth="1"/>
    <col min="20" max="20" width="7" style="1" bestFit="1" customWidth="1"/>
    <col min="21" max="21" width="8.109375" style="1" bestFit="1" customWidth="1"/>
    <col min="22" max="22" width="6.88671875" style="1" bestFit="1" customWidth="1"/>
    <col min="23" max="23" width="20" style="1" bestFit="1" customWidth="1"/>
    <col min="24" max="25" width="8.109375" style="1" bestFit="1" customWidth="1"/>
    <col min="26" max="26" width="6.88671875" style="1" bestFit="1" customWidth="1"/>
    <col min="27" max="27" width="20" style="1" bestFit="1" customWidth="1"/>
    <col min="28" max="29" width="11.5546875" style="1"/>
    <col min="30" max="30" width="16.88671875" style="35" bestFit="1" customWidth="1"/>
    <col min="31" max="16384" width="11.5546875" style="1"/>
  </cols>
  <sheetData>
    <row r="2" spans="2:30" x14ac:dyDescent="0.25">
      <c r="B2" s="49" t="s">
        <v>83</v>
      </c>
      <c r="C2" s="49"/>
      <c r="D2" s="49"/>
      <c r="E2" s="49"/>
      <c r="F2" s="49" t="s">
        <v>22</v>
      </c>
      <c r="G2" s="49"/>
      <c r="H2" s="49"/>
      <c r="I2" s="49"/>
      <c r="J2" s="49" t="s">
        <v>25</v>
      </c>
      <c r="K2" s="49"/>
      <c r="L2" s="49"/>
      <c r="M2" s="49"/>
      <c r="N2" s="49"/>
      <c r="O2" s="49" t="s">
        <v>26</v>
      </c>
      <c r="P2" s="49"/>
      <c r="Q2" s="49"/>
      <c r="R2" s="49"/>
      <c r="S2" s="49"/>
      <c r="T2" s="49" t="s">
        <v>27</v>
      </c>
      <c r="U2" s="49"/>
      <c r="V2" s="49"/>
      <c r="W2" s="49"/>
      <c r="X2" s="49" t="s">
        <v>28</v>
      </c>
      <c r="Y2" s="49"/>
      <c r="Z2" s="49"/>
      <c r="AA2" s="49"/>
      <c r="AD2" s="36"/>
    </row>
    <row r="3" spans="2:30" x14ac:dyDescent="0.25">
      <c r="B3" s="18" t="s">
        <v>29</v>
      </c>
      <c r="C3" s="18" t="s">
        <v>75</v>
      </c>
      <c r="D3" s="18" t="s">
        <v>76</v>
      </c>
      <c r="E3" s="18" t="s">
        <v>77</v>
      </c>
      <c r="F3" s="18" t="s">
        <v>33</v>
      </c>
      <c r="G3" s="18" t="s">
        <v>34</v>
      </c>
      <c r="H3" s="18" t="s">
        <v>23</v>
      </c>
      <c r="I3" s="18" t="s">
        <v>24</v>
      </c>
      <c r="J3" s="18" t="s">
        <v>35</v>
      </c>
      <c r="K3" s="18" t="s">
        <v>36</v>
      </c>
      <c r="L3" s="18" t="s">
        <v>37</v>
      </c>
      <c r="M3" s="18" t="s">
        <v>23</v>
      </c>
      <c r="N3" s="18" t="s">
        <v>24</v>
      </c>
      <c r="O3" s="18" t="s">
        <v>38</v>
      </c>
      <c r="P3" s="18" t="s">
        <v>39</v>
      </c>
      <c r="Q3" s="18" t="s">
        <v>40</v>
      </c>
      <c r="R3" s="18" t="s">
        <v>23</v>
      </c>
      <c r="S3" s="18" t="s">
        <v>24</v>
      </c>
      <c r="T3" s="18" t="s">
        <v>41</v>
      </c>
      <c r="U3" s="18" t="s">
        <v>42</v>
      </c>
      <c r="V3" s="18" t="s">
        <v>23</v>
      </c>
      <c r="W3" s="18" t="s">
        <v>24</v>
      </c>
      <c r="X3" s="18" t="s">
        <v>43</v>
      </c>
      <c r="Y3" s="18" t="s">
        <v>44</v>
      </c>
      <c r="Z3" s="18" t="s">
        <v>23</v>
      </c>
      <c r="AA3" s="18" t="s">
        <v>24</v>
      </c>
    </row>
    <row r="4" spans="2:30" x14ac:dyDescent="0.25">
      <c r="B4" s="2">
        <v>1</v>
      </c>
      <c r="C4" s="3" t="s">
        <v>8</v>
      </c>
      <c r="D4" s="58"/>
      <c r="E4" s="14">
        <v>1</v>
      </c>
      <c r="F4" s="4">
        <v>1</v>
      </c>
      <c r="G4" s="4">
        <v>1</v>
      </c>
      <c r="H4" s="22">
        <f>SUM(F4:G4)</f>
        <v>2</v>
      </c>
      <c r="I4" s="23">
        <f>$D4*$E4*H4</f>
        <v>0</v>
      </c>
      <c r="J4" s="4">
        <v>1</v>
      </c>
      <c r="K4" s="4">
        <v>1</v>
      </c>
      <c r="L4" s="4">
        <v>1</v>
      </c>
      <c r="M4" s="22">
        <f>SUM(J4:L4)</f>
        <v>3</v>
      </c>
      <c r="N4" s="23">
        <f>$D4*$E4*M4</f>
        <v>0</v>
      </c>
      <c r="O4" s="4">
        <v>1</v>
      </c>
      <c r="P4" s="4">
        <v>1</v>
      </c>
      <c r="Q4" s="4">
        <v>1</v>
      </c>
      <c r="R4" s="22">
        <f>SUM(O4:Q4)</f>
        <v>3</v>
      </c>
      <c r="S4" s="23">
        <f>$D4*$E4*R4</f>
        <v>0</v>
      </c>
      <c r="T4" s="4">
        <v>1</v>
      </c>
      <c r="U4" s="4">
        <v>1</v>
      </c>
      <c r="V4" s="22">
        <f>SUM(T4:U4)</f>
        <v>2</v>
      </c>
      <c r="W4" s="23">
        <f>$D4*$E4*V4</f>
        <v>0</v>
      </c>
      <c r="X4" s="4">
        <v>1</v>
      </c>
      <c r="Y4" s="4">
        <v>1</v>
      </c>
      <c r="Z4" s="22">
        <f>SUM(X4:Y4)</f>
        <v>2</v>
      </c>
      <c r="AA4" s="23">
        <f>$D4*$E4*Z4</f>
        <v>0</v>
      </c>
    </row>
    <row r="5" spans="2:30" ht="41.4" x14ac:dyDescent="0.25">
      <c r="B5" s="2">
        <v>2</v>
      </c>
      <c r="C5" s="3" t="s">
        <v>9</v>
      </c>
      <c r="D5" s="58"/>
      <c r="E5" s="14">
        <v>1</v>
      </c>
      <c r="F5" s="4">
        <v>0.5</v>
      </c>
      <c r="G5" s="4">
        <v>0.5</v>
      </c>
      <c r="H5" s="22">
        <f t="shared" ref="H5:H16" si="0">SUM(F5:G5)</f>
        <v>1</v>
      </c>
      <c r="I5" s="23">
        <f t="shared" ref="I5:I16" si="1">$D5*$E5*H5</f>
        <v>0</v>
      </c>
      <c r="J5" s="4">
        <v>0.5</v>
      </c>
      <c r="K5" s="4">
        <v>0.5</v>
      </c>
      <c r="L5" s="4">
        <v>0.25</v>
      </c>
      <c r="M5" s="22">
        <f t="shared" ref="M5:M16" si="2">SUM(J5:L5)</f>
        <v>1.25</v>
      </c>
      <c r="N5" s="23">
        <f t="shared" ref="N5:N16" si="3">$D5*$E5*M5</f>
        <v>0</v>
      </c>
      <c r="O5" s="4">
        <v>0.25</v>
      </c>
      <c r="P5" s="4">
        <v>0.25</v>
      </c>
      <c r="Q5" s="4">
        <v>0.25</v>
      </c>
      <c r="R5" s="22">
        <f t="shared" ref="R5:R16" si="4">SUM(O5:Q5)</f>
        <v>0.75</v>
      </c>
      <c r="S5" s="23">
        <f t="shared" ref="S5:S16" si="5">$D5*$E5*R5</f>
        <v>0</v>
      </c>
      <c r="T5" s="4">
        <v>0.25</v>
      </c>
      <c r="U5" s="4">
        <v>0.5</v>
      </c>
      <c r="V5" s="22">
        <f t="shared" ref="V5:V16" si="6">SUM(T5:U5)</f>
        <v>0.75</v>
      </c>
      <c r="W5" s="23">
        <f t="shared" ref="W5:W16" si="7">$D5*$E5*V5</f>
        <v>0</v>
      </c>
      <c r="X5" s="4">
        <v>0.5</v>
      </c>
      <c r="Y5" s="4">
        <v>0.5</v>
      </c>
      <c r="Z5" s="22">
        <f t="shared" ref="Z5:Z16" si="8">SUM(X5:Y5)</f>
        <v>1</v>
      </c>
      <c r="AA5" s="23">
        <f t="shared" ref="AA5:AA16" si="9">$D5*$E5*Z5</f>
        <v>0</v>
      </c>
    </row>
    <row r="6" spans="2:30" ht="41.4" x14ac:dyDescent="0.25">
      <c r="B6" s="2">
        <v>3</v>
      </c>
      <c r="C6" s="3" t="s">
        <v>10</v>
      </c>
      <c r="D6" s="58"/>
      <c r="E6" s="14">
        <v>1</v>
      </c>
      <c r="F6" s="2"/>
      <c r="G6" s="4">
        <v>0.5</v>
      </c>
      <c r="H6" s="22">
        <f t="shared" si="0"/>
        <v>0.5</v>
      </c>
      <c r="I6" s="23">
        <f t="shared" si="1"/>
        <v>0</v>
      </c>
      <c r="J6" s="4">
        <v>0.25</v>
      </c>
      <c r="K6" s="4">
        <v>0.25</v>
      </c>
      <c r="L6" s="4">
        <v>0.25</v>
      </c>
      <c r="M6" s="22">
        <f t="shared" si="2"/>
        <v>0.75</v>
      </c>
      <c r="N6" s="23">
        <f t="shared" si="3"/>
        <v>0</v>
      </c>
      <c r="O6" s="4">
        <v>0.25</v>
      </c>
      <c r="P6" s="4">
        <v>0.25</v>
      </c>
      <c r="Q6" s="4">
        <v>0.25</v>
      </c>
      <c r="R6" s="22">
        <f t="shared" si="4"/>
        <v>0.75</v>
      </c>
      <c r="S6" s="23">
        <f t="shared" si="5"/>
        <v>0</v>
      </c>
      <c r="T6" s="4">
        <v>0.25</v>
      </c>
      <c r="U6" s="4">
        <v>0.25</v>
      </c>
      <c r="V6" s="22">
        <f t="shared" si="6"/>
        <v>0.5</v>
      </c>
      <c r="W6" s="23">
        <f t="shared" si="7"/>
        <v>0</v>
      </c>
      <c r="X6" s="4">
        <v>0.25</v>
      </c>
      <c r="Y6" s="4">
        <v>0.25</v>
      </c>
      <c r="Z6" s="22">
        <f t="shared" si="8"/>
        <v>0.5</v>
      </c>
      <c r="AA6" s="23">
        <f t="shared" si="9"/>
        <v>0</v>
      </c>
    </row>
    <row r="7" spans="2:30" ht="27.6" x14ac:dyDescent="0.25">
      <c r="B7" s="2">
        <v>4</v>
      </c>
      <c r="C7" s="3" t="s">
        <v>11</v>
      </c>
      <c r="D7" s="58"/>
      <c r="E7" s="14">
        <v>1</v>
      </c>
      <c r="F7" s="4">
        <v>0.5</v>
      </c>
      <c r="G7" s="4">
        <v>0.5</v>
      </c>
      <c r="H7" s="22">
        <f t="shared" si="0"/>
        <v>1</v>
      </c>
      <c r="I7" s="23">
        <f t="shared" si="1"/>
        <v>0</v>
      </c>
      <c r="J7" s="4">
        <v>0.5</v>
      </c>
      <c r="K7" s="4">
        <v>0.5</v>
      </c>
      <c r="L7" s="4">
        <v>0.5</v>
      </c>
      <c r="M7" s="22">
        <f t="shared" si="2"/>
        <v>1.5</v>
      </c>
      <c r="N7" s="23">
        <f t="shared" si="3"/>
        <v>0</v>
      </c>
      <c r="O7" s="4">
        <v>0.5</v>
      </c>
      <c r="P7" s="4">
        <v>0.5</v>
      </c>
      <c r="Q7" s="4">
        <v>0.5</v>
      </c>
      <c r="R7" s="22">
        <f t="shared" si="4"/>
        <v>1.5</v>
      </c>
      <c r="S7" s="23">
        <f t="shared" si="5"/>
        <v>0</v>
      </c>
      <c r="T7" s="4">
        <v>0.5</v>
      </c>
      <c r="U7" s="4">
        <v>0.5</v>
      </c>
      <c r="V7" s="22">
        <f t="shared" si="6"/>
        <v>1</v>
      </c>
      <c r="W7" s="23">
        <f t="shared" si="7"/>
        <v>0</v>
      </c>
      <c r="X7" s="4">
        <v>0.5</v>
      </c>
      <c r="Y7" s="4">
        <v>0.5</v>
      </c>
      <c r="Z7" s="22">
        <f t="shared" si="8"/>
        <v>1</v>
      </c>
      <c r="AA7" s="23">
        <f t="shared" si="9"/>
        <v>0</v>
      </c>
    </row>
    <row r="8" spans="2:30" x14ac:dyDescent="0.25">
      <c r="B8" s="2">
        <v>5</v>
      </c>
      <c r="C8" s="3" t="s">
        <v>12</v>
      </c>
      <c r="D8" s="58"/>
      <c r="E8" s="14">
        <v>1</v>
      </c>
      <c r="F8" s="2"/>
      <c r="G8" s="4">
        <v>0.5</v>
      </c>
      <c r="H8" s="22">
        <f t="shared" si="0"/>
        <v>0.5</v>
      </c>
      <c r="I8" s="23">
        <f t="shared" si="1"/>
        <v>0</v>
      </c>
      <c r="J8" s="4">
        <v>0.5</v>
      </c>
      <c r="K8" s="4">
        <v>0.5</v>
      </c>
      <c r="L8" s="4">
        <v>0.2</v>
      </c>
      <c r="M8" s="22">
        <f t="shared" si="2"/>
        <v>1.2</v>
      </c>
      <c r="N8" s="23">
        <f t="shared" si="3"/>
        <v>0</v>
      </c>
      <c r="O8" s="4">
        <v>0.2</v>
      </c>
      <c r="P8" s="4">
        <v>0.2</v>
      </c>
      <c r="Q8" s="4">
        <v>0.2</v>
      </c>
      <c r="R8" s="22">
        <f t="shared" si="4"/>
        <v>0.60000000000000009</v>
      </c>
      <c r="S8" s="23">
        <f t="shared" si="5"/>
        <v>0</v>
      </c>
      <c r="T8" s="4">
        <v>0.2</v>
      </c>
      <c r="U8" s="4">
        <v>0.2</v>
      </c>
      <c r="V8" s="22">
        <f t="shared" si="6"/>
        <v>0.4</v>
      </c>
      <c r="W8" s="23">
        <f t="shared" si="7"/>
        <v>0</v>
      </c>
      <c r="X8" s="4">
        <v>0.2</v>
      </c>
      <c r="Y8" s="2"/>
      <c r="Z8" s="22">
        <f t="shared" si="8"/>
        <v>0.2</v>
      </c>
      <c r="AA8" s="23">
        <f t="shared" si="9"/>
        <v>0</v>
      </c>
    </row>
    <row r="9" spans="2:30" x14ac:dyDescent="0.25">
      <c r="B9" s="2">
        <v>6</v>
      </c>
      <c r="C9" s="3" t="s">
        <v>13</v>
      </c>
      <c r="D9" s="58"/>
      <c r="E9" s="14">
        <v>1</v>
      </c>
      <c r="F9" s="2"/>
      <c r="G9" s="4">
        <v>0.5</v>
      </c>
      <c r="H9" s="22">
        <f t="shared" si="0"/>
        <v>0.5</v>
      </c>
      <c r="I9" s="23">
        <f t="shared" si="1"/>
        <v>0</v>
      </c>
      <c r="J9" s="4">
        <v>0.5</v>
      </c>
      <c r="K9" s="4">
        <v>0.5</v>
      </c>
      <c r="L9" s="4">
        <v>0.5</v>
      </c>
      <c r="M9" s="22">
        <f t="shared" si="2"/>
        <v>1.5</v>
      </c>
      <c r="N9" s="23">
        <f t="shared" si="3"/>
        <v>0</v>
      </c>
      <c r="O9" s="4">
        <v>0.5</v>
      </c>
      <c r="P9" s="4">
        <v>0.5</v>
      </c>
      <c r="Q9" s="4">
        <v>0.5</v>
      </c>
      <c r="R9" s="22">
        <f t="shared" si="4"/>
        <v>1.5</v>
      </c>
      <c r="S9" s="23">
        <f t="shared" si="5"/>
        <v>0</v>
      </c>
      <c r="T9" s="4">
        <v>0.5</v>
      </c>
      <c r="U9" s="4">
        <v>0.5</v>
      </c>
      <c r="V9" s="22">
        <f t="shared" si="6"/>
        <v>1</v>
      </c>
      <c r="W9" s="23">
        <f t="shared" si="7"/>
        <v>0</v>
      </c>
      <c r="X9" s="4">
        <v>0.5</v>
      </c>
      <c r="Y9" s="2"/>
      <c r="Z9" s="22">
        <f t="shared" si="8"/>
        <v>0.5</v>
      </c>
      <c r="AA9" s="23">
        <f t="shared" si="9"/>
        <v>0</v>
      </c>
    </row>
    <row r="10" spans="2:30" ht="27.6" x14ac:dyDescent="0.25">
      <c r="B10" s="2">
        <v>7</v>
      </c>
      <c r="C10" s="3" t="s">
        <v>14</v>
      </c>
      <c r="D10" s="58"/>
      <c r="E10" s="14">
        <v>1</v>
      </c>
      <c r="F10" s="2"/>
      <c r="G10" s="4">
        <v>0.5</v>
      </c>
      <c r="H10" s="22">
        <f t="shared" si="0"/>
        <v>0.5</v>
      </c>
      <c r="I10" s="23">
        <f t="shared" si="1"/>
        <v>0</v>
      </c>
      <c r="J10" s="4">
        <v>0.5</v>
      </c>
      <c r="K10" s="4">
        <v>0.2</v>
      </c>
      <c r="L10" s="4">
        <v>0.2</v>
      </c>
      <c r="M10" s="22">
        <f t="shared" si="2"/>
        <v>0.89999999999999991</v>
      </c>
      <c r="N10" s="23">
        <f t="shared" si="3"/>
        <v>0</v>
      </c>
      <c r="O10" s="4">
        <v>0.2</v>
      </c>
      <c r="P10" s="4">
        <v>0.2</v>
      </c>
      <c r="Q10" s="4">
        <v>0.2</v>
      </c>
      <c r="R10" s="22">
        <f t="shared" si="4"/>
        <v>0.60000000000000009</v>
      </c>
      <c r="S10" s="23">
        <f t="shared" si="5"/>
        <v>0</v>
      </c>
      <c r="T10" s="4">
        <v>0.2</v>
      </c>
      <c r="U10" s="4">
        <v>0.2</v>
      </c>
      <c r="V10" s="22">
        <f t="shared" si="6"/>
        <v>0.4</v>
      </c>
      <c r="W10" s="23">
        <f t="shared" si="7"/>
        <v>0</v>
      </c>
      <c r="X10" s="4">
        <v>0.2</v>
      </c>
      <c r="Y10" s="4">
        <v>0.2</v>
      </c>
      <c r="Z10" s="22">
        <f t="shared" si="8"/>
        <v>0.4</v>
      </c>
      <c r="AA10" s="23">
        <f t="shared" si="9"/>
        <v>0</v>
      </c>
    </row>
    <row r="11" spans="2:30" x14ac:dyDescent="0.25">
      <c r="B11" s="2">
        <v>8</v>
      </c>
      <c r="C11" s="3" t="s">
        <v>15</v>
      </c>
      <c r="D11" s="58"/>
      <c r="E11" s="14">
        <v>1</v>
      </c>
      <c r="F11" s="4">
        <v>0.5</v>
      </c>
      <c r="G11" s="4">
        <v>0.5</v>
      </c>
      <c r="H11" s="22">
        <f t="shared" si="0"/>
        <v>1</v>
      </c>
      <c r="I11" s="23">
        <f t="shared" si="1"/>
        <v>0</v>
      </c>
      <c r="J11" s="4">
        <v>0.5</v>
      </c>
      <c r="K11" s="4">
        <v>0.5</v>
      </c>
      <c r="L11" s="4">
        <v>0.5</v>
      </c>
      <c r="M11" s="22">
        <f t="shared" si="2"/>
        <v>1.5</v>
      </c>
      <c r="N11" s="23">
        <f t="shared" si="3"/>
        <v>0</v>
      </c>
      <c r="O11" s="4">
        <v>0.5</v>
      </c>
      <c r="P11" s="4">
        <v>0.5</v>
      </c>
      <c r="Q11" s="4">
        <v>0.5</v>
      </c>
      <c r="R11" s="22">
        <f t="shared" si="4"/>
        <v>1.5</v>
      </c>
      <c r="S11" s="23">
        <f t="shared" si="5"/>
        <v>0</v>
      </c>
      <c r="T11" s="4">
        <v>0.5</v>
      </c>
      <c r="U11" s="4">
        <v>0.5</v>
      </c>
      <c r="V11" s="22">
        <f t="shared" si="6"/>
        <v>1</v>
      </c>
      <c r="W11" s="23">
        <f t="shared" si="7"/>
        <v>0</v>
      </c>
      <c r="X11" s="4">
        <v>0.5</v>
      </c>
      <c r="Y11" s="4">
        <v>0.5</v>
      </c>
      <c r="Z11" s="22">
        <f t="shared" si="8"/>
        <v>1</v>
      </c>
      <c r="AA11" s="23">
        <f t="shared" si="9"/>
        <v>0</v>
      </c>
    </row>
    <row r="12" spans="2:30" x14ac:dyDescent="0.25">
      <c r="B12" s="2">
        <v>9</v>
      </c>
      <c r="C12" s="3" t="s">
        <v>16</v>
      </c>
      <c r="D12" s="58"/>
      <c r="E12" s="14">
        <v>1</v>
      </c>
      <c r="F12" s="4"/>
      <c r="G12" s="4">
        <v>0.25</v>
      </c>
      <c r="H12" s="22">
        <f t="shared" si="0"/>
        <v>0.25</v>
      </c>
      <c r="I12" s="23">
        <f t="shared" si="1"/>
        <v>0</v>
      </c>
      <c r="J12" s="4">
        <v>0.25</v>
      </c>
      <c r="K12" s="4">
        <v>0.25</v>
      </c>
      <c r="L12" s="4">
        <v>0.25</v>
      </c>
      <c r="M12" s="22">
        <f t="shared" si="2"/>
        <v>0.75</v>
      </c>
      <c r="N12" s="23">
        <f t="shared" si="3"/>
        <v>0</v>
      </c>
      <c r="O12" s="4">
        <v>0.25</v>
      </c>
      <c r="P12" s="4">
        <v>0.25</v>
      </c>
      <c r="Q12" s="4">
        <v>0.25</v>
      </c>
      <c r="R12" s="22">
        <f t="shared" si="4"/>
        <v>0.75</v>
      </c>
      <c r="S12" s="23">
        <f t="shared" si="5"/>
        <v>0</v>
      </c>
      <c r="T12" s="4">
        <v>0.25</v>
      </c>
      <c r="U12" s="4">
        <v>0.25</v>
      </c>
      <c r="V12" s="22">
        <f t="shared" si="6"/>
        <v>0.5</v>
      </c>
      <c r="W12" s="23">
        <f t="shared" si="7"/>
        <v>0</v>
      </c>
      <c r="X12" s="4">
        <v>0.25</v>
      </c>
      <c r="Y12" s="4"/>
      <c r="Z12" s="22">
        <f t="shared" si="8"/>
        <v>0.25</v>
      </c>
      <c r="AA12" s="23">
        <f t="shared" si="9"/>
        <v>0</v>
      </c>
    </row>
    <row r="13" spans="2:30" ht="27.6" x14ac:dyDescent="0.25">
      <c r="B13" s="2">
        <v>10</v>
      </c>
      <c r="C13" s="3" t="s">
        <v>17</v>
      </c>
      <c r="D13" s="58"/>
      <c r="E13" s="14">
        <v>1</v>
      </c>
      <c r="F13" s="2"/>
      <c r="G13" s="4">
        <v>0.25</v>
      </c>
      <c r="H13" s="22">
        <f t="shared" si="0"/>
        <v>0.25</v>
      </c>
      <c r="I13" s="23">
        <f t="shared" si="1"/>
        <v>0</v>
      </c>
      <c r="J13" s="4">
        <v>0.25</v>
      </c>
      <c r="K13" s="4">
        <v>0.5</v>
      </c>
      <c r="L13" s="4">
        <v>0.5</v>
      </c>
      <c r="M13" s="22">
        <f t="shared" si="2"/>
        <v>1.25</v>
      </c>
      <c r="N13" s="23">
        <f t="shared" si="3"/>
        <v>0</v>
      </c>
      <c r="O13" s="4">
        <v>0.5</v>
      </c>
      <c r="P13" s="4">
        <v>0.5</v>
      </c>
      <c r="Q13" s="4"/>
      <c r="R13" s="22">
        <f t="shared" si="4"/>
        <v>1</v>
      </c>
      <c r="S13" s="23">
        <f t="shared" si="5"/>
        <v>0</v>
      </c>
      <c r="T13" s="4"/>
      <c r="U13" s="4"/>
      <c r="V13" s="22">
        <f t="shared" si="6"/>
        <v>0</v>
      </c>
      <c r="W13" s="23">
        <f t="shared" si="7"/>
        <v>0</v>
      </c>
      <c r="X13" s="4"/>
      <c r="Y13" s="2"/>
      <c r="Z13" s="22">
        <f t="shared" si="8"/>
        <v>0</v>
      </c>
      <c r="AA13" s="23">
        <f t="shared" si="9"/>
        <v>0</v>
      </c>
    </row>
    <row r="14" spans="2:30" ht="27.6" x14ac:dyDescent="0.25">
      <c r="B14" s="2">
        <v>11</v>
      </c>
      <c r="C14" s="3" t="s">
        <v>18</v>
      </c>
      <c r="D14" s="58"/>
      <c r="E14" s="14">
        <v>2</v>
      </c>
      <c r="F14" s="5"/>
      <c r="G14" s="4">
        <v>0.5</v>
      </c>
      <c r="H14" s="22">
        <f t="shared" si="0"/>
        <v>0.5</v>
      </c>
      <c r="I14" s="23">
        <f t="shared" si="1"/>
        <v>0</v>
      </c>
      <c r="J14" s="4">
        <v>0.5</v>
      </c>
      <c r="K14" s="4">
        <v>0.5</v>
      </c>
      <c r="L14" s="4">
        <v>0.5</v>
      </c>
      <c r="M14" s="22">
        <f t="shared" si="2"/>
        <v>1.5</v>
      </c>
      <c r="N14" s="23">
        <f t="shared" si="3"/>
        <v>0</v>
      </c>
      <c r="O14" s="4">
        <v>0.5</v>
      </c>
      <c r="P14" s="4">
        <v>0.5</v>
      </c>
      <c r="Q14" s="4">
        <v>0.5</v>
      </c>
      <c r="R14" s="22">
        <f t="shared" si="4"/>
        <v>1.5</v>
      </c>
      <c r="S14" s="23">
        <f t="shared" si="5"/>
        <v>0</v>
      </c>
      <c r="T14" s="4">
        <v>0.5</v>
      </c>
      <c r="U14" s="4">
        <v>0.5</v>
      </c>
      <c r="V14" s="22">
        <f t="shared" si="6"/>
        <v>1</v>
      </c>
      <c r="W14" s="23">
        <f t="shared" si="7"/>
        <v>0</v>
      </c>
      <c r="X14" s="4">
        <v>0.5</v>
      </c>
      <c r="Y14" s="2"/>
      <c r="Z14" s="22">
        <f t="shared" si="8"/>
        <v>0.5</v>
      </c>
      <c r="AA14" s="23">
        <f t="shared" si="9"/>
        <v>0</v>
      </c>
    </row>
    <row r="15" spans="2:30" ht="27.6" x14ac:dyDescent="0.25">
      <c r="B15" s="2">
        <v>12</v>
      </c>
      <c r="C15" s="3" t="s">
        <v>19</v>
      </c>
      <c r="D15" s="58"/>
      <c r="E15" s="14">
        <v>6</v>
      </c>
      <c r="F15" s="2"/>
      <c r="G15" s="4">
        <v>1</v>
      </c>
      <c r="H15" s="22">
        <f t="shared" si="0"/>
        <v>1</v>
      </c>
      <c r="I15" s="23">
        <f t="shared" si="1"/>
        <v>0</v>
      </c>
      <c r="J15" s="4">
        <v>1</v>
      </c>
      <c r="K15" s="4">
        <v>0.5</v>
      </c>
      <c r="L15" s="4">
        <v>0.5</v>
      </c>
      <c r="M15" s="22">
        <f t="shared" si="2"/>
        <v>2</v>
      </c>
      <c r="N15" s="23">
        <f t="shared" si="3"/>
        <v>0</v>
      </c>
      <c r="O15" s="4">
        <v>0.5</v>
      </c>
      <c r="P15" s="4">
        <v>0.5</v>
      </c>
      <c r="Q15" s="4">
        <v>0.5</v>
      </c>
      <c r="R15" s="22">
        <f t="shared" si="4"/>
        <v>1.5</v>
      </c>
      <c r="S15" s="23">
        <f t="shared" si="5"/>
        <v>0</v>
      </c>
      <c r="T15" s="4">
        <v>0.5</v>
      </c>
      <c r="U15" s="4">
        <v>0.5</v>
      </c>
      <c r="V15" s="22">
        <f t="shared" si="6"/>
        <v>1</v>
      </c>
      <c r="W15" s="23">
        <f t="shared" si="7"/>
        <v>0</v>
      </c>
      <c r="X15" s="4">
        <v>0.5</v>
      </c>
      <c r="Y15" s="2"/>
      <c r="Z15" s="22">
        <f t="shared" si="8"/>
        <v>0.5</v>
      </c>
      <c r="AA15" s="23">
        <f t="shared" si="9"/>
        <v>0</v>
      </c>
    </row>
    <row r="16" spans="2:30" x14ac:dyDescent="0.25">
      <c r="B16" s="2">
        <v>13</v>
      </c>
      <c r="C16" s="3" t="s">
        <v>20</v>
      </c>
      <c r="D16" s="58"/>
      <c r="E16" s="14">
        <v>1</v>
      </c>
      <c r="F16" s="2"/>
      <c r="G16" s="6"/>
      <c r="H16" s="22">
        <f t="shared" si="0"/>
        <v>0</v>
      </c>
      <c r="I16" s="23">
        <f t="shared" si="1"/>
        <v>0</v>
      </c>
      <c r="J16" s="6"/>
      <c r="K16" s="6"/>
      <c r="L16" s="6"/>
      <c r="M16" s="22">
        <f t="shared" si="2"/>
        <v>0</v>
      </c>
      <c r="N16" s="23">
        <f t="shared" si="3"/>
        <v>0</v>
      </c>
      <c r="O16" s="4">
        <v>1</v>
      </c>
      <c r="P16" s="4">
        <v>1</v>
      </c>
      <c r="Q16" s="4">
        <v>1</v>
      </c>
      <c r="R16" s="22">
        <f t="shared" si="4"/>
        <v>3</v>
      </c>
      <c r="S16" s="23">
        <f t="shared" si="5"/>
        <v>0</v>
      </c>
      <c r="T16" s="6"/>
      <c r="U16" s="6"/>
      <c r="V16" s="22">
        <f t="shared" si="6"/>
        <v>0</v>
      </c>
      <c r="W16" s="23">
        <f t="shared" si="7"/>
        <v>0</v>
      </c>
      <c r="X16" s="6"/>
      <c r="Y16" s="2"/>
      <c r="Z16" s="22">
        <f t="shared" si="8"/>
        <v>0</v>
      </c>
      <c r="AA16" s="23">
        <f t="shared" si="9"/>
        <v>0</v>
      </c>
    </row>
    <row r="17" spans="2:27" x14ac:dyDescent="0.25">
      <c r="B17" s="50" t="s">
        <v>30</v>
      </c>
      <c r="C17" s="51"/>
      <c r="D17" s="51"/>
      <c r="E17" s="52"/>
      <c r="F17" s="2"/>
      <c r="G17" s="6"/>
      <c r="H17" s="24"/>
      <c r="I17" s="20">
        <f>SUM(I4:I16)</f>
        <v>0</v>
      </c>
      <c r="J17" s="6"/>
      <c r="K17" s="6"/>
      <c r="L17" s="6"/>
      <c r="M17" s="24"/>
      <c r="N17" s="20">
        <f>SUM(N4:N16)</f>
        <v>0</v>
      </c>
      <c r="O17" s="4"/>
      <c r="P17" s="4"/>
      <c r="Q17" s="4"/>
      <c r="R17" s="24"/>
      <c r="S17" s="20">
        <f>SUM(S4:S16)</f>
        <v>0</v>
      </c>
      <c r="T17" s="6"/>
      <c r="U17" s="6"/>
      <c r="V17" s="24"/>
      <c r="W17" s="20">
        <f>SUM(W4:W16)</f>
        <v>0</v>
      </c>
      <c r="X17" s="6"/>
      <c r="Y17" s="2"/>
      <c r="Z17" s="24"/>
      <c r="AA17" s="20">
        <f>SUM(AA4:AA16)</f>
        <v>0</v>
      </c>
    </row>
    <row r="18" spans="2:27" x14ac:dyDescent="0.25">
      <c r="B18" s="50" t="s">
        <v>31</v>
      </c>
      <c r="C18" s="51"/>
      <c r="D18" s="51"/>
      <c r="E18" s="52"/>
      <c r="F18" s="2"/>
      <c r="G18" s="6"/>
      <c r="H18" s="19"/>
      <c r="I18" s="59"/>
      <c r="J18" s="6"/>
      <c r="K18" s="6"/>
      <c r="L18" s="6"/>
      <c r="M18" s="24"/>
      <c r="N18" s="21">
        <f>$I$18</f>
        <v>0</v>
      </c>
      <c r="O18" s="4"/>
      <c r="P18" s="4"/>
      <c r="Q18" s="4"/>
      <c r="R18" s="24"/>
      <c r="S18" s="21">
        <f>$I$18</f>
        <v>0</v>
      </c>
      <c r="T18" s="6"/>
      <c r="U18" s="6"/>
      <c r="V18" s="24"/>
      <c r="W18" s="21">
        <f>$I$18</f>
        <v>0</v>
      </c>
      <c r="X18" s="6"/>
      <c r="Y18" s="2"/>
      <c r="Z18" s="24"/>
      <c r="AA18" s="21">
        <f>$I$18</f>
        <v>0</v>
      </c>
    </row>
    <row r="19" spans="2:27" x14ac:dyDescent="0.25">
      <c r="B19" s="50" t="s">
        <v>32</v>
      </c>
      <c r="C19" s="51"/>
      <c r="D19" s="51"/>
      <c r="E19" s="52"/>
      <c r="F19" s="2"/>
      <c r="G19" s="6"/>
      <c r="H19" s="19"/>
      <c r="I19" s="20">
        <f>I17*I18</f>
        <v>0</v>
      </c>
      <c r="J19" s="6"/>
      <c r="K19" s="6"/>
      <c r="L19" s="6"/>
      <c r="M19" s="24"/>
      <c r="N19" s="20">
        <f>N17*N18</f>
        <v>0</v>
      </c>
      <c r="O19" s="4"/>
      <c r="P19" s="4"/>
      <c r="Q19" s="4"/>
      <c r="R19" s="24"/>
      <c r="S19" s="20">
        <f>S17*S18</f>
        <v>0</v>
      </c>
      <c r="T19" s="6"/>
      <c r="U19" s="6"/>
      <c r="V19" s="24"/>
      <c r="W19" s="20">
        <f>W17*W18</f>
        <v>0</v>
      </c>
      <c r="X19" s="6"/>
      <c r="Y19" s="2"/>
      <c r="Z19" s="24"/>
      <c r="AA19" s="20">
        <f>AA17*AA18</f>
        <v>0</v>
      </c>
    </row>
    <row r="21" spans="2:27" x14ac:dyDescent="0.25">
      <c r="C21" s="1" t="s">
        <v>89</v>
      </c>
    </row>
    <row r="22" spans="2:27" x14ac:dyDescent="0.25">
      <c r="I22" s="33"/>
    </row>
  </sheetData>
  <mergeCells count="9">
    <mergeCell ref="B19:E19"/>
    <mergeCell ref="B2:E2"/>
    <mergeCell ref="F2:I2"/>
    <mergeCell ref="J2:N2"/>
    <mergeCell ref="O2:S2"/>
    <mergeCell ref="T2:W2"/>
    <mergeCell ref="X2:AA2"/>
    <mergeCell ref="B17:E17"/>
    <mergeCell ref="B18:E18"/>
  </mergeCells>
  <phoneticPr fontId="2" type="noConversion"/>
  <pageMargins left="0.70866141732283472" right="0.70866141732283472" top="0.74803149606299213" bottom="0.74803149606299213" header="0.31496062992125984" footer="0.31496062992125984"/>
  <pageSetup scale="70" fitToWidth="4" orientation="landscape" r:id="rId1"/>
  <colBreaks count="2" manualBreakCount="2">
    <brk id="14" max="18" man="1"/>
    <brk id="23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BA334-0EF9-40DE-A641-C99F90E62A9A}">
  <sheetPr>
    <pageSetUpPr fitToPage="1"/>
  </sheetPr>
  <dimension ref="B2:AB24"/>
  <sheetViews>
    <sheetView tabSelected="1" view="pageBreakPreview" zoomScale="80" zoomScaleNormal="100" zoomScaleSheetLayoutView="80" workbookViewId="0">
      <pane ySplit="3" topLeftCell="A20" activePane="bottomLeft" state="frozen"/>
      <selection activeCell="B1" sqref="B1"/>
      <selection pane="bottomLeft" activeCell="E38" sqref="E38"/>
    </sheetView>
  </sheetViews>
  <sheetFormatPr baseColWidth="10" defaultRowHeight="13.8" x14ac:dyDescent="0.3"/>
  <cols>
    <col min="1" max="1" width="11.5546875" style="7"/>
    <col min="2" max="2" width="4.5546875" style="7" bestFit="1" customWidth="1"/>
    <col min="3" max="3" width="24.21875" style="10" bestFit="1" customWidth="1"/>
    <col min="4" max="4" width="24.21875" style="7" customWidth="1"/>
    <col min="5" max="5" width="18.5546875" style="7" bestFit="1" customWidth="1"/>
    <col min="6" max="6" width="11.5546875" style="7"/>
    <col min="7" max="8" width="7" style="7" bestFit="1" customWidth="1"/>
    <col min="9" max="9" width="6.88671875" style="7" bestFit="1" customWidth="1"/>
    <col min="10" max="10" width="20" style="9" bestFit="1" customWidth="1"/>
    <col min="11" max="13" width="7" style="7" bestFit="1" customWidth="1"/>
    <col min="14" max="14" width="6.88671875" style="7" bestFit="1" customWidth="1"/>
    <col min="15" max="15" width="20" style="9" bestFit="1" customWidth="1"/>
    <col min="16" max="18" width="7" style="7" bestFit="1" customWidth="1"/>
    <col min="19" max="19" width="6.88671875" style="7" bestFit="1" customWidth="1"/>
    <col min="20" max="20" width="20" style="9" bestFit="1" customWidth="1"/>
    <col min="21" max="21" width="7" style="7" bestFit="1" customWidth="1"/>
    <col min="22" max="22" width="8.109375" style="7" bestFit="1" customWidth="1"/>
    <col min="23" max="23" width="6.88671875" style="7" bestFit="1" customWidth="1"/>
    <col min="24" max="24" width="20" style="9" bestFit="1" customWidth="1"/>
    <col min="25" max="26" width="8.109375" style="7" bestFit="1" customWidth="1"/>
    <col min="27" max="27" width="6.88671875" style="7" bestFit="1" customWidth="1"/>
    <col min="28" max="28" width="20" style="9" bestFit="1" customWidth="1"/>
    <col min="29" max="16384" width="11.5546875" style="7"/>
  </cols>
  <sheetData>
    <row r="2" spans="2:28" x14ac:dyDescent="0.3">
      <c r="B2" s="53" t="s">
        <v>80</v>
      </c>
      <c r="C2" s="53"/>
      <c r="D2" s="53"/>
      <c r="E2" s="53"/>
      <c r="F2" s="53"/>
      <c r="G2" s="53" t="s">
        <v>22</v>
      </c>
      <c r="H2" s="53"/>
      <c r="I2" s="53"/>
      <c r="J2" s="53"/>
      <c r="K2" s="53" t="s">
        <v>25</v>
      </c>
      <c r="L2" s="53"/>
      <c r="M2" s="53"/>
      <c r="N2" s="53"/>
      <c r="O2" s="53"/>
      <c r="P2" s="53" t="s">
        <v>26</v>
      </c>
      <c r="Q2" s="53"/>
      <c r="R2" s="53"/>
      <c r="S2" s="53"/>
      <c r="T2" s="53"/>
      <c r="U2" s="53" t="s">
        <v>27</v>
      </c>
      <c r="V2" s="53"/>
      <c r="W2" s="53"/>
      <c r="X2" s="53"/>
      <c r="Y2" s="53" t="s">
        <v>28</v>
      </c>
      <c r="Z2" s="53"/>
      <c r="AA2" s="53"/>
      <c r="AB2" s="53"/>
    </row>
    <row r="3" spans="2:28" ht="27.6" x14ac:dyDescent="0.3">
      <c r="B3" s="11" t="s">
        <v>29</v>
      </c>
      <c r="C3" s="12" t="s">
        <v>45</v>
      </c>
      <c r="D3" s="11" t="s">
        <v>46</v>
      </c>
      <c r="E3" s="12" t="s">
        <v>74</v>
      </c>
      <c r="F3" s="11" t="s">
        <v>21</v>
      </c>
      <c r="G3" s="11" t="s">
        <v>33</v>
      </c>
      <c r="H3" s="11" t="s">
        <v>34</v>
      </c>
      <c r="I3" s="11" t="s">
        <v>23</v>
      </c>
      <c r="J3" s="13" t="s">
        <v>24</v>
      </c>
      <c r="K3" s="11" t="s">
        <v>35</v>
      </c>
      <c r="L3" s="11" t="s">
        <v>36</v>
      </c>
      <c r="M3" s="11" t="s">
        <v>37</v>
      </c>
      <c r="N3" s="11" t="s">
        <v>23</v>
      </c>
      <c r="O3" s="13" t="s">
        <v>24</v>
      </c>
      <c r="P3" s="11" t="s">
        <v>38</v>
      </c>
      <c r="Q3" s="11" t="s">
        <v>39</v>
      </c>
      <c r="R3" s="11" t="s">
        <v>40</v>
      </c>
      <c r="S3" s="11" t="s">
        <v>23</v>
      </c>
      <c r="T3" s="13" t="s">
        <v>24</v>
      </c>
      <c r="U3" s="11" t="s">
        <v>41</v>
      </c>
      <c r="V3" s="11" t="s">
        <v>42</v>
      </c>
      <c r="W3" s="11" t="s">
        <v>23</v>
      </c>
      <c r="X3" s="13" t="s">
        <v>24</v>
      </c>
      <c r="Y3" s="11" t="s">
        <v>43</v>
      </c>
      <c r="Z3" s="11" t="s">
        <v>44</v>
      </c>
      <c r="AA3" s="11" t="s">
        <v>23</v>
      </c>
      <c r="AB3" s="13" t="s">
        <v>24</v>
      </c>
    </row>
    <row r="4" spans="2:28" ht="55.2" x14ac:dyDescent="0.3">
      <c r="B4" s="2">
        <v>1</v>
      </c>
      <c r="C4" s="44" t="s">
        <v>47</v>
      </c>
      <c r="D4" s="44" t="s">
        <v>48</v>
      </c>
      <c r="E4" s="58"/>
      <c r="F4" s="5">
        <v>120</v>
      </c>
      <c r="G4" s="2">
        <v>10</v>
      </c>
      <c r="H4" s="2">
        <v>10</v>
      </c>
      <c r="I4" s="14">
        <f>SUM(G4:H4)</f>
        <v>20</v>
      </c>
      <c r="J4" s="15">
        <f>$E4*I4</f>
        <v>0</v>
      </c>
      <c r="K4" s="2">
        <v>10</v>
      </c>
      <c r="L4" s="2">
        <v>10</v>
      </c>
      <c r="M4" s="2">
        <v>10</v>
      </c>
      <c r="N4" s="14">
        <f>SUM(K4:M4)</f>
        <v>30</v>
      </c>
      <c r="O4" s="15">
        <f>$E4*N4</f>
        <v>0</v>
      </c>
      <c r="P4" s="2">
        <v>10</v>
      </c>
      <c r="Q4" s="2">
        <v>10</v>
      </c>
      <c r="R4" s="2">
        <v>10</v>
      </c>
      <c r="S4" s="14">
        <f>SUM(P4:R4)</f>
        <v>30</v>
      </c>
      <c r="T4" s="15">
        <f>$E4*S4</f>
        <v>0</v>
      </c>
      <c r="U4" s="2">
        <v>10</v>
      </c>
      <c r="V4" s="2">
        <v>10</v>
      </c>
      <c r="W4" s="14">
        <f>SUM(U4:V4)</f>
        <v>20</v>
      </c>
      <c r="X4" s="15">
        <f>$E4*W4</f>
        <v>0</v>
      </c>
      <c r="Y4" s="2">
        <v>10</v>
      </c>
      <c r="Z4" s="2">
        <v>10</v>
      </c>
      <c r="AA4" s="14">
        <f>SUM(Y4:Z4)</f>
        <v>20</v>
      </c>
      <c r="AB4" s="15">
        <f>$E4*AA4</f>
        <v>0</v>
      </c>
    </row>
    <row r="5" spans="2:28" ht="41.4" x14ac:dyDescent="0.3">
      <c r="B5" s="2">
        <v>2</v>
      </c>
      <c r="C5" s="44" t="s">
        <v>49</v>
      </c>
      <c r="D5" s="44" t="s">
        <v>50</v>
      </c>
      <c r="E5" s="58"/>
      <c r="F5" s="5">
        <v>116</v>
      </c>
      <c r="G5" s="2">
        <v>6</v>
      </c>
      <c r="H5" s="2">
        <v>10</v>
      </c>
      <c r="I5" s="14">
        <f t="shared" ref="I5:I12" si="0">SUM(G5:H5)</f>
        <v>16</v>
      </c>
      <c r="J5" s="15">
        <f t="shared" ref="J5:J20" si="1">$E5*I5</f>
        <v>0</v>
      </c>
      <c r="K5" s="2">
        <v>10</v>
      </c>
      <c r="L5" s="2">
        <v>10</v>
      </c>
      <c r="M5" s="2">
        <v>10</v>
      </c>
      <c r="N5" s="14">
        <f t="shared" ref="N5:N20" si="2">SUM(K5:M5)</f>
        <v>30</v>
      </c>
      <c r="O5" s="15">
        <f t="shared" ref="O5:O20" si="3">$E5*N5</f>
        <v>0</v>
      </c>
      <c r="P5" s="2">
        <v>10</v>
      </c>
      <c r="Q5" s="2">
        <v>10</v>
      </c>
      <c r="R5" s="2">
        <v>10</v>
      </c>
      <c r="S5" s="14">
        <f t="shared" ref="S5:S20" si="4">SUM(P5:R5)</f>
        <v>30</v>
      </c>
      <c r="T5" s="15">
        <f t="shared" ref="T5:T20" si="5">$E5*S5</f>
        <v>0</v>
      </c>
      <c r="U5" s="2">
        <v>10</v>
      </c>
      <c r="V5" s="2">
        <v>10</v>
      </c>
      <c r="W5" s="14">
        <f t="shared" ref="W5:W20" si="6">SUM(U5:V5)</f>
        <v>20</v>
      </c>
      <c r="X5" s="15">
        <f t="shared" ref="X5:X20" si="7">$E5*W5</f>
        <v>0</v>
      </c>
      <c r="Y5" s="2">
        <v>10</v>
      </c>
      <c r="Z5" s="2">
        <v>10</v>
      </c>
      <c r="AA5" s="14">
        <f t="shared" ref="AA5:AA20" si="8">SUM(Y5:Z5)</f>
        <v>20</v>
      </c>
      <c r="AB5" s="15">
        <f t="shared" ref="AB5:AB20" si="9">$E5*AA5</f>
        <v>0</v>
      </c>
    </row>
    <row r="6" spans="2:28" ht="82.8" x14ac:dyDescent="0.3">
      <c r="B6" s="2">
        <v>3</v>
      </c>
      <c r="C6" s="44" t="s">
        <v>51</v>
      </c>
      <c r="D6" s="44" t="s">
        <v>52</v>
      </c>
      <c r="E6" s="58"/>
      <c r="F6" s="5">
        <v>1040</v>
      </c>
      <c r="G6" s="2"/>
      <c r="H6" s="2">
        <v>200</v>
      </c>
      <c r="I6" s="14">
        <f t="shared" si="0"/>
        <v>200</v>
      </c>
      <c r="J6" s="15">
        <f t="shared" si="1"/>
        <v>0</v>
      </c>
      <c r="K6" s="2">
        <v>100</v>
      </c>
      <c r="L6" s="2">
        <v>100</v>
      </c>
      <c r="M6" s="2">
        <v>100</v>
      </c>
      <c r="N6" s="14">
        <f t="shared" si="2"/>
        <v>300</v>
      </c>
      <c r="O6" s="15">
        <f t="shared" si="3"/>
        <v>0</v>
      </c>
      <c r="P6" s="2">
        <v>100</v>
      </c>
      <c r="Q6" s="2">
        <v>100</v>
      </c>
      <c r="R6" s="2">
        <v>100</v>
      </c>
      <c r="S6" s="14">
        <f t="shared" si="4"/>
        <v>300</v>
      </c>
      <c r="T6" s="15">
        <f t="shared" si="5"/>
        <v>0</v>
      </c>
      <c r="U6" s="2">
        <v>100</v>
      </c>
      <c r="V6" s="2">
        <v>100</v>
      </c>
      <c r="W6" s="14">
        <f t="shared" si="6"/>
        <v>200</v>
      </c>
      <c r="X6" s="15">
        <f t="shared" si="7"/>
        <v>0</v>
      </c>
      <c r="Y6" s="2">
        <v>40</v>
      </c>
      <c r="Z6" s="2"/>
      <c r="AA6" s="14">
        <f t="shared" si="8"/>
        <v>40</v>
      </c>
      <c r="AB6" s="15">
        <f t="shared" si="9"/>
        <v>0</v>
      </c>
    </row>
    <row r="7" spans="2:28" ht="55.2" x14ac:dyDescent="0.3">
      <c r="B7" s="2">
        <v>4</v>
      </c>
      <c r="C7" s="44" t="s">
        <v>53</v>
      </c>
      <c r="D7" s="44" t="s">
        <v>54</v>
      </c>
      <c r="E7" s="58"/>
      <c r="F7" s="5">
        <v>120</v>
      </c>
      <c r="G7" s="2">
        <v>10</v>
      </c>
      <c r="H7" s="2">
        <v>10</v>
      </c>
      <c r="I7" s="14">
        <f>SUM(G7:H7)</f>
        <v>20</v>
      </c>
      <c r="J7" s="15">
        <f>$E7*I7</f>
        <v>0</v>
      </c>
      <c r="K7" s="2">
        <v>10</v>
      </c>
      <c r="L7" s="2">
        <v>10</v>
      </c>
      <c r="M7" s="2">
        <v>10</v>
      </c>
      <c r="N7" s="14">
        <f>SUM(K7:M7)</f>
        <v>30</v>
      </c>
      <c r="O7" s="15">
        <f>$E7*N7</f>
        <v>0</v>
      </c>
      <c r="P7" s="2">
        <v>10</v>
      </c>
      <c r="Q7" s="2">
        <v>10</v>
      </c>
      <c r="R7" s="2">
        <v>10</v>
      </c>
      <c r="S7" s="14">
        <f>SUM(P7:R7)</f>
        <v>30</v>
      </c>
      <c r="T7" s="15">
        <f>$E7*S7</f>
        <v>0</v>
      </c>
      <c r="U7" s="2">
        <v>10</v>
      </c>
      <c r="V7" s="2">
        <v>10</v>
      </c>
      <c r="W7" s="14">
        <f>SUM(U7:V7)</f>
        <v>20</v>
      </c>
      <c r="X7" s="15">
        <f>$E7*W7</f>
        <v>0</v>
      </c>
      <c r="Y7" s="2">
        <v>10</v>
      </c>
      <c r="Z7" s="2">
        <v>10</v>
      </c>
      <c r="AA7" s="14">
        <f>SUM(Y7:Z7)</f>
        <v>20</v>
      </c>
      <c r="AB7" s="15">
        <f>$E7*AA7</f>
        <v>0</v>
      </c>
    </row>
    <row r="8" spans="2:28" ht="55.2" x14ac:dyDescent="0.3">
      <c r="B8" s="2">
        <v>5</v>
      </c>
      <c r="C8" s="44" t="s">
        <v>55</v>
      </c>
      <c r="D8" s="44" t="s">
        <v>56</v>
      </c>
      <c r="E8" s="58"/>
      <c r="F8" s="5">
        <v>665</v>
      </c>
      <c r="G8" s="2">
        <v>15</v>
      </c>
      <c r="H8" s="2">
        <v>100</v>
      </c>
      <c r="I8" s="14">
        <f t="shared" si="0"/>
        <v>115</v>
      </c>
      <c r="J8" s="15">
        <f t="shared" si="1"/>
        <v>0</v>
      </c>
      <c r="K8" s="2">
        <v>100</v>
      </c>
      <c r="L8" s="2">
        <v>50</v>
      </c>
      <c r="M8" s="2">
        <v>50</v>
      </c>
      <c r="N8" s="14">
        <f t="shared" si="2"/>
        <v>200</v>
      </c>
      <c r="O8" s="15">
        <f t="shared" si="3"/>
        <v>0</v>
      </c>
      <c r="P8" s="2">
        <v>50</v>
      </c>
      <c r="Q8" s="2">
        <v>50</v>
      </c>
      <c r="R8" s="2">
        <v>50</v>
      </c>
      <c r="S8" s="14">
        <f t="shared" si="4"/>
        <v>150</v>
      </c>
      <c r="T8" s="15">
        <f t="shared" si="5"/>
        <v>0</v>
      </c>
      <c r="U8" s="2">
        <v>50</v>
      </c>
      <c r="V8" s="2">
        <v>50</v>
      </c>
      <c r="W8" s="14">
        <f t="shared" si="6"/>
        <v>100</v>
      </c>
      <c r="X8" s="15">
        <f t="shared" si="7"/>
        <v>0</v>
      </c>
      <c r="Y8" s="2">
        <v>50</v>
      </c>
      <c r="Z8" s="2">
        <v>50</v>
      </c>
      <c r="AA8" s="14">
        <f t="shared" si="8"/>
        <v>100</v>
      </c>
      <c r="AB8" s="15">
        <f t="shared" si="9"/>
        <v>0</v>
      </c>
    </row>
    <row r="9" spans="2:28" ht="110.4" x14ac:dyDescent="0.3">
      <c r="B9" s="2">
        <v>6</v>
      </c>
      <c r="C9" s="44" t="s">
        <v>57</v>
      </c>
      <c r="D9" s="44" t="s">
        <v>58</v>
      </c>
      <c r="E9" s="58"/>
      <c r="F9" s="5">
        <v>5</v>
      </c>
      <c r="G9" s="2">
        <v>1</v>
      </c>
      <c r="H9" s="2"/>
      <c r="I9" s="14">
        <f t="shared" si="0"/>
        <v>1</v>
      </c>
      <c r="J9" s="15">
        <f t="shared" si="1"/>
        <v>0</v>
      </c>
      <c r="K9" s="2"/>
      <c r="L9" s="2">
        <v>1</v>
      </c>
      <c r="M9" s="2"/>
      <c r="N9" s="14">
        <f t="shared" si="2"/>
        <v>1</v>
      </c>
      <c r="O9" s="15">
        <f t="shared" si="3"/>
        <v>0</v>
      </c>
      <c r="P9" s="2"/>
      <c r="Q9" s="2"/>
      <c r="R9" s="2">
        <v>1</v>
      </c>
      <c r="S9" s="14">
        <f t="shared" si="4"/>
        <v>1</v>
      </c>
      <c r="T9" s="15">
        <f t="shared" si="5"/>
        <v>0</v>
      </c>
      <c r="U9" s="2"/>
      <c r="V9" s="2"/>
      <c r="W9" s="14">
        <f t="shared" si="6"/>
        <v>0</v>
      </c>
      <c r="X9" s="15">
        <f t="shared" si="7"/>
        <v>0</v>
      </c>
      <c r="Y9" s="2">
        <v>1</v>
      </c>
      <c r="Z9" s="2">
        <v>1</v>
      </c>
      <c r="AA9" s="14">
        <f t="shared" si="8"/>
        <v>2</v>
      </c>
      <c r="AB9" s="15">
        <f t="shared" si="9"/>
        <v>0</v>
      </c>
    </row>
    <row r="10" spans="2:28" ht="138" x14ac:dyDescent="0.3">
      <c r="B10" s="2">
        <v>7</v>
      </c>
      <c r="C10" s="44" t="s">
        <v>59</v>
      </c>
      <c r="D10" s="44" t="s">
        <v>60</v>
      </c>
      <c r="E10" s="58"/>
      <c r="F10" s="5">
        <v>18</v>
      </c>
      <c r="G10" s="2"/>
      <c r="H10" s="2"/>
      <c r="I10" s="14">
        <f t="shared" si="0"/>
        <v>0</v>
      </c>
      <c r="J10" s="15">
        <f t="shared" si="1"/>
        <v>0</v>
      </c>
      <c r="K10" s="2">
        <v>4</v>
      </c>
      <c r="L10" s="2"/>
      <c r="M10" s="2">
        <v>3</v>
      </c>
      <c r="N10" s="14">
        <f t="shared" si="2"/>
        <v>7</v>
      </c>
      <c r="O10" s="15">
        <f t="shared" si="3"/>
        <v>0</v>
      </c>
      <c r="P10" s="2"/>
      <c r="Q10" s="2">
        <v>4</v>
      </c>
      <c r="R10" s="2"/>
      <c r="S10" s="14">
        <f t="shared" si="4"/>
        <v>4</v>
      </c>
      <c r="T10" s="15">
        <f t="shared" si="5"/>
        <v>0</v>
      </c>
      <c r="U10" s="2">
        <v>3</v>
      </c>
      <c r="V10" s="2"/>
      <c r="W10" s="14">
        <f t="shared" si="6"/>
        <v>3</v>
      </c>
      <c r="X10" s="15">
        <f t="shared" si="7"/>
        <v>0</v>
      </c>
      <c r="Y10" s="2">
        <v>4</v>
      </c>
      <c r="Z10" s="2"/>
      <c r="AA10" s="14">
        <f t="shared" si="8"/>
        <v>4</v>
      </c>
      <c r="AB10" s="15">
        <f t="shared" si="9"/>
        <v>0</v>
      </c>
    </row>
    <row r="11" spans="2:28" ht="55.2" x14ac:dyDescent="0.3">
      <c r="B11" s="2">
        <v>8</v>
      </c>
      <c r="C11" s="45" t="s">
        <v>61</v>
      </c>
      <c r="D11" s="44" t="s">
        <v>62</v>
      </c>
      <c r="E11" s="58"/>
      <c r="F11" s="5">
        <v>13</v>
      </c>
      <c r="G11" s="2"/>
      <c r="H11" s="2">
        <v>3</v>
      </c>
      <c r="I11" s="14">
        <f t="shared" si="0"/>
        <v>3</v>
      </c>
      <c r="J11" s="15">
        <f t="shared" si="1"/>
        <v>0</v>
      </c>
      <c r="K11" s="2">
        <v>1</v>
      </c>
      <c r="L11" s="2">
        <v>1</v>
      </c>
      <c r="M11" s="2">
        <v>1</v>
      </c>
      <c r="N11" s="14">
        <f t="shared" si="2"/>
        <v>3</v>
      </c>
      <c r="O11" s="15">
        <f t="shared" si="3"/>
        <v>0</v>
      </c>
      <c r="P11" s="2">
        <v>1</v>
      </c>
      <c r="Q11" s="2">
        <v>1</v>
      </c>
      <c r="R11" s="2">
        <v>1</v>
      </c>
      <c r="S11" s="14">
        <f t="shared" si="4"/>
        <v>3</v>
      </c>
      <c r="T11" s="15">
        <f t="shared" si="5"/>
        <v>0</v>
      </c>
      <c r="U11" s="2">
        <v>1</v>
      </c>
      <c r="V11" s="2">
        <v>1</v>
      </c>
      <c r="W11" s="14">
        <f t="shared" si="6"/>
        <v>2</v>
      </c>
      <c r="X11" s="15">
        <f t="shared" si="7"/>
        <v>0</v>
      </c>
      <c r="Y11" s="2">
        <v>1</v>
      </c>
      <c r="Z11" s="2">
        <v>1</v>
      </c>
      <c r="AA11" s="14">
        <f t="shared" si="8"/>
        <v>2</v>
      </c>
      <c r="AB11" s="15">
        <f t="shared" si="9"/>
        <v>0</v>
      </c>
    </row>
    <row r="12" spans="2:28" ht="41.4" x14ac:dyDescent="0.3">
      <c r="B12" s="2">
        <v>9</v>
      </c>
      <c r="C12" s="54" t="s">
        <v>63</v>
      </c>
      <c r="D12" s="44" t="s">
        <v>64</v>
      </c>
      <c r="E12" s="58"/>
      <c r="F12" s="5">
        <v>30</v>
      </c>
      <c r="G12" s="2"/>
      <c r="H12" s="2"/>
      <c r="I12" s="14">
        <f t="shared" si="0"/>
        <v>0</v>
      </c>
      <c r="J12" s="15">
        <f t="shared" si="1"/>
        <v>0</v>
      </c>
      <c r="K12" s="2">
        <v>30</v>
      </c>
      <c r="L12" s="2"/>
      <c r="M12" s="2"/>
      <c r="N12" s="14">
        <f t="shared" si="2"/>
        <v>30</v>
      </c>
      <c r="O12" s="15">
        <f t="shared" si="3"/>
        <v>0</v>
      </c>
      <c r="P12" s="2"/>
      <c r="Q12" s="2"/>
      <c r="R12" s="2"/>
      <c r="S12" s="14">
        <f t="shared" si="4"/>
        <v>0</v>
      </c>
      <c r="T12" s="15">
        <f t="shared" si="5"/>
        <v>0</v>
      </c>
      <c r="U12" s="2"/>
      <c r="V12" s="2"/>
      <c r="W12" s="14">
        <f t="shared" si="6"/>
        <v>0</v>
      </c>
      <c r="X12" s="15">
        <f t="shared" si="7"/>
        <v>0</v>
      </c>
      <c r="Y12" s="2"/>
      <c r="Z12" s="2"/>
      <c r="AA12" s="14">
        <f t="shared" si="8"/>
        <v>0</v>
      </c>
      <c r="AB12" s="15">
        <f t="shared" si="9"/>
        <v>0</v>
      </c>
    </row>
    <row r="13" spans="2:28" ht="55.2" x14ac:dyDescent="0.3">
      <c r="B13" s="2">
        <v>10</v>
      </c>
      <c r="C13" s="54"/>
      <c r="D13" s="44" t="s">
        <v>65</v>
      </c>
      <c r="E13" s="58"/>
      <c r="F13" s="5">
        <v>1</v>
      </c>
      <c r="G13" s="2"/>
      <c r="H13" s="2">
        <v>1</v>
      </c>
      <c r="I13" s="14">
        <f t="shared" ref="I13:I20" si="10">SUM(G13:H13)</f>
        <v>1</v>
      </c>
      <c r="J13" s="15">
        <f t="shared" si="1"/>
        <v>0</v>
      </c>
      <c r="K13" s="2"/>
      <c r="L13" s="2"/>
      <c r="M13" s="2"/>
      <c r="N13" s="14">
        <f t="shared" si="2"/>
        <v>0</v>
      </c>
      <c r="O13" s="15">
        <f t="shared" si="3"/>
        <v>0</v>
      </c>
      <c r="P13" s="2"/>
      <c r="Q13" s="2"/>
      <c r="R13" s="2"/>
      <c r="S13" s="14">
        <f t="shared" si="4"/>
        <v>0</v>
      </c>
      <c r="T13" s="15">
        <f t="shared" si="5"/>
        <v>0</v>
      </c>
      <c r="U13" s="2"/>
      <c r="V13" s="2"/>
      <c r="W13" s="14">
        <f t="shared" si="6"/>
        <v>0</v>
      </c>
      <c r="X13" s="15">
        <f t="shared" si="7"/>
        <v>0</v>
      </c>
      <c r="Y13" s="2"/>
      <c r="Z13" s="2"/>
      <c r="AA13" s="14">
        <f t="shared" si="8"/>
        <v>0</v>
      </c>
      <c r="AB13" s="15">
        <f t="shared" si="9"/>
        <v>0</v>
      </c>
    </row>
    <row r="14" spans="2:28" ht="27.6" x14ac:dyDescent="0.3">
      <c r="B14" s="2">
        <v>11</v>
      </c>
      <c r="C14" s="54"/>
      <c r="D14" s="44" t="s">
        <v>66</v>
      </c>
      <c r="E14" s="58"/>
      <c r="F14" s="5">
        <v>1</v>
      </c>
      <c r="G14" s="2"/>
      <c r="H14" s="2"/>
      <c r="I14" s="14">
        <f t="shared" si="10"/>
        <v>0</v>
      </c>
      <c r="J14" s="15">
        <f t="shared" si="1"/>
        <v>0</v>
      </c>
      <c r="K14" s="2">
        <v>1</v>
      </c>
      <c r="L14" s="2"/>
      <c r="M14" s="2"/>
      <c r="N14" s="14">
        <f t="shared" si="2"/>
        <v>1</v>
      </c>
      <c r="O14" s="15">
        <f t="shared" si="3"/>
        <v>0</v>
      </c>
      <c r="P14" s="2"/>
      <c r="Q14" s="2"/>
      <c r="R14" s="2"/>
      <c r="S14" s="14">
        <f t="shared" si="4"/>
        <v>0</v>
      </c>
      <c r="T14" s="15">
        <f t="shared" si="5"/>
        <v>0</v>
      </c>
      <c r="U14" s="2"/>
      <c r="V14" s="2"/>
      <c r="W14" s="14">
        <f t="shared" si="6"/>
        <v>0</v>
      </c>
      <c r="X14" s="15">
        <f t="shared" si="7"/>
        <v>0</v>
      </c>
      <c r="Y14" s="2"/>
      <c r="Z14" s="2"/>
      <c r="AA14" s="14">
        <f t="shared" si="8"/>
        <v>0</v>
      </c>
      <c r="AB14" s="15">
        <f t="shared" si="9"/>
        <v>0</v>
      </c>
    </row>
    <row r="15" spans="2:28" x14ac:dyDescent="0.3">
      <c r="B15" s="2">
        <v>12</v>
      </c>
      <c r="C15" s="54"/>
      <c r="D15" s="44" t="s">
        <v>67</v>
      </c>
      <c r="E15" s="58"/>
      <c r="F15" s="5">
        <v>3</v>
      </c>
      <c r="G15" s="2"/>
      <c r="H15" s="2">
        <v>3</v>
      </c>
      <c r="I15" s="14">
        <f t="shared" si="10"/>
        <v>3</v>
      </c>
      <c r="J15" s="15">
        <f t="shared" si="1"/>
        <v>0</v>
      </c>
      <c r="K15" s="2"/>
      <c r="L15" s="2"/>
      <c r="M15" s="2"/>
      <c r="N15" s="14">
        <f t="shared" si="2"/>
        <v>0</v>
      </c>
      <c r="O15" s="15">
        <f t="shared" si="3"/>
        <v>0</v>
      </c>
      <c r="P15" s="2"/>
      <c r="Q15" s="2"/>
      <c r="R15" s="2"/>
      <c r="S15" s="14">
        <f t="shared" si="4"/>
        <v>0</v>
      </c>
      <c r="T15" s="15">
        <f t="shared" si="5"/>
        <v>0</v>
      </c>
      <c r="U15" s="2"/>
      <c r="V15" s="2"/>
      <c r="W15" s="14">
        <f t="shared" si="6"/>
        <v>0</v>
      </c>
      <c r="X15" s="15">
        <f t="shared" si="7"/>
        <v>0</v>
      </c>
      <c r="Y15" s="2"/>
      <c r="Z15" s="2"/>
      <c r="AA15" s="14">
        <f t="shared" si="8"/>
        <v>0</v>
      </c>
      <c r="AB15" s="15">
        <f t="shared" si="9"/>
        <v>0</v>
      </c>
    </row>
    <row r="16" spans="2:28" x14ac:dyDescent="0.3">
      <c r="B16" s="2">
        <v>13</v>
      </c>
      <c r="C16" s="55" t="s">
        <v>68</v>
      </c>
      <c r="D16" s="44" t="s">
        <v>69</v>
      </c>
      <c r="E16" s="58"/>
      <c r="F16" s="5">
        <v>4</v>
      </c>
      <c r="G16" s="2"/>
      <c r="H16" s="2"/>
      <c r="I16" s="14">
        <f t="shared" si="10"/>
        <v>0</v>
      </c>
      <c r="J16" s="15">
        <f t="shared" si="1"/>
        <v>0</v>
      </c>
      <c r="K16" s="2"/>
      <c r="L16" s="2"/>
      <c r="M16" s="2"/>
      <c r="N16" s="14">
        <f t="shared" si="2"/>
        <v>0</v>
      </c>
      <c r="O16" s="15">
        <f t="shared" si="3"/>
        <v>0</v>
      </c>
      <c r="P16" s="2"/>
      <c r="Q16" s="2">
        <v>4</v>
      </c>
      <c r="R16" s="2"/>
      <c r="S16" s="14">
        <f t="shared" si="4"/>
        <v>4</v>
      </c>
      <c r="T16" s="15">
        <f t="shared" si="5"/>
        <v>0</v>
      </c>
      <c r="U16" s="2"/>
      <c r="V16" s="2"/>
      <c r="W16" s="14">
        <f t="shared" si="6"/>
        <v>0</v>
      </c>
      <c r="X16" s="15">
        <f t="shared" si="7"/>
        <v>0</v>
      </c>
      <c r="Y16" s="2"/>
      <c r="Z16" s="2"/>
      <c r="AA16" s="14">
        <f t="shared" si="8"/>
        <v>0</v>
      </c>
      <c r="AB16" s="15">
        <f t="shared" si="9"/>
        <v>0</v>
      </c>
    </row>
    <row r="17" spans="2:28" ht="41.4" x14ac:dyDescent="0.3">
      <c r="B17" s="2">
        <v>14</v>
      </c>
      <c r="C17" s="56"/>
      <c r="D17" s="44" t="s">
        <v>70</v>
      </c>
      <c r="E17" s="58"/>
      <c r="F17" s="5">
        <v>2</v>
      </c>
      <c r="G17" s="2"/>
      <c r="H17" s="2"/>
      <c r="I17" s="14">
        <f t="shared" si="10"/>
        <v>0</v>
      </c>
      <c r="J17" s="15">
        <f t="shared" si="1"/>
        <v>0</v>
      </c>
      <c r="K17" s="2"/>
      <c r="L17" s="2"/>
      <c r="M17" s="2"/>
      <c r="N17" s="14">
        <f t="shared" si="2"/>
        <v>0</v>
      </c>
      <c r="O17" s="15">
        <f t="shared" si="3"/>
        <v>0</v>
      </c>
      <c r="P17" s="2"/>
      <c r="Q17" s="2">
        <v>2</v>
      </c>
      <c r="R17" s="2"/>
      <c r="S17" s="14">
        <f t="shared" si="4"/>
        <v>2</v>
      </c>
      <c r="T17" s="15">
        <f t="shared" si="5"/>
        <v>0</v>
      </c>
      <c r="U17" s="2"/>
      <c r="V17" s="2"/>
      <c r="W17" s="14">
        <f t="shared" si="6"/>
        <v>0</v>
      </c>
      <c r="X17" s="15">
        <f t="shared" si="7"/>
        <v>0</v>
      </c>
      <c r="Y17" s="2"/>
      <c r="Z17" s="2"/>
      <c r="AA17" s="14">
        <f t="shared" si="8"/>
        <v>0</v>
      </c>
      <c r="AB17" s="15">
        <f t="shared" si="9"/>
        <v>0</v>
      </c>
    </row>
    <row r="18" spans="2:28" ht="27.6" x14ac:dyDescent="0.3">
      <c r="B18" s="2">
        <v>15</v>
      </c>
      <c r="C18" s="56"/>
      <c r="D18" s="44" t="s">
        <v>71</v>
      </c>
      <c r="E18" s="58"/>
      <c r="F18" s="5">
        <v>1</v>
      </c>
      <c r="G18" s="2"/>
      <c r="H18" s="2">
        <v>1</v>
      </c>
      <c r="I18" s="14">
        <f t="shared" si="10"/>
        <v>1</v>
      </c>
      <c r="J18" s="15">
        <f t="shared" si="1"/>
        <v>0</v>
      </c>
      <c r="K18" s="2"/>
      <c r="L18" s="2"/>
      <c r="M18" s="2"/>
      <c r="N18" s="14">
        <f t="shared" si="2"/>
        <v>0</v>
      </c>
      <c r="O18" s="15">
        <f t="shared" si="3"/>
        <v>0</v>
      </c>
      <c r="P18" s="2"/>
      <c r="Q18" s="2"/>
      <c r="R18" s="2"/>
      <c r="S18" s="14">
        <f t="shared" si="4"/>
        <v>0</v>
      </c>
      <c r="T18" s="15">
        <f t="shared" si="5"/>
        <v>0</v>
      </c>
      <c r="U18" s="2"/>
      <c r="V18" s="2"/>
      <c r="W18" s="14">
        <f t="shared" si="6"/>
        <v>0</v>
      </c>
      <c r="X18" s="15">
        <f t="shared" si="7"/>
        <v>0</v>
      </c>
      <c r="Y18" s="2"/>
      <c r="Z18" s="2"/>
      <c r="AA18" s="14">
        <f t="shared" si="8"/>
        <v>0</v>
      </c>
      <c r="AB18" s="15">
        <f t="shared" si="9"/>
        <v>0</v>
      </c>
    </row>
    <row r="19" spans="2:28" ht="27.6" x14ac:dyDescent="0.3">
      <c r="B19" s="2">
        <v>16</v>
      </c>
      <c r="C19" s="56"/>
      <c r="D19" s="44" t="s">
        <v>72</v>
      </c>
      <c r="E19" s="58"/>
      <c r="F19" s="5">
        <v>12</v>
      </c>
      <c r="G19" s="2">
        <v>1</v>
      </c>
      <c r="H19" s="2">
        <v>1</v>
      </c>
      <c r="I19" s="14">
        <f t="shared" si="10"/>
        <v>2</v>
      </c>
      <c r="J19" s="15">
        <f t="shared" si="1"/>
        <v>0</v>
      </c>
      <c r="K19" s="2">
        <v>1</v>
      </c>
      <c r="L19" s="2">
        <v>1</v>
      </c>
      <c r="M19" s="2">
        <v>1</v>
      </c>
      <c r="N19" s="14">
        <f t="shared" si="2"/>
        <v>3</v>
      </c>
      <c r="O19" s="15">
        <f t="shared" si="3"/>
        <v>0</v>
      </c>
      <c r="P19" s="2">
        <v>1</v>
      </c>
      <c r="Q19" s="2">
        <v>1</v>
      </c>
      <c r="R19" s="2">
        <v>1</v>
      </c>
      <c r="S19" s="14">
        <f t="shared" si="4"/>
        <v>3</v>
      </c>
      <c r="T19" s="15">
        <f t="shared" si="5"/>
        <v>0</v>
      </c>
      <c r="U19" s="2">
        <v>1</v>
      </c>
      <c r="V19" s="2">
        <v>1</v>
      </c>
      <c r="W19" s="14">
        <f t="shared" si="6"/>
        <v>2</v>
      </c>
      <c r="X19" s="15">
        <f t="shared" si="7"/>
        <v>0</v>
      </c>
      <c r="Y19" s="2">
        <v>1</v>
      </c>
      <c r="Z19" s="2">
        <v>1</v>
      </c>
      <c r="AA19" s="14">
        <f t="shared" si="8"/>
        <v>2</v>
      </c>
      <c r="AB19" s="15">
        <f t="shared" si="9"/>
        <v>0</v>
      </c>
    </row>
    <row r="20" spans="2:28" ht="69" x14ac:dyDescent="0.3">
      <c r="B20" s="2">
        <v>17</v>
      </c>
      <c r="C20" s="57"/>
      <c r="D20" s="44" t="s">
        <v>73</v>
      </c>
      <c r="E20" s="58"/>
      <c r="F20" s="5">
        <v>265</v>
      </c>
      <c r="G20" s="2"/>
      <c r="H20" s="2">
        <v>40</v>
      </c>
      <c r="I20" s="14">
        <f t="shared" si="10"/>
        <v>40</v>
      </c>
      <c r="J20" s="15">
        <f t="shared" si="1"/>
        <v>0</v>
      </c>
      <c r="K20" s="2">
        <v>45</v>
      </c>
      <c r="L20" s="2">
        <v>180</v>
      </c>
      <c r="M20" s="2"/>
      <c r="N20" s="14">
        <f t="shared" si="2"/>
        <v>225</v>
      </c>
      <c r="O20" s="15">
        <f t="shared" si="3"/>
        <v>0</v>
      </c>
      <c r="P20" s="2"/>
      <c r="Q20" s="2"/>
      <c r="R20" s="2"/>
      <c r="S20" s="14">
        <f t="shared" si="4"/>
        <v>0</v>
      </c>
      <c r="T20" s="15">
        <f t="shared" si="5"/>
        <v>0</v>
      </c>
      <c r="U20" s="2"/>
      <c r="V20" s="2"/>
      <c r="W20" s="14">
        <f t="shared" si="6"/>
        <v>0</v>
      </c>
      <c r="X20" s="15">
        <f t="shared" si="7"/>
        <v>0</v>
      </c>
      <c r="Y20" s="2"/>
      <c r="Z20" s="2"/>
      <c r="AA20" s="14">
        <f t="shared" si="8"/>
        <v>0</v>
      </c>
      <c r="AB20" s="15">
        <f t="shared" si="9"/>
        <v>0</v>
      </c>
    </row>
    <row r="21" spans="2:28" x14ac:dyDescent="0.3">
      <c r="B21" s="50" t="s">
        <v>30</v>
      </c>
      <c r="C21" s="51"/>
      <c r="D21" s="51"/>
      <c r="E21" s="51"/>
      <c r="F21" s="52"/>
      <c r="G21" s="2"/>
      <c r="H21" s="8"/>
      <c r="I21" s="16"/>
      <c r="J21" s="17">
        <f>SUM(J4:J20)</f>
        <v>0</v>
      </c>
      <c r="K21" s="8"/>
      <c r="L21" s="8"/>
      <c r="M21" s="8"/>
      <c r="N21" s="16"/>
      <c r="O21" s="17">
        <f>SUM(O4:O20)</f>
        <v>0</v>
      </c>
      <c r="P21" s="4"/>
      <c r="Q21" s="4"/>
      <c r="R21" s="4"/>
      <c r="S21" s="16"/>
      <c r="T21" s="17">
        <f>SUM(T4:T20)</f>
        <v>0</v>
      </c>
      <c r="U21" s="8"/>
      <c r="V21" s="8"/>
      <c r="W21" s="16"/>
      <c r="X21" s="17">
        <f>SUM(X4:X20)</f>
        <v>0</v>
      </c>
      <c r="Y21" s="8"/>
      <c r="Z21" s="2"/>
      <c r="AA21" s="16"/>
      <c r="AB21" s="17">
        <f>SUM(AB4:AB20)</f>
        <v>0</v>
      </c>
    </row>
    <row r="22" spans="2:28" x14ac:dyDescent="0.3">
      <c r="B22" s="50" t="s">
        <v>32</v>
      </c>
      <c r="C22" s="51"/>
      <c r="D22" s="51"/>
      <c r="E22" s="51"/>
      <c r="F22" s="52"/>
      <c r="G22" s="2"/>
      <c r="H22" s="8"/>
      <c r="I22" s="16"/>
      <c r="J22" s="17">
        <f>ROUND(J21,0)</f>
        <v>0</v>
      </c>
      <c r="K22" s="8"/>
      <c r="L22" s="8"/>
      <c r="M22" s="8"/>
      <c r="N22" s="16"/>
      <c r="O22" s="17">
        <f>ROUND(O21,0)</f>
        <v>0</v>
      </c>
      <c r="P22" s="4"/>
      <c r="Q22" s="4"/>
      <c r="R22" s="4"/>
      <c r="S22" s="16"/>
      <c r="T22" s="17">
        <f>ROUND(T21,0)</f>
        <v>0</v>
      </c>
      <c r="U22" s="8"/>
      <c r="V22" s="8"/>
      <c r="W22" s="16"/>
      <c r="X22" s="17">
        <f>ROUND(X21,0)</f>
        <v>0</v>
      </c>
      <c r="Y22" s="8"/>
      <c r="Z22" s="2"/>
      <c r="AA22" s="16"/>
      <c r="AB22" s="17">
        <f>ROUND(AB21,0)</f>
        <v>0</v>
      </c>
    </row>
    <row r="24" spans="2:28" x14ac:dyDescent="0.3">
      <c r="C24" s="60" t="s">
        <v>89</v>
      </c>
    </row>
  </sheetData>
  <mergeCells count="10">
    <mergeCell ref="B21:F21"/>
    <mergeCell ref="B22:F22"/>
    <mergeCell ref="C12:C15"/>
    <mergeCell ref="C16:C20"/>
    <mergeCell ref="B2:F2"/>
    <mergeCell ref="G2:J2"/>
    <mergeCell ref="K2:O2"/>
    <mergeCell ref="P2:T2"/>
    <mergeCell ref="U2:X2"/>
    <mergeCell ref="Y2:AB2"/>
  </mergeCells>
  <pageMargins left="0.70866141732283472" right="0.70866141732283472" top="0.74803149606299213" bottom="0.74803149606299213" header="0.31496062992125984" footer="0.31496062992125984"/>
  <pageSetup scale="81" fitToWidth="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Resumen</vt:lpstr>
      <vt:lpstr>Salarios</vt:lpstr>
      <vt:lpstr>Costos operativos</vt:lpstr>
      <vt:lpstr>'Costos operativos'!Área_de_impresión</vt:lpstr>
      <vt:lpstr>Resumen!Área_de_impresión</vt:lpstr>
      <vt:lpstr>Salarios!Área_de_impresión</vt:lpstr>
      <vt:lpstr>'Costos operativos'!Títulos_a_imprimir</vt:lpstr>
      <vt:lpstr>Salarios!Títulos_a_imprimir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Andres Palomino Navarro</dc:creator>
  <cp:lastModifiedBy>Stefany alvear</cp:lastModifiedBy>
  <cp:lastPrinted>2025-05-16T19:14:05Z</cp:lastPrinted>
  <dcterms:created xsi:type="dcterms:W3CDTF">2025-05-16T17:33:08Z</dcterms:created>
  <dcterms:modified xsi:type="dcterms:W3CDTF">2025-05-27T20:20:54Z</dcterms:modified>
</cp:coreProperties>
</file>