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5\lineamientos\BIENES Y SERVICIOS\LOGISTICA _ SEMBRADORES DE PAZ\4.1. PRECOTIZACIONES\Nueva carpeta\"/>
    </mc:Choice>
  </mc:AlternateContent>
  <xr:revisionPtr revIDLastSave="0" documentId="13_ncr:1_{65B1C1C1-E360-47E1-84C7-03CF30B7FEC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Hoja1" sheetId="4" state="hidden" r:id="rId1"/>
    <sheet name="Hoja 1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6" i="8" l="1"/>
  <c r="P16" i="8" s="1"/>
  <c r="O15" i="8"/>
  <c r="O14" i="8"/>
  <c r="O13" i="8"/>
  <c r="O12" i="8"/>
  <c r="P12" i="8" s="1"/>
  <c r="O11" i="8"/>
  <c r="P11" i="8" s="1"/>
  <c r="O10" i="8"/>
  <c r="O9" i="8"/>
  <c r="P9" i="8" s="1"/>
  <c r="O8" i="8"/>
  <c r="P8" i="8" s="1"/>
  <c r="O7" i="8"/>
  <c r="P7" i="8" s="1"/>
  <c r="O6" i="8"/>
  <c r="O5" i="8"/>
  <c r="O4" i="8"/>
  <c r="P4" i="8" s="1"/>
  <c r="P5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L4" i="8"/>
  <c r="N11" i="8"/>
  <c r="J11" i="8"/>
  <c r="H16" i="8"/>
  <c r="J4" i="8"/>
  <c r="P6" i="8"/>
  <c r="P10" i="8"/>
  <c r="P13" i="8"/>
  <c r="P14" i="8"/>
  <c r="P15" i="8"/>
  <c r="N5" i="8"/>
  <c r="N6" i="8"/>
  <c r="N7" i="8"/>
  <c r="N8" i="8"/>
  <c r="N9" i="8"/>
  <c r="N12" i="8"/>
  <c r="N13" i="8"/>
  <c r="N14" i="8"/>
  <c r="N15" i="8"/>
  <c r="N16" i="8"/>
  <c r="N4" i="8"/>
  <c r="J5" i="8"/>
  <c r="J6" i="8"/>
  <c r="J7" i="8"/>
  <c r="J8" i="8"/>
  <c r="J9" i="8"/>
  <c r="J10" i="8"/>
  <c r="J12" i="8"/>
  <c r="J13" i="8"/>
  <c r="J14" i="8"/>
  <c r="J15" i="8"/>
  <c r="J16" i="8"/>
  <c r="H5" i="8"/>
  <c r="H6" i="8"/>
  <c r="H7" i="8"/>
  <c r="H8" i="8"/>
  <c r="H9" i="8"/>
  <c r="H10" i="8"/>
  <c r="H11" i="8"/>
  <c r="H12" i="8"/>
  <c r="H13" i="8"/>
  <c r="H14" i="8"/>
  <c r="H15" i="8"/>
  <c r="H4" i="8"/>
  <c r="D21" i="4"/>
  <c r="G8" i="4"/>
  <c r="K8" i="4"/>
  <c r="M8" i="4"/>
  <c r="O8" i="4"/>
  <c r="D8" i="4"/>
  <c r="G17" i="4"/>
  <c r="I17" i="4"/>
  <c r="K17" i="4"/>
  <c r="M17" i="4"/>
  <c r="D17" i="4"/>
  <c r="E13" i="4"/>
  <c r="E17" i="4" s="1"/>
  <c r="I6" i="4"/>
  <c r="I8" i="4" s="1"/>
  <c r="I21" i="4" s="1"/>
  <c r="E6" i="4"/>
  <c r="E8" i="4" s="1"/>
  <c r="L18" i="8" l="1"/>
  <c r="L19" i="8" s="1"/>
  <c r="H17" i="8"/>
  <c r="H18" i="8" s="1"/>
  <c r="H19" i="8" s="1"/>
  <c r="J17" i="8"/>
  <c r="J18" i="8" s="1"/>
  <c r="J19" i="8" s="1"/>
  <c r="N17" i="8"/>
  <c r="N18" i="8" s="1"/>
  <c r="N19" i="8" s="1"/>
  <c r="P17" i="8"/>
  <c r="K21" i="4"/>
  <c r="E21" i="4"/>
  <c r="M21" i="4"/>
  <c r="G21" i="4"/>
  <c r="P18" i="8" l="1"/>
  <c r="P19" i="8" s="1"/>
</calcChain>
</file>

<file path=xl/sharedStrings.xml><?xml version="1.0" encoding="utf-8"?>
<sst xmlns="http://schemas.openxmlformats.org/spreadsheetml/2006/main" count="111" uniqueCount="73">
  <si>
    <t xml:space="preserve">NECESIDADES DE ROPA DE TRABAJO PARA LOS TRABAJADORES OFICIALES DEL SENA REGIONAL MAGDALENA </t>
  </si>
  <si>
    <t>FECHA 26 DE FEBRERO DE 2020</t>
  </si>
  <si>
    <t>VESTIDO CALLE  DAMA</t>
  </si>
  <si>
    <t xml:space="preserve">PANTALON DAMA </t>
  </si>
  <si>
    <t xml:space="preserve">ZAPATOS DE CUERO </t>
  </si>
  <si>
    <t xml:space="preserve">OVEROL </t>
  </si>
  <si>
    <t>CAMISA  DAMA</t>
  </si>
  <si>
    <t xml:space="preserve">ANTIFLUIDO </t>
  </si>
  <si>
    <t>CARGO</t>
  </si>
  <si>
    <t xml:space="preserve">MUJER </t>
  </si>
  <si>
    <t>ASEADOR</t>
  </si>
  <si>
    <t>N/A</t>
  </si>
  <si>
    <t xml:space="preserve">OFICAL DE MANTENIMIENTO </t>
  </si>
  <si>
    <t xml:space="preserve">TOTALES </t>
  </si>
  <si>
    <t xml:space="preserve">VESTIDO CALLE CABALLERO  </t>
  </si>
  <si>
    <t xml:space="preserve">PANTALON </t>
  </si>
  <si>
    <t xml:space="preserve">ZAPATOS CUERO </t>
  </si>
  <si>
    <t xml:space="preserve">CAMISA CABALLERO </t>
  </si>
  <si>
    <t xml:space="preserve">HOMBRES </t>
  </si>
  <si>
    <t xml:space="preserve">CONDUCTORES </t>
  </si>
  <si>
    <t xml:space="preserve">TRABAJADOR DE CAMPO </t>
  </si>
  <si>
    <t xml:space="preserve">OPERARIO </t>
  </si>
  <si>
    <t xml:space="preserve">ELEMENTOS </t>
  </si>
  <si>
    <t>VESTIDO CALLE  DAMA/CABALLERO</t>
  </si>
  <si>
    <t>PANTALON  DAMA / CABALLERO</t>
  </si>
  <si>
    <t>ZAPATO CUERO DAMA/CABALLERO</t>
  </si>
  <si>
    <t xml:space="preserve">CAMISA DAMA / CABALLERO </t>
  </si>
  <si>
    <t>QUIEN SOLICITA:</t>
  </si>
  <si>
    <r>
      <rPr>
        <b/>
        <sz val="11"/>
        <color theme="1"/>
        <rFont val="Arial"/>
        <family val="2"/>
      </rPr>
      <t xml:space="preserve">MARIA TERESA RIOS ORTIZ  </t>
    </r>
    <r>
      <rPr>
        <sz val="11"/>
        <color theme="1"/>
        <rFont val="Arial"/>
        <family val="2"/>
      </rPr>
      <t xml:space="preserve">                                     Representante del Comité de Dotación </t>
    </r>
  </si>
  <si>
    <r>
      <rPr>
        <b/>
        <sz val="11"/>
        <color theme="1"/>
        <rFont val="Arial"/>
        <family val="2"/>
      </rPr>
      <t xml:space="preserve">ANA SILVIA CAMACHO   </t>
    </r>
    <r>
      <rPr>
        <sz val="11"/>
        <color theme="1"/>
        <rFont val="Arial"/>
        <family val="2"/>
      </rPr>
      <t xml:space="preserve">                                                Representante del Comité de Dotación </t>
    </r>
  </si>
  <si>
    <t>Vo.Bo.</t>
  </si>
  <si>
    <r>
      <rPr>
        <b/>
        <sz val="10"/>
        <color theme="1"/>
        <rFont val="Arial"/>
        <family val="2"/>
      </rPr>
      <t xml:space="preserve">MARIA BEATRIZ SALJA CAMPO       </t>
    </r>
    <r>
      <rPr>
        <sz val="10"/>
        <color theme="1"/>
        <rFont val="Arial"/>
        <family val="2"/>
      </rPr>
      <t xml:space="preserve">                                                   COORDINADORA GRUPO DE APOYO ADMINISTRATIVO MIXTO</t>
    </r>
  </si>
  <si>
    <t xml:space="preserve">Gestion del Talento Humano </t>
  </si>
  <si>
    <t xml:space="preserve">WENDY CAROLINA FERNANDEZ BRAVO                                                              PROFESIONAL GRADO 01                                                                                            </t>
  </si>
  <si>
    <t xml:space="preserve">CARLOS MARIO GARCIA                                                                                    TECNICO   GRADO 02                                                                                            </t>
  </si>
  <si>
    <t>ITEM</t>
  </si>
  <si>
    <t>BIEN O SERVICIO</t>
  </si>
  <si>
    <t>ESPECIFICACIONES TECNICAS DEL BIEN OSERVICIO</t>
  </si>
  <si>
    <t>UNIDAD DE MEDIDA</t>
  </si>
  <si>
    <t>CANTIDAD</t>
  </si>
  <si>
    <t>Compra de material publicitario</t>
  </si>
  <si>
    <t>Alquiler</t>
  </si>
  <si>
    <t>Sillas plásticas blancas sin brazos</t>
  </si>
  <si>
    <t>Unidad</t>
  </si>
  <si>
    <t>Manteles blancos a la medida de la mesa de 1,5 mtr * 60 cm</t>
  </si>
  <si>
    <t>Sobre manteles verdes institucional SENA para mesa plástica mediana plegable</t>
  </si>
  <si>
    <t>Carpas completas blancas de 4 * 4 mtrs, con instalación</t>
  </si>
  <si>
    <t>Mesas plásticas plegable de banquete de 1,5 mtrs * 60 cm con 10 extensiones de 7 minimo metros, armadas y puesta en sitio</t>
  </si>
  <si>
    <t>Pendón principal del evento con estructura que soporte el aviso. Con dimension de 2 * 2 mtrs con forma de arco ( el diseño será el entregado por la supervisora de la entidad) armado e instalado en sitio</t>
  </si>
  <si>
    <t>Tarima principal 4*4 mtr. Armado e instalado en sitio</t>
  </si>
  <si>
    <t xml:space="preserve">Stand comerciales de 2 x 2 mtrs con letrero en la parte superior con el nombre de cada unidad productiva,  y logo inferior de 45 cm con mini bodega instalado en sitio para 1 día </t>
  </si>
  <si>
    <t xml:space="preserve">Animador </t>
  </si>
  <si>
    <t>Servicio de Animador de eventos</t>
  </si>
  <si>
    <t xml:space="preserve">Unidad </t>
  </si>
  <si>
    <t>Contratar servicio de alquiler de espacio para realización del evento durante 1 día, incluyendo permisos</t>
  </si>
  <si>
    <t>Alquiler de plazoleta para evento</t>
  </si>
  <si>
    <t xml:space="preserve">Alquiler de planta eléctrica </t>
  </si>
  <si>
    <t xml:space="preserve">Alquiler planta eléctrica a gasolina monofásica 110v 2000w a gasolina portatil, para dos días </t>
  </si>
  <si>
    <t xml:space="preserve">unidad </t>
  </si>
  <si>
    <t xml:space="preserve">Batería de baño portatil </t>
  </si>
  <si>
    <t xml:space="preserve">contratar el servicio de alquiler de baño portatil, durante 1 día con servicio de limpieza </t>
  </si>
  <si>
    <t>Letreros de uniades productivaspara cada stand 1.5 mts x 70 cm y logo inferior de 45 cms</t>
  </si>
  <si>
    <t xml:space="preserve">Unidad  </t>
  </si>
  <si>
    <t>VALOR UNITARIO</t>
  </si>
  <si>
    <t>VALOR TOTAL</t>
  </si>
  <si>
    <t xml:space="preserve">OPA SOLUCIONES SAS </t>
  </si>
  <si>
    <t xml:space="preserve">ESCALERA SAS </t>
  </si>
  <si>
    <t xml:space="preserve">GRUPO EMPRESARIAL GAVA SAS </t>
  </si>
  <si>
    <t>VALOR PROMEIO</t>
  </si>
  <si>
    <t>SUBTOTALES</t>
  </si>
  <si>
    <t>IVAS</t>
  </si>
  <si>
    <t>VALORES TOTALES</t>
  </si>
  <si>
    <t>CAMARA DE COMERCIO DE SANTA MARTA PARA EL MAGDALENA -  Servicios Empresariales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</si>
</sst>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_ ;_ &quot;$&quot;\ * \-#,##0_ ;_ &quot;$&quot;\ * &quot;-&quot;??_ ;_ @_ "/>
    <numFmt numFmtId="169" formatCode="_ * ###,0&quot;.&quot;00_ ;_ * \-###,0&quot;.&quot;00_ ;_ * &quot;-&quot;??_ ;_ @_ "/>
    <numFmt numFmtId="170" formatCode="_ &quot;$&quot;\ * #,##0.00_ ;_ &quot;$&quot;\ * \-#,##0.00_ ;_ &quot;$&quot;\ * &quot;-&quot;??_ ;_ @_ "/>
    <numFmt numFmtId="171" formatCode="###,0&quot;.&quot;00\ &quot;€&quot;;\-###,0&quot;.&quot;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Arial"/>
      <family val="2"/>
    </font>
    <font>
      <sz val="11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1">
    <xf numFmtId="0" fontId="0" fillId="0" borderId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2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4" xfId="0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15" fillId="16" borderId="4" xfId="0" applyFont="1" applyFill="1" applyBorder="1" applyAlignment="1">
      <alignment horizontal="center"/>
    </xf>
    <xf numFmtId="0" fontId="7" fillId="0" borderId="0" xfId="0" applyFont="1" applyAlignment="1">
      <alignment wrapText="1"/>
    </xf>
    <xf numFmtId="0" fontId="11" fillId="15" borderId="4" xfId="1" applyFont="1" applyFill="1" applyBorder="1" applyAlignment="1">
      <alignment horizontal="center" vertical="center" wrapText="1"/>
    </xf>
    <xf numFmtId="0" fontId="11" fillId="15" borderId="4" xfId="1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15" borderId="14" xfId="1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2" fillId="15" borderId="4" xfId="1" applyFont="1" applyFill="1" applyBorder="1" applyAlignment="1">
      <alignment vertical="center" wrapText="1"/>
    </xf>
    <xf numFmtId="0" fontId="12" fillId="15" borderId="4" xfId="1" applyFont="1" applyFill="1" applyBorder="1" applyAlignment="1">
      <alignment horizontal="center" vertical="center" wrapText="1"/>
    </xf>
    <xf numFmtId="0" fontId="11" fillId="15" borderId="16" xfId="1" applyFont="1" applyFill="1" applyBorder="1" applyAlignment="1">
      <alignment horizontal="center" vertical="center" wrapText="1"/>
    </xf>
    <xf numFmtId="0" fontId="12" fillId="15" borderId="16" xfId="1" applyFont="1" applyFill="1" applyBorder="1" applyAlignment="1">
      <alignment horizontal="center" vertical="center" wrapText="1"/>
    </xf>
    <xf numFmtId="0" fontId="23" fillId="15" borderId="16" xfId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44" fontId="7" fillId="0" borderId="4" xfId="130" applyFont="1" applyBorder="1" applyAlignment="1">
      <alignment horizontal="center" vertical="center" wrapText="1"/>
    </xf>
    <xf numFmtId="44" fontId="7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4" fontId="10" fillId="0" borderId="4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17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16" borderId="16" xfId="0" applyFont="1" applyFill="1" applyBorder="1" applyAlignment="1">
      <alignment horizontal="center"/>
    </xf>
    <xf numFmtId="0" fontId="15" fillId="16" borderId="17" xfId="0" applyFont="1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22" fillId="16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1" fillId="16" borderId="4" xfId="0" applyFont="1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16" fillId="16" borderId="16" xfId="0" applyFont="1" applyFill="1" applyBorder="1" applyAlignment="1">
      <alignment horizontal="center"/>
    </xf>
    <xf numFmtId="0" fontId="16" fillId="16" borderId="18" xfId="0" applyFont="1" applyFill="1" applyBorder="1" applyAlignment="1">
      <alignment horizontal="center"/>
    </xf>
    <xf numFmtId="0" fontId="16" fillId="16" borderId="17" xfId="0" applyFont="1" applyFill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left"/>
    </xf>
    <xf numFmtId="0" fontId="15" fillId="16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</cellXfs>
  <cellStyles count="131">
    <cellStyle name="20% - Énfasis1 2" xfId="3" xr:uid="{00000000-0005-0000-0000-000000000000}"/>
    <cellStyle name="20% - Énfasis1 3" xfId="4" xr:uid="{00000000-0005-0000-0000-000001000000}"/>
    <cellStyle name="20% - Énfasis1 4" xfId="5" xr:uid="{00000000-0005-0000-0000-000002000000}"/>
    <cellStyle name="20% - Énfasis2 2" xfId="6" xr:uid="{00000000-0005-0000-0000-000003000000}"/>
    <cellStyle name="20% - Énfasis2 3" xfId="7" xr:uid="{00000000-0005-0000-0000-000004000000}"/>
    <cellStyle name="20% - Énfasis2 4" xfId="8" xr:uid="{00000000-0005-0000-0000-000005000000}"/>
    <cellStyle name="20% - Énfasis3 2" xfId="9" xr:uid="{00000000-0005-0000-0000-000006000000}"/>
    <cellStyle name="20% - Énfasis3 3" xfId="10" xr:uid="{00000000-0005-0000-0000-000007000000}"/>
    <cellStyle name="20% - Énfasis3 4" xfId="11" xr:uid="{00000000-0005-0000-0000-000008000000}"/>
    <cellStyle name="20% - Énfasis4 2" xfId="12" xr:uid="{00000000-0005-0000-0000-000009000000}"/>
    <cellStyle name="20% - Énfasis4 3" xfId="13" xr:uid="{00000000-0005-0000-0000-00000A000000}"/>
    <cellStyle name="20% - Énfasis4 4" xfId="14" xr:uid="{00000000-0005-0000-0000-00000B000000}"/>
    <cellStyle name="20% - Énfasis5 2" xfId="15" xr:uid="{00000000-0005-0000-0000-00000C000000}"/>
    <cellStyle name="20% - Énfasis5 3" xfId="16" xr:uid="{00000000-0005-0000-0000-00000D000000}"/>
    <cellStyle name="20% - Énfasis5 4" xfId="17" xr:uid="{00000000-0005-0000-0000-00000E000000}"/>
    <cellStyle name="20% - Énfasis6 2" xfId="18" xr:uid="{00000000-0005-0000-0000-00000F000000}"/>
    <cellStyle name="20% - Énfasis6 3" xfId="19" xr:uid="{00000000-0005-0000-0000-000010000000}"/>
    <cellStyle name="20% - Énfasis6 4" xfId="20" xr:uid="{00000000-0005-0000-0000-000011000000}"/>
    <cellStyle name="40% - Énfasis1 2" xfId="21" xr:uid="{00000000-0005-0000-0000-000012000000}"/>
    <cellStyle name="40% - Énfasis1 3" xfId="22" xr:uid="{00000000-0005-0000-0000-000013000000}"/>
    <cellStyle name="40% - Énfasis1 4" xfId="23" xr:uid="{00000000-0005-0000-0000-000014000000}"/>
    <cellStyle name="40% - Énfasis2 2" xfId="24" xr:uid="{00000000-0005-0000-0000-000015000000}"/>
    <cellStyle name="40% - Énfasis2 3" xfId="25" xr:uid="{00000000-0005-0000-0000-000016000000}"/>
    <cellStyle name="40% - Énfasis2 4" xfId="26" xr:uid="{00000000-0005-0000-0000-000017000000}"/>
    <cellStyle name="40% - Énfasis3 2" xfId="27" xr:uid="{00000000-0005-0000-0000-000018000000}"/>
    <cellStyle name="40% - Énfasis3 3" xfId="28" xr:uid="{00000000-0005-0000-0000-000019000000}"/>
    <cellStyle name="40% - Énfasis3 4" xfId="29" xr:uid="{00000000-0005-0000-0000-00001A000000}"/>
    <cellStyle name="40% - Énfasis4 2" xfId="30" xr:uid="{00000000-0005-0000-0000-00001B000000}"/>
    <cellStyle name="40% - Énfasis4 3" xfId="31" xr:uid="{00000000-0005-0000-0000-00001C000000}"/>
    <cellStyle name="40% - Énfasis4 4" xfId="32" xr:uid="{00000000-0005-0000-0000-00001D000000}"/>
    <cellStyle name="40% - Énfasis5 2" xfId="33" xr:uid="{00000000-0005-0000-0000-00001E000000}"/>
    <cellStyle name="40% - Énfasis5 3" xfId="34" xr:uid="{00000000-0005-0000-0000-00001F000000}"/>
    <cellStyle name="40% - Énfasis5 4" xfId="35" xr:uid="{00000000-0005-0000-0000-000020000000}"/>
    <cellStyle name="40% - Énfasis6 2" xfId="36" xr:uid="{00000000-0005-0000-0000-000021000000}"/>
    <cellStyle name="40% - Énfasis6 3" xfId="37" xr:uid="{00000000-0005-0000-0000-000022000000}"/>
    <cellStyle name="40% - Énfasis6 4" xfId="38" xr:uid="{00000000-0005-0000-0000-000023000000}"/>
    <cellStyle name="Excel_BuiltIn_TableStyleLight1" xfId="39" xr:uid="{00000000-0005-0000-0000-000024000000}"/>
    <cellStyle name="Hipervínculo 2" xfId="40" xr:uid="{00000000-0005-0000-0000-000025000000}"/>
    <cellStyle name="Hipervínculo 2 2" xfId="41" xr:uid="{00000000-0005-0000-0000-000026000000}"/>
    <cellStyle name="Hipervínculo 3" xfId="42" xr:uid="{00000000-0005-0000-0000-000027000000}"/>
    <cellStyle name="Millares 2" xfId="43" xr:uid="{00000000-0005-0000-0000-000029000000}"/>
    <cellStyle name="Millares 2 2" xfId="44" xr:uid="{00000000-0005-0000-0000-00002A000000}"/>
    <cellStyle name="Millares 3" xfId="45" xr:uid="{00000000-0005-0000-0000-00002B000000}"/>
    <cellStyle name="Millares 3 2" xfId="46" xr:uid="{00000000-0005-0000-0000-00002C000000}"/>
    <cellStyle name="Millares 3 3" xfId="47" xr:uid="{00000000-0005-0000-0000-00002D000000}"/>
    <cellStyle name="Millares 4" xfId="48" xr:uid="{00000000-0005-0000-0000-00002E000000}"/>
    <cellStyle name="Millares 4 2" xfId="49" xr:uid="{00000000-0005-0000-0000-00002F000000}"/>
    <cellStyle name="Millares 5" xfId="50" xr:uid="{00000000-0005-0000-0000-000030000000}"/>
    <cellStyle name="Millares 6" xfId="51" xr:uid="{00000000-0005-0000-0000-000031000000}"/>
    <cellStyle name="Moneda" xfId="130" builtinId="4"/>
    <cellStyle name="Moneda 2" xfId="52" xr:uid="{00000000-0005-0000-0000-000032000000}"/>
    <cellStyle name="Moneda 2 2" xfId="53" xr:uid="{00000000-0005-0000-0000-000033000000}"/>
    <cellStyle name="Moneda 2 2 2" xfId="54" xr:uid="{00000000-0005-0000-0000-000034000000}"/>
    <cellStyle name="Moneda 2 2 3" xfId="55" xr:uid="{00000000-0005-0000-0000-000035000000}"/>
    <cellStyle name="Moneda 2 3" xfId="56" xr:uid="{00000000-0005-0000-0000-000036000000}"/>
    <cellStyle name="Moneda 2 3 2" xfId="57" xr:uid="{00000000-0005-0000-0000-000037000000}"/>
    <cellStyle name="Moneda 2 3 3" xfId="58" xr:uid="{00000000-0005-0000-0000-000038000000}"/>
    <cellStyle name="Moneda 2 4" xfId="59" xr:uid="{00000000-0005-0000-0000-000039000000}"/>
    <cellStyle name="Moneda 3" xfId="60" xr:uid="{00000000-0005-0000-0000-00003A000000}"/>
    <cellStyle name="Moneda 3 2" xfId="61" xr:uid="{00000000-0005-0000-0000-00003B000000}"/>
    <cellStyle name="Moneda 4" xfId="62" xr:uid="{00000000-0005-0000-0000-00003C000000}"/>
    <cellStyle name="Moneda 4 2" xfId="63" xr:uid="{00000000-0005-0000-0000-00003D000000}"/>
    <cellStyle name="Moneda 4 2 2" xfId="64" xr:uid="{00000000-0005-0000-0000-00003E000000}"/>
    <cellStyle name="Moneda 4 2 2 2" xfId="65" xr:uid="{00000000-0005-0000-0000-00003F000000}"/>
    <cellStyle name="Moneda 4 2 2 3" xfId="66" xr:uid="{00000000-0005-0000-0000-000040000000}"/>
    <cellStyle name="Moneda 4 2 3" xfId="67" xr:uid="{00000000-0005-0000-0000-000041000000}"/>
    <cellStyle name="Moneda 4 2 4" xfId="68" xr:uid="{00000000-0005-0000-0000-000042000000}"/>
    <cellStyle name="Moneda 4 2 5" xfId="69" xr:uid="{00000000-0005-0000-0000-000043000000}"/>
    <cellStyle name="Moneda 4 3" xfId="70" xr:uid="{00000000-0005-0000-0000-000044000000}"/>
    <cellStyle name="Moneda 4 3 2" xfId="71" xr:uid="{00000000-0005-0000-0000-000045000000}"/>
    <cellStyle name="Moneda 4 3 2 2" xfId="72" xr:uid="{00000000-0005-0000-0000-000046000000}"/>
    <cellStyle name="Moneda 4 3 2 3" xfId="73" xr:uid="{00000000-0005-0000-0000-000047000000}"/>
    <cellStyle name="Moneda 4 3 3" xfId="74" xr:uid="{00000000-0005-0000-0000-000048000000}"/>
    <cellStyle name="Moneda 4 3 4" xfId="75" xr:uid="{00000000-0005-0000-0000-000049000000}"/>
    <cellStyle name="Moneda 4 3 5" xfId="76" xr:uid="{00000000-0005-0000-0000-00004A000000}"/>
    <cellStyle name="Moneda 4 4" xfId="77" xr:uid="{00000000-0005-0000-0000-00004B000000}"/>
    <cellStyle name="Moneda 5" xfId="78" xr:uid="{00000000-0005-0000-0000-00004C000000}"/>
    <cellStyle name="Moneda 5 2" xfId="79" xr:uid="{00000000-0005-0000-0000-00004D000000}"/>
    <cellStyle name="Moneda 6" xfId="80" xr:uid="{00000000-0005-0000-0000-00004E000000}"/>
    <cellStyle name="Moneda 6 2" xfId="81" xr:uid="{00000000-0005-0000-0000-00004F000000}"/>
    <cellStyle name="Moneda 6 2 2" xfId="82" xr:uid="{00000000-0005-0000-0000-000050000000}"/>
    <cellStyle name="Moneda 6 2 3" xfId="83" xr:uid="{00000000-0005-0000-0000-000051000000}"/>
    <cellStyle name="Moneda 6 3" xfId="84" xr:uid="{00000000-0005-0000-0000-000052000000}"/>
    <cellStyle name="Moneda 6 4" xfId="85" xr:uid="{00000000-0005-0000-0000-000053000000}"/>
    <cellStyle name="Moneda 7" xfId="86" xr:uid="{00000000-0005-0000-0000-000054000000}"/>
    <cellStyle name="Normal" xfId="0" builtinId="0"/>
    <cellStyle name="Normal 2" xfId="1" xr:uid="{00000000-0005-0000-0000-000056000000}"/>
    <cellStyle name="Normal 2 2" xfId="87" xr:uid="{00000000-0005-0000-0000-000057000000}"/>
    <cellStyle name="Normal 2 2 2" xfId="88" xr:uid="{00000000-0005-0000-0000-000058000000}"/>
    <cellStyle name="Normal 2 2 3" xfId="129" xr:uid="{00000000-0005-0000-0000-000059000000}"/>
    <cellStyle name="Normal 2 3" xfId="89" xr:uid="{00000000-0005-0000-0000-00005A000000}"/>
    <cellStyle name="Normal 2 3 2" xfId="90" xr:uid="{00000000-0005-0000-0000-00005B000000}"/>
    <cellStyle name="Normal 2 3 3" xfId="91" xr:uid="{00000000-0005-0000-0000-00005C000000}"/>
    <cellStyle name="Normal 3" xfId="92" xr:uid="{00000000-0005-0000-0000-00005D000000}"/>
    <cellStyle name="Normal 3 2" xfId="93" xr:uid="{00000000-0005-0000-0000-00005E000000}"/>
    <cellStyle name="Normal 3 2 2" xfId="94" xr:uid="{00000000-0005-0000-0000-00005F000000}"/>
    <cellStyle name="Normal 3 2 2 2" xfId="95" xr:uid="{00000000-0005-0000-0000-000060000000}"/>
    <cellStyle name="Normal 3 2 2 3" xfId="96" xr:uid="{00000000-0005-0000-0000-000061000000}"/>
    <cellStyle name="Normal 3 2 3" xfId="97" xr:uid="{00000000-0005-0000-0000-000062000000}"/>
    <cellStyle name="Normal 3 2 4" xfId="98" xr:uid="{00000000-0005-0000-0000-000063000000}"/>
    <cellStyle name="Normal 3 2 5" xfId="99" xr:uid="{00000000-0005-0000-0000-000064000000}"/>
    <cellStyle name="Normal 3 3" xfId="100" xr:uid="{00000000-0005-0000-0000-000065000000}"/>
    <cellStyle name="Normal 3 3 2" xfId="101" xr:uid="{00000000-0005-0000-0000-000066000000}"/>
    <cellStyle name="Normal 3 3 2 2" xfId="102" xr:uid="{00000000-0005-0000-0000-000067000000}"/>
    <cellStyle name="Normal 3 3 2 3" xfId="103" xr:uid="{00000000-0005-0000-0000-000068000000}"/>
    <cellStyle name="Normal 3 3 3" xfId="104" xr:uid="{00000000-0005-0000-0000-000069000000}"/>
    <cellStyle name="Normal 3 3 4" xfId="105" xr:uid="{00000000-0005-0000-0000-00006A000000}"/>
    <cellStyle name="Normal 4" xfId="106" xr:uid="{00000000-0005-0000-0000-00006B000000}"/>
    <cellStyle name="Normal 4 2" xfId="107" xr:uid="{00000000-0005-0000-0000-00006C000000}"/>
    <cellStyle name="Normal 4 2 2" xfId="108" xr:uid="{00000000-0005-0000-0000-00006D000000}"/>
    <cellStyle name="Normal 4 2 3" xfId="109" xr:uid="{00000000-0005-0000-0000-00006E000000}"/>
    <cellStyle name="Normal 4 2 4" xfId="110" xr:uid="{00000000-0005-0000-0000-00006F000000}"/>
    <cellStyle name="Normal 4 3" xfId="111" xr:uid="{00000000-0005-0000-0000-000070000000}"/>
    <cellStyle name="Normal 4 3 2" xfId="112" xr:uid="{00000000-0005-0000-0000-000071000000}"/>
    <cellStyle name="Normal 4 4" xfId="113" xr:uid="{00000000-0005-0000-0000-000072000000}"/>
    <cellStyle name="Normal 4 5" xfId="114" xr:uid="{00000000-0005-0000-0000-000073000000}"/>
    <cellStyle name="Normal 5" xfId="115" xr:uid="{00000000-0005-0000-0000-000074000000}"/>
    <cellStyle name="Normal 5 2" xfId="128" xr:uid="{00000000-0005-0000-0000-000075000000}"/>
    <cellStyle name="Normal 6" xfId="116" xr:uid="{00000000-0005-0000-0000-000076000000}"/>
    <cellStyle name="Normal 6 2" xfId="117" xr:uid="{00000000-0005-0000-0000-000077000000}"/>
    <cellStyle name="Normal 6 3" xfId="118" xr:uid="{00000000-0005-0000-0000-000078000000}"/>
    <cellStyle name="Normal 7" xfId="2" xr:uid="{00000000-0005-0000-0000-000079000000}"/>
    <cellStyle name="Normal 8" xfId="119" xr:uid="{00000000-0005-0000-0000-00007A000000}"/>
    <cellStyle name="Notas 2" xfId="120" xr:uid="{00000000-0005-0000-0000-00007B000000}"/>
    <cellStyle name="Notas 2 2" xfId="121" xr:uid="{00000000-0005-0000-0000-00007C000000}"/>
    <cellStyle name="Notas 2 3" xfId="122" xr:uid="{00000000-0005-0000-0000-00007D000000}"/>
    <cellStyle name="Notas 3" xfId="123" xr:uid="{00000000-0005-0000-0000-00007E000000}"/>
    <cellStyle name="Porcentaje 2" xfId="124" xr:uid="{00000000-0005-0000-0000-00007F000000}"/>
    <cellStyle name="Porcentaje 2 2" xfId="125" xr:uid="{00000000-0005-0000-0000-000080000000}"/>
    <cellStyle name="Porcentaje 2 3" xfId="126" xr:uid="{00000000-0005-0000-0000-000081000000}"/>
    <cellStyle name="Porcentaje 3" xfId="127" xr:uid="{00000000-0005-0000-0000-000082000000}"/>
  </cellStyles>
  <dxfs count="0"/>
  <tableStyles count="0" defaultTableStyle="TableStyleMedium2" defaultPivotStyle="PivotStyleLight16"/>
  <colors>
    <mruColors>
      <color rgb="FF9FF62A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3"/>
  <sheetViews>
    <sheetView workbookViewId="0">
      <selection activeCell="F35" sqref="F35"/>
    </sheetView>
  </sheetViews>
  <sheetFormatPr baseColWidth="10" defaultColWidth="11.42578125" defaultRowHeight="15" x14ac:dyDescent="0.25"/>
  <cols>
    <col min="6" max="6" width="14.85546875" customWidth="1"/>
    <col min="12" max="12" width="12.140625" customWidth="1"/>
  </cols>
  <sheetData>
    <row r="1" spans="1:16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16" x14ac:dyDescent="0.25">
      <c r="A3" s="57" t="s">
        <v>1</v>
      </c>
      <c r="B3" s="57"/>
      <c r="C3" s="57"/>
      <c r="D3" s="57"/>
      <c r="E3" s="57"/>
    </row>
    <row r="4" spans="1:16" x14ac:dyDescent="0.25">
      <c r="A4" s="50"/>
      <c r="B4" s="50"/>
      <c r="C4" s="50"/>
      <c r="D4" s="50"/>
      <c r="E4" s="38" t="s">
        <v>2</v>
      </c>
      <c r="F4" s="39"/>
      <c r="G4" s="38" t="s">
        <v>3</v>
      </c>
      <c r="H4" s="39"/>
      <c r="I4" s="38" t="s">
        <v>4</v>
      </c>
      <c r="J4" s="39"/>
      <c r="K4" s="38" t="s">
        <v>5</v>
      </c>
      <c r="L4" s="39"/>
      <c r="M4" s="38" t="s">
        <v>6</v>
      </c>
      <c r="N4" s="39"/>
      <c r="O4" s="38" t="s">
        <v>7</v>
      </c>
      <c r="P4" s="39"/>
    </row>
    <row r="5" spans="1:16" x14ac:dyDescent="0.25">
      <c r="A5" s="31" t="s">
        <v>8</v>
      </c>
      <c r="B5" s="31"/>
      <c r="C5" s="31"/>
      <c r="D5" s="1" t="s">
        <v>9</v>
      </c>
      <c r="E5" s="40"/>
      <c r="F5" s="41"/>
      <c r="G5" s="40"/>
      <c r="H5" s="41"/>
      <c r="I5" s="40"/>
      <c r="J5" s="41"/>
      <c r="K5" s="40"/>
      <c r="L5" s="41"/>
      <c r="M5" s="40"/>
      <c r="N5" s="41"/>
      <c r="O5" s="40"/>
      <c r="P5" s="41"/>
    </row>
    <row r="6" spans="1:16" x14ac:dyDescent="0.25">
      <c r="A6" s="31" t="s">
        <v>10</v>
      </c>
      <c r="B6" s="31"/>
      <c r="C6" s="31"/>
      <c r="D6" s="1">
        <v>5</v>
      </c>
      <c r="E6" s="31">
        <f>D6*5</f>
        <v>25</v>
      </c>
      <c r="F6" s="31"/>
      <c r="G6" s="52" t="s">
        <v>11</v>
      </c>
      <c r="H6" s="52"/>
      <c r="I6" s="44">
        <f>D6*4</f>
        <v>20</v>
      </c>
      <c r="J6" s="45"/>
      <c r="K6" s="52" t="s">
        <v>11</v>
      </c>
      <c r="L6" s="52"/>
      <c r="M6" s="52" t="s">
        <v>11</v>
      </c>
      <c r="N6" s="52"/>
      <c r="O6" s="31">
        <v>4</v>
      </c>
      <c r="P6" s="31"/>
    </row>
    <row r="7" spans="1:16" x14ac:dyDescent="0.25">
      <c r="A7" s="31" t="s">
        <v>12</v>
      </c>
      <c r="B7" s="31"/>
      <c r="C7" s="31"/>
      <c r="D7" s="1">
        <v>1</v>
      </c>
      <c r="E7" s="31">
        <v>0</v>
      </c>
      <c r="F7" s="31"/>
      <c r="G7" s="31">
        <v>5</v>
      </c>
      <c r="H7" s="31"/>
      <c r="I7" s="46">
        <v>4</v>
      </c>
      <c r="J7" s="47"/>
      <c r="K7" s="31">
        <v>2</v>
      </c>
      <c r="L7" s="31"/>
      <c r="M7" s="31">
        <v>5</v>
      </c>
      <c r="N7" s="31"/>
      <c r="O7" s="31">
        <v>0</v>
      </c>
      <c r="P7" s="31"/>
    </row>
    <row r="8" spans="1:16" ht="23.25" x14ac:dyDescent="0.35">
      <c r="A8" s="53" t="s">
        <v>13</v>
      </c>
      <c r="B8" s="54"/>
      <c r="C8" s="55"/>
      <c r="D8" s="3">
        <f>SUM(D6:D7)</f>
        <v>6</v>
      </c>
      <c r="E8" s="42">
        <f>SUM(E5:F7)</f>
        <v>25</v>
      </c>
      <c r="F8" s="43"/>
      <c r="G8" s="42">
        <f t="shared" ref="G8" si="0">SUM(G5:H7)</f>
        <v>5</v>
      </c>
      <c r="H8" s="43"/>
      <c r="I8" s="42">
        <f t="shared" ref="I8" si="1">SUM(I5:J7)</f>
        <v>24</v>
      </c>
      <c r="J8" s="43"/>
      <c r="K8" s="42">
        <f t="shared" ref="K8" si="2">SUM(K5:L7)</f>
        <v>2</v>
      </c>
      <c r="L8" s="43"/>
      <c r="M8" s="42">
        <f t="shared" ref="M8" si="3">SUM(M5:N7)</f>
        <v>5</v>
      </c>
      <c r="N8" s="43"/>
      <c r="O8" s="42">
        <f t="shared" ref="O8" si="4">SUM(O5:P7)</f>
        <v>4</v>
      </c>
      <c r="P8" s="43"/>
    </row>
    <row r="11" spans="1:16" x14ac:dyDescent="0.25">
      <c r="A11" s="50"/>
      <c r="B11" s="50"/>
      <c r="C11" s="50"/>
      <c r="D11" s="50"/>
      <c r="E11" s="38" t="s">
        <v>14</v>
      </c>
      <c r="F11" s="39"/>
      <c r="G11" s="38" t="s">
        <v>15</v>
      </c>
      <c r="H11" s="39"/>
      <c r="I11" s="38" t="s">
        <v>16</v>
      </c>
      <c r="J11" s="39"/>
      <c r="K11" s="38" t="s">
        <v>17</v>
      </c>
      <c r="L11" s="39"/>
      <c r="M11" s="38" t="s">
        <v>5</v>
      </c>
      <c r="N11" s="39"/>
      <c r="O11" s="31"/>
      <c r="P11" s="31"/>
    </row>
    <row r="12" spans="1:16" x14ac:dyDescent="0.25">
      <c r="A12" s="31" t="s">
        <v>8</v>
      </c>
      <c r="B12" s="31"/>
      <c r="C12" s="31"/>
      <c r="D12" s="1" t="s">
        <v>18</v>
      </c>
      <c r="E12" s="40"/>
      <c r="F12" s="41"/>
      <c r="G12" s="40"/>
      <c r="H12" s="41"/>
      <c r="I12" s="40"/>
      <c r="J12" s="41"/>
      <c r="K12" s="40"/>
      <c r="L12" s="41"/>
      <c r="M12" s="40"/>
      <c r="N12" s="41"/>
      <c r="O12" s="31"/>
      <c r="P12" s="31"/>
    </row>
    <row r="13" spans="1:16" x14ac:dyDescent="0.25">
      <c r="A13" s="31" t="s">
        <v>19</v>
      </c>
      <c r="B13" s="31"/>
      <c r="C13" s="31"/>
      <c r="D13" s="1">
        <v>3</v>
      </c>
      <c r="E13" s="31">
        <f>D13*4</f>
        <v>12</v>
      </c>
      <c r="F13" s="31"/>
      <c r="G13" s="52" t="s">
        <v>11</v>
      </c>
      <c r="H13" s="52"/>
      <c r="I13" s="46">
        <v>6</v>
      </c>
      <c r="J13" s="47"/>
      <c r="K13" s="31">
        <v>9</v>
      </c>
      <c r="L13" s="31"/>
      <c r="M13" s="31">
        <v>9</v>
      </c>
      <c r="N13" s="31"/>
      <c r="O13" s="31"/>
      <c r="P13" s="31"/>
    </row>
    <row r="14" spans="1:16" x14ac:dyDescent="0.25">
      <c r="A14" s="31" t="s">
        <v>20</v>
      </c>
      <c r="B14" s="31"/>
      <c r="C14" s="31"/>
      <c r="D14" s="1">
        <v>5</v>
      </c>
      <c r="E14" s="52" t="s">
        <v>11</v>
      </c>
      <c r="F14" s="52"/>
      <c r="G14" s="31">
        <v>25</v>
      </c>
      <c r="H14" s="31"/>
      <c r="I14" s="46">
        <v>20</v>
      </c>
      <c r="J14" s="47"/>
      <c r="K14" s="31">
        <v>25</v>
      </c>
      <c r="L14" s="31"/>
      <c r="M14" s="31">
        <v>10</v>
      </c>
      <c r="N14" s="31"/>
      <c r="O14" s="31"/>
      <c r="P14" s="31"/>
    </row>
    <row r="15" spans="1:16" x14ac:dyDescent="0.25">
      <c r="A15" s="31" t="s">
        <v>21</v>
      </c>
      <c r="B15" s="31"/>
      <c r="C15" s="31"/>
      <c r="D15" s="1">
        <v>1</v>
      </c>
      <c r="E15" s="52" t="s">
        <v>11</v>
      </c>
      <c r="F15" s="52"/>
      <c r="G15" s="31">
        <v>5</v>
      </c>
      <c r="H15" s="31"/>
      <c r="I15" s="46">
        <v>4</v>
      </c>
      <c r="J15" s="47"/>
      <c r="K15" s="31">
        <v>5</v>
      </c>
      <c r="L15" s="31"/>
      <c r="M15" s="31">
        <v>2</v>
      </c>
      <c r="N15" s="31"/>
      <c r="O15" s="31"/>
      <c r="P15" s="31"/>
    </row>
    <row r="16" spans="1:16" x14ac:dyDescent="0.25">
      <c r="A16" s="31" t="s">
        <v>12</v>
      </c>
      <c r="B16" s="31"/>
      <c r="C16" s="31"/>
      <c r="D16" s="1">
        <v>5</v>
      </c>
      <c r="E16" s="31">
        <v>0</v>
      </c>
      <c r="F16" s="31"/>
      <c r="G16" s="31">
        <v>25</v>
      </c>
      <c r="H16" s="31"/>
      <c r="I16" s="46">
        <v>20</v>
      </c>
      <c r="J16" s="47"/>
      <c r="K16" s="31">
        <v>25</v>
      </c>
      <c r="L16" s="31"/>
      <c r="M16" s="31">
        <v>10</v>
      </c>
      <c r="N16" s="31"/>
      <c r="O16" s="31"/>
      <c r="P16" s="31"/>
    </row>
    <row r="17" spans="1:16" ht="23.25" x14ac:dyDescent="0.35">
      <c r="A17" s="58" t="s">
        <v>13</v>
      </c>
      <c r="B17" s="58"/>
      <c r="C17" s="58"/>
      <c r="D17" s="3">
        <f>SUM(D13:D16)</f>
        <v>14</v>
      </c>
      <c r="E17" s="42">
        <f>SUM(E13:F16)</f>
        <v>12</v>
      </c>
      <c r="F17" s="43"/>
      <c r="G17" s="42">
        <f t="shared" ref="G17" si="5">SUM(G13:H16)</f>
        <v>55</v>
      </c>
      <c r="H17" s="43"/>
      <c r="I17" s="42">
        <f t="shared" ref="I17" si="6">SUM(I13:J16)</f>
        <v>50</v>
      </c>
      <c r="J17" s="43"/>
      <c r="K17" s="42">
        <f t="shared" ref="K17" si="7">SUM(K13:L16)</f>
        <v>64</v>
      </c>
      <c r="L17" s="43"/>
      <c r="M17" s="42">
        <f t="shared" ref="M17" si="8">SUM(M13:N16)</f>
        <v>31</v>
      </c>
      <c r="N17" s="43"/>
      <c r="O17" s="31"/>
      <c r="P17" s="31"/>
    </row>
    <row r="20" spans="1:16" x14ac:dyDescent="0.25">
      <c r="A20" s="48" t="s">
        <v>22</v>
      </c>
      <c r="B20" s="48"/>
      <c r="C20" s="48"/>
      <c r="D20" s="48"/>
      <c r="E20" s="49" t="s">
        <v>23</v>
      </c>
      <c r="F20" s="49"/>
      <c r="G20" s="49" t="s">
        <v>24</v>
      </c>
      <c r="H20" s="49"/>
      <c r="I20" s="49" t="s">
        <v>25</v>
      </c>
      <c r="J20" s="49"/>
      <c r="K20" s="51" t="s">
        <v>26</v>
      </c>
      <c r="L20" s="51"/>
      <c r="M20" s="48" t="s">
        <v>5</v>
      </c>
      <c r="N20" s="48"/>
      <c r="O20" s="48" t="s">
        <v>7</v>
      </c>
      <c r="P20" s="48"/>
    </row>
    <row r="21" spans="1:16" x14ac:dyDescent="0.25">
      <c r="A21" s="48" t="s">
        <v>13</v>
      </c>
      <c r="B21" s="48"/>
      <c r="C21" s="48"/>
      <c r="D21" s="2">
        <f>SUM(D13:D16,D6:D7)</f>
        <v>20</v>
      </c>
      <c r="E21" s="48">
        <f>SUM(E17,E8)</f>
        <v>37</v>
      </c>
      <c r="F21" s="48"/>
      <c r="G21" s="48">
        <f>G17+G8</f>
        <v>60</v>
      </c>
      <c r="H21" s="48"/>
      <c r="I21" s="48">
        <f>I17+I8</f>
        <v>74</v>
      </c>
      <c r="J21" s="48"/>
      <c r="K21" s="48">
        <f>K17+M8</f>
        <v>69</v>
      </c>
      <c r="L21" s="48"/>
      <c r="M21" s="48">
        <f>K8+M17</f>
        <v>33</v>
      </c>
      <c r="N21" s="48"/>
      <c r="O21" s="48">
        <v>4</v>
      </c>
      <c r="P21" s="48"/>
    </row>
    <row r="23" spans="1:16" ht="15" customHeight="1" x14ac:dyDescent="0.25">
      <c r="A23" s="25" t="s">
        <v>27</v>
      </c>
      <c r="B23" s="26"/>
      <c r="C23" s="32" t="s">
        <v>28</v>
      </c>
      <c r="D23" s="32"/>
      <c r="E23" s="32"/>
      <c r="F23" s="32"/>
      <c r="G23" s="32"/>
      <c r="H23" s="31"/>
      <c r="I23" s="31"/>
      <c r="J23" s="31"/>
      <c r="K23" s="31"/>
    </row>
    <row r="24" spans="1:16" x14ac:dyDescent="0.25">
      <c r="A24" s="36"/>
      <c r="B24" s="37"/>
      <c r="C24" s="32"/>
      <c r="D24" s="32"/>
      <c r="E24" s="32"/>
      <c r="F24" s="32"/>
      <c r="G24" s="32"/>
      <c r="H24" s="31"/>
      <c r="I24" s="31"/>
      <c r="J24" s="31"/>
      <c r="K24" s="31"/>
    </row>
    <row r="25" spans="1:16" ht="15" customHeight="1" x14ac:dyDescent="0.25">
      <c r="A25" s="25" t="s">
        <v>27</v>
      </c>
      <c r="B25" s="26"/>
      <c r="C25" s="32" t="s">
        <v>29</v>
      </c>
      <c r="D25" s="32"/>
      <c r="E25" s="32"/>
      <c r="F25" s="32"/>
      <c r="G25" s="32"/>
      <c r="H25" s="31"/>
      <c r="I25" s="31"/>
      <c r="J25" s="31"/>
      <c r="K25" s="31"/>
    </row>
    <row r="26" spans="1:16" x14ac:dyDescent="0.25">
      <c r="A26" s="34"/>
      <c r="B26" s="35"/>
      <c r="C26" s="32"/>
      <c r="D26" s="32"/>
      <c r="E26" s="32"/>
      <c r="F26" s="32"/>
      <c r="G26" s="32"/>
      <c r="H26" s="31"/>
      <c r="I26" s="31"/>
      <c r="J26" s="31"/>
      <c r="K26" s="31"/>
    </row>
    <row r="27" spans="1:16" ht="3" customHeight="1" x14ac:dyDescent="0.25">
      <c r="A27" s="36"/>
      <c r="B27" s="37"/>
      <c r="C27" s="32"/>
      <c r="D27" s="32"/>
      <c r="E27" s="32"/>
      <c r="F27" s="32"/>
      <c r="G27" s="32"/>
      <c r="H27" s="31"/>
      <c r="I27" s="31"/>
      <c r="J27" s="31"/>
      <c r="K27" s="31"/>
    </row>
    <row r="28" spans="1:16" x14ac:dyDescent="0.25">
      <c r="A28" s="25" t="s">
        <v>30</v>
      </c>
      <c r="B28" s="26"/>
      <c r="C28" s="33" t="s">
        <v>31</v>
      </c>
      <c r="D28" s="33"/>
      <c r="E28" s="33"/>
      <c r="F28" s="33"/>
      <c r="G28" s="33"/>
      <c r="H28" s="31"/>
      <c r="I28" s="31"/>
      <c r="J28" s="31"/>
      <c r="K28" s="31"/>
    </row>
    <row r="29" spans="1:16" ht="21" customHeight="1" thickBot="1" x14ac:dyDescent="0.3">
      <c r="A29" s="27"/>
      <c r="B29" s="28"/>
      <c r="C29" s="33"/>
      <c r="D29" s="33"/>
      <c r="E29" s="33"/>
      <c r="F29" s="33"/>
      <c r="G29" s="33"/>
      <c r="H29" s="31"/>
      <c r="I29" s="31"/>
      <c r="J29" s="31"/>
      <c r="K29" s="31"/>
    </row>
    <row r="30" spans="1:16" ht="15" customHeight="1" x14ac:dyDescent="0.25">
      <c r="A30" s="25" t="s">
        <v>32</v>
      </c>
      <c r="B30" s="26"/>
      <c r="C30" s="29" t="s">
        <v>33</v>
      </c>
      <c r="D30" s="30"/>
      <c r="E30" s="30"/>
      <c r="F30" s="30"/>
      <c r="G30" s="30"/>
      <c r="H30" s="31"/>
      <c r="I30" s="31"/>
      <c r="J30" s="31"/>
      <c r="K30" s="31"/>
    </row>
    <row r="31" spans="1:16" ht="15.75" thickBot="1" x14ac:dyDescent="0.3">
      <c r="A31" s="27"/>
      <c r="B31" s="28"/>
      <c r="C31" s="30"/>
      <c r="D31" s="30"/>
      <c r="E31" s="30"/>
      <c r="F31" s="30"/>
      <c r="G31" s="30"/>
      <c r="H31" s="31"/>
      <c r="I31" s="31"/>
      <c r="J31" s="31"/>
      <c r="K31" s="31"/>
    </row>
    <row r="32" spans="1:16" x14ac:dyDescent="0.25">
      <c r="A32" s="25" t="s">
        <v>32</v>
      </c>
      <c r="B32" s="26"/>
      <c r="C32" s="29" t="s">
        <v>34</v>
      </c>
      <c r="D32" s="30"/>
      <c r="E32" s="30"/>
      <c r="F32" s="30"/>
      <c r="G32" s="30"/>
      <c r="H32" s="31"/>
      <c r="I32" s="31"/>
      <c r="J32" s="31"/>
      <c r="K32" s="31"/>
    </row>
    <row r="33" spans="1:11" ht="15.75" thickBot="1" x14ac:dyDescent="0.3">
      <c r="A33" s="27"/>
      <c r="B33" s="28"/>
      <c r="C33" s="30"/>
      <c r="D33" s="30"/>
      <c r="E33" s="30"/>
      <c r="F33" s="30"/>
      <c r="G33" s="30"/>
      <c r="H33" s="31"/>
      <c r="I33" s="31"/>
      <c r="J33" s="31"/>
      <c r="K33" s="31"/>
    </row>
  </sheetData>
  <mergeCells count="104">
    <mergeCell ref="A1:P2"/>
    <mergeCell ref="A3:E3"/>
    <mergeCell ref="G20:H20"/>
    <mergeCell ref="E20:F20"/>
    <mergeCell ref="G6:H6"/>
    <mergeCell ref="G7:H7"/>
    <mergeCell ref="G8:H8"/>
    <mergeCell ref="E6:F6"/>
    <mergeCell ref="E7:F7"/>
    <mergeCell ref="A17:C17"/>
    <mergeCell ref="A12:C12"/>
    <mergeCell ref="A13:C13"/>
    <mergeCell ref="A14:C14"/>
    <mergeCell ref="A15:C15"/>
    <mergeCell ref="A16:C16"/>
    <mergeCell ref="A20:D20"/>
    <mergeCell ref="A5:C5"/>
    <mergeCell ref="A6:C6"/>
    <mergeCell ref="A7:C7"/>
    <mergeCell ref="E13:F13"/>
    <mergeCell ref="G13:H13"/>
    <mergeCell ref="K13:L13"/>
    <mergeCell ref="M13:N13"/>
    <mergeCell ref="O13:P13"/>
    <mergeCell ref="A4:D4"/>
    <mergeCell ref="A11:D11"/>
    <mergeCell ref="O11:P11"/>
    <mergeCell ref="O6:P6"/>
    <mergeCell ref="O7:P7"/>
    <mergeCell ref="E4:F5"/>
    <mergeCell ref="G4:H5"/>
    <mergeCell ref="I4:J5"/>
    <mergeCell ref="M20:N20"/>
    <mergeCell ref="K20:L20"/>
    <mergeCell ref="M6:N6"/>
    <mergeCell ref="M7:N7"/>
    <mergeCell ref="M8:N8"/>
    <mergeCell ref="K6:L6"/>
    <mergeCell ref="K7:L7"/>
    <mergeCell ref="K4:L5"/>
    <mergeCell ref="O17:P17"/>
    <mergeCell ref="E14:F14"/>
    <mergeCell ref="G14:H14"/>
    <mergeCell ref="K14:L14"/>
    <mergeCell ref="M14:N14"/>
    <mergeCell ref="O14:P14"/>
    <mergeCell ref="E15:F15"/>
    <mergeCell ref="A8:C8"/>
    <mergeCell ref="A21:C21"/>
    <mergeCell ref="E21:F21"/>
    <mergeCell ref="G21:H21"/>
    <mergeCell ref="I21:J21"/>
    <mergeCell ref="K21:L21"/>
    <mergeCell ref="M21:N21"/>
    <mergeCell ref="O21:P21"/>
    <mergeCell ref="I15:J15"/>
    <mergeCell ref="I16:J16"/>
    <mergeCell ref="I17:J17"/>
    <mergeCell ref="I20:J20"/>
    <mergeCell ref="I13:J13"/>
    <mergeCell ref="I14:J14"/>
    <mergeCell ref="I8:J8"/>
    <mergeCell ref="E16:F16"/>
    <mergeCell ref="G16:H16"/>
    <mergeCell ref="K16:L16"/>
    <mergeCell ref="M16:N16"/>
    <mergeCell ref="O16:P16"/>
    <mergeCell ref="O20:P20"/>
    <mergeCell ref="E17:F17"/>
    <mergeCell ref="G17:H17"/>
    <mergeCell ref="K17:L17"/>
    <mergeCell ref="M17:N17"/>
    <mergeCell ref="G15:H15"/>
    <mergeCell ref="K15:L15"/>
    <mergeCell ref="M15:N15"/>
    <mergeCell ref="O15:P15"/>
    <mergeCell ref="M4:N5"/>
    <mergeCell ref="O4:P5"/>
    <mergeCell ref="E11:F12"/>
    <mergeCell ref="G11:H12"/>
    <mergeCell ref="I11:J12"/>
    <mergeCell ref="K11:L12"/>
    <mergeCell ref="M11:N12"/>
    <mergeCell ref="O8:P8"/>
    <mergeCell ref="K8:L8"/>
    <mergeCell ref="E8:F8"/>
    <mergeCell ref="I6:J6"/>
    <mergeCell ref="I7:J7"/>
    <mergeCell ref="O12:P12"/>
    <mergeCell ref="A30:B31"/>
    <mergeCell ref="C30:G31"/>
    <mergeCell ref="A32:B33"/>
    <mergeCell ref="C32:G33"/>
    <mergeCell ref="H23:K24"/>
    <mergeCell ref="H25:K27"/>
    <mergeCell ref="H28:K29"/>
    <mergeCell ref="H30:K31"/>
    <mergeCell ref="H32:K33"/>
    <mergeCell ref="C23:G24"/>
    <mergeCell ref="C25:G27"/>
    <mergeCell ref="C28:G29"/>
    <mergeCell ref="A25:B27"/>
    <mergeCell ref="A28:B29"/>
    <mergeCell ref="A23:B24"/>
  </mergeCells>
  <pageMargins left="0.7" right="0.7" top="0.75" bottom="0.75" header="0.3" footer="0.3"/>
  <pageSetup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7B6D1-5270-4911-8E40-D441124969B9}">
  <dimension ref="B2:P22"/>
  <sheetViews>
    <sheetView tabSelected="1" topLeftCell="E11" zoomScale="98" zoomScaleNormal="98" workbookViewId="0">
      <selection activeCell="O20" sqref="O20"/>
    </sheetView>
  </sheetViews>
  <sheetFormatPr baseColWidth="10" defaultColWidth="11.42578125" defaultRowHeight="15" x14ac:dyDescent="0.2"/>
  <cols>
    <col min="1" max="1" width="7.42578125" style="4" customWidth="1"/>
    <col min="2" max="2" width="7.7109375" style="4" customWidth="1"/>
    <col min="3" max="3" width="26.28515625" style="4" customWidth="1"/>
    <col min="4" max="4" width="34.85546875" style="4" customWidth="1"/>
    <col min="5" max="5" width="22" style="12" customWidth="1"/>
    <col min="6" max="6" width="15" style="4" customWidth="1"/>
    <col min="7" max="7" width="17.85546875" style="4" bestFit="1" customWidth="1"/>
    <col min="8" max="8" width="21.85546875" style="4" bestFit="1" customWidth="1"/>
    <col min="9" max="9" width="17.85546875" style="4" bestFit="1" customWidth="1"/>
    <col min="10" max="10" width="21.85546875" style="4" bestFit="1" customWidth="1"/>
    <col min="11" max="11" width="21.85546875" style="4" customWidth="1"/>
    <col min="12" max="12" width="27.42578125" style="4" customWidth="1"/>
    <col min="13" max="13" width="17.85546875" style="4" bestFit="1" customWidth="1"/>
    <col min="14" max="14" width="21.85546875" style="4" bestFit="1" customWidth="1"/>
    <col min="15" max="15" width="25.140625" style="4" customWidth="1"/>
    <col min="16" max="16" width="21.85546875" style="4" bestFit="1" customWidth="1"/>
    <col min="17" max="16384" width="11.42578125" style="4"/>
  </cols>
  <sheetData>
    <row r="2" spans="2:16" ht="63" customHeight="1" x14ac:dyDescent="0.2">
      <c r="G2" s="59" t="s">
        <v>65</v>
      </c>
      <c r="H2" s="59"/>
      <c r="I2" s="59" t="s">
        <v>66</v>
      </c>
      <c r="J2" s="59"/>
      <c r="K2" s="60" t="s">
        <v>72</v>
      </c>
      <c r="L2" s="61"/>
      <c r="M2" s="59" t="s">
        <v>67</v>
      </c>
      <c r="N2" s="59"/>
      <c r="O2" s="59" t="s">
        <v>68</v>
      </c>
      <c r="P2" s="59"/>
    </row>
    <row r="3" spans="2:16" ht="64.5" customHeight="1" x14ac:dyDescent="0.2">
      <c r="B3" s="9" t="s">
        <v>35</v>
      </c>
      <c r="C3" s="6" t="s">
        <v>36</v>
      </c>
      <c r="D3" s="6" t="s">
        <v>37</v>
      </c>
      <c r="E3" s="5" t="s">
        <v>38</v>
      </c>
      <c r="F3" s="16" t="s">
        <v>39</v>
      </c>
      <c r="G3" s="20" t="s">
        <v>63</v>
      </c>
      <c r="H3" s="20" t="s">
        <v>64</v>
      </c>
      <c r="I3" s="19" t="s">
        <v>63</v>
      </c>
      <c r="J3" s="19" t="s">
        <v>64</v>
      </c>
      <c r="K3" s="19" t="s">
        <v>63</v>
      </c>
      <c r="L3" s="19" t="s">
        <v>64</v>
      </c>
      <c r="M3" s="19" t="s">
        <v>63</v>
      </c>
      <c r="N3" s="19" t="s">
        <v>64</v>
      </c>
      <c r="O3" s="19" t="s">
        <v>63</v>
      </c>
      <c r="P3" s="19" t="s">
        <v>64</v>
      </c>
    </row>
    <row r="4" spans="2:16" ht="64.5" customHeight="1" x14ac:dyDescent="0.2">
      <c r="B4" s="9">
        <v>1</v>
      </c>
      <c r="C4" s="14" t="s">
        <v>41</v>
      </c>
      <c r="D4" s="14" t="s">
        <v>46</v>
      </c>
      <c r="E4" s="15" t="s">
        <v>43</v>
      </c>
      <c r="F4" s="17">
        <v>20</v>
      </c>
      <c r="G4" s="21">
        <v>160000</v>
      </c>
      <c r="H4" s="22">
        <f>G4*F4</f>
        <v>3200000</v>
      </c>
      <c r="I4" s="21">
        <v>140000</v>
      </c>
      <c r="J4" s="22">
        <f>I4*F4</f>
        <v>2800000</v>
      </c>
      <c r="K4" s="22">
        <v>198000</v>
      </c>
      <c r="L4" s="22">
        <f>K4*F4</f>
        <v>3960000</v>
      </c>
      <c r="M4" s="21">
        <v>150000</v>
      </c>
      <c r="N4" s="22">
        <f t="shared" ref="N4:N9" si="0">M4*F4</f>
        <v>3000000</v>
      </c>
      <c r="O4" s="22">
        <f>(G4+I4+K4+M4)/4</f>
        <v>162000</v>
      </c>
      <c r="P4" s="22">
        <f t="shared" ref="P4:P16" si="1">O4*F4</f>
        <v>3240000</v>
      </c>
    </row>
    <row r="5" spans="2:16" ht="75" x14ac:dyDescent="0.2">
      <c r="B5" s="9">
        <v>2</v>
      </c>
      <c r="C5" s="14" t="s">
        <v>41</v>
      </c>
      <c r="D5" s="14" t="s">
        <v>47</v>
      </c>
      <c r="E5" s="15" t="s">
        <v>43</v>
      </c>
      <c r="F5" s="17">
        <v>20</v>
      </c>
      <c r="G5" s="21">
        <v>38000</v>
      </c>
      <c r="H5" s="22">
        <f t="shared" ref="H5:H15" si="2">G5*F5</f>
        <v>760000</v>
      </c>
      <c r="I5" s="21">
        <v>30000</v>
      </c>
      <c r="J5" s="22">
        <f t="shared" ref="J5:J16" si="3">I5*F5</f>
        <v>600000</v>
      </c>
      <c r="K5" s="22">
        <v>22000</v>
      </c>
      <c r="L5" s="22">
        <f t="shared" ref="L5:L16" si="4">K5*F5</f>
        <v>440000</v>
      </c>
      <c r="M5" s="21">
        <v>35000</v>
      </c>
      <c r="N5" s="22">
        <f t="shared" si="0"/>
        <v>700000</v>
      </c>
      <c r="O5" s="22">
        <f t="shared" ref="O5:O16" si="5">(G5+I5+K5+M5)/4</f>
        <v>31250</v>
      </c>
      <c r="P5" s="22">
        <f t="shared" si="1"/>
        <v>625000</v>
      </c>
    </row>
    <row r="6" spans="2:16" ht="79.5" customHeight="1" x14ac:dyDescent="0.2">
      <c r="B6" s="9">
        <v>3</v>
      </c>
      <c r="C6" s="14" t="s">
        <v>41</v>
      </c>
      <c r="D6" s="14" t="s">
        <v>44</v>
      </c>
      <c r="E6" s="15" t="s">
        <v>43</v>
      </c>
      <c r="F6" s="17">
        <v>20</v>
      </c>
      <c r="G6" s="21">
        <v>15000</v>
      </c>
      <c r="H6" s="22">
        <f t="shared" si="2"/>
        <v>300000</v>
      </c>
      <c r="I6" s="21">
        <v>12000</v>
      </c>
      <c r="J6" s="22">
        <f t="shared" si="3"/>
        <v>240000</v>
      </c>
      <c r="K6" s="22">
        <v>6600</v>
      </c>
      <c r="L6" s="22">
        <f t="shared" si="4"/>
        <v>132000</v>
      </c>
      <c r="M6" s="21">
        <v>16000</v>
      </c>
      <c r="N6" s="22">
        <f t="shared" si="0"/>
        <v>320000</v>
      </c>
      <c r="O6" s="22">
        <f t="shared" si="5"/>
        <v>12400</v>
      </c>
      <c r="P6" s="22">
        <f t="shared" si="1"/>
        <v>248000</v>
      </c>
    </row>
    <row r="7" spans="2:16" ht="64.5" customHeight="1" x14ac:dyDescent="0.2">
      <c r="B7" s="9">
        <v>4</v>
      </c>
      <c r="C7" s="14" t="s">
        <v>41</v>
      </c>
      <c r="D7" s="14" t="s">
        <v>45</v>
      </c>
      <c r="E7" s="15" t="s">
        <v>43</v>
      </c>
      <c r="F7" s="17">
        <v>20</v>
      </c>
      <c r="G7" s="21">
        <v>8000</v>
      </c>
      <c r="H7" s="22">
        <f t="shared" si="2"/>
        <v>160000</v>
      </c>
      <c r="I7" s="21">
        <v>10000</v>
      </c>
      <c r="J7" s="22">
        <f t="shared" si="3"/>
        <v>200000</v>
      </c>
      <c r="K7" s="22">
        <v>4400</v>
      </c>
      <c r="L7" s="22">
        <f t="shared" si="4"/>
        <v>88000</v>
      </c>
      <c r="M7" s="21">
        <v>8000</v>
      </c>
      <c r="N7" s="22">
        <f t="shared" si="0"/>
        <v>160000</v>
      </c>
      <c r="O7" s="22">
        <f t="shared" si="5"/>
        <v>7600</v>
      </c>
      <c r="P7" s="22">
        <f t="shared" si="1"/>
        <v>152000</v>
      </c>
    </row>
    <row r="8" spans="2:16" ht="72" customHeight="1" x14ac:dyDescent="0.2">
      <c r="B8" s="9">
        <v>5</v>
      </c>
      <c r="C8" s="14" t="s">
        <v>41</v>
      </c>
      <c r="D8" s="14" t="s">
        <v>42</v>
      </c>
      <c r="E8" s="15" t="s">
        <v>43</v>
      </c>
      <c r="F8" s="17">
        <v>120</v>
      </c>
      <c r="G8" s="21">
        <v>3800</v>
      </c>
      <c r="H8" s="22">
        <f t="shared" si="2"/>
        <v>456000</v>
      </c>
      <c r="I8" s="21">
        <v>4500</v>
      </c>
      <c r="J8" s="22">
        <f t="shared" si="3"/>
        <v>540000</v>
      </c>
      <c r="K8" s="22">
        <v>1650</v>
      </c>
      <c r="L8" s="22">
        <f t="shared" si="4"/>
        <v>198000</v>
      </c>
      <c r="M8" s="21">
        <v>4000</v>
      </c>
      <c r="N8" s="22">
        <f t="shared" si="0"/>
        <v>480000</v>
      </c>
      <c r="O8" s="22">
        <f t="shared" si="5"/>
        <v>3487.5</v>
      </c>
      <c r="P8" s="22">
        <f t="shared" si="1"/>
        <v>418500</v>
      </c>
    </row>
    <row r="9" spans="2:16" ht="94.5" customHeight="1" x14ac:dyDescent="0.2">
      <c r="B9" s="9">
        <v>6</v>
      </c>
      <c r="C9" s="14" t="s">
        <v>41</v>
      </c>
      <c r="D9" s="10" t="s">
        <v>50</v>
      </c>
      <c r="E9" s="15" t="s">
        <v>43</v>
      </c>
      <c r="F9" s="17">
        <v>30</v>
      </c>
      <c r="G9" s="21">
        <v>200000</v>
      </c>
      <c r="H9" s="22">
        <f t="shared" si="2"/>
        <v>6000000</v>
      </c>
      <c r="I9" s="21">
        <v>200000</v>
      </c>
      <c r="J9" s="22">
        <f t="shared" si="3"/>
        <v>6000000</v>
      </c>
      <c r="K9" s="22">
        <v>138600</v>
      </c>
      <c r="L9" s="22">
        <f t="shared" si="4"/>
        <v>4158000</v>
      </c>
      <c r="M9" s="21">
        <v>180000</v>
      </c>
      <c r="N9" s="22">
        <f t="shared" si="0"/>
        <v>5400000</v>
      </c>
      <c r="O9" s="22">
        <f t="shared" si="5"/>
        <v>179650</v>
      </c>
      <c r="P9" s="22">
        <f t="shared" si="1"/>
        <v>5389500</v>
      </c>
    </row>
    <row r="10" spans="2:16" ht="90" customHeight="1" x14ac:dyDescent="0.2">
      <c r="B10" s="9">
        <v>7</v>
      </c>
      <c r="C10" s="10" t="s">
        <v>40</v>
      </c>
      <c r="D10" s="10" t="s">
        <v>48</v>
      </c>
      <c r="E10" s="11" t="s">
        <v>43</v>
      </c>
      <c r="F10" s="18">
        <v>1</v>
      </c>
      <c r="G10" s="21">
        <v>1800000</v>
      </c>
      <c r="H10" s="22">
        <f t="shared" si="2"/>
        <v>1800000</v>
      </c>
      <c r="I10" s="21">
        <v>1600000</v>
      </c>
      <c r="J10" s="22">
        <f t="shared" si="3"/>
        <v>1600000</v>
      </c>
      <c r="K10" s="22">
        <v>770000</v>
      </c>
      <c r="L10" s="22">
        <f t="shared" si="4"/>
        <v>770000</v>
      </c>
      <c r="M10" s="21">
        <v>2500000</v>
      </c>
      <c r="N10" s="22">
        <v>1500000</v>
      </c>
      <c r="O10" s="22">
        <f t="shared" si="5"/>
        <v>1667500</v>
      </c>
      <c r="P10" s="22">
        <f t="shared" si="1"/>
        <v>1667500</v>
      </c>
    </row>
    <row r="11" spans="2:16" ht="54" customHeight="1" x14ac:dyDescent="0.2">
      <c r="B11" s="9">
        <v>8</v>
      </c>
      <c r="C11" s="10" t="s">
        <v>41</v>
      </c>
      <c r="D11" s="10" t="s">
        <v>49</v>
      </c>
      <c r="E11" s="11" t="s">
        <v>43</v>
      </c>
      <c r="F11" s="18">
        <v>2</v>
      </c>
      <c r="G11" s="21">
        <v>1500000</v>
      </c>
      <c r="H11" s="22">
        <f t="shared" si="2"/>
        <v>3000000</v>
      </c>
      <c r="I11" s="21">
        <v>1400000</v>
      </c>
      <c r="J11" s="22">
        <f>I11*F11</f>
        <v>2800000</v>
      </c>
      <c r="K11" s="22">
        <v>739495</v>
      </c>
      <c r="L11" s="22">
        <f t="shared" si="4"/>
        <v>1478990</v>
      </c>
      <c r="M11" s="21">
        <v>1500000</v>
      </c>
      <c r="N11" s="22">
        <f t="shared" ref="N11:N16" si="6">M11*F11</f>
        <v>3000000</v>
      </c>
      <c r="O11" s="22">
        <f t="shared" si="5"/>
        <v>1284873.75</v>
      </c>
      <c r="P11" s="22">
        <f t="shared" si="1"/>
        <v>2569747.5</v>
      </c>
    </row>
    <row r="12" spans="2:16" ht="84" customHeight="1" x14ac:dyDescent="0.2">
      <c r="B12" s="9">
        <v>9</v>
      </c>
      <c r="C12" s="7" t="s">
        <v>51</v>
      </c>
      <c r="D12" s="7" t="s">
        <v>52</v>
      </c>
      <c r="E12" s="8" t="s">
        <v>62</v>
      </c>
      <c r="F12" s="17">
        <v>2</v>
      </c>
      <c r="G12" s="21">
        <v>800000</v>
      </c>
      <c r="H12" s="22">
        <f t="shared" si="2"/>
        <v>1600000</v>
      </c>
      <c r="I12" s="21">
        <v>1000000</v>
      </c>
      <c r="J12" s="22">
        <f t="shared" si="3"/>
        <v>2000000</v>
      </c>
      <c r="K12" s="22">
        <v>330000</v>
      </c>
      <c r="L12" s="22">
        <f t="shared" si="4"/>
        <v>660000</v>
      </c>
      <c r="M12" s="21">
        <v>1200000</v>
      </c>
      <c r="N12" s="22">
        <f t="shared" si="6"/>
        <v>2400000</v>
      </c>
      <c r="O12" s="22">
        <f t="shared" si="5"/>
        <v>832500</v>
      </c>
      <c r="P12" s="22">
        <f t="shared" si="1"/>
        <v>1665000</v>
      </c>
    </row>
    <row r="13" spans="2:16" ht="59.25" customHeight="1" x14ac:dyDescent="0.2">
      <c r="B13" s="9">
        <v>10</v>
      </c>
      <c r="C13" s="10" t="s">
        <v>55</v>
      </c>
      <c r="D13" s="10" t="s">
        <v>54</v>
      </c>
      <c r="E13" s="11" t="s">
        <v>53</v>
      </c>
      <c r="F13" s="18">
        <v>2</v>
      </c>
      <c r="G13" s="21">
        <v>1500000</v>
      </c>
      <c r="H13" s="22">
        <f t="shared" si="2"/>
        <v>3000000</v>
      </c>
      <c r="I13" s="21">
        <v>1400000</v>
      </c>
      <c r="J13" s="22">
        <f t="shared" si="3"/>
        <v>2800000</v>
      </c>
      <c r="K13" s="22">
        <v>4499000</v>
      </c>
      <c r="L13" s="22">
        <f t="shared" si="4"/>
        <v>8998000</v>
      </c>
      <c r="M13" s="21">
        <v>1600000</v>
      </c>
      <c r="N13" s="22">
        <f t="shared" si="6"/>
        <v>3200000</v>
      </c>
      <c r="O13" s="22">
        <f t="shared" si="5"/>
        <v>2249750</v>
      </c>
      <c r="P13" s="22">
        <f t="shared" si="1"/>
        <v>4499500</v>
      </c>
    </row>
    <row r="14" spans="2:16" ht="59.25" customHeight="1" x14ac:dyDescent="0.2">
      <c r="B14" s="9">
        <v>11</v>
      </c>
      <c r="C14" s="10" t="s">
        <v>40</v>
      </c>
      <c r="D14" s="10" t="s">
        <v>61</v>
      </c>
      <c r="E14" s="11" t="s">
        <v>58</v>
      </c>
      <c r="F14" s="18">
        <v>30</v>
      </c>
      <c r="G14" s="21">
        <v>50000</v>
      </c>
      <c r="H14" s="22">
        <f t="shared" si="2"/>
        <v>1500000</v>
      </c>
      <c r="I14" s="21">
        <v>55000</v>
      </c>
      <c r="J14" s="22">
        <f t="shared" si="3"/>
        <v>1650000</v>
      </c>
      <c r="K14" s="22">
        <v>22000</v>
      </c>
      <c r="L14" s="22">
        <f t="shared" si="4"/>
        <v>660000</v>
      </c>
      <c r="M14" s="21">
        <v>45000</v>
      </c>
      <c r="N14" s="22">
        <f t="shared" si="6"/>
        <v>1350000</v>
      </c>
      <c r="O14" s="22">
        <f t="shared" si="5"/>
        <v>43000</v>
      </c>
      <c r="P14" s="22">
        <f t="shared" si="1"/>
        <v>1290000</v>
      </c>
    </row>
    <row r="15" spans="2:16" ht="59.25" customHeight="1" x14ac:dyDescent="0.2">
      <c r="B15" s="9">
        <v>12</v>
      </c>
      <c r="C15" s="10" t="s">
        <v>59</v>
      </c>
      <c r="D15" s="10" t="s">
        <v>60</v>
      </c>
      <c r="E15" s="11" t="s">
        <v>58</v>
      </c>
      <c r="F15" s="18">
        <v>4</v>
      </c>
      <c r="G15" s="21">
        <v>350000</v>
      </c>
      <c r="H15" s="22">
        <f t="shared" si="2"/>
        <v>1400000</v>
      </c>
      <c r="I15" s="21">
        <v>300000</v>
      </c>
      <c r="J15" s="22">
        <f t="shared" si="3"/>
        <v>1200000</v>
      </c>
      <c r="K15" s="22">
        <v>440000</v>
      </c>
      <c r="L15" s="22">
        <f t="shared" si="4"/>
        <v>1760000</v>
      </c>
      <c r="M15" s="21">
        <v>450000</v>
      </c>
      <c r="N15" s="22">
        <f t="shared" si="6"/>
        <v>1800000</v>
      </c>
      <c r="O15" s="22">
        <f t="shared" si="5"/>
        <v>385000</v>
      </c>
      <c r="P15" s="22">
        <f t="shared" si="1"/>
        <v>1540000</v>
      </c>
    </row>
    <row r="16" spans="2:16" ht="82.5" customHeight="1" x14ac:dyDescent="0.2">
      <c r="B16" s="9">
        <v>13</v>
      </c>
      <c r="C16" s="10" t="s">
        <v>56</v>
      </c>
      <c r="D16" s="10" t="s">
        <v>57</v>
      </c>
      <c r="E16" s="11" t="s">
        <v>53</v>
      </c>
      <c r="F16" s="18">
        <v>2</v>
      </c>
      <c r="G16" s="21">
        <v>950000</v>
      </c>
      <c r="H16" s="22">
        <f>G16*F16</f>
        <v>1900000</v>
      </c>
      <c r="I16" s="21">
        <v>1000000</v>
      </c>
      <c r="J16" s="22">
        <f t="shared" si="3"/>
        <v>2000000</v>
      </c>
      <c r="K16" s="22">
        <v>952000</v>
      </c>
      <c r="L16" s="22">
        <f t="shared" si="4"/>
        <v>1904000</v>
      </c>
      <c r="M16" s="21">
        <v>900000</v>
      </c>
      <c r="N16" s="22">
        <f t="shared" si="6"/>
        <v>1800000</v>
      </c>
      <c r="O16" s="22">
        <f t="shared" si="5"/>
        <v>950500</v>
      </c>
      <c r="P16" s="22">
        <f t="shared" si="1"/>
        <v>1901000</v>
      </c>
    </row>
    <row r="17" spans="2:16" s="13" customFormat="1" ht="36" customHeight="1" x14ac:dyDescent="0.25">
      <c r="B17" s="59" t="s">
        <v>69</v>
      </c>
      <c r="C17" s="59"/>
      <c r="D17" s="59"/>
      <c r="E17" s="59"/>
      <c r="F17" s="59"/>
      <c r="G17" s="23"/>
      <c r="H17" s="24">
        <f>SUM(H4:H16)</f>
        <v>25076000</v>
      </c>
      <c r="I17" s="23"/>
      <c r="J17" s="24">
        <f>SUM(J4:J16)</f>
        <v>24430000</v>
      </c>
      <c r="K17" s="24"/>
      <c r="L17" s="24">
        <f>SUM(L4:L16)</f>
        <v>25206990</v>
      </c>
      <c r="M17" s="24"/>
      <c r="N17" s="24">
        <f>SUM(N4:N16)</f>
        <v>25110000</v>
      </c>
      <c r="O17" s="23"/>
      <c r="P17" s="24">
        <f>SUM(P4:P16)</f>
        <v>25205747.5</v>
      </c>
    </row>
    <row r="18" spans="2:16" ht="15" customHeight="1" x14ac:dyDescent="0.2">
      <c r="B18" s="59" t="s">
        <v>70</v>
      </c>
      <c r="C18" s="59"/>
      <c r="D18" s="59"/>
      <c r="E18" s="59"/>
      <c r="F18" s="59"/>
      <c r="G18" s="23"/>
      <c r="H18" s="24">
        <f>H17*19%</f>
        <v>4764440</v>
      </c>
      <c r="I18" s="23"/>
      <c r="J18" s="24">
        <f>J17*19%</f>
        <v>4641700</v>
      </c>
      <c r="K18" s="24"/>
      <c r="L18" s="24">
        <f>L17*19%</f>
        <v>4789328.0999999996</v>
      </c>
      <c r="M18" s="23"/>
      <c r="N18" s="24">
        <f>N17*19%</f>
        <v>4770900</v>
      </c>
      <c r="O18" s="23"/>
      <c r="P18" s="24">
        <f>P17*19%</f>
        <v>4789092.0250000004</v>
      </c>
    </row>
    <row r="19" spans="2:16" ht="15" customHeight="1" x14ac:dyDescent="0.2">
      <c r="B19" s="59" t="s">
        <v>71</v>
      </c>
      <c r="C19" s="59"/>
      <c r="D19" s="59"/>
      <c r="E19" s="59"/>
      <c r="F19" s="59"/>
      <c r="G19" s="23"/>
      <c r="H19" s="24">
        <f>H17+H18</f>
        <v>29840440</v>
      </c>
      <c r="I19" s="23"/>
      <c r="J19" s="24">
        <f>J17+J18</f>
        <v>29071700</v>
      </c>
      <c r="K19" s="24"/>
      <c r="L19" s="24">
        <f>L17+L18</f>
        <v>29996318.100000001</v>
      </c>
      <c r="M19" s="23"/>
      <c r="N19" s="24">
        <f>N17+N18</f>
        <v>29880900</v>
      </c>
      <c r="O19" s="23"/>
      <c r="P19" s="24">
        <f>P17+P18</f>
        <v>29994839.524999999</v>
      </c>
    </row>
    <row r="20" spans="2:16" ht="15.75" customHeight="1" x14ac:dyDescent="0.2"/>
    <row r="21" spans="2:16" ht="15" customHeight="1" x14ac:dyDescent="0.2"/>
    <row r="22" spans="2:16" ht="15.75" customHeight="1" x14ac:dyDescent="0.2"/>
  </sheetData>
  <mergeCells count="8">
    <mergeCell ref="B19:F19"/>
    <mergeCell ref="G2:H2"/>
    <mergeCell ref="I2:J2"/>
    <mergeCell ref="M2:N2"/>
    <mergeCell ref="O2:P2"/>
    <mergeCell ref="B17:F17"/>
    <mergeCell ref="B18:F18"/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 1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German Andres Dulcey Rincon</cp:lastModifiedBy>
  <cp:revision/>
  <dcterms:created xsi:type="dcterms:W3CDTF">2014-02-09T22:37:20Z</dcterms:created>
  <dcterms:modified xsi:type="dcterms:W3CDTF">2025-05-30T17:26:00Z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2023-08-02T16:20:59Z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fa61c465-1ff9-4037-9563-926fd0a6d69c</vt:lpwstr>
  </property>
  <property fmtid="{D5CDD505-2E9C-101B-9397-08002B2CF9AE}" pid="8" name="MSIP_Label_1299739c-ad3d-4908-806e-4d91151a6e13_ContentBits">
    <vt:lpwstr>0</vt:lpwstr>
  </property>
</Properties>
</file>