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backup Marcela 16 marzo 2023\EDIZA 2025\16. SENA CUNDINAMARCA\"/>
    </mc:Choice>
  </mc:AlternateContent>
  <xr:revisionPtr revIDLastSave="0" documentId="13_ncr:40001_{42A4E54A-4C83-4977-8336-30DB398E482A}" xr6:coauthVersionLast="43" xr6:coauthVersionMax="43" xr10:uidLastSave="{00000000-0000-0000-0000-000000000000}"/>
  <bookViews>
    <workbookView xWindow="-120" yWindow="-120" windowWidth="24240" windowHeight="13140"/>
  </bookViews>
  <sheets>
    <sheet name="TOTALES" sheetId="1" r:id="rId1"/>
  </sheets>
  <definedNames>
    <definedName name="_xlnm.Print_Area" localSheetId="0">TOTALES!$C$1:$I$104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0" i="1" l="1"/>
  <c r="I79" i="1"/>
  <c r="I78" i="1"/>
  <c r="I77" i="1"/>
  <c r="I74" i="1"/>
  <c r="I73" i="1"/>
  <c r="I72" i="1"/>
  <c r="I71" i="1"/>
  <c r="I70" i="1"/>
  <c r="I67" i="1"/>
  <c r="I66" i="1"/>
  <c r="I65" i="1"/>
  <c r="I64" i="1"/>
  <c r="I60" i="1"/>
  <c r="I59" i="1"/>
  <c r="I58" i="1"/>
  <c r="I57" i="1"/>
  <c r="I56" i="1"/>
  <c r="I55" i="1"/>
  <c r="I54" i="1"/>
  <c r="I53" i="1"/>
  <c r="I52" i="1"/>
  <c r="G51" i="1"/>
  <c r="I51" i="1" s="1"/>
  <c r="G16" i="1"/>
  <c r="G15" i="1"/>
  <c r="I15" i="1" s="1"/>
  <c r="I18" i="1" l="1"/>
  <c r="I21" i="1"/>
  <c r="I23" i="1"/>
  <c r="I9" i="1"/>
  <c r="I10" i="1"/>
  <c r="I11" i="1"/>
  <c r="I12" i="1"/>
  <c r="I16" i="1"/>
  <c r="I17" i="1"/>
  <c r="I19" i="1"/>
  <c r="I20" i="1"/>
  <c r="I22" i="1"/>
  <c r="I24" i="1"/>
  <c r="I27" i="1"/>
  <c r="I28" i="1"/>
  <c r="I29" i="1"/>
  <c r="I30" i="1"/>
  <c r="I31" i="1"/>
  <c r="I32" i="1"/>
  <c r="I33" i="1"/>
  <c r="I34" i="1"/>
  <c r="I35" i="1"/>
  <c r="I36" i="1"/>
  <c r="I37" i="1"/>
  <c r="I38" i="1"/>
  <c r="I41" i="1"/>
  <c r="I45" i="1"/>
  <c r="I46" i="1"/>
  <c r="I47" i="1"/>
  <c r="I48" i="1"/>
  <c r="I49" i="1"/>
  <c r="I50" i="1"/>
  <c r="I83" i="1"/>
  <c r="I87" i="1"/>
  <c r="I88" i="1"/>
  <c r="I91" i="1" l="1"/>
  <c r="I93" i="1" l="1"/>
  <c r="I92" i="1"/>
  <c r="I94" i="1" l="1"/>
  <c r="I95" i="1" l="1"/>
</calcChain>
</file>

<file path=xl/sharedStrings.xml><?xml version="1.0" encoding="utf-8"?>
<sst xmlns="http://schemas.openxmlformats.org/spreadsheetml/2006/main" count="270" uniqueCount="157">
  <si>
    <t>PRESUPUESTO GENERAL DE OBRA</t>
  </si>
  <si>
    <t>OBJETO: Contratar la ejecución de obras para el cambio de la cubierta, adecuaciones y obras complementarias en el área de la cafetería del Despacho Regional de Cundinamarca de SENA</t>
  </si>
  <si>
    <t>PLAZO: cuatro meses</t>
  </si>
  <si>
    <t>CUBIERTA Y ADECUACIONES CAFETERIA</t>
  </si>
  <si>
    <t>No.</t>
  </si>
  <si>
    <t>ITEM</t>
  </si>
  <si>
    <t>Descripción Técnica</t>
  </si>
  <si>
    <t xml:space="preserve">Unidad </t>
  </si>
  <si>
    <t xml:space="preserve">Cantidad </t>
  </si>
  <si>
    <t>Valor Unitario</t>
  </si>
  <si>
    <t>Valor Total</t>
  </si>
  <si>
    <t>PRELIMINARES</t>
  </si>
  <si>
    <t>1.1</t>
  </si>
  <si>
    <t>DESMONTE Y RETIRO CUBIERTA</t>
  </si>
  <si>
    <t>Desmonte de laminas en policarbonato e policarbonato y elementos remplazados de la cubierta (Incluye retiro y disposición final de material sobrante, trabajo seguro en alturas, mano de obra y equipos) trabajo a altura mayor de 2.5m</t>
  </si>
  <si>
    <t>M2</t>
  </si>
  <si>
    <t>1.2</t>
  </si>
  <si>
    <t>DESMONTE Y RETIRO ESTRUCTURAS METALICAS</t>
  </si>
  <si>
    <t xml:space="preserve">Desmonte de canales en lamina deterioradas (Incluye retiro y disposición final de material sobrante, trabajo seguro en alturas, mano de obra y equipos) </t>
  </si>
  <si>
    <t>ML</t>
  </si>
  <si>
    <t>1.3</t>
  </si>
  <si>
    <t xml:space="preserve">Desmonte lamina metálica de remate perimetral cubierta subestación (Incluye retiro y disposición final de material sobrante, trabajo seguro en alturas, mano de obra y equipos) </t>
  </si>
  <si>
    <t>1.4</t>
  </si>
  <si>
    <t>DESMONTE INSTALACIONES ELECTRICAS</t>
  </si>
  <si>
    <t>Desmontaje de elementos de Iluminación (Incluye el desmonte de lámparas, cajas eléctricas, tubería, cableado y demás elementos para la correcta instalación de la cubierta y de mantenimiento de estructura metálica</t>
  </si>
  <si>
    <t>UN</t>
  </si>
  <si>
    <t>CUBIERTA</t>
  </si>
  <si>
    <t>2.1</t>
  </si>
  <si>
    <t>INSTALACIÓN DE TEJA EN LAMINA UPVC</t>
  </si>
  <si>
    <t>Suministro e instalación de cubierta en TEJA UPVC con alma en PVC espumado 2.5mm Color Blanco Cresta de 37mm o similar (incluye todos los accesorios, necesarios para su correcta instalación, elementos y permisos de trabajo seguro en alturas, andamios certificados, mano de obra y equipos)</t>
  </si>
  <si>
    <t>2.2</t>
  </si>
  <si>
    <t>INSTALACIÓN DE TEJA EN POLICABONATO</t>
  </si>
  <si>
    <r>
      <t xml:space="preserve">Suministro e instalación de cubierta en TEJA Cresta de 37mm o similar </t>
    </r>
    <r>
      <rPr>
        <sz val="12"/>
        <color theme="1"/>
        <rFont val="Verdana"/>
        <family val="2"/>
      </rPr>
      <t>  </t>
    </r>
    <r>
      <rPr>
        <sz val="12"/>
        <color rgb="FF000000"/>
        <rFont val="Verdana"/>
        <family val="2"/>
      </rPr>
      <t xml:space="preserve"> Policarbonato, 1mm Color Opal Cresta de 37mm (incluye todos los accesorios, necesarios para su correcta instalación, elementos y permisos de trabajo seguro en alturas, andamios certificados, mano de obra y equipos)</t>
    </r>
  </si>
  <si>
    <t>2.3</t>
  </si>
  <si>
    <t>ADECUACION CANALES</t>
  </si>
  <si>
    <t>Mantenimiento, limpieza, impermeabilización, y disposición de bajantes y canaletas existentes garantizando su correcto funcionamiento.</t>
  </si>
  <si>
    <t>2.4</t>
  </si>
  <si>
    <t>SELLADO DE JUNTAS</t>
  </si>
  <si>
    <t>suministro y aplicación de sellador elástico, para sello de juntas en altura. incluye todos los elementos para su correcto funcionamiento y andamios certificados.</t>
  </si>
  <si>
    <t>2.5</t>
  </si>
  <si>
    <t>ESTRUCTURA METALICA</t>
  </si>
  <si>
    <t>Mantenimiento de Estructura Metálica existente, Limpieza y Pintura acabado final de igual color al existente.</t>
  </si>
  <si>
    <t>2.6</t>
  </si>
  <si>
    <t>Suministro e Instalación remate perimetral cubierta planta electrica, lamina galvanizada CAL. 22.</t>
  </si>
  <si>
    <t>2.7</t>
  </si>
  <si>
    <t>COMPLEMENTOS DE CORREAS</t>
  </si>
  <si>
    <t>Complemento de correas según longitud y tipo de teja (Según necesidad)</t>
  </si>
  <si>
    <t>2.8</t>
  </si>
  <si>
    <t>CANALES</t>
  </si>
  <si>
    <t>Suministro e instalación de canal en lámina galvanizada cal. 20 Ds.&gt;75,1&lt;=100,0 cm. (Pintura tipo esmalte color a definir y todos los elementos de fijación y remate necesarios para su instalación y
correcto funcionamiento)</t>
  </si>
  <si>
    <t>2.9</t>
  </si>
  <si>
    <t>FLANCHES</t>
  </si>
  <si>
    <t>Suministro e instalación de flashing / flanche / solapa en lámina galvanizada CAL. 22; DS=30cm (Incluye sellado de juntas con una masilla de elasticidad permanente según necesidad)</t>
  </si>
  <si>
    <t>2.10</t>
  </si>
  <si>
    <t>SUMINISTRO E INSTALACIÓN DE PROTECTORES DE CANALES CONTRA PALOMAS.</t>
  </si>
  <si>
    <t>Suministro e instalación Sistema de cables tensados sobre soportes en poste, formado por 3 postes de acero inoxidable, de 110 mm y 150 mm de altura alternativamente, con un punto de unión entre cada poste y su cable, fijado con anclaje mecánico sobre cornisa o superficie plana horizontal, para la protección frente a las aves (Palomas). ubicacion a definir</t>
  </si>
  <si>
    <t>ADECUACIONES CAFETERIA</t>
  </si>
  <si>
    <t>3.1</t>
  </si>
  <si>
    <t>MAMPOSTERIA, PAÑETES Y PINTURA.</t>
  </si>
  <si>
    <t xml:space="preserve">Estucado y resane de muros </t>
  </si>
  <si>
    <t>3.2</t>
  </si>
  <si>
    <t>Pintura interior vinilo Tipo 1 lavable blanco sobre estuco 3 manos</t>
  </si>
  <si>
    <t>3.3</t>
  </si>
  <si>
    <t>3.4</t>
  </si>
  <si>
    <t>Pintura acrílica para exteriores a 3 manos</t>
  </si>
  <si>
    <t>3.5</t>
  </si>
  <si>
    <t>3.6</t>
  </si>
  <si>
    <t>INSTALACIONES ELECTRICAS</t>
  </si>
  <si>
    <t>Suministro e instalación para salida eléctrica de iluminación con extensión encauchetada de 3x18 en tubería EMT 3/4". Incluye toma, ducto EMT, encintada, conductores de cobre 12 AWG-CU-LSHF, cajas metálicas galvanizadas 4"x4" de sobreponer con tapa suplemento, conectores de conexión y/o empalme, grapas metálicas galvanizadas doble ala, marcación con pintura de acuerdo a la norma, obra civil y demás accesorios necesarios para su correcta instalación. (longitud promedio 4 m)</t>
  </si>
  <si>
    <t>3.7</t>
  </si>
  <si>
    <t>Suministro e instalación para salida eléctrica de ventiladores con  en tubería EMT 3/4". Incluye toma, ducto EMT, encintada, conductores de cobre 12 AWG-CU-LSHF, cajas metálicas galvanizadas 4"x4" de sobreponer con tapa suplemento, conectores de conexión y/o empalme, grapas metálicas galvanizadas, marcación con pintura de acuerdo a la norma, obra civil y demás accesorios necesarios para su correcta instalación. (longitud promedio 4 m)</t>
  </si>
  <si>
    <t>3.8</t>
  </si>
  <si>
    <t>SUMINISTRO E INSTALACIÓN DE PANELES PARA SOMBRA</t>
  </si>
  <si>
    <t xml:space="preserve">Suministro e instalación de paneles en MDFy fibra de vidrio de relleno de 1.20 m x 1.20 m </t>
  </si>
  <si>
    <t>3.9</t>
  </si>
  <si>
    <t>FIJACIÓN DE CUELGAS DE LOS MODULOS</t>
  </si>
  <si>
    <t>Suministro e instalación de elementos para la Fijación y descuelgue de los paneles MDF a la estructura existente, hasta una altura desde el piso 2.0 m (Mínimo Cuatro por cada panel)</t>
  </si>
  <si>
    <t>3.10</t>
  </si>
  <si>
    <t>SUMINISTRO E INSTALACIÓN DE LUMINARIAS</t>
  </si>
  <si>
    <t xml:space="preserve">Suministro, actualización e instalación de luminarias eficiente energética y lumínicamente. </t>
  </si>
  <si>
    <t>3.11</t>
  </si>
  <si>
    <t>Suministro, e instalación de luminarias, Panel Led Empotrar Circular 1800 Lúmenes 24w Luz CALIDA (Paneles MDF)</t>
  </si>
  <si>
    <t>3.12</t>
  </si>
  <si>
    <t>SUMINISTRO E INSTALACIÓN DE VENTILADORES</t>
  </si>
  <si>
    <t xml:space="preserve">Suministro e instalación de ventilador de pared 26 in industrial energéticamente eficientes. </t>
  </si>
  <si>
    <t>OBRAS COMPLEMENTARIAS</t>
  </si>
  <si>
    <t>4.1</t>
  </si>
  <si>
    <t>MUEBLE COCINA</t>
  </si>
  <si>
    <t>Suministro e instalación mueble modular inferior de cocina, en lamina RH 16mm con acabado en laminado de alta presión, tipo formica acabado mate color a elegir), con cantos en PVC termo fundido del mismo color de la superficie (Incluye 10 Puertas con cerradura, de 7/8, laminas divisorias, entrepaños y todos los accesorios necesarios para el correcto funcionamiento) Altura H= 78cm</t>
  </si>
  <si>
    <t>IMPERMEABILIZACIONES</t>
  </si>
  <si>
    <t>RETIRO DE MANTO DE ALUMINIO en mal estado, SOBRE CUBIERTAS, (Incluye retiro y disposición final de material sobrante, trabajo seguro en alturas, mano de obra y equipos)</t>
  </si>
  <si>
    <t>m2</t>
  </si>
  <si>
    <t>suministro e instalación de manto asfáltico con foil de aluminio. 3mm x 10m2.</t>
  </si>
  <si>
    <t>1.5</t>
  </si>
  <si>
    <t>1.6</t>
  </si>
  <si>
    <t>CUBIERTA VACIO 
CENTRAL</t>
  </si>
  <si>
    <t>Diseño y Construcción de cubierta en lámina policarbonato alveolar pesada de 8 mm, Color Gris Control Solar,(Incluye Conectores Base Aluminio Crudo HUI, Conector HCP Tapa Cristal ISP, U Remate Lamina Alveolar 8 mm Aluminio Crudo HUI, Cita Antidust Aluminio Microperforada, Estructura Metalica, Perfil PTS 40x40 calibre 14, Angulo de 2", Pernos Expansivos, Anticorrosivo y todos los accesorios, necesarios para su correcta instalación, elementos y permisos de trabajo seguro en alturas, mano de obra y equipos.</t>
  </si>
  <si>
    <t>1.7</t>
  </si>
  <si>
    <t>CUBIERTA VACIO 
SUR</t>
  </si>
  <si>
    <t>1.8</t>
  </si>
  <si>
    <t>CUBIERTA TERRAZA PISO 2</t>
  </si>
  <si>
    <t>1.9</t>
  </si>
  <si>
    <t xml:space="preserve">RED </t>
  </si>
  <si>
    <r>
      <t>Suministro Red antipájaros formada por malla de polietileno de 50x50 mm</t>
    </r>
    <r>
      <rPr>
        <sz val="12"/>
        <color rgb="FF000000"/>
        <rFont val="Verdana"/>
        <family val="2"/>
      </rPr>
      <t>, sujeta con cable de acero galvanizado y anclada al soporte, para proteger los Espacios donde pueda permitiro el acceso de palomas al edificio. Laterales de la cubierta</t>
    </r>
  </si>
  <si>
    <t>1.10</t>
  </si>
  <si>
    <t>CUBIERTA VACIOS
BAÑOS</t>
  </si>
  <si>
    <t>Suministro e instalación de teja plástica ondulada no 10, (incluido accesorios de instalación, andamio certificado, herramientas y equipos)</t>
  </si>
  <si>
    <t>1.11</t>
  </si>
  <si>
    <t>Suministro y Montaje de estructura metalica en Perfil Estructural en C para Cubierta (incluido accesorios de instalación, andamio certificado, herramientas y equipos)</t>
  </si>
  <si>
    <t>1.12</t>
  </si>
  <si>
    <t>MAMPOSTERIA</t>
  </si>
  <si>
    <t>Suministro e instalación placa de fibrocemento10 mm 244x122 cm. (Reemplazo de Laminas Deterioradas una cara)</t>
  </si>
  <si>
    <t>1.13</t>
  </si>
  <si>
    <t>ml</t>
  </si>
  <si>
    <t>1.14</t>
  </si>
  <si>
    <t>PINTURA Y ACABADOS</t>
  </si>
  <si>
    <t>Aplicación de estuco plástico acrílico para exterior y pintura para exterior gris basalto lavable.</t>
  </si>
  <si>
    <t>1.15</t>
  </si>
  <si>
    <t>1.16</t>
  </si>
  <si>
    <t>ANCLAJES CERTIFICADOS</t>
  </si>
  <si>
    <t>Suministro e instalación de anclajes CERTIFICADOS en acero inoxidable  Resolución 4272 de 2021 para el sistema de linea de vida para uso de mantenimiento posterior a la obra de construccion.(Incluye mano de obra, suministro, instalación y trabajo seguro en alturas).</t>
  </si>
  <si>
    <t>un</t>
  </si>
  <si>
    <t>CONSTRUCCIÓN SALA DE LACTANCIA</t>
  </si>
  <si>
    <t>MUROS</t>
  </si>
  <si>
    <t>Suministro e instalación de muro drywall doble cara 0.10 m-  (incluye estructura, accesorios, anclaje, cinta y una mano de pintura)</t>
  </si>
  <si>
    <t>Pintura Esmalte Color Blanco 2 Manos</t>
  </si>
  <si>
    <t>Guarda escoba ceramico h= 7. 5cm - Estilo Cemento color Gris</t>
  </si>
  <si>
    <t>VIDRIOS Y PUERTAS</t>
  </si>
  <si>
    <t>Suministro e instalacion puerta en vidrio templado espesor de 10mm, (Medidas de 0.80m x 2.25m), incluye herrajes en acero inoxidable, pelicula de seguridad de 4 micras por una cara, elementos de fijacion, juego de pivote para puerta &gt;100kg, esquineros inferior - superior y todos los accesorios complementarios para su correcto funcionamiento.</t>
  </si>
  <si>
    <t xml:space="preserve">Suministro e instalacion de vidrio templado fijo espesor de 10mm (Medidas 0.20m x 2.25m) incluye con herrajes en acero inoxidable, pelicula de seguridad de 4 micras por una cara, elementos de fijacion y accesorios complementarios </t>
  </si>
  <si>
    <t>Suministro e instalacion cerradura de sobreponer para de vidrio templado, doble palanca acabado satin + portachapa recibidor.</t>
  </si>
  <si>
    <t xml:space="preserve">Suministro e instalación vinilo tipo sandblasting color opal sólido o tipo persiana </t>
  </si>
  <si>
    <t>Suministro e instalacion Tope de piso para Puerta Acero en Inoxidable</t>
  </si>
  <si>
    <t>REDES E INSTALACIONES</t>
  </si>
  <si>
    <t>Regatas perforación regatas en muros, pisos y/o cielo raso, ancho &lt;= 15 cm, profundidad &lt;= 10 cm. (incluye corte con pulidora, herramienta menor, cargue y retiro de residuos de construcción a sitios autorizados, transporte, resane y acabado de la superficie afectada)</t>
  </si>
  <si>
    <t>Salida para tomacorriente doble normal tipo institucional 5-15r, con cable de cobre asilado calibre 1n°12 (f) + 1n°12 (n) + 1n°12 (t) awg thhn y tubería pvc ø3/4" hasta 4m. incluye aparato, conectores, soportes, accesorios necesarios para la conexión e instalación</t>
  </si>
  <si>
    <t>Suministro e instalación de interruptor sencillo tipo institucional, con aparato, cable de cobre asilado calibre n°12 thhn y tubería pvc ø3/4" hasta 4m. incluye caja, conectores, soportes, accesorios necesarios para la conexión e instalación.</t>
  </si>
  <si>
    <t>Suministro e instalación de salida para luminaria, con cable de cobre asilado calibre 1n°12 (f) + 1n°12 (n) + 1n°12 (t) awg thhn y tubería pvc ø3/4" hasta 4m. incluye prensa estopa, caja octagonal, cable encauchetado, conectores, soportes, accesorios necesarios para la conexión e instalación.</t>
  </si>
  <si>
    <t>SEÑALIZACIÓN</t>
  </si>
  <si>
    <t xml:space="preserve">SEÑALIZACION </t>
  </si>
  <si>
    <t>Suministro e Instalacion Señalizacion en Acrilico de 6 mm de espesor, de 35 x 20 cmm con vinilo full color, según diseño personalizado y base en madera. - (Incluye accesorios de Fijacion)</t>
  </si>
  <si>
    <t>BARANDAS</t>
  </si>
  <si>
    <t>BARANDA</t>
  </si>
  <si>
    <t>BARANDA METALICA 
Escalera</t>
  </si>
  <si>
    <t xml:space="preserve">Suministro e instalación de baranda metálica para escalera: Estructura en platina de 1 1/2” x 1/4” según diseño existente, Pasamanos en tubo redondo de 1 1/2” de diámetro, en acero al carbón. - Fijación mediante anclajes mecánicos o soldadura según requerimiento de obra. - Acabado en pintura anticorrosiva y esmalte de alta resistencia color negro según diseño existente. </t>
  </si>
  <si>
    <t>BARANDA METALICA 
cubierta</t>
  </si>
  <si>
    <t>Suministro e instalación de baranda de 1.20 mts de alto, horizontal superior e inferior en tubo cuadrado de 40 mm x 40 mm – cal. 16, verticales en tubo cuadrado de 40 mm x 40 mm, platina de anclaje y pernos expansivos de 3*3/8”, pintada en anticorrosivo y esmalte tipo acabado de excelente calidad</t>
  </si>
  <si>
    <t>VALOR TOTAL COSTO DIRECTO</t>
  </si>
  <si>
    <t>Administración</t>
  </si>
  <si>
    <t>Utilidad</t>
  </si>
  <si>
    <t>IVA/Utilidad</t>
  </si>
  <si>
    <t>VALOR TOTAL COSTOS INDIRECTOS</t>
  </si>
  <si>
    <t>Firma:</t>
  </si>
  <si>
    <t>Nombre: LINA MARCELA ÁVILA ZAMBRANO</t>
  </si>
  <si>
    <t>Cedula: 46385161</t>
  </si>
  <si>
    <t>Empresa: EDIZA INGENIEROS S.A.S NIT 900.342.685-7</t>
  </si>
  <si>
    <t>Fecha: 21 MAYO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</si>
</sst>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0.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0"/>
      <name val="Verdana"/>
      <family val="2"/>
    </font>
    <font>
      <b/>
      <sz val="12"/>
      <color theme="1"/>
      <name val="Verdana"/>
      <family val="2"/>
    </font>
    <font>
      <sz val="12"/>
      <name val="Verdana"/>
      <family val="2"/>
    </font>
    <font>
      <b/>
      <sz val="12"/>
      <color rgb="FF000000"/>
      <name val="Verdana"/>
      <family val="2"/>
    </font>
    <font>
      <b/>
      <sz val="12"/>
      <name val="Verdana"/>
      <family val="2"/>
    </font>
    <font>
      <sz val="12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 wrapText="1" inden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left" vertical="center" wrapText="1" indent="1"/>
    </xf>
    <xf numFmtId="0" fontId="6" fillId="5" borderId="11" xfId="0" applyFont="1" applyFill="1" applyBorder="1" applyAlignment="1">
      <alignment horizontal="justify" vertical="center" wrapText="1"/>
    </xf>
    <xf numFmtId="0" fontId="6" fillId="5" borderId="11" xfId="0" applyFont="1" applyFill="1" applyBorder="1" applyAlignment="1">
      <alignment horizontal="center" vertical="center" wrapText="1"/>
    </xf>
    <xf numFmtId="164" fontId="7" fillId="5" borderId="11" xfId="1" applyNumberFormat="1" applyFont="1" applyFill="1" applyBorder="1" applyAlignment="1">
      <alignment vertical="center"/>
    </xf>
    <xf numFmtId="44" fontId="4" fillId="5" borderId="12" xfId="1" applyFont="1" applyFill="1" applyBorder="1" applyAlignment="1">
      <alignment horizontal="center" vertical="center"/>
    </xf>
    <xf numFmtId="0" fontId="4" fillId="0" borderId="0" xfId="0" applyFont="1"/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 indent="1"/>
    </xf>
    <xf numFmtId="0" fontId="8" fillId="0" borderId="17" xfId="0" applyFont="1" applyBorder="1" applyAlignment="1">
      <alignment horizontal="justify" vertical="center" wrapText="1"/>
    </xf>
    <xf numFmtId="0" fontId="8" fillId="0" borderId="17" xfId="0" applyFont="1" applyBorder="1" applyAlignment="1">
      <alignment horizontal="center" vertical="center" wrapText="1"/>
    </xf>
    <xf numFmtId="165" fontId="8" fillId="0" borderId="17" xfId="0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vertical="center"/>
    </xf>
    <xf numFmtId="166" fontId="2" fillId="0" borderId="19" xfId="1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 indent="1"/>
    </xf>
    <xf numFmtId="0" fontId="8" fillId="0" borderId="21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center" vertical="center" wrapText="1"/>
    </xf>
    <xf numFmtId="165" fontId="8" fillId="0" borderId="21" xfId="0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vertical="center"/>
    </xf>
    <xf numFmtId="166" fontId="2" fillId="0" borderId="23" xfId="1" applyNumberFormat="1" applyFont="1" applyBorder="1" applyAlignment="1">
      <alignment horizontal="center" vertical="center"/>
    </xf>
    <xf numFmtId="165" fontId="6" fillId="5" borderId="11" xfId="0" applyNumberFormat="1" applyFont="1" applyFill="1" applyBorder="1" applyAlignment="1">
      <alignment horizontal="center" vertical="center" wrapText="1"/>
    </xf>
    <xf numFmtId="166" fontId="4" fillId="5" borderId="12" xfId="1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justify" vertical="center" wrapText="1"/>
    </xf>
    <xf numFmtId="164" fontId="5" fillId="0" borderId="17" xfId="1" applyNumberFormat="1" applyFont="1" applyBorder="1" applyAlignment="1">
      <alignment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 indent="1"/>
    </xf>
    <xf numFmtId="0" fontId="8" fillId="0" borderId="18" xfId="0" applyFont="1" applyBorder="1" applyAlignment="1">
      <alignment horizontal="center" vertical="center" wrapText="1"/>
    </xf>
    <xf numFmtId="165" fontId="8" fillId="0" borderId="18" xfId="0" applyNumberFormat="1" applyFont="1" applyBorder="1" applyAlignment="1">
      <alignment horizontal="center" vertical="center" wrapText="1"/>
    </xf>
    <xf numFmtId="166" fontId="2" fillId="0" borderId="25" xfId="1" applyNumberFormat="1" applyFont="1" applyBorder="1" applyAlignment="1">
      <alignment horizontal="center" vertical="center"/>
    </xf>
    <xf numFmtId="165" fontId="5" fillId="0" borderId="18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center" wrapText="1" indent="1"/>
    </xf>
    <xf numFmtId="0" fontId="8" fillId="0" borderId="22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center" vertical="center" wrapText="1"/>
    </xf>
    <xf numFmtId="165" fontId="8" fillId="0" borderId="22" xfId="0" applyNumberFormat="1" applyFont="1" applyBorder="1" applyAlignment="1">
      <alignment horizontal="center" vertical="center" wrapText="1"/>
    </xf>
    <xf numFmtId="166" fontId="2" fillId="0" borderId="27" xfId="1" applyNumberFormat="1" applyFont="1" applyBorder="1" applyAlignment="1">
      <alignment horizontal="center" vertical="center"/>
    </xf>
    <xf numFmtId="164" fontId="5" fillId="0" borderId="21" xfId="1" applyNumberFormat="1" applyFont="1" applyBorder="1" applyAlignment="1">
      <alignment vertical="center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left" vertical="center" wrapText="1" indent="1"/>
    </xf>
    <xf numFmtId="0" fontId="7" fillId="5" borderId="11" xfId="0" applyFont="1" applyFill="1" applyBorder="1" applyAlignment="1">
      <alignment horizontal="justify" vertical="center" wrapText="1"/>
    </xf>
    <xf numFmtId="0" fontId="7" fillId="5" borderId="11" xfId="0" applyFont="1" applyFill="1" applyBorder="1" applyAlignment="1">
      <alignment horizontal="center" vertical="center" wrapText="1"/>
    </xf>
    <xf numFmtId="44" fontId="7" fillId="5" borderId="12" xfId="1" applyFont="1" applyFill="1" applyBorder="1" applyAlignment="1">
      <alignment horizontal="center" vertical="center"/>
    </xf>
    <xf numFmtId="0" fontId="7" fillId="0" borderId="0" xfId="0" applyFont="1"/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 indent="1"/>
    </xf>
    <xf numFmtId="0" fontId="5" fillId="0" borderId="17" xfId="0" applyFont="1" applyBorder="1" applyAlignment="1">
      <alignment horizontal="justify" vertical="center" wrapText="1"/>
    </xf>
    <xf numFmtId="0" fontId="5" fillId="0" borderId="28" xfId="0" applyFont="1" applyBorder="1" applyAlignment="1">
      <alignment horizontal="center" vertical="center" wrapText="1"/>
    </xf>
    <xf numFmtId="165" fontId="5" fillId="0" borderId="28" xfId="0" applyNumberFormat="1" applyFont="1" applyBorder="1" applyAlignment="1">
      <alignment horizontal="center" vertical="center" wrapText="1"/>
    </xf>
    <xf numFmtId="164" fontId="5" fillId="0" borderId="28" xfId="1" applyNumberFormat="1" applyFont="1" applyBorder="1" applyAlignment="1">
      <alignment vertical="center"/>
    </xf>
    <xf numFmtId="166" fontId="5" fillId="0" borderId="29" xfId="1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165" fontId="5" fillId="0" borderId="17" xfId="0" applyNumberFormat="1" applyFont="1" applyBorder="1" applyAlignment="1">
      <alignment horizontal="center" vertical="center" wrapText="1"/>
    </xf>
    <xf numFmtId="166" fontId="5" fillId="0" borderId="25" xfId="1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 indent="1"/>
    </xf>
    <xf numFmtId="0" fontId="5" fillId="0" borderId="18" xfId="0" applyFont="1" applyBorder="1" applyAlignment="1">
      <alignment horizontal="center" vertical="center" wrapText="1"/>
    </xf>
    <xf numFmtId="166" fontId="5" fillId="0" borderId="19" xfId="1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center" vertical="center" wrapText="1"/>
    </xf>
    <xf numFmtId="165" fontId="5" fillId="0" borderId="22" xfId="0" applyNumberFormat="1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 indent="1"/>
    </xf>
    <xf numFmtId="0" fontId="8" fillId="0" borderId="28" xfId="0" applyFont="1" applyBorder="1" applyAlignment="1">
      <alignment horizontal="justify" vertical="center" wrapText="1"/>
    </xf>
    <xf numFmtId="0" fontId="8" fillId="0" borderId="28" xfId="0" applyFont="1" applyBorder="1" applyAlignment="1">
      <alignment horizontal="center" vertical="center" wrapText="1"/>
    </xf>
    <xf numFmtId="165" fontId="8" fillId="0" borderId="28" xfId="0" applyNumberFormat="1" applyFont="1" applyBorder="1" applyAlignment="1">
      <alignment horizontal="center" vertical="center" wrapText="1"/>
    </xf>
    <xf numFmtId="166" fontId="2" fillId="0" borderId="29" xfId="1" applyNumberFormat="1" applyFont="1" applyBorder="1" applyAlignment="1">
      <alignment horizontal="center" vertical="center"/>
    </xf>
    <xf numFmtId="0" fontId="2" fillId="0" borderId="31" xfId="0" applyFont="1" applyBorder="1"/>
    <xf numFmtId="0" fontId="2" fillId="0" borderId="32" xfId="0" applyFont="1" applyBorder="1" applyAlignment="1">
      <alignment horizontal="left" indent="1"/>
    </xf>
    <xf numFmtId="0" fontId="2" fillId="0" borderId="32" xfId="0" applyFont="1" applyBorder="1"/>
    <xf numFmtId="0" fontId="5" fillId="0" borderId="32" xfId="0" applyFont="1" applyBorder="1"/>
    <xf numFmtId="0" fontId="2" fillId="0" borderId="33" xfId="0" applyFont="1" applyBorder="1"/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left" vertical="center" wrapText="1" indent="1"/>
    </xf>
    <xf numFmtId="0" fontId="6" fillId="5" borderId="14" xfId="0" applyFont="1" applyFill="1" applyBorder="1" applyAlignment="1">
      <alignment horizontal="justify" vertical="center" wrapText="1"/>
    </xf>
    <xf numFmtId="0" fontId="6" fillId="5" borderId="14" xfId="0" applyFont="1" applyFill="1" applyBorder="1" applyAlignment="1">
      <alignment horizontal="center" vertical="center" wrapText="1"/>
    </xf>
    <xf numFmtId="165" fontId="6" fillId="5" borderId="14" xfId="0" applyNumberFormat="1" applyFont="1" applyFill="1" applyBorder="1" applyAlignment="1">
      <alignment horizontal="center" vertical="center" wrapText="1"/>
    </xf>
    <xf numFmtId="164" fontId="7" fillId="5" borderId="14" xfId="1" applyNumberFormat="1" applyFont="1" applyFill="1" applyBorder="1" applyAlignment="1">
      <alignment vertical="center"/>
    </xf>
    <xf numFmtId="166" fontId="4" fillId="5" borderId="15" xfId="1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 indent="1"/>
    </xf>
    <xf numFmtId="0" fontId="8" fillId="0" borderId="11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center" vertical="center" wrapText="1"/>
    </xf>
    <xf numFmtId="165" fontId="8" fillId="0" borderId="11" xfId="0" applyNumberFormat="1" applyFont="1" applyBorder="1" applyAlignment="1">
      <alignment horizontal="center" vertical="center" wrapText="1"/>
    </xf>
    <xf numFmtId="166" fontId="2" fillId="0" borderId="12" xfId="1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left" vertical="center" wrapText="1" indent="1"/>
    </xf>
    <xf numFmtId="0" fontId="8" fillId="0" borderId="34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center" vertical="center" wrapText="1"/>
    </xf>
    <xf numFmtId="164" fontId="5" fillId="0" borderId="14" xfId="1" applyNumberFormat="1" applyFont="1" applyBorder="1" applyAlignment="1">
      <alignment vertical="center"/>
    </xf>
    <xf numFmtId="166" fontId="2" fillId="0" borderId="15" xfId="1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right"/>
    </xf>
    <xf numFmtId="0" fontId="4" fillId="5" borderId="2" xfId="0" applyFont="1" applyFill="1" applyBorder="1" applyAlignment="1">
      <alignment horizontal="right"/>
    </xf>
    <xf numFmtId="0" fontId="4" fillId="5" borderId="35" xfId="0" applyFont="1" applyFill="1" applyBorder="1" applyAlignment="1">
      <alignment horizontal="right"/>
    </xf>
    <xf numFmtId="0" fontId="2" fillId="5" borderId="11" xfId="0" applyFont="1" applyFill="1" applyBorder="1"/>
    <xf numFmtId="0" fontId="5" fillId="5" borderId="11" xfId="0" applyFont="1" applyFill="1" applyBorder="1"/>
    <xf numFmtId="166" fontId="4" fillId="5" borderId="12" xfId="0" applyNumberFormat="1" applyFont="1" applyFill="1" applyBorder="1"/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left" indent="1"/>
    </xf>
    <xf numFmtId="0" fontId="2" fillId="0" borderId="6" xfId="0" applyFont="1" applyBorder="1" applyAlignment="1">
      <alignment horizontal="right"/>
    </xf>
    <xf numFmtId="0" fontId="2" fillId="0" borderId="5" xfId="0" applyFont="1" applyBorder="1"/>
    <xf numFmtId="0" fontId="2" fillId="0" borderId="35" xfId="0" applyFont="1" applyBorder="1"/>
    <xf numFmtId="9" fontId="5" fillId="0" borderId="36" xfId="0" applyNumberFormat="1" applyFont="1" applyBorder="1" applyAlignment="1">
      <alignment horizontal="center"/>
    </xf>
    <xf numFmtId="166" fontId="4" fillId="0" borderId="37" xfId="0" applyNumberFormat="1" applyFont="1" applyBorder="1"/>
    <xf numFmtId="0" fontId="2" fillId="0" borderId="11" xfId="0" applyFont="1" applyBorder="1"/>
    <xf numFmtId="9" fontId="5" fillId="0" borderId="11" xfId="0" applyNumberFormat="1" applyFont="1" applyBorder="1" applyAlignment="1">
      <alignment horizontal="center"/>
    </xf>
    <xf numFmtId="166" fontId="4" fillId="0" borderId="12" xfId="0" applyNumberFormat="1" applyFont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38" xfId="0" applyFont="1" applyBorder="1"/>
    <xf numFmtId="0" fontId="2" fillId="0" borderId="17" xfId="0" applyFont="1" applyBorder="1"/>
    <xf numFmtId="9" fontId="5" fillId="0" borderId="17" xfId="0" applyNumberFormat="1" applyFont="1" applyBorder="1" applyAlignment="1">
      <alignment horizontal="center"/>
    </xf>
    <xf numFmtId="166" fontId="4" fillId="0" borderId="19" xfId="0" applyNumberFormat="1" applyFont="1" applyBorder="1"/>
    <xf numFmtId="0" fontId="4" fillId="6" borderId="1" xfId="0" applyFont="1" applyFill="1" applyBorder="1" applyAlignment="1">
      <alignment horizontal="right"/>
    </xf>
    <xf numFmtId="0" fontId="4" fillId="6" borderId="2" xfId="0" applyFont="1" applyFill="1" applyBorder="1" applyAlignment="1">
      <alignment horizontal="right"/>
    </xf>
    <xf numFmtId="0" fontId="4" fillId="6" borderId="35" xfId="0" applyFont="1" applyFill="1" applyBorder="1" applyAlignment="1">
      <alignment horizontal="right"/>
    </xf>
    <xf numFmtId="0" fontId="2" fillId="6" borderId="11" xfId="0" applyFont="1" applyFill="1" applyBorder="1"/>
    <xf numFmtId="0" fontId="5" fillId="6" borderId="11" xfId="0" applyFont="1" applyFill="1" applyBorder="1"/>
    <xf numFmtId="166" fontId="4" fillId="6" borderId="12" xfId="0" applyNumberFormat="1" applyFont="1" applyFill="1" applyBorder="1"/>
    <xf numFmtId="0" fontId="4" fillId="0" borderId="39" xfId="0" applyFont="1" applyBorder="1" applyAlignment="1">
      <alignment horizontal="left" indent="1"/>
    </xf>
    <xf numFmtId="0" fontId="2" fillId="0" borderId="39" xfId="0" applyFont="1" applyBorder="1"/>
    <xf numFmtId="0" fontId="4" fillId="0" borderId="0" xfId="0" applyFont="1" applyAlignment="1">
      <alignment horizontal="left" inden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276225</xdr:colOff>
      <xdr:row>95</xdr:row>
      <xdr:rowOff>171450</xdr:rowOff>
    </xdr:from>
    <xdr:to>
      <xdr:col>3</xdr:col>
      <xdr:colOff>2143386</xdr:colOff>
      <xdr:row>96</xdr:row>
      <xdr:rowOff>943109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51BD6E-5944-40AA-B677-B6F36207E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51949350"/>
          <a:ext cx="1867161" cy="962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102"/>
  <sheetViews>
    <sheetView tabSelected="1" view="pageBreakPreview" topLeftCell="B88" zoomScaleNormal="95" zoomScaleSheetLayoutView="100" workbookViewId="0">
      <selection activeCell="E97" sqref="E97"/>
    </sheetView>
  </sheetViews>
  <sheetFormatPr baseColWidth="10" defaultColWidth="10.85546875" defaultRowHeight="15" x14ac:dyDescent="0.2"/>
  <cols>
    <col min="1" max="2" width="3.7109375" style="1" customWidth="1"/>
    <col min="3" max="3" width="6.7109375" style="1" bestFit="1" customWidth="1"/>
    <col min="4" max="4" width="47" style="1" bestFit="1" customWidth="1"/>
    <col min="5" max="5" width="90.140625" style="1" customWidth="1"/>
    <col min="6" max="6" width="11.28515625" style="1" bestFit="1" customWidth="1"/>
    <col min="7" max="7" width="14.140625" style="1" bestFit="1" customWidth="1"/>
    <col min="8" max="8" width="20.28515625" style="1" bestFit="1" customWidth="1"/>
    <col min="9" max="9" width="24.5703125" style="1" bestFit="1" customWidth="1"/>
    <col min="10" max="16384" width="10.85546875" style="1"/>
  </cols>
  <sheetData>
    <row r="1" spans="3:9" ht="15.75" thickBot="1" x14ac:dyDescent="0.25"/>
    <row r="2" spans="3:9" ht="21" customHeight="1" thickBot="1" x14ac:dyDescent="0.25">
      <c r="C2" s="2" t="s">
        <v>0</v>
      </c>
      <c r="D2" s="3"/>
      <c r="E2" s="3"/>
      <c r="F2" s="3"/>
      <c r="G2" s="3"/>
      <c r="H2" s="3"/>
      <c r="I2" s="4"/>
    </row>
    <row r="3" spans="3:9" ht="30.95" customHeight="1" x14ac:dyDescent="0.2">
      <c r="C3" s="5" t="s">
        <v>1</v>
      </c>
      <c r="D3" s="6"/>
      <c r="E3" s="6"/>
      <c r="F3" s="6"/>
      <c r="G3" s="6"/>
      <c r="H3" s="6"/>
      <c r="I3" s="7"/>
    </row>
    <row r="4" spans="3:9" ht="27" customHeight="1" thickBot="1" x14ac:dyDescent="0.25">
      <c r="C4" s="8" t="s">
        <v>2</v>
      </c>
      <c r="D4" s="9"/>
      <c r="E4" s="9"/>
      <c r="F4" s="9"/>
      <c r="G4" s="9"/>
      <c r="H4" s="9"/>
      <c r="I4" s="10"/>
    </row>
    <row r="5" spans="3:9" ht="6" customHeight="1" thickBot="1" x14ac:dyDescent="0.25">
      <c r="C5" s="11"/>
      <c r="D5" s="12"/>
      <c r="E5" s="13"/>
      <c r="H5" s="14"/>
    </row>
    <row r="6" spans="3:9" ht="30" customHeight="1" thickBot="1" x14ac:dyDescent="0.25">
      <c r="C6" s="15" t="s">
        <v>3</v>
      </c>
      <c r="D6" s="16"/>
      <c r="E6" s="16"/>
      <c r="F6" s="16"/>
      <c r="G6" s="16"/>
      <c r="H6" s="16"/>
      <c r="I6" s="17"/>
    </row>
    <row r="7" spans="3:9" ht="29.25" customHeight="1" thickBot="1" x14ac:dyDescent="0.25">
      <c r="C7" s="18" t="s">
        <v>4</v>
      </c>
      <c r="D7" s="19" t="s">
        <v>5</v>
      </c>
      <c r="E7" s="20" t="s">
        <v>6</v>
      </c>
      <c r="F7" s="20" t="s">
        <v>7</v>
      </c>
      <c r="G7" s="20" t="s">
        <v>8</v>
      </c>
      <c r="H7" s="20" t="s">
        <v>9</v>
      </c>
      <c r="I7" s="21" t="s">
        <v>10</v>
      </c>
    </row>
    <row r="8" spans="3:9" s="28" customFormat="1" ht="15.75" thickBot="1" x14ac:dyDescent="0.25">
      <c r="C8" s="22">
        <v>1</v>
      </c>
      <c r="D8" s="23" t="s">
        <v>11</v>
      </c>
      <c r="E8" s="24"/>
      <c r="F8" s="25"/>
      <c r="G8" s="25"/>
      <c r="H8" s="26"/>
      <c r="I8" s="27"/>
    </row>
    <row r="9" spans="3:9" ht="68.25" customHeight="1" x14ac:dyDescent="0.2">
      <c r="C9" s="29" t="s">
        <v>12</v>
      </c>
      <c r="D9" s="30" t="s">
        <v>13</v>
      </c>
      <c r="E9" s="31" t="s">
        <v>14</v>
      </c>
      <c r="F9" s="32" t="s">
        <v>15</v>
      </c>
      <c r="G9" s="33">
        <v>170</v>
      </c>
      <c r="H9" s="34">
        <v>21746</v>
      </c>
      <c r="I9" s="35">
        <f>H9*G9</f>
        <v>3696820</v>
      </c>
    </row>
    <row r="10" spans="3:9" ht="54" customHeight="1" x14ac:dyDescent="0.2">
      <c r="C10" s="29" t="s">
        <v>16</v>
      </c>
      <c r="D10" s="30" t="s">
        <v>17</v>
      </c>
      <c r="E10" s="31" t="s">
        <v>18</v>
      </c>
      <c r="F10" s="32" t="s">
        <v>19</v>
      </c>
      <c r="G10" s="33">
        <v>4</v>
      </c>
      <c r="H10" s="34">
        <v>18914</v>
      </c>
      <c r="I10" s="35">
        <f t="shared" ref="I10:I12" si="0">H10*G10</f>
        <v>75656</v>
      </c>
    </row>
    <row r="11" spans="3:9" ht="57" customHeight="1" x14ac:dyDescent="0.2">
      <c r="C11" s="29" t="s">
        <v>20</v>
      </c>
      <c r="D11" s="30" t="s">
        <v>17</v>
      </c>
      <c r="E11" s="31" t="s">
        <v>21</v>
      </c>
      <c r="F11" s="32" t="s">
        <v>19</v>
      </c>
      <c r="G11" s="33">
        <v>11.5</v>
      </c>
      <c r="H11" s="34">
        <v>11434</v>
      </c>
      <c r="I11" s="35">
        <f t="shared" si="0"/>
        <v>131491</v>
      </c>
    </row>
    <row r="12" spans="3:9" ht="82.5" customHeight="1" x14ac:dyDescent="0.2">
      <c r="C12" s="29" t="s">
        <v>22</v>
      </c>
      <c r="D12" s="30" t="s">
        <v>23</v>
      </c>
      <c r="E12" s="31" t="s">
        <v>24</v>
      </c>
      <c r="F12" s="32" t="s">
        <v>25</v>
      </c>
      <c r="G12" s="33">
        <v>4</v>
      </c>
      <c r="H12" s="34">
        <v>9607</v>
      </c>
      <c r="I12" s="35">
        <f t="shared" si="0"/>
        <v>38428</v>
      </c>
    </row>
    <row r="13" spans="3:9" ht="15.75" thickBot="1" x14ac:dyDescent="0.25">
      <c r="C13" s="36"/>
      <c r="D13" s="37"/>
      <c r="E13" s="38"/>
      <c r="F13" s="39"/>
      <c r="G13" s="40"/>
      <c r="H13" s="41"/>
      <c r="I13" s="42"/>
    </row>
    <row r="14" spans="3:9" s="28" customFormat="1" ht="15.75" thickBot="1" x14ac:dyDescent="0.25">
      <c r="C14" s="22">
        <v>2</v>
      </c>
      <c r="D14" s="23" t="s">
        <v>26</v>
      </c>
      <c r="E14" s="24"/>
      <c r="F14" s="25"/>
      <c r="G14" s="43"/>
      <c r="H14" s="26"/>
      <c r="I14" s="44"/>
    </row>
    <row r="15" spans="3:9" ht="75" x14ac:dyDescent="0.2">
      <c r="C15" s="29" t="s">
        <v>27</v>
      </c>
      <c r="D15" s="30" t="s">
        <v>28</v>
      </c>
      <c r="E15" s="45" t="s">
        <v>29</v>
      </c>
      <c r="F15" s="32" t="s">
        <v>15</v>
      </c>
      <c r="G15" s="33">
        <f>170*70%</f>
        <v>118.99999999999999</v>
      </c>
      <c r="H15" s="46">
        <v>226747</v>
      </c>
      <c r="I15" s="35">
        <f t="shared" ref="I15:I17" si="1">H15*G15</f>
        <v>26982892.999999996</v>
      </c>
    </row>
    <row r="16" spans="3:9" ht="75" x14ac:dyDescent="0.2">
      <c r="C16" s="29" t="s">
        <v>30</v>
      </c>
      <c r="D16" s="30" t="s">
        <v>31</v>
      </c>
      <c r="E16" s="45" t="s">
        <v>32</v>
      </c>
      <c r="F16" s="32" t="s">
        <v>15</v>
      </c>
      <c r="G16" s="33">
        <f>170*30%</f>
        <v>51</v>
      </c>
      <c r="H16" s="46">
        <v>151754</v>
      </c>
      <c r="I16" s="35">
        <f t="shared" si="1"/>
        <v>7739454</v>
      </c>
    </row>
    <row r="17" spans="3:9" ht="46.5" customHeight="1" x14ac:dyDescent="0.2">
      <c r="C17" s="47" t="s">
        <v>33</v>
      </c>
      <c r="D17" s="48" t="s">
        <v>34</v>
      </c>
      <c r="E17" s="45" t="s">
        <v>35</v>
      </c>
      <c r="F17" s="49" t="s">
        <v>19</v>
      </c>
      <c r="G17" s="50">
        <v>85</v>
      </c>
      <c r="H17" s="46">
        <v>36192</v>
      </c>
      <c r="I17" s="51">
        <f t="shared" si="1"/>
        <v>3076320</v>
      </c>
    </row>
    <row r="18" spans="3:9" ht="45" x14ac:dyDescent="0.2">
      <c r="C18" s="29" t="s">
        <v>36</v>
      </c>
      <c r="D18" s="48" t="s">
        <v>37</v>
      </c>
      <c r="E18" s="45" t="s">
        <v>38</v>
      </c>
      <c r="F18" s="49" t="s">
        <v>19</v>
      </c>
      <c r="G18" s="50">
        <v>45</v>
      </c>
      <c r="H18" s="46">
        <v>23518</v>
      </c>
      <c r="I18" s="51">
        <f>H18*G18</f>
        <v>1058310</v>
      </c>
    </row>
    <row r="19" spans="3:9" ht="30" x14ac:dyDescent="0.2">
      <c r="C19" s="29" t="s">
        <v>39</v>
      </c>
      <c r="D19" s="48" t="s">
        <v>40</v>
      </c>
      <c r="E19" s="45" t="s">
        <v>41</v>
      </c>
      <c r="F19" s="49" t="s">
        <v>19</v>
      </c>
      <c r="G19" s="50">
        <v>95</v>
      </c>
      <c r="H19" s="46">
        <v>21513</v>
      </c>
      <c r="I19" s="51">
        <f t="shared" ref="I19:I41" si="2">H19*G19</f>
        <v>2043735</v>
      </c>
    </row>
    <row r="20" spans="3:9" ht="30.2" customHeight="1" x14ac:dyDescent="0.2">
      <c r="C20" s="47" t="s">
        <v>42</v>
      </c>
      <c r="D20" s="48" t="s">
        <v>40</v>
      </c>
      <c r="E20" s="45" t="s">
        <v>43</v>
      </c>
      <c r="F20" s="49" t="s">
        <v>19</v>
      </c>
      <c r="G20" s="52">
        <v>11.5</v>
      </c>
      <c r="H20" s="46">
        <v>46582</v>
      </c>
      <c r="I20" s="51">
        <f t="shared" si="2"/>
        <v>535693</v>
      </c>
    </row>
    <row r="21" spans="3:9" ht="33.4" customHeight="1" x14ac:dyDescent="0.2">
      <c r="C21" s="29" t="s">
        <v>44</v>
      </c>
      <c r="D21" s="48" t="s">
        <v>45</v>
      </c>
      <c r="E21" s="45" t="s">
        <v>46</v>
      </c>
      <c r="F21" s="49" t="s">
        <v>19</v>
      </c>
      <c r="G21" s="50">
        <v>24</v>
      </c>
      <c r="H21" s="46">
        <v>81051</v>
      </c>
      <c r="I21" s="51">
        <f t="shared" si="2"/>
        <v>1945224</v>
      </c>
    </row>
    <row r="22" spans="3:9" ht="60" x14ac:dyDescent="0.2">
      <c r="C22" s="29" t="s">
        <v>47</v>
      </c>
      <c r="D22" s="48" t="s">
        <v>48</v>
      </c>
      <c r="E22" s="45" t="s">
        <v>49</v>
      </c>
      <c r="F22" s="49" t="s">
        <v>19</v>
      </c>
      <c r="G22" s="50">
        <v>5</v>
      </c>
      <c r="H22" s="46">
        <v>69651</v>
      </c>
      <c r="I22" s="51">
        <f t="shared" si="2"/>
        <v>348255</v>
      </c>
    </row>
    <row r="23" spans="3:9" ht="45" x14ac:dyDescent="0.2">
      <c r="C23" s="47" t="s">
        <v>50</v>
      </c>
      <c r="D23" s="48" t="s">
        <v>51</v>
      </c>
      <c r="E23" s="45" t="s">
        <v>52</v>
      </c>
      <c r="F23" s="49" t="s">
        <v>19</v>
      </c>
      <c r="G23" s="50">
        <v>10</v>
      </c>
      <c r="H23" s="46">
        <v>37295</v>
      </c>
      <c r="I23" s="51">
        <f t="shared" si="2"/>
        <v>372950</v>
      </c>
    </row>
    <row r="24" spans="3:9" ht="90" x14ac:dyDescent="0.2">
      <c r="C24" s="29" t="s">
        <v>53</v>
      </c>
      <c r="D24" s="48" t="s">
        <v>54</v>
      </c>
      <c r="E24" s="45" t="s">
        <v>55</v>
      </c>
      <c r="F24" s="49" t="s">
        <v>19</v>
      </c>
      <c r="G24" s="50">
        <v>100</v>
      </c>
      <c r="H24" s="46">
        <v>134671</v>
      </c>
      <c r="I24" s="51">
        <f>H24*G24</f>
        <v>13467100</v>
      </c>
    </row>
    <row r="25" spans="3:9" ht="15.75" thickBot="1" x14ac:dyDescent="0.25">
      <c r="C25" s="53"/>
      <c r="D25" s="54"/>
      <c r="E25" s="55"/>
      <c r="F25" s="56"/>
      <c r="G25" s="57"/>
      <c r="H25" s="41"/>
      <c r="I25" s="58"/>
    </row>
    <row r="26" spans="3:9" s="28" customFormat="1" ht="15.75" thickBot="1" x14ac:dyDescent="0.25">
      <c r="C26" s="22">
        <v>3</v>
      </c>
      <c r="D26" s="23" t="s">
        <v>56</v>
      </c>
      <c r="E26" s="24"/>
      <c r="F26" s="25"/>
      <c r="G26" s="43"/>
      <c r="H26" s="26"/>
      <c r="I26" s="44"/>
    </row>
    <row r="27" spans="3:9" ht="24.95" customHeight="1" x14ac:dyDescent="0.2">
      <c r="C27" s="29" t="s">
        <v>57</v>
      </c>
      <c r="D27" s="30" t="s">
        <v>58</v>
      </c>
      <c r="E27" s="31" t="s">
        <v>59</v>
      </c>
      <c r="F27" s="32" t="s">
        <v>15</v>
      </c>
      <c r="G27" s="33">
        <v>20</v>
      </c>
      <c r="H27" s="46">
        <v>14646</v>
      </c>
      <c r="I27" s="35">
        <f t="shared" ref="I27:I33" si="3">H27*G27</f>
        <v>292920</v>
      </c>
    </row>
    <row r="28" spans="3:9" ht="24.95" customHeight="1" x14ac:dyDescent="0.2">
      <c r="C28" s="29" t="s">
        <v>60</v>
      </c>
      <c r="D28" s="30" t="s">
        <v>58</v>
      </c>
      <c r="E28" s="45" t="s">
        <v>61</v>
      </c>
      <c r="F28" s="32" t="s">
        <v>15</v>
      </c>
      <c r="G28" s="33">
        <v>110</v>
      </c>
      <c r="H28" s="46">
        <v>19076</v>
      </c>
      <c r="I28" s="35">
        <f t="shared" si="3"/>
        <v>2098360</v>
      </c>
    </row>
    <row r="29" spans="3:9" ht="24.95" customHeight="1" x14ac:dyDescent="0.2">
      <c r="C29" s="29" t="s">
        <v>62</v>
      </c>
      <c r="D29" s="30" t="s">
        <v>58</v>
      </c>
      <c r="E29" s="45" t="s">
        <v>61</v>
      </c>
      <c r="F29" s="32" t="s">
        <v>19</v>
      </c>
      <c r="G29" s="33">
        <v>30</v>
      </c>
      <c r="H29" s="46">
        <v>10451</v>
      </c>
      <c r="I29" s="35">
        <f t="shared" si="3"/>
        <v>313530</v>
      </c>
    </row>
    <row r="30" spans="3:9" ht="24.95" customHeight="1" x14ac:dyDescent="0.2">
      <c r="C30" s="29" t="s">
        <v>63</v>
      </c>
      <c r="D30" s="30" t="s">
        <v>58</v>
      </c>
      <c r="E30" s="45" t="s">
        <v>64</v>
      </c>
      <c r="F30" s="32" t="s">
        <v>15</v>
      </c>
      <c r="G30" s="50">
        <v>30</v>
      </c>
      <c r="H30" s="46">
        <v>26691</v>
      </c>
      <c r="I30" s="35">
        <f t="shared" si="3"/>
        <v>800730</v>
      </c>
    </row>
    <row r="31" spans="3:9" ht="24.95" customHeight="1" x14ac:dyDescent="0.2">
      <c r="C31" s="29" t="s">
        <v>65</v>
      </c>
      <c r="D31" s="30" t="s">
        <v>58</v>
      </c>
      <c r="E31" s="45" t="s">
        <v>64</v>
      </c>
      <c r="F31" s="32" t="s">
        <v>19</v>
      </c>
      <c r="G31" s="50">
        <v>5</v>
      </c>
      <c r="H31" s="46">
        <v>13868</v>
      </c>
      <c r="I31" s="35">
        <f t="shared" si="3"/>
        <v>69340</v>
      </c>
    </row>
    <row r="32" spans="3:9" ht="123" customHeight="1" x14ac:dyDescent="0.2">
      <c r="C32" s="29" t="s">
        <v>66</v>
      </c>
      <c r="D32" s="54" t="s">
        <v>67</v>
      </c>
      <c r="E32" s="55" t="s">
        <v>68</v>
      </c>
      <c r="F32" s="56" t="s">
        <v>25</v>
      </c>
      <c r="G32" s="57">
        <v>4</v>
      </c>
      <c r="H32" s="46">
        <v>209275</v>
      </c>
      <c r="I32" s="58">
        <f t="shared" si="3"/>
        <v>837100</v>
      </c>
    </row>
    <row r="33" spans="3:9" ht="129" customHeight="1" x14ac:dyDescent="0.2">
      <c r="C33" s="29" t="s">
        <v>69</v>
      </c>
      <c r="D33" s="48" t="s">
        <v>67</v>
      </c>
      <c r="E33" s="45" t="s">
        <v>70</v>
      </c>
      <c r="F33" s="49" t="s">
        <v>25</v>
      </c>
      <c r="G33" s="50">
        <v>8</v>
      </c>
      <c r="H33" s="46">
        <v>231234</v>
      </c>
      <c r="I33" s="51">
        <f t="shared" si="3"/>
        <v>1849872</v>
      </c>
    </row>
    <row r="34" spans="3:9" ht="38.1" customHeight="1" x14ac:dyDescent="0.2">
      <c r="C34" s="29" t="s">
        <v>71</v>
      </c>
      <c r="D34" s="48" t="s">
        <v>72</v>
      </c>
      <c r="E34" s="45" t="s">
        <v>73</v>
      </c>
      <c r="F34" s="49" t="s">
        <v>25</v>
      </c>
      <c r="G34" s="50">
        <v>6</v>
      </c>
      <c r="H34" s="46">
        <v>786804</v>
      </c>
      <c r="I34" s="51">
        <f>H34*G34</f>
        <v>4720824</v>
      </c>
    </row>
    <row r="35" spans="3:9" ht="49.5" customHeight="1" x14ac:dyDescent="0.2">
      <c r="C35" s="29" t="s">
        <v>74</v>
      </c>
      <c r="D35" s="48" t="s">
        <v>75</v>
      </c>
      <c r="E35" s="45" t="s">
        <v>76</v>
      </c>
      <c r="F35" s="49" t="s">
        <v>25</v>
      </c>
      <c r="G35" s="50">
        <v>32</v>
      </c>
      <c r="H35" s="46">
        <v>156932</v>
      </c>
      <c r="I35" s="51">
        <f t="shared" ref="I35:I38" si="4">H35*G35</f>
        <v>5021824</v>
      </c>
    </row>
    <row r="36" spans="3:9" ht="42.75" customHeight="1" x14ac:dyDescent="0.2">
      <c r="C36" s="29" t="s">
        <v>77</v>
      </c>
      <c r="D36" s="48" t="s">
        <v>78</v>
      </c>
      <c r="E36" s="45" t="s">
        <v>79</v>
      </c>
      <c r="F36" s="49" t="s">
        <v>25</v>
      </c>
      <c r="G36" s="50">
        <v>8</v>
      </c>
      <c r="H36" s="46">
        <v>355681</v>
      </c>
      <c r="I36" s="51">
        <f t="shared" si="4"/>
        <v>2845448</v>
      </c>
    </row>
    <row r="37" spans="3:9" ht="42.75" customHeight="1" x14ac:dyDescent="0.2">
      <c r="C37" s="29" t="s">
        <v>80</v>
      </c>
      <c r="D37" s="48" t="s">
        <v>78</v>
      </c>
      <c r="E37" s="45" t="s">
        <v>81</v>
      </c>
      <c r="F37" s="49" t="s">
        <v>25</v>
      </c>
      <c r="G37" s="50">
        <v>24</v>
      </c>
      <c r="H37" s="46">
        <v>73972</v>
      </c>
      <c r="I37" s="51">
        <f t="shared" si="4"/>
        <v>1775328</v>
      </c>
    </row>
    <row r="38" spans="3:9" ht="38.25" customHeight="1" x14ac:dyDescent="0.2">
      <c r="C38" s="29" t="s">
        <v>82</v>
      </c>
      <c r="D38" s="48" t="s">
        <v>83</v>
      </c>
      <c r="E38" s="45" t="s">
        <v>84</v>
      </c>
      <c r="F38" s="49" t="s">
        <v>25</v>
      </c>
      <c r="G38" s="50">
        <v>4</v>
      </c>
      <c r="H38" s="46">
        <v>374301</v>
      </c>
      <c r="I38" s="51">
        <f t="shared" si="4"/>
        <v>1497204</v>
      </c>
    </row>
    <row r="39" spans="3:9" ht="14.65" customHeight="1" thickBot="1" x14ac:dyDescent="0.25">
      <c r="C39" s="36"/>
      <c r="D39" s="37"/>
      <c r="E39" s="38"/>
      <c r="F39" s="39"/>
      <c r="G39" s="40"/>
      <c r="H39" s="59"/>
      <c r="I39" s="42"/>
    </row>
    <row r="40" spans="3:9" s="28" customFormat="1" ht="15.75" thickBot="1" x14ac:dyDescent="0.25">
      <c r="C40" s="22">
        <v>4</v>
      </c>
      <c r="D40" s="23" t="s">
        <v>85</v>
      </c>
      <c r="E40" s="24"/>
      <c r="F40" s="25"/>
      <c r="G40" s="43"/>
      <c r="H40" s="26"/>
      <c r="I40" s="44"/>
    </row>
    <row r="41" spans="3:9" ht="96.75" customHeight="1" x14ac:dyDescent="0.2">
      <c r="C41" s="47" t="s">
        <v>86</v>
      </c>
      <c r="D41" s="48" t="s">
        <v>87</v>
      </c>
      <c r="E41" s="45" t="s">
        <v>88</v>
      </c>
      <c r="F41" s="49" t="s">
        <v>19</v>
      </c>
      <c r="G41" s="50">
        <v>4.5</v>
      </c>
      <c r="H41" s="34">
        <v>867626</v>
      </c>
      <c r="I41" s="51">
        <f t="shared" si="2"/>
        <v>3904317</v>
      </c>
    </row>
    <row r="42" spans="3:9" ht="7.35" customHeight="1" thickBot="1" x14ac:dyDescent="0.25"/>
    <row r="43" spans="3:9" ht="15.75" customHeight="1" thickBot="1" x14ac:dyDescent="0.25">
      <c r="C43" s="146"/>
      <c r="D43" s="147"/>
      <c r="E43" s="147" t="s">
        <v>89</v>
      </c>
      <c r="F43" s="147"/>
      <c r="G43" s="147"/>
      <c r="H43" s="147"/>
      <c r="I43" s="148"/>
    </row>
    <row r="44" spans="3:9" s="65" customFormat="1" ht="19.5" customHeight="1" thickBot="1" x14ac:dyDescent="0.25">
      <c r="C44" s="60">
        <v>1</v>
      </c>
      <c r="D44" s="61" t="s">
        <v>26</v>
      </c>
      <c r="E44" s="62"/>
      <c r="F44" s="63"/>
      <c r="G44" s="63"/>
      <c r="H44" s="26"/>
      <c r="I44" s="64"/>
    </row>
    <row r="45" spans="3:9" s="14" customFormat="1" ht="54" customHeight="1" thickBot="1" x14ac:dyDescent="0.25">
      <c r="C45" s="66" t="s">
        <v>12</v>
      </c>
      <c r="D45" s="67" t="s">
        <v>13</v>
      </c>
      <c r="E45" s="68" t="s">
        <v>90</v>
      </c>
      <c r="F45" s="69" t="s">
        <v>91</v>
      </c>
      <c r="G45" s="70">
        <v>20</v>
      </c>
      <c r="H45" s="71">
        <v>22697</v>
      </c>
      <c r="I45" s="72">
        <f>+H45*G45</f>
        <v>453940</v>
      </c>
    </row>
    <row r="46" spans="3:9" s="14" customFormat="1" ht="31.5" customHeight="1" thickBot="1" x14ac:dyDescent="0.25">
      <c r="C46" s="66" t="s">
        <v>16</v>
      </c>
      <c r="D46" s="67" t="s">
        <v>26</v>
      </c>
      <c r="E46" s="73" t="s">
        <v>92</v>
      </c>
      <c r="F46" s="74" t="s">
        <v>91</v>
      </c>
      <c r="G46" s="75">
        <v>20</v>
      </c>
      <c r="H46" s="71">
        <v>72520</v>
      </c>
      <c r="I46" s="76">
        <f t="shared" ref="I46:I57" si="5">+H46*G46</f>
        <v>1450400</v>
      </c>
    </row>
    <row r="47" spans="3:9" s="14" customFormat="1" ht="42.75" customHeight="1" thickBot="1" x14ac:dyDescent="0.25">
      <c r="C47" s="66" t="s">
        <v>20</v>
      </c>
      <c r="D47" s="77" t="s">
        <v>34</v>
      </c>
      <c r="E47" s="45" t="s">
        <v>35</v>
      </c>
      <c r="F47" s="78" t="s">
        <v>19</v>
      </c>
      <c r="G47" s="52">
        <v>40</v>
      </c>
      <c r="H47" s="71">
        <v>41451</v>
      </c>
      <c r="I47" s="79">
        <f t="shared" si="5"/>
        <v>1658040</v>
      </c>
    </row>
    <row r="48" spans="3:9" s="14" customFormat="1" ht="102" customHeight="1" thickBot="1" x14ac:dyDescent="0.25">
      <c r="C48" s="66" t="s">
        <v>22</v>
      </c>
      <c r="D48" s="77" t="s">
        <v>54</v>
      </c>
      <c r="E48" s="80" t="s">
        <v>55</v>
      </c>
      <c r="F48" s="78" t="s">
        <v>19</v>
      </c>
      <c r="G48" s="52">
        <v>95</v>
      </c>
      <c r="H48" s="71">
        <v>141855</v>
      </c>
      <c r="I48" s="79">
        <f t="shared" si="5"/>
        <v>13476225</v>
      </c>
    </row>
    <row r="49" spans="3:9" s="14" customFormat="1" ht="67.5" customHeight="1" thickBot="1" x14ac:dyDescent="0.25">
      <c r="C49" s="66" t="s">
        <v>93</v>
      </c>
      <c r="D49" s="77" t="s">
        <v>51</v>
      </c>
      <c r="E49" s="80" t="s">
        <v>52</v>
      </c>
      <c r="F49" s="78" t="s">
        <v>19</v>
      </c>
      <c r="G49" s="52">
        <v>85</v>
      </c>
      <c r="H49" s="71">
        <v>39348</v>
      </c>
      <c r="I49" s="79">
        <f t="shared" si="5"/>
        <v>3344580</v>
      </c>
    </row>
    <row r="50" spans="3:9" s="14" customFormat="1" ht="132.75" customHeight="1" thickBot="1" x14ac:dyDescent="0.25">
      <c r="C50" s="66" t="s">
        <v>94</v>
      </c>
      <c r="D50" s="77" t="s">
        <v>95</v>
      </c>
      <c r="E50" s="81" t="s">
        <v>96</v>
      </c>
      <c r="F50" s="82" t="s">
        <v>15</v>
      </c>
      <c r="G50" s="83">
        <v>35</v>
      </c>
      <c r="H50" s="71">
        <v>603255</v>
      </c>
      <c r="I50" s="79">
        <f t="shared" si="5"/>
        <v>21113925</v>
      </c>
    </row>
    <row r="51" spans="3:9" s="14" customFormat="1" ht="99.95" customHeight="1" thickBot="1" x14ac:dyDescent="0.25">
      <c r="C51" s="66" t="s">
        <v>97</v>
      </c>
      <c r="D51" s="77" t="s">
        <v>98</v>
      </c>
      <c r="E51" s="81" t="s">
        <v>96</v>
      </c>
      <c r="F51" s="82" t="s">
        <v>15</v>
      </c>
      <c r="G51" s="83">
        <f>3.5*6</f>
        <v>21</v>
      </c>
      <c r="H51" s="71">
        <v>603255</v>
      </c>
      <c r="I51" s="79">
        <f t="shared" si="5"/>
        <v>12668355</v>
      </c>
    </row>
    <row r="52" spans="3:9" s="14" customFormat="1" ht="136.5" customHeight="1" thickBot="1" x14ac:dyDescent="0.25">
      <c r="C52" s="66" t="s">
        <v>99</v>
      </c>
      <c r="D52" s="77" t="s">
        <v>100</v>
      </c>
      <c r="E52" s="81" t="s">
        <v>96</v>
      </c>
      <c r="F52" s="82" t="s">
        <v>15</v>
      </c>
      <c r="G52" s="83">
        <v>24</v>
      </c>
      <c r="H52" s="71">
        <v>603255</v>
      </c>
      <c r="I52" s="79">
        <f t="shared" si="5"/>
        <v>14478120</v>
      </c>
    </row>
    <row r="53" spans="3:9" s="14" customFormat="1" ht="73.5" customHeight="1" thickBot="1" x14ac:dyDescent="0.25">
      <c r="C53" s="66" t="s">
        <v>101</v>
      </c>
      <c r="D53" s="77" t="s">
        <v>102</v>
      </c>
      <c r="E53" s="81" t="s">
        <v>103</v>
      </c>
      <c r="F53" s="82" t="s">
        <v>15</v>
      </c>
      <c r="G53" s="83">
        <v>35</v>
      </c>
      <c r="H53" s="71">
        <v>54686</v>
      </c>
      <c r="I53" s="79">
        <f t="shared" si="5"/>
        <v>1914010</v>
      </c>
    </row>
    <row r="54" spans="3:9" s="14" customFormat="1" ht="42.75" customHeight="1" thickBot="1" x14ac:dyDescent="0.25">
      <c r="C54" s="66" t="s">
        <v>104</v>
      </c>
      <c r="D54" s="77" t="s">
        <v>105</v>
      </c>
      <c r="E54" s="81" t="s">
        <v>106</v>
      </c>
      <c r="F54" s="82" t="s">
        <v>91</v>
      </c>
      <c r="G54" s="83">
        <v>6</v>
      </c>
      <c r="H54" s="71">
        <v>68891</v>
      </c>
      <c r="I54" s="79">
        <f t="shared" si="5"/>
        <v>413346</v>
      </c>
    </row>
    <row r="55" spans="3:9" s="14" customFormat="1" ht="45.75" thickBot="1" x14ac:dyDescent="0.25">
      <c r="C55" s="66" t="s">
        <v>107</v>
      </c>
      <c r="D55" s="77" t="s">
        <v>105</v>
      </c>
      <c r="E55" s="81" t="s">
        <v>108</v>
      </c>
      <c r="F55" s="82" t="s">
        <v>91</v>
      </c>
      <c r="G55" s="83">
        <v>6</v>
      </c>
      <c r="H55" s="71">
        <v>117462</v>
      </c>
      <c r="I55" s="79">
        <f t="shared" si="5"/>
        <v>704772</v>
      </c>
    </row>
    <row r="56" spans="3:9" s="14" customFormat="1" ht="38.25" customHeight="1" thickBot="1" x14ac:dyDescent="0.25">
      <c r="C56" s="66" t="s">
        <v>109</v>
      </c>
      <c r="D56" s="67" t="s">
        <v>110</v>
      </c>
      <c r="E56" s="81" t="s">
        <v>111</v>
      </c>
      <c r="F56" s="82" t="s">
        <v>91</v>
      </c>
      <c r="G56" s="83">
        <v>36</v>
      </c>
      <c r="H56" s="71">
        <v>76899</v>
      </c>
      <c r="I56" s="79">
        <f t="shared" si="5"/>
        <v>2768364</v>
      </c>
    </row>
    <row r="57" spans="3:9" s="14" customFormat="1" ht="40.5" customHeight="1" thickBot="1" x14ac:dyDescent="0.25">
      <c r="C57" s="66" t="s">
        <v>112</v>
      </c>
      <c r="D57" s="67" t="s">
        <v>110</v>
      </c>
      <c r="E57" s="81" t="s">
        <v>111</v>
      </c>
      <c r="F57" s="82" t="s">
        <v>113</v>
      </c>
      <c r="G57" s="83">
        <v>18</v>
      </c>
      <c r="H57" s="71">
        <v>45085</v>
      </c>
      <c r="I57" s="79">
        <f t="shared" si="5"/>
        <v>811530</v>
      </c>
    </row>
    <row r="58" spans="3:9" s="14" customFormat="1" ht="48.75" customHeight="1" thickBot="1" x14ac:dyDescent="0.25">
      <c r="C58" s="66" t="s">
        <v>114</v>
      </c>
      <c r="D58" s="67" t="s">
        <v>115</v>
      </c>
      <c r="E58" s="81" t="s">
        <v>116</v>
      </c>
      <c r="F58" s="82" t="s">
        <v>91</v>
      </c>
      <c r="G58" s="83">
        <v>36</v>
      </c>
      <c r="H58" s="71">
        <v>33417</v>
      </c>
      <c r="I58" s="79">
        <f>+H58*G58</f>
        <v>1203012</v>
      </c>
    </row>
    <row r="59" spans="3:9" s="14" customFormat="1" ht="35.25" customHeight="1" thickBot="1" x14ac:dyDescent="0.25">
      <c r="C59" s="66" t="s">
        <v>117</v>
      </c>
      <c r="D59" s="67" t="s">
        <v>115</v>
      </c>
      <c r="E59" s="81" t="s">
        <v>116</v>
      </c>
      <c r="F59" s="82" t="s">
        <v>113</v>
      </c>
      <c r="G59" s="83">
        <v>18</v>
      </c>
      <c r="H59" s="71">
        <v>30696</v>
      </c>
      <c r="I59" s="79">
        <f>+H59*G59</f>
        <v>552528</v>
      </c>
    </row>
    <row r="60" spans="3:9" s="14" customFormat="1" ht="78.75" customHeight="1" x14ac:dyDescent="0.2">
      <c r="C60" s="66" t="s">
        <v>118</v>
      </c>
      <c r="D60" s="67" t="s">
        <v>119</v>
      </c>
      <c r="E60" s="80" t="s">
        <v>120</v>
      </c>
      <c r="F60" s="78" t="s">
        <v>121</v>
      </c>
      <c r="G60" s="52">
        <v>9</v>
      </c>
      <c r="H60" s="71">
        <v>212990</v>
      </c>
      <c r="I60" s="79">
        <f>+H60*G60</f>
        <v>1916910</v>
      </c>
    </row>
    <row r="61" spans="3:9" ht="7.35" customHeight="1" thickBot="1" x14ac:dyDescent="0.25"/>
    <row r="62" spans="3:9" ht="18" customHeight="1" thickBot="1" x14ac:dyDescent="0.25">
      <c r="C62" s="146"/>
      <c r="D62" s="147"/>
      <c r="E62" s="147" t="s">
        <v>122</v>
      </c>
      <c r="F62" s="147"/>
      <c r="G62" s="147"/>
      <c r="H62" s="147"/>
      <c r="I62" s="148"/>
    </row>
    <row r="63" spans="3:9" s="28" customFormat="1" ht="15.75" thickBot="1" x14ac:dyDescent="0.25">
      <c r="C63" s="22">
        <v>1</v>
      </c>
      <c r="D63" s="23" t="s">
        <v>123</v>
      </c>
      <c r="E63" s="24"/>
      <c r="F63" s="25"/>
      <c r="G63" s="25"/>
      <c r="H63" s="26"/>
      <c r="I63" s="27"/>
    </row>
    <row r="64" spans="3:9" ht="34.5" customHeight="1" x14ac:dyDescent="0.2">
      <c r="C64" s="29" t="s">
        <v>12</v>
      </c>
      <c r="D64" s="30" t="s">
        <v>58</v>
      </c>
      <c r="E64" s="31" t="s">
        <v>124</v>
      </c>
      <c r="F64" s="32" t="s">
        <v>15</v>
      </c>
      <c r="G64" s="33">
        <v>10</v>
      </c>
      <c r="H64" s="34">
        <v>141002</v>
      </c>
      <c r="I64" s="35">
        <f t="shared" ref="I64:I67" si="6">H64*G64</f>
        <v>1410020</v>
      </c>
    </row>
    <row r="65" spans="3:9" ht="29.1" customHeight="1" x14ac:dyDescent="0.2">
      <c r="C65" s="29" t="s">
        <v>16</v>
      </c>
      <c r="D65" s="30" t="s">
        <v>58</v>
      </c>
      <c r="E65" s="45" t="s">
        <v>61</v>
      </c>
      <c r="F65" s="32" t="s">
        <v>15</v>
      </c>
      <c r="G65" s="33">
        <v>10</v>
      </c>
      <c r="H65" s="34">
        <v>19345</v>
      </c>
      <c r="I65" s="35">
        <f t="shared" si="6"/>
        <v>193450</v>
      </c>
    </row>
    <row r="66" spans="3:9" ht="30" x14ac:dyDescent="0.2">
      <c r="C66" s="29" t="s">
        <v>20</v>
      </c>
      <c r="D66" s="30" t="s">
        <v>58</v>
      </c>
      <c r="E66" s="45" t="s">
        <v>125</v>
      </c>
      <c r="F66" s="32" t="s">
        <v>15</v>
      </c>
      <c r="G66" s="33">
        <v>28</v>
      </c>
      <c r="H66" s="34">
        <v>34898</v>
      </c>
      <c r="I66" s="35">
        <f t="shared" si="6"/>
        <v>977144</v>
      </c>
    </row>
    <row r="67" spans="3:9" ht="26.1" customHeight="1" x14ac:dyDescent="0.2">
      <c r="C67" s="29" t="s">
        <v>22</v>
      </c>
      <c r="D67" s="30" t="s">
        <v>58</v>
      </c>
      <c r="E67" s="45" t="s">
        <v>126</v>
      </c>
      <c r="F67" s="49" t="s">
        <v>113</v>
      </c>
      <c r="G67" s="50">
        <v>8</v>
      </c>
      <c r="H67" s="34">
        <v>18821</v>
      </c>
      <c r="I67" s="35">
        <f t="shared" si="6"/>
        <v>150568</v>
      </c>
    </row>
    <row r="68" spans="3:9" ht="11.45" customHeight="1" thickBot="1" x14ac:dyDescent="0.25">
      <c r="C68" s="36"/>
      <c r="D68" s="37"/>
      <c r="E68" s="38"/>
      <c r="F68" s="39"/>
      <c r="G68" s="40"/>
      <c r="H68" s="59"/>
      <c r="I68" s="42"/>
    </row>
    <row r="69" spans="3:9" s="28" customFormat="1" ht="15.75" thickBot="1" x14ac:dyDescent="0.25">
      <c r="C69" s="22">
        <v>2</v>
      </c>
      <c r="D69" s="23" t="s">
        <v>127</v>
      </c>
      <c r="E69" s="24"/>
      <c r="F69" s="25"/>
      <c r="G69" s="43"/>
      <c r="H69" s="26"/>
      <c r="I69" s="44"/>
    </row>
    <row r="70" spans="3:9" ht="87" customHeight="1" thickBot="1" x14ac:dyDescent="0.25">
      <c r="C70" s="84" t="s">
        <v>27</v>
      </c>
      <c r="D70" s="85" t="s">
        <v>127</v>
      </c>
      <c r="E70" s="86" t="s">
        <v>128</v>
      </c>
      <c r="F70" s="87" t="s">
        <v>25</v>
      </c>
      <c r="G70" s="88">
        <v>1</v>
      </c>
      <c r="H70" s="71">
        <v>1891401</v>
      </c>
      <c r="I70" s="89">
        <f t="shared" ref="I70:I74" si="7">H70*G70</f>
        <v>1891401</v>
      </c>
    </row>
    <row r="71" spans="3:9" ht="75.75" customHeight="1" thickBot="1" x14ac:dyDescent="0.25">
      <c r="C71" s="29" t="s">
        <v>30</v>
      </c>
      <c r="D71" s="30" t="s">
        <v>127</v>
      </c>
      <c r="E71" s="45" t="s">
        <v>129</v>
      </c>
      <c r="F71" s="49" t="s">
        <v>25</v>
      </c>
      <c r="G71" s="33">
        <v>1</v>
      </c>
      <c r="H71" s="71">
        <v>847958</v>
      </c>
      <c r="I71" s="35">
        <f t="shared" si="7"/>
        <v>847958</v>
      </c>
    </row>
    <row r="72" spans="3:9" ht="54.75" customHeight="1" thickBot="1" x14ac:dyDescent="0.25">
      <c r="C72" s="29" t="s">
        <v>33</v>
      </c>
      <c r="D72" s="30" t="s">
        <v>127</v>
      </c>
      <c r="E72" s="45" t="s">
        <v>130</v>
      </c>
      <c r="F72" s="49" t="s">
        <v>25</v>
      </c>
      <c r="G72" s="33">
        <v>1</v>
      </c>
      <c r="H72" s="71">
        <v>300807</v>
      </c>
      <c r="I72" s="35">
        <f t="shared" si="7"/>
        <v>300807</v>
      </c>
    </row>
    <row r="73" spans="3:9" ht="30.95" customHeight="1" thickBot="1" x14ac:dyDescent="0.25">
      <c r="C73" s="29" t="s">
        <v>36</v>
      </c>
      <c r="D73" s="30" t="s">
        <v>127</v>
      </c>
      <c r="E73" s="45" t="s">
        <v>131</v>
      </c>
      <c r="F73" s="49" t="s">
        <v>15</v>
      </c>
      <c r="G73" s="50">
        <v>2.5</v>
      </c>
      <c r="H73" s="71">
        <v>83611</v>
      </c>
      <c r="I73" s="35">
        <f t="shared" si="7"/>
        <v>209027.5</v>
      </c>
    </row>
    <row r="74" spans="3:9" ht="28.5" customHeight="1" x14ac:dyDescent="0.2">
      <c r="C74" s="29" t="s">
        <v>39</v>
      </c>
      <c r="D74" s="30" t="s">
        <v>127</v>
      </c>
      <c r="E74" s="45" t="s">
        <v>132</v>
      </c>
      <c r="F74" s="49" t="s">
        <v>121</v>
      </c>
      <c r="G74" s="50">
        <v>1</v>
      </c>
      <c r="H74" s="71">
        <v>32064</v>
      </c>
      <c r="I74" s="35">
        <f t="shared" si="7"/>
        <v>32064</v>
      </c>
    </row>
    <row r="75" spans="3:9" ht="10.9" customHeight="1" thickBot="1" x14ac:dyDescent="0.25">
      <c r="C75" s="90"/>
      <c r="D75" s="91"/>
      <c r="E75" s="92"/>
      <c r="F75" s="92"/>
      <c r="G75" s="92"/>
      <c r="H75" s="93"/>
      <c r="I75" s="94"/>
    </row>
    <row r="76" spans="3:9" s="28" customFormat="1" ht="15.75" thickBot="1" x14ac:dyDescent="0.25">
      <c r="C76" s="95">
        <v>3</v>
      </c>
      <c r="D76" s="96" t="s">
        <v>133</v>
      </c>
      <c r="E76" s="97"/>
      <c r="F76" s="98"/>
      <c r="G76" s="99"/>
      <c r="H76" s="100"/>
      <c r="I76" s="101"/>
    </row>
    <row r="77" spans="3:9" ht="80.25" customHeight="1" thickBot="1" x14ac:dyDescent="0.25">
      <c r="C77" s="84" t="s">
        <v>57</v>
      </c>
      <c r="D77" s="85" t="s">
        <v>67</v>
      </c>
      <c r="E77" s="86" t="s">
        <v>134</v>
      </c>
      <c r="F77" s="87" t="s">
        <v>19</v>
      </c>
      <c r="G77" s="88">
        <v>4.5</v>
      </c>
      <c r="H77" s="71">
        <v>21227</v>
      </c>
      <c r="I77" s="35">
        <f t="shared" ref="I77:I80" si="8">H77*G77</f>
        <v>95521.5</v>
      </c>
    </row>
    <row r="78" spans="3:9" ht="76.5" customHeight="1" thickBot="1" x14ac:dyDescent="0.25">
      <c r="C78" s="47" t="s">
        <v>60</v>
      </c>
      <c r="D78" s="30" t="s">
        <v>67</v>
      </c>
      <c r="E78" s="31" t="s">
        <v>135</v>
      </c>
      <c r="F78" s="32" t="s">
        <v>25</v>
      </c>
      <c r="G78" s="33">
        <v>1</v>
      </c>
      <c r="H78" s="71">
        <v>141850</v>
      </c>
      <c r="I78" s="35">
        <f t="shared" si="8"/>
        <v>141850</v>
      </c>
    </row>
    <row r="79" spans="3:9" ht="75" customHeight="1" thickBot="1" x14ac:dyDescent="0.25">
      <c r="C79" s="29" t="s">
        <v>62</v>
      </c>
      <c r="D79" s="30" t="s">
        <v>67</v>
      </c>
      <c r="E79" s="31" t="s">
        <v>136</v>
      </c>
      <c r="F79" s="32" t="s">
        <v>25</v>
      </c>
      <c r="G79" s="33">
        <v>1</v>
      </c>
      <c r="H79" s="71">
        <v>141855</v>
      </c>
      <c r="I79" s="35">
        <f t="shared" si="8"/>
        <v>141855</v>
      </c>
    </row>
    <row r="80" spans="3:9" ht="87" customHeight="1" x14ac:dyDescent="0.2">
      <c r="C80" s="29" t="s">
        <v>63</v>
      </c>
      <c r="D80" s="30" t="s">
        <v>67</v>
      </c>
      <c r="E80" s="31" t="s">
        <v>137</v>
      </c>
      <c r="F80" s="32" t="s">
        <v>25</v>
      </c>
      <c r="G80" s="50">
        <v>1</v>
      </c>
      <c r="H80" s="71">
        <v>146356</v>
      </c>
      <c r="I80" s="35">
        <f t="shared" si="8"/>
        <v>146356</v>
      </c>
    </row>
    <row r="81" spans="3:9" ht="7.9" customHeight="1" thickBot="1" x14ac:dyDescent="0.25">
      <c r="C81" s="29"/>
      <c r="D81" s="48"/>
      <c r="E81" s="45"/>
      <c r="F81" s="49"/>
      <c r="G81" s="50"/>
      <c r="H81" s="34"/>
      <c r="I81" s="51"/>
    </row>
    <row r="82" spans="3:9" s="28" customFormat="1" ht="15.75" thickBot="1" x14ac:dyDescent="0.25">
      <c r="C82" s="22">
        <v>4</v>
      </c>
      <c r="D82" s="23" t="s">
        <v>138</v>
      </c>
      <c r="E82" s="24"/>
      <c r="F82" s="25"/>
      <c r="G82" s="43"/>
      <c r="H82" s="26"/>
      <c r="I82" s="44"/>
    </row>
    <row r="83" spans="3:9" ht="56.25" customHeight="1" thickBot="1" x14ac:dyDescent="0.25">
      <c r="C83" s="102" t="s">
        <v>86</v>
      </c>
      <c r="D83" s="103" t="s">
        <v>139</v>
      </c>
      <c r="E83" s="104" t="s">
        <v>140</v>
      </c>
      <c r="F83" s="105" t="s">
        <v>25</v>
      </c>
      <c r="G83" s="106">
        <v>1</v>
      </c>
      <c r="H83" s="71">
        <v>128823</v>
      </c>
      <c r="I83" s="107">
        <f t="shared" ref="I83" si="9">H83*G83</f>
        <v>128823</v>
      </c>
    </row>
    <row r="84" spans="3:9" ht="7.9" customHeight="1" thickBot="1" x14ac:dyDescent="0.25"/>
    <row r="85" spans="3:9" ht="18" customHeight="1" thickBot="1" x14ac:dyDescent="0.25">
      <c r="C85" s="146"/>
      <c r="D85" s="147"/>
      <c r="E85" s="147" t="s">
        <v>141</v>
      </c>
      <c r="F85" s="147"/>
      <c r="G85" s="147"/>
      <c r="H85" s="147"/>
      <c r="I85" s="148"/>
    </row>
    <row r="86" spans="3:9" s="28" customFormat="1" ht="15.75" thickBot="1" x14ac:dyDescent="0.25">
      <c r="C86" s="22">
        <v>1</v>
      </c>
      <c r="D86" s="23" t="s">
        <v>142</v>
      </c>
      <c r="E86" s="24"/>
      <c r="F86" s="25"/>
      <c r="G86" s="25"/>
      <c r="H86" s="26"/>
      <c r="I86" s="27"/>
    </row>
    <row r="87" spans="3:9" ht="102.75" customHeight="1" thickBot="1" x14ac:dyDescent="0.25">
      <c r="C87" s="29" t="s">
        <v>12</v>
      </c>
      <c r="D87" s="30" t="s">
        <v>143</v>
      </c>
      <c r="E87" s="31" t="s">
        <v>144</v>
      </c>
      <c r="F87" s="32" t="s">
        <v>113</v>
      </c>
      <c r="G87" s="33">
        <v>1</v>
      </c>
      <c r="H87" s="71">
        <v>697210</v>
      </c>
      <c r="I87" s="35">
        <f t="shared" ref="I87:I88" si="10">H87*G87</f>
        <v>697210</v>
      </c>
    </row>
    <row r="88" spans="3:9" ht="85.5" customHeight="1" thickBot="1" x14ac:dyDescent="0.25">
      <c r="C88" s="29" t="s">
        <v>16</v>
      </c>
      <c r="D88" s="30" t="s">
        <v>145</v>
      </c>
      <c r="E88" s="31" t="s">
        <v>146</v>
      </c>
      <c r="F88" s="32" t="s">
        <v>113</v>
      </c>
      <c r="G88" s="33">
        <v>6</v>
      </c>
      <c r="H88" s="71">
        <v>541050</v>
      </c>
      <c r="I88" s="35">
        <f t="shared" si="10"/>
        <v>3246300</v>
      </c>
    </row>
    <row r="89" spans="3:9" s="28" customFormat="1" ht="15.75" thickBot="1" x14ac:dyDescent="0.25">
      <c r="C89" s="22"/>
      <c r="D89" s="23"/>
      <c r="E89" s="24"/>
      <c r="F89" s="25"/>
      <c r="G89" s="43"/>
      <c r="H89" s="26"/>
      <c r="I89" s="44"/>
    </row>
    <row r="90" spans="3:9" ht="11.1" customHeight="1" thickBot="1" x14ac:dyDescent="0.25">
      <c r="C90" s="108"/>
      <c r="D90" s="109"/>
      <c r="E90" s="110"/>
      <c r="F90" s="111"/>
      <c r="G90" s="111"/>
      <c r="H90" s="112"/>
      <c r="I90" s="113"/>
    </row>
    <row r="91" spans="3:9" ht="15.75" thickBot="1" x14ac:dyDescent="0.25">
      <c r="C91" s="114" t="s">
        <v>147</v>
      </c>
      <c r="D91" s="115"/>
      <c r="E91" s="116"/>
      <c r="F91" s="117"/>
      <c r="G91" s="117"/>
      <c r="H91" s="118"/>
      <c r="I91" s="119">
        <f>SUM(I9:I89)</f>
        <v>177077538</v>
      </c>
    </row>
    <row r="92" spans="3:9" ht="15.75" thickBot="1" x14ac:dyDescent="0.25">
      <c r="C92" s="120"/>
      <c r="D92" s="121"/>
      <c r="E92" s="122" t="s">
        <v>148</v>
      </c>
      <c r="F92" s="123"/>
      <c r="G92" s="124"/>
      <c r="H92" s="125">
        <v>0.22</v>
      </c>
      <c r="I92" s="126">
        <f>+I91*H92</f>
        <v>38957058.359999999</v>
      </c>
    </row>
    <row r="93" spans="3:9" ht="15.75" thickBot="1" x14ac:dyDescent="0.25">
      <c r="C93" s="120"/>
      <c r="D93" s="121"/>
      <c r="E93" s="122" t="s">
        <v>149</v>
      </c>
      <c r="F93" s="124"/>
      <c r="G93" s="127"/>
      <c r="H93" s="128">
        <v>0.09</v>
      </c>
      <c r="I93" s="129">
        <f>+I91*H93</f>
        <v>15936978.42</v>
      </c>
    </row>
    <row r="94" spans="3:9" ht="15.75" thickBot="1" x14ac:dyDescent="0.25">
      <c r="C94" s="130" t="s">
        <v>150</v>
      </c>
      <c r="D94" s="131"/>
      <c r="E94" s="132"/>
      <c r="F94" s="133"/>
      <c r="G94" s="134"/>
      <c r="H94" s="135">
        <v>0.19</v>
      </c>
      <c r="I94" s="136">
        <f>I93*H94</f>
        <v>3028025.8998000002</v>
      </c>
    </row>
    <row r="95" spans="3:9" ht="15.75" thickBot="1" x14ac:dyDescent="0.25">
      <c r="C95" s="137" t="s">
        <v>151</v>
      </c>
      <c r="D95" s="138"/>
      <c r="E95" s="139"/>
      <c r="F95" s="140"/>
      <c r="G95" s="140"/>
      <c r="H95" s="141"/>
      <c r="I95" s="142">
        <f>I94+I91+I92+I93</f>
        <v>234999600.6798</v>
      </c>
    </row>
    <row r="97" spans="4:5" ht="80.25" customHeight="1" x14ac:dyDescent="0.2"/>
    <row r="98" spans="4:5" x14ac:dyDescent="0.2">
      <c r="D98" s="143" t="s">
        <v>152</v>
      </c>
      <c r="E98" s="144"/>
    </row>
    <row r="99" spans="4:5" x14ac:dyDescent="0.2">
      <c r="D99" s="145" t="s">
        <v>153</v>
      </c>
    </row>
    <row r="100" spans="4:5" x14ac:dyDescent="0.2">
      <c r="D100" s="145" t="s">
        <v>154</v>
      </c>
    </row>
    <row r="101" spans="4:5" x14ac:dyDescent="0.2">
      <c r="D101" s="145" t="s">
        <v>155</v>
      </c>
    </row>
    <row r="102" spans="4:5" x14ac:dyDescent="0.2">
      <c r="D102" s="145" t="s">
        <v>156</v>
      </c>
    </row>
  </sheetData>
  <mergeCells count="7">
    <mergeCell ref="C91:E91"/>
    <mergeCell ref="C94:E94"/>
    <mergeCell ref="C95:E95"/>
    <mergeCell ref="C2:I2"/>
    <mergeCell ref="C3:I3"/>
    <mergeCell ref="C4:I4"/>
    <mergeCell ref="C6:I6"/>
  </mergeCells>
  <pageMargins left="0.78740157480314965" right="0.78740157480314965" top="0.78740157480314965" bottom="0.78740157480314965" header="0.31496062992125984" footer="0.31496062992125984"/>
  <pageSetup scale="41" fitToHeight="3" orientation="portrait" r:id="rId1"/>
  <rowBreaks count="1" manualBreakCount="1">
    <brk id="39" min="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</vt:lpstr>
      <vt:lpstr>TOTALES!Área_de_impresión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EDIZA INGENIEROS SAS</dc:creator>
  <cp:lastModifiedBy>MARCELA</cp:lastModifiedBy>
  <dcterms:created xsi:type="dcterms:W3CDTF">2025-05-21T22:16:20Z</dcterms:created>
  <dcterms:modified xsi:type="dcterms:W3CDTF">2025-05-21T22:27:12Z</dcterms:modified>
</cp:coreProperties>
</file>