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yo\Documents\1-PROCESOS SEDES SOCIALES\MAYO 26 SEDES SOCIALES\URBANOS\MC-040-2024 SEDES SOCIALES URBANAS\"/>
    </mc:Choice>
  </mc:AlternateContent>
  <xr:revisionPtr revIDLastSave="0" documentId="13_ncr:1_{4A088BC7-608A-4077-A699-9484D512424B}" xr6:coauthVersionLast="36" xr6:coauthVersionMax="47" xr10:uidLastSave="{00000000-0000-0000-0000-000000000000}"/>
  <bookViews>
    <workbookView xWindow="0" yWindow="0" windowWidth="20490" windowHeight="7245" firstSheet="1" activeTab="1" xr2:uid="{432ECD55-A081-4246-8437-73A37E216E17}"/>
  </bookViews>
  <sheets>
    <sheet name="PRESUPUESTO" sheetId="16" state="hidden" r:id="rId1"/>
    <sheet name="PRESUPUEST (2)" sheetId="15" r:id="rId2"/>
    <sheet name="APU" sheetId="2" r:id="rId3"/>
    <sheet name="Analisis AIU" sheetId="12" r:id="rId4"/>
    <sheet name="Analisis Factor Prestacional" sheetId="13" r:id="rId5"/>
  </sheets>
  <externalReferences>
    <externalReference r:id="rId6"/>
    <externalReference r:id="rId7"/>
    <externalReference r:id="rId8"/>
    <externalReference r:id="rId9"/>
    <externalReference r:id="rId10"/>
    <externalReference r:id="rId11"/>
    <externalReference r:id="rId12"/>
  </externalReferences>
  <definedNames>
    <definedName name="_xlnm._FilterDatabase" localSheetId="1" hidden="1">'PRESUPUEST (2)'!$B$1:$H$211</definedName>
    <definedName name="Acero" localSheetId="3">#REF!</definedName>
    <definedName name="Acero" localSheetId="4">#REF!</definedName>
    <definedName name="Acero" localSheetId="1">#REF!</definedName>
    <definedName name="Acero" localSheetId="0">#REF!</definedName>
    <definedName name="Acero">#REF!</definedName>
    <definedName name="Agregados" localSheetId="3">#REF!</definedName>
    <definedName name="Agregados" localSheetId="4">#REF!</definedName>
    <definedName name="Agregados" localSheetId="1">#REF!</definedName>
    <definedName name="Agregados" localSheetId="0">#REF!</definedName>
    <definedName name="Agregados">#REF!</definedName>
    <definedName name="Apar.Sanitarios" localSheetId="3">#REF!</definedName>
    <definedName name="Apar.Sanitarios" localSheetId="4">#REF!</definedName>
    <definedName name="Apar.Sanitarios" localSheetId="1">#REF!</definedName>
    <definedName name="Apar.Sanitarios" localSheetId="0">#REF!</definedName>
    <definedName name="Apar.Sanitarios">#REF!</definedName>
    <definedName name="_xlnm.Print_Area" localSheetId="3">'Analisis AIU'!$A$1:$J$53</definedName>
    <definedName name="_xlnm.Print_Area" localSheetId="4">'Analisis Factor Prestacional'!$A$1:$F$50</definedName>
    <definedName name="Carp.Aluminio" localSheetId="3">#REF!</definedName>
    <definedName name="Carp.Aluminio" localSheetId="4">#REF!</definedName>
    <definedName name="Carp.Aluminio" localSheetId="1">#REF!</definedName>
    <definedName name="Carp.Aluminio" localSheetId="0">#REF!</definedName>
    <definedName name="Carp.Aluminio">#REF!</definedName>
    <definedName name="Carp.Metalica" localSheetId="3">#REF!</definedName>
    <definedName name="Carp.Metalica" localSheetId="4">#REF!</definedName>
    <definedName name="Carp.Metalica" localSheetId="1">#REF!</definedName>
    <definedName name="Carp.Metalica" localSheetId="0">#REF!</definedName>
    <definedName name="Carp.Metalica">#REF!</definedName>
    <definedName name="Cerrajeria" localSheetId="3">#REF!</definedName>
    <definedName name="Cerrajeria" localSheetId="4">#REF!</definedName>
    <definedName name="Cerrajeria" localSheetId="1">#REF!</definedName>
    <definedName name="Cerrajeria" localSheetId="0">#REF!</definedName>
    <definedName name="Cerrajeria">#REF!</definedName>
    <definedName name="Ciudades" localSheetId="3">#REF!</definedName>
    <definedName name="Ciudades" localSheetId="4">#REF!</definedName>
    <definedName name="Ciudades" localSheetId="1">#REF!</definedName>
    <definedName name="Ciudades" localSheetId="0">#REF!</definedName>
    <definedName name="Ciudades">#REF!</definedName>
    <definedName name="Combustible" localSheetId="3">#REF!</definedName>
    <definedName name="Combustible" localSheetId="4">#REF!</definedName>
    <definedName name="Combustible" localSheetId="1">#REF!</definedName>
    <definedName name="Combustible" localSheetId="0">#REF!</definedName>
    <definedName name="Combustible">#REF!</definedName>
    <definedName name="Concretos" localSheetId="3">#REF!</definedName>
    <definedName name="Concretos" localSheetId="4">#REF!</definedName>
    <definedName name="Concretos" localSheetId="1">#REF!</definedName>
    <definedName name="Concretos" localSheetId="0">#REF!</definedName>
    <definedName name="Concretos">#REF!</definedName>
    <definedName name="Cuadrillas" localSheetId="3">#REF!</definedName>
    <definedName name="Cuadrillas" localSheetId="4">#REF!</definedName>
    <definedName name="Cuadrillas" localSheetId="1">#REF!</definedName>
    <definedName name="Cuadrillas" localSheetId="0">#REF!</definedName>
    <definedName name="Cuadrillas">#REF!</definedName>
    <definedName name="Cubierta" localSheetId="3">#REF!</definedName>
    <definedName name="Cubierta" localSheetId="4">#REF!</definedName>
    <definedName name="Cubierta" localSheetId="1">#REF!</definedName>
    <definedName name="Cubierta" localSheetId="0">#REF!</definedName>
    <definedName name="Cubierta">#REF!</definedName>
    <definedName name="Drywall" localSheetId="3">#REF!</definedName>
    <definedName name="Drywall" localSheetId="4">#REF!</definedName>
    <definedName name="Drywall" localSheetId="1">#REF!</definedName>
    <definedName name="Drywall" localSheetId="0">#REF!</definedName>
    <definedName name="Drywall">#REF!</definedName>
    <definedName name="Equipos" localSheetId="3">#REF!</definedName>
    <definedName name="Equipos" localSheetId="4">#REF!</definedName>
    <definedName name="Equipos" localSheetId="1">#REF!</definedName>
    <definedName name="Equipos" localSheetId="0">#REF!</definedName>
    <definedName name="Equipos">#REF!</definedName>
    <definedName name="EquiposEspeciales" localSheetId="3">#REF!</definedName>
    <definedName name="EquiposEspeciales" localSheetId="4">#REF!</definedName>
    <definedName name="EquiposEspeciales" localSheetId="1">#REF!</definedName>
    <definedName name="EquiposEspeciales" localSheetId="0">#REF!</definedName>
    <definedName name="EquiposEspeciales">#REF!</definedName>
    <definedName name="Ferreteria" localSheetId="3">#REF!</definedName>
    <definedName name="Ferreteria" localSheetId="4">#REF!</definedName>
    <definedName name="Ferreteria" localSheetId="1">#REF!</definedName>
    <definedName name="Ferreteria" localSheetId="0">#REF!</definedName>
    <definedName name="Ferreteria">#REF!</definedName>
    <definedName name="Formaletas" localSheetId="3">#REF!</definedName>
    <definedName name="Formaletas" localSheetId="4">#REF!</definedName>
    <definedName name="Formaletas" localSheetId="1">#REF!</definedName>
    <definedName name="Formaletas" localSheetId="0">#REF!</definedName>
    <definedName name="Formaletas">#REF!</definedName>
    <definedName name="Geosinteticos" localSheetId="3">#REF!</definedName>
    <definedName name="Geosinteticos" localSheetId="4">#REF!</definedName>
    <definedName name="Geosinteticos" localSheetId="1">#REF!</definedName>
    <definedName name="Geosinteticos" localSheetId="0">#REF!</definedName>
    <definedName name="Geosinteticos">#REF!</definedName>
    <definedName name="Impermeabilizantes" localSheetId="3">#REF!</definedName>
    <definedName name="Impermeabilizantes" localSheetId="4">#REF!</definedName>
    <definedName name="Impermeabilizantes" localSheetId="1">#REF!</definedName>
    <definedName name="Impermeabilizantes" localSheetId="0">#REF!</definedName>
    <definedName name="Impermeabilizantes">#REF!</definedName>
    <definedName name="Inst.Electricas" localSheetId="3">#REF!</definedName>
    <definedName name="Inst.Electricas" localSheetId="4">#REF!</definedName>
    <definedName name="Inst.Electricas" localSheetId="1">#REF!</definedName>
    <definedName name="Inst.Electricas" localSheetId="0">#REF!</definedName>
    <definedName name="Inst.Electricas">#REF!</definedName>
    <definedName name="Inst.Hidrosanitarias" localSheetId="3">#REF!</definedName>
    <definedName name="Inst.Hidrosanitarias" localSheetId="4">#REF!</definedName>
    <definedName name="Inst.Hidrosanitarias" localSheetId="1">#REF!</definedName>
    <definedName name="Inst.Hidrosanitarias" localSheetId="0">#REF!</definedName>
    <definedName name="Inst.Hidrosanitarias">#REF!</definedName>
    <definedName name="INSUMOS" localSheetId="3">#REF!</definedName>
    <definedName name="INSUMOS" localSheetId="4">#REF!</definedName>
    <definedName name="INSUMOS" localSheetId="1">#REF!</definedName>
    <definedName name="INSUMOS" localSheetId="0">#REF!</definedName>
    <definedName name="INSUMOS">#REF!</definedName>
    <definedName name="Ladrillos" localSheetId="3">#REF!</definedName>
    <definedName name="Ladrillos" localSheetId="4">#REF!</definedName>
    <definedName name="Ladrillos" localSheetId="1">#REF!</definedName>
    <definedName name="Ladrillos" localSheetId="0">#REF!</definedName>
    <definedName name="Ladrillos">#REF!</definedName>
    <definedName name="Maderas" localSheetId="3">#REF!</definedName>
    <definedName name="Maderas" localSheetId="4">#REF!</definedName>
    <definedName name="Maderas" localSheetId="1">#REF!</definedName>
    <definedName name="Maderas" localSheetId="0">#REF!</definedName>
    <definedName name="Maderas">#REF!</definedName>
    <definedName name="Pinturas" localSheetId="3">#REF!</definedName>
    <definedName name="Pinturas" localSheetId="4">#REF!</definedName>
    <definedName name="Pinturas" localSheetId="1">#REF!</definedName>
    <definedName name="Pinturas" localSheetId="0">#REF!</definedName>
    <definedName name="Pinturas">#REF!</definedName>
    <definedName name="PisosEnchapes" localSheetId="3">#REF!</definedName>
    <definedName name="PisosEnchapes" localSheetId="4">#REF!</definedName>
    <definedName name="PisosEnchapes" localSheetId="1">#REF!</definedName>
    <definedName name="PisosEnchapes" localSheetId="0">#REF!</definedName>
    <definedName name="PisosEnchapes">#REF!</definedName>
    <definedName name="Prefabricados" localSheetId="3">#REF!</definedName>
    <definedName name="Prefabricados" localSheetId="4">#REF!</definedName>
    <definedName name="Prefabricados" localSheetId="1">#REF!</definedName>
    <definedName name="Prefabricados" localSheetId="0">#REF!</definedName>
    <definedName name="Prefabricados">#REF!</definedName>
    <definedName name="solver_adj" localSheetId="3" hidden="1">'Analisis AIU'!$G$29</definedName>
    <definedName name="solver_cvg" localSheetId="3" hidden="1">0.0001</definedName>
    <definedName name="solver_drv" localSheetId="3" hidden="1">2</definedName>
    <definedName name="solver_eng" localSheetId="3" hidden="1">1</definedName>
    <definedName name="solver_est" localSheetId="3" hidden="1">1</definedName>
    <definedName name="solver_itr" localSheetId="3" hidden="1">2147483647</definedName>
    <definedName name="solver_lhs1" localSheetId="3" hidden="1">'Analisis AIU'!$G$29</definedName>
    <definedName name="solver_mip" localSheetId="3" hidden="1">2147483647</definedName>
    <definedName name="solver_mni" localSheetId="3" hidden="1">30</definedName>
    <definedName name="solver_mrt" localSheetId="3" hidden="1">0.075</definedName>
    <definedName name="solver_msl" localSheetId="3" hidden="1">2</definedName>
    <definedName name="solver_neg" localSheetId="3" hidden="1">1</definedName>
    <definedName name="solver_nod" localSheetId="3" hidden="1">2147483647</definedName>
    <definedName name="solver_num" localSheetId="3" hidden="1">1</definedName>
    <definedName name="solver_nwt" localSheetId="3" hidden="1">1</definedName>
    <definedName name="solver_opt" localSheetId="3" hidden="1">'Analisis AIU'!$J$55</definedName>
    <definedName name="solver_pre" localSheetId="3" hidden="1">0.000001</definedName>
    <definedName name="solver_rbv" localSheetId="3" hidden="1">2</definedName>
    <definedName name="solver_rel1" localSheetId="3" hidden="1">2</definedName>
    <definedName name="solver_rhs1" localSheetId="3" hidden="1">'Analisis AIU'!$J$55</definedName>
    <definedName name="solver_rlx" localSheetId="3" hidden="1">2</definedName>
    <definedName name="solver_rsd" localSheetId="3" hidden="1">0</definedName>
    <definedName name="solver_scl" localSheetId="3" hidden="1">2</definedName>
    <definedName name="solver_sho" localSheetId="3" hidden="1">2</definedName>
    <definedName name="solver_ssz" localSheetId="3" hidden="1">100</definedName>
    <definedName name="solver_tim" localSheetId="3" hidden="1">2147483647</definedName>
    <definedName name="solver_tol" localSheetId="3" hidden="1">0.01</definedName>
    <definedName name="solver_typ" localSheetId="3" hidden="1">1</definedName>
    <definedName name="solver_val" localSheetId="3" hidden="1">0</definedName>
    <definedName name="solver_ver" localSheetId="3" hidden="1">3</definedName>
    <definedName name="VariosAnalisis" localSheetId="1">#REF!</definedName>
    <definedName name="VariosAnalisis" localSheetId="0">#REF!</definedName>
    <definedName name="VariosAnalisis">#REF!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7" i="2" l="1"/>
  <c r="K19" i="2"/>
  <c r="K31" i="2"/>
  <c r="K41" i="2"/>
  <c r="K51" i="2"/>
  <c r="K62" i="2"/>
  <c r="K72" i="2"/>
  <c r="K82" i="2"/>
  <c r="K94" i="2"/>
  <c r="K102" i="2"/>
  <c r="K112" i="2"/>
  <c r="K122" i="2"/>
  <c r="K129" i="2"/>
  <c r="K140" i="2"/>
  <c r="K153" i="2"/>
  <c r="K164" i="2"/>
  <c r="K179" i="2"/>
  <c r="K191" i="2"/>
  <c r="K199" i="2"/>
  <c r="K210" i="2"/>
  <c r="K226" i="2"/>
  <c r="K236" i="2"/>
  <c r="K247" i="2"/>
  <c r="K258" i="2"/>
  <c r="K267" i="2"/>
  <c r="K278" i="2"/>
  <c r="K286" i="2"/>
  <c r="K297" i="2"/>
  <c r="K305" i="2"/>
  <c r="K312" i="2"/>
  <c r="K316" i="2"/>
  <c r="K324" i="2"/>
  <c r="K336" i="2"/>
  <c r="K344" i="2"/>
  <c r="K355" i="2"/>
  <c r="K370" i="2"/>
  <c r="K378" i="2"/>
  <c r="K390" i="2"/>
  <c r="K409" i="2"/>
  <c r="K423" i="2"/>
  <c r="K431" i="2"/>
  <c r="K441" i="2"/>
  <c r="K453" i="2"/>
  <c r="K464" i="2"/>
  <c r="K475" i="2"/>
  <c r="K487" i="2"/>
  <c r="K496" i="2"/>
  <c r="K505" i="2"/>
  <c r="K515" i="2"/>
  <c r="K523" i="2"/>
  <c r="K531" i="2"/>
  <c r="K538" i="2"/>
  <c r="K551" i="2"/>
  <c r="K558" i="2"/>
  <c r="K569" i="2"/>
  <c r="K570" i="2"/>
  <c r="K571" i="2"/>
  <c r="K572" i="2"/>
  <c r="K573" i="2"/>
  <c r="K574" i="2"/>
  <c r="K575" i="2"/>
  <c r="K576" i="2"/>
  <c r="K577" i="2"/>
  <c r="K582" i="2"/>
  <c r="K585" i="2"/>
  <c r="K599" i="2"/>
  <c r="K608" i="2"/>
  <c r="K615" i="2"/>
  <c r="K622" i="2"/>
  <c r="K629" i="2"/>
  <c r="K640" i="2"/>
  <c r="K651" i="2"/>
  <c r="K659" i="2"/>
  <c r="K670" i="2"/>
  <c r="K679" i="2"/>
  <c r="K688" i="2"/>
  <c r="K697" i="2"/>
  <c r="K720" i="2"/>
  <c r="K724" i="2"/>
  <c r="K729" i="2"/>
  <c r="K735" i="2"/>
  <c r="K744" i="2"/>
  <c r="K750" i="2"/>
  <c r="K757" i="2"/>
  <c r="K764" i="2"/>
  <c r="K770" i="2"/>
  <c r="K776" i="2"/>
  <c r="K783" i="2"/>
  <c r="K788" i="2"/>
  <c r="K795" i="2"/>
  <c r="K801" i="2"/>
  <c r="K808" i="2"/>
  <c r="K814" i="2"/>
  <c r="K820" i="2"/>
  <c r="K826" i="2"/>
  <c r="K830" i="2"/>
  <c r="K837" i="2"/>
  <c r="K843" i="2"/>
  <c r="K849" i="2"/>
  <c r="K856" i="2"/>
  <c r="K859" i="2"/>
  <c r="K868" i="2"/>
  <c r="K873" i="2"/>
  <c r="K883" i="2"/>
  <c r="K895" i="2"/>
  <c r="K908" i="2"/>
  <c r="K920" i="2"/>
  <c r="K935" i="2"/>
  <c r="K943" i="2"/>
  <c r="K951" i="2"/>
  <c r="K959" i="2"/>
  <c r="K967" i="2"/>
  <c r="K975" i="2"/>
  <c r="K992" i="2"/>
  <c r="K999" i="2"/>
  <c r="K1006" i="2"/>
  <c r="K1014" i="2"/>
  <c r="K1019" i="2"/>
  <c r="K1025" i="2"/>
  <c r="K1032" i="2"/>
  <c r="K1038" i="2"/>
  <c r="K1049" i="2"/>
  <c r="K1055" i="2"/>
  <c r="K1064" i="2"/>
  <c r="K1072" i="2"/>
  <c r="K1075" i="2"/>
  <c r="K1089" i="2"/>
  <c r="K1104" i="2"/>
  <c r="K1117" i="2"/>
  <c r="K1131" i="2"/>
  <c r="K1139" i="2"/>
  <c r="K1149" i="2"/>
  <c r="K1157" i="2"/>
  <c r="K1168" i="2"/>
  <c r="K1177" i="2"/>
  <c r="K1185" i="2"/>
  <c r="K1197" i="2"/>
  <c r="K1205" i="2"/>
  <c r="K1210" i="2"/>
  <c r="K1222" i="2"/>
  <c r="K1229" i="2"/>
  <c r="K1239" i="2"/>
  <c r="K1248" i="2"/>
  <c r="K1260" i="2"/>
  <c r="K1276" i="2"/>
  <c r="K1289" i="2"/>
  <c r="K2" i="2"/>
  <c r="H646" i="16" l="1"/>
  <c r="G646" i="16"/>
  <c r="H644" i="16"/>
  <c r="I644" i="16" s="1"/>
  <c r="H642" i="16"/>
  <c r="I642" i="16" s="1"/>
  <c r="G642" i="16"/>
  <c r="H640" i="16"/>
  <c r="G640" i="16"/>
  <c r="I640" i="16" s="1"/>
  <c r="H639" i="16"/>
  <c r="I639" i="16" s="1"/>
  <c r="G639" i="16"/>
  <c r="H637" i="16"/>
  <c r="I637" i="16" s="1"/>
  <c r="H636" i="16"/>
  <c r="G636" i="16"/>
  <c r="H634" i="16"/>
  <c r="I634" i="16" s="1"/>
  <c r="H632" i="16"/>
  <c r="G632" i="16"/>
  <c r="I630" i="16"/>
  <c r="H628" i="16"/>
  <c r="I628" i="16" s="1"/>
  <c r="H626" i="16"/>
  <c r="I626" i="16" s="1"/>
  <c r="H625" i="16"/>
  <c r="I625" i="16" s="1"/>
  <c r="H624" i="16"/>
  <c r="G624" i="16"/>
  <c r="H623" i="16"/>
  <c r="I623" i="16" s="1"/>
  <c r="H622" i="16"/>
  <c r="I622" i="16" s="1"/>
  <c r="I620" i="16"/>
  <c r="I619" i="16"/>
  <c r="I586" i="16"/>
  <c r="I585" i="16"/>
  <c r="I587" i="16" s="1"/>
  <c r="I581" i="16"/>
  <c r="I582" i="16" s="1"/>
  <c r="I575" i="16"/>
  <c r="I573" i="16"/>
  <c r="I572" i="16"/>
  <c r="I571" i="16"/>
  <c r="I570" i="16"/>
  <c r="I569" i="16"/>
  <c r="I568" i="16"/>
  <c r="I567" i="16"/>
  <c r="I566" i="16"/>
  <c r="I564" i="16"/>
  <c r="I563" i="16"/>
  <c r="I561" i="16"/>
  <c r="I560" i="16"/>
  <c r="I559" i="16"/>
  <c r="I557" i="16"/>
  <c r="I555" i="16"/>
  <c r="I554" i="16"/>
  <c r="I553" i="16"/>
  <c r="I551" i="16"/>
  <c r="I550" i="16"/>
  <c r="I549" i="16"/>
  <c r="I547" i="16"/>
  <c r="I545" i="16"/>
  <c r="I538" i="16"/>
  <c r="I537" i="16"/>
  <c r="I534" i="16"/>
  <c r="I532" i="16"/>
  <c r="I531" i="16"/>
  <c r="I530" i="16"/>
  <c r="I529" i="16"/>
  <c r="I528" i="16"/>
  <c r="I527" i="16"/>
  <c r="I526" i="16"/>
  <c r="I525" i="16"/>
  <c r="I524" i="16"/>
  <c r="I522" i="16"/>
  <c r="I521" i="16"/>
  <c r="I520" i="16"/>
  <c r="I519" i="16"/>
  <c r="I517" i="16"/>
  <c r="I516" i="16"/>
  <c r="I514" i="16"/>
  <c r="I512" i="16"/>
  <c r="I510" i="16"/>
  <c r="I508" i="16"/>
  <c r="I506" i="16"/>
  <c r="I505" i="16"/>
  <c r="I503" i="16"/>
  <c r="I497" i="16"/>
  <c r="I495" i="16"/>
  <c r="I494" i="16"/>
  <c r="I492" i="16"/>
  <c r="I491" i="16"/>
  <c r="I489" i="16"/>
  <c r="I488" i="16"/>
  <c r="I487" i="16"/>
  <c r="I486" i="16"/>
  <c r="I485" i="16"/>
  <c r="I483" i="16"/>
  <c r="I482" i="16"/>
  <c r="I481" i="16"/>
  <c r="H479" i="16"/>
  <c r="I479" i="16" s="1"/>
  <c r="I477" i="16"/>
  <c r="I476" i="16"/>
  <c r="I475" i="16"/>
  <c r="I473" i="16"/>
  <c r="I471" i="16"/>
  <c r="I470" i="16"/>
  <c r="I468" i="16"/>
  <c r="I467" i="16"/>
  <c r="I466" i="16"/>
  <c r="I464" i="16"/>
  <c r="I462" i="16"/>
  <c r="I460" i="16"/>
  <c r="I459" i="16"/>
  <c r="I458" i="16"/>
  <c r="I457" i="16"/>
  <c r="I455" i="16"/>
  <c r="I453" i="16"/>
  <c r="I451" i="16"/>
  <c r="I449" i="16"/>
  <c r="I448" i="16"/>
  <c r="I447" i="16"/>
  <c r="I446" i="16"/>
  <c r="I445" i="16"/>
  <c r="I438" i="16"/>
  <c r="I437" i="16"/>
  <c r="I436" i="16"/>
  <c r="I435" i="16"/>
  <c r="I434" i="16"/>
  <c r="I432" i="16"/>
  <c r="I430" i="16"/>
  <c r="I429" i="16"/>
  <c r="I427" i="16"/>
  <c r="I425" i="16"/>
  <c r="I424" i="16"/>
  <c r="I423" i="16"/>
  <c r="I421" i="16"/>
  <c r="I420" i="16"/>
  <c r="I418" i="16"/>
  <c r="I417" i="16"/>
  <c r="I415" i="16"/>
  <c r="I413" i="16"/>
  <c r="I412" i="16"/>
  <c r="I411" i="16"/>
  <c r="I410" i="16"/>
  <c r="I408" i="16"/>
  <c r="I401" i="16"/>
  <c r="I400" i="16"/>
  <c r="I399" i="16"/>
  <c r="I398" i="16"/>
  <c r="I397" i="16"/>
  <c r="I396" i="16"/>
  <c r="I395" i="16"/>
  <c r="I394" i="16"/>
  <c r="I393" i="16"/>
  <c r="I391" i="16"/>
  <c r="I389" i="16"/>
  <c r="I388" i="16"/>
  <c r="I386" i="16"/>
  <c r="I384" i="16"/>
  <c r="I382" i="16"/>
  <c r="I381" i="16"/>
  <c r="I380" i="16"/>
  <c r="I378" i="16"/>
  <c r="I376" i="16"/>
  <c r="I374" i="16"/>
  <c r="I372" i="16"/>
  <c r="I370" i="16"/>
  <c r="I368" i="16"/>
  <c r="I366" i="16"/>
  <c r="I359" i="16"/>
  <c r="I358" i="16"/>
  <c r="I357" i="16"/>
  <c r="I355" i="16"/>
  <c r="I353" i="16"/>
  <c r="I352" i="16"/>
  <c r="G352" i="16"/>
  <c r="I350" i="16"/>
  <c r="I349" i="16"/>
  <c r="I348" i="16"/>
  <c r="I347" i="16"/>
  <c r="I345" i="16"/>
  <c r="I344" i="16"/>
  <c r="I343" i="16"/>
  <c r="I342" i="16"/>
  <c r="I341" i="16"/>
  <c r="I339" i="16"/>
  <c r="I337" i="16"/>
  <c r="I336" i="16"/>
  <c r="I335" i="16"/>
  <c r="G333" i="16"/>
  <c r="I333" i="16" s="1"/>
  <c r="I331" i="16"/>
  <c r="I330" i="16"/>
  <c r="I329" i="16"/>
  <c r="I327" i="16"/>
  <c r="I326" i="16"/>
  <c r="I325" i="16"/>
  <c r="I323" i="16"/>
  <c r="I321" i="16"/>
  <c r="I319" i="16"/>
  <c r="I318" i="16"/>
  <c r="I316" i="16"/>
  <c r="I315" i="16"/>
  <c r="I314" i="16"/>
  <c r="I313" i="16"/>
  <c r="I312" i="16"/>
  <c r="I310" i="16"/>
  <c r="I303" i="16"/>
  <c r="I302" i="16"/>
  <c r="I301" i="16"/>
  <c r="I300" i="16"/>
  <c r="I298" i="16"/>
  <c r="I297" i="16"/>
  <c r="I295" i="16"/>
  <c r="I293" i="16"/>
  <c r="I292" i="16"/>
  <c r="I290" i="16"/>
  <c r="I288" i="16"/>
  <c r="I287" i="16"/>
  <c r="I286" i="16"/>
  <c r="I279" i="16"/>
  <c r="H278" i="16"/>
  <c r="I278" i="16" s="1"/>
  <c r="I277" i="16"/>
  <c r="I276" i="16"/>
  <c r="I275" i="16"/>
  <c r="I274" i="16"/>
  <c r="H272" i="16"/>
  <c r="I272" i="16" s="1"/>
  <c r="H271" i="16"/>
  <c r="I271" i="16" s="1"/>
  <c r="I269" i="16"/>
  <c r="I267" i="16"/>
  <c r="I265" i="16"/>
  <c r="I264" i="16"/>
  <c r="I263" i="16"/>
  <c r="H262" i="16"/>
  <c r="I262" i="16" s="1"/>
  <c r="I260" i="16"/>
  <c r="H258" i="16"/>
  <c r="I258" i="16" s="1"/>
  <c r="I256" i="16"/>
  <c r="I255" i="16"/>
  <c r="I254" i="16"/>
  <c r="I247" i="16"/>
  <c r="I246" i="16"/>
  <c r="I245" i="16"/>
  <c r="I244" i="16"/>
  <c r="I242" i="16"/>
  <c r="I240" i="16"/>
  <c r="I239" i="16"/>
  <c r="I238" i="16"/>
  <c r="I236" i="16"/>
  <c r="I235" i="16"/>
  <c r="I234" i="16"/>
  <c r="I232" i="16"/>
  <c r="I225" i="16"/>
  <c r="I224" i="16"/>
  <c r="I223" i="16"/>
  <c r="I222" i="16"/>
  <c r="I221" i="16"/>
  <c r="I220" i="16"/>
  <c r="I219" i="16"/>
  <c r="I218" i="16"/>
  <c r="I217" i="16"/>
  <c r="I215" i="16"/>
  <c r="I213" i="16"/>
  <c r="I212" i="16"/>
  <c r="I211" i="16"/>
  <c r="I209" i="16"/>
  <c r="I208" i="16"/>
  <c r="I207" i="16"/>
  <c r="I205" i="16"/>
  <c r="I203" i="16"/>
  <c r="I202" i="16"/>
  <c r="I200" i="16"/>
  <c r="E200" i="16"/>
  <c r="I198" i="16"/>
  <c r="I197" i="16"/>
  <c r="I195" i="16"/>
  <c r="I194" i="16"/>
  <c r="I187" i="16"/>
  <c r="I186" i="16"/>
  <c r="I185" i="16"/>
  <c r="I183" i="16"/>
  <c r="I181" i="16"/>
  <c r="I180" i="16"/>
  <c r="I178" i="16"/>
  <c r="I174" i="16"/>
  <c r="I172" i="16"/>
  <c r="I170" i="16"/>
  <c r="I167" i="16"/>
  <c r="I158" i="16"/>
  <c r="I157" i="16"/>
  <c r="I156" i="16"/>
  <c r="I154" i="16"/>
  <c r="I152" i="16"/>
  <c r="I150" i="16"/>
  <c r="I149" i="16"/>
  <c r="I147" i="16"/>
  <c r="I145" i="16"/>
  <c r="I143" i="16"/>
  <c r="H136" i="16"/>
  <c r="G136" i="16"/>
  <c r="G135" i="16"/>
  <c r="I135" i="16" s="1"/>
  <c r="H134" i="16"/>
  <c r="I134" i="16" s="1"/>
  <c r="F134" i="16"/>
  <c r="E134" i="16"/>
  <c r="I132" i="16"/>
  <c r="I131" i="16"/>
  <c r="E131" i="16"/>
  <c r="G129" i="16"/>
  <c r="I129" i="16" s="1"/>
  <c r="G127" i="16"/>
  <c r="I127" i="16" s="1"/>
  <c r="G126" i="16"/>
  <c r="I126" i="16" s="1"/>
  <c r="G125" i="16"/>
  <c r="I125" i="16" s="1"/>
  <c r="I123" i="16"/>
  <c r="G122" i="16"/>
  <c r="I122" i="16" s="1"/>
  <c r="I120" i="16"/>
  <c r="E120" i="16"/>
  <c r="I118" i="16"/>
  <c r="I116" i="16"/>
  <c r="G114" i="16"/>
  <c r="I114" i="16" s="1"/>
  <c r="I112" i="16"/>
  <c r="I110" i="16"/>
  <c r="I109" i="16"/>
  <c r="E109" i="16"/>
  <c r="G108" i="16"/>
  <c r="I108" i="16" s="1"/>
  <c r="F108" i="16"/>
  <c r="E108" i="16"/>
  <c r="I107" i="16"/>
  <c r="E107" i="16"/>
  <c r="I105" i="16"/>
  <c r="I104" i="16"/>
  <c r="G102" i="16"/>
  <c r="I102" i="16" s="1"/>
  <c r="I101" i="16"/>
  <c r="F101" i="16"/>
  <c r="I99" i="16"/>
  <c r="I97" i="16"/>
  <c r="E97" i="16"/>
  <c r="G96" i="16"/>
  <c r="I96" i="16" s="1"/>
  <c r="I95" i="16"/>
  <c r="H90" i="16"/>
  <c r="G90" i="16"/>
  <c r="H89" i="16"/>
  <c r="I89" i="16" s="1"/>
  <c r="I86" i="16"/>
  <c r="I84" i="16"/>
  <c r="I83" i="16"/>
  <c r="G82" i="16"/>
  <c r="I82" i="16" s="1"/>
  <c r="I81" i="16"/>
  <c r="I80" i="16"/>
  <c r="I79" i="16"/>
  <c r="I77" i="16"/>
  <c r="I76" i="16"/>
  <c r="I73" i="16"/>
  <c r="I71" i="16"/>
  <c r="I70" i="16"/>
  <c r="I68" i="16"/>
  <c r="I67" i="16"/>
  <c r="I65" i="16"/>
  <c r="I63" i="16"/>
  <c r="I61" i="16"/>
  <c r="I59" i="16"/>
  <c r="I58" i="16"/>
  <c r="I57" i="16"/>
  <c r="I55" i="16"/>
  <c r="I53" i="16"/>
  <c r="I46" i="16"/>
  <c r="I45" i="16"/>
  <c r="I44" i="16"/>
  <c r="I43" i="16"/>
  <c r="I42" i="16"/>
  <c r="I40" i="16"/>
  <c r="I39" i="16"/>
  <c r="I37" i="16"/>
  <c r="I36" i="16"/>
  <c r="I35" i="16"/>
  <c r="I32" i="16"/>
  <c r="I31" i="16"/>
  <c r="I29" i="16"/>
  <c r="I27" i="16"/>
  <c r="I26" i="16"/>
  <c r="G24" i="16"/>
  <c r="I24" i="16" s="1"/>
  <c r="I23" i="16"/>
  <c r="I22" i="16"/>
  <c r="I19" i="16"/>
  <c r="I18" i="16"/>
  <c r="H16" i="16"/>
  <c r="I16" i="16" s="1"/>
  <c r="I47" i="16" l="1"/>
  <c r="I48" i="16" s="1"/>
  <c r="I136" i="16"/>
  <c r="I304" i="16"/>
  <c r="I305" i="16" s="1"/>
  <c r="I439" i="16"/>
  <c r="I440" i="16" s="1"/>
  <c r="I161" i="16"/>
  <c r="I162" i="16" s="1"/>
  <c r="I360" i="16"/>
  <c r="I361" i="16" s="1"/>
  <c r="I632" i="16"/>
  <c r="I188" i="16"/>
  <c r="I189" i="16" s="1"/>
  <c r="I226" i="16"/>
  <c r="I227" i="16" s="1"/>
  <c r="I402" i="16"/>
  <c r="I403" i="16" s="1"/>
  <c r="I498" i="16"/>
  <c r="I499" i="16" s="1"/>
  <c r="I539" i="16"/>
  <c r="I540" i="16" s="1"/>
  <c r="I646" i="16"/>
  <c r="I90" i="16"/>
  <c r="I91" i="16" s="1"/>
  <c r="I576" i="16"/>
  <c r="I577" i="16" s="1"/>
  <c r="I248" i="16"/>
  <c r="I249" i="16" s="1"/>
  <c r="I624" i="16"/>
  <c r="I647" i="16" s="1"/>
  <c r="I636" i="16"/>
  <c r="I137" i="16"/>
  <c r="I138" i="16" s="1"/>
  <c r="I280" i="16"/>
  <c r="I281" i="16" s="1"/>
  <c r="H101" i="15" l="1"/>
  <c r="H102" i="15"/>
  <c r="H94" i="15"/>
  <c r="H89" i="15"/>
  <c r="H80" i="15"/>
  <c r="H76" i="15"/>
  <c r="H71" i="15"/>
  <c r="H67" i="15"/>
  <c r="H59" i="15"/>
  <c r="H53" i="15"/>
  <c r="H44" i="15"/>
  <c r="H38" i="15"/>
  <c r="H30" i="15"/>
  <c r="G16" i="15"/>
  <c r="G19" i="15"/>
  <c r="G20" i="15"/>
  <c r="H198" i="15"/>
  <c r="L192" i="15"/>
  <c r="K192" i="15"/>
  <c r="J192" i="15"/>
  <c r="L191" i="15"/>
  <c r="K191" i="15"/>
  <c r="J191" i="15"/>
  <c r="G191" i="15"/>
  <c r="L190" i="15"/>
  <c r="K190" i="15"/>
  <c r="J190" i="15"/>
  <c r="G190" i="15"/>
  <c r="L189" i="15"/>
  <c r="K189" i="15"/>
  <c r="J189" i="15"/>
  <c r="G189" i="15"/>
  <c r="L188" i="15"/>
  <c r="K188" i="15"/>
  <c r="J188" i="15"/>
  <c r="G188" i="15"/>
  <c r="L187" i="15"/>
  <c r="K187" i="15"/>
  <c r="J187" i="15"/>
  <c r="G187" i="15"/>
  <c r="L186" i="15"/>
  <c r="K186" i="15"/>
  <c r="J186" i="15"/>
  <c r="G186" i="15"/>
  <c r="L185" i="15"/>
  <c r="K185" i="15"/>
  <c r="J185" i="15"/>
  <c r="G185" i="15"/>
  <c r="L184" i="15"/>
  <c r="K184" i="15"/>
  <c r="J184" i="15"/>
  <c r="G184" i="15"/>
  <c r="L183" i="15"/>
  <c r="K183" i="15"/>
  <c r="J183" i="15"/>
  <c r="G183" i="15"/>
  <c r="L182" i="15"/>
  <c r="K182" i="15"/>
  <c r="J182" i="15"/>
  <c r="G182" i="15"/>
  <c r="L181" i="15"/>
  <c r="K181" i="15"/>
  <c r="J181" i="15"/>
  <c r="L180" i="15"/>
  <c r="K180" i="15"/>
  <c r="J180" i="15"/>
  <c r="G180" i="15"/>
  <c r="L179" i="15"/>
  <c r="K179" i="15"/>
  <c r="J179" i="15"/>
  <c r="G179" i="15"/>
  <c r="L178" i="15"/>
  <c r="K178" i="15"/>
  <c r="J178" i="15"/>
  <c r="G178" i="15"/>
  <c r="L177" i="15"/>
  <c r="K177" i="15"/>
  <c r="J177" i="15"/>
  <c r="G177" i="15"/>
  <c r="L176" i="15"/>
  <c r="K176" i="15"/>
  <c r="J176" i="15"/>
  <c r="L175" i="15"/>
  <c r="K175" i="15"/>
  <c r="J175" i="15"/>
  <c r="G175" i="15"/>
  <c r="L174" i="15"/>
  <c r="K174" i="15"/>
  <c r="J174" i="15"/>
  <c r="G174" i="15"/>
  <c r="L173" i="15"/>
  <c r="K173" i="15"/>
  <c r="J173" i="15"/>
  <c r="G173" i="15"/>
  <c r="L171" i="15"/>
  <c r="K171" i="15"/>
  <c r="J171" i="15"/>
  <c r="G171" i="15"/>
  <c r="L170" i="15"/>
  <c r="K170" i="15"/>
  <c r="J170" i="15"/>
  <c r="G170" i="15"/>
  <c r="L169" i="15"/>
  <c r="K169" i="15"/>
  <c r="J169" i="15"/>
  <c r="G169" i="15"/>
  <c r="L168" i="15"/>
  <c r="K168" i="15"/>
  <c r="J168" i="15"/>
  <c r="L167" i="15"/>
  <c r="K167" i="15"/>
  <c r="J167" i="15"/>
  <c r="G167" i="15"/>
  <c r="L166" i="15"/>
  <c r="K166" i="15"/>
  <c r="J166" i="15"/>
  <c r="G166" i="15"/>
  <c r="L165" i="15"/>
  <c r="K165" i="15"/>
  <c r="J165" i="15"/>
  <c r="G165" i="15"/>
  <c r="L164" i="15"/>
  <c r="K164" i="15"/>
  <c r="J164" i="15"/>
  <c r="G164" i="15"/>
  <c r="L163" i="15"/>
  <c r="K163" i="15"/>
  <c r="J163" i="15"/>
  <c r="G163" i="15"/>
  <c r="L162" i="15"/>
  <c r="K162" i="15"/>
  <c r="J162" i="15"/>
  <c r="G162" i="15"/>
  <c r="L161" i="15"/>
  <c r="K161" i="15"/>
  <c r="J161" i="15"/>
  <c r="G161" i="15"/>
  <c r="L160" i="15"/>
  <c r="K160" i="15"/>
  <c r="J160" i="15"/>
  <c r="G160" i="15"/>
  <c r="L159" i="15"/>
  <c r="K159" i="15"/>
  <c r="J159" i="15"/>
  <c r="G159" i="15"/>
  <c r="L158" i="15"/>
  <c r="K158" i="15"/>
  <c r="J158" i="15"/>
  <c r="G158" i="15"/>
  <c r="L157" i="15"/>
  <c r="K157" i="15"/>
  <c r="J157" i="15"/>
  <c r="G157" i="15"/>
  <c r="L156" i="15"/>
  <c r="K156" i="15"/>
  <c r="J156" i="15"/>
  <c r="G156" i="15"/>
  <c r="L155" i="15"/>
  <c r="K155" i="15"/>
  <c r="J155" i="15"/>
  <c r="G155" i="15"/>
  <c r="L154" i="15"/>
  <c r="K154" i="15"/>
  <c r="J154" i="15"/>
  <c r="G154" i="15"/>
  <c r="L153" i="15"/>
  <c r="K153" i="15"/>
  <c r="J153" i="15"/>
  <c r="G153" i="15"/>
  <c r="L152" i="15"/>
  <c r="K152" i="15"/>
  <c r="J152" i="15"/>
  <c r="G152" i="15"/>
  <c r="L151" i="15"/>
  <c r="K151" i="15"/>
  <c r="J151" i="15"/>
  <c r="G151" i="15"/>
  <c r="L150" i="15"/>
  <c r="K150" i="15"/>
  <c r="J150" i="15"/>
  <c r="G150" i="15"/>
  <c r="L149" i="15"/>
  <c r="K149" i="15"/>
  <c r="J149" i="15"/>
  <c r="G149" i="15"/>
  <c r="L148" i="15"/>
  <c r="K148" i="15"/>
  <c r="J148" i="15"/>
  <c r="G148" i="15"/>
  <c r="L147" i="15"/>
  <c r="K147" i="15"/>
  <c r="J147" i="15"/>
  <c r="G147" i="15"/>
  <c r="L145" i="15"/>
  <c r="K145" i="15"/>
  <c r="J145" i="15"/>
  <c r="G145" i="15"/>
  <c r="L143" i="15"/>
  <c r="K143" i="15"/>
  <c r="J143" i="15"/>
  <c r="L142" i="15"/>
  <c r="K142" i="15"/>
  <c r="J142" i="15"/>
  <c r="G142" i="15"/>
  <c r="L141" i="15"/>
  <c r="K141" i="15"/>
  <c r="J141" i="15"/>
  <c r="G141" i="15"/>
  <c r="L140" i="15"/>
  <c r="K140" i="15"/>
  <c r="J140" i="15"/>
  <c r="G140" i="15"/>
  <c r="L139" i="15"/>
  <c r="K139" i="15"/>
  <c r="J139" i="15"/>
  <c r="G139" i="15"/>
  <c r="L138" i="15"/>
  <c r="K138" i="15"/>
  <c r="J138" i="15"/>
  <c r="G138" i="15"/>
  <c r="L137" i="15"/>
  <c r="K137" i="15"/>
  <c r="J137" i="15"/>
  <c r="G137" i="15"/>
  <c r="L136" i="15"/>
  <c r="K136" i="15"/>
  <c r="J136" i="15"/>
  <c r="G136" i="15"/>
  <c r="L135" i="15"/>
  <c r="K135" i="15"/>
  <c r="J135" i="15"/>
  <c r="G135" i="15"/>
  <c r="L133" i="15"/>
  <c r="K133" i="15"/>
  <c r="J133" i="15"/>
  <c r="G133" i="15"/>
  <c r="L132" i="15"/>
  <c r="K132" i="15"/>
  <c r="J132" i="15"/>
  <c r="G132" i="15"/>
  <c r="L131" i="15"/>
  <c r="K131" i="15"/>
  <c r="J131" i="15"/>
  <c r="G131" i="15"/>
  <c r="L130" i="15"/>
  <c r="K130" i="15"/>
  <c r="J130" i="15"/>
  <c r="G130" i="15"/>
  <c r="L129" i="15"/>
  <c r="K129" i="15"/>
  <c r="J129" i="15"/>
  <c r="G129" i="15"/>
  <c r="L128" i="15"/>
  <c r="K128" i="15"/>
  <c r="J128" i="15"/>
  <c r="G128" i="15"/>
  <c r="L127" i="15"/>
  <c r="K127" i="15"/>
  <c r="J127" i="15"/>
  <c r="G127" i="15"/>
  <c r="L126" i="15"/>
  <c r="K126" i="15"/>
  <c r="J126" i="15"/>
  <c r="G126" i="15"/>
  <c r="L125" i="15"/>
  <c r="K125" i="15"/>
  <c r="J125" i="15"/>
  <c r="G125" i="15"/>
  <c r="L124" i="15"/>
  <c r="K124" i="15"/>
  <c r="J124" i="15"/>
  <c r="G124" i="15"/>
  <c r="L122" i="15"/>
  <c r="K122" i="15"/>
  <c r="J122" i="15"/>
  <c r="G122" i="15"/>
  <c r="L120" i="15"/>
  <c r="K120" i="15"/>
  <c r="J120" i="15"/>
  <c r="G120" i="15"/>
  <c r="L119" i="15"/>
  <c r="K119" i="15"/>
  <c r="J119" i="15"/>
  <c r="G119" i="15"/>
  <c r="L118" i="15"/>
  <c r="K118" i="15"/>
  <c r="J118" i="15"/>
  <c r="G118" i="15"/>
  <c r="L116" i="15"/>
  <c r="K116" i="15"/>
  <c r="J116" i="15"/>
  <c r="G116" i="15"/>
  <c r="L114" i="15"/>
  <c r="K114" i="15"/>
  <c r="J114" i="15"/>
  <c r="G114" i="15"/>
  <c r="L113" i="15"/>
  <c r="K113" i="15"/>
  <c r="J113" i="15"/>
  <c r="G113" i="15"/>
  <c r="L112" i="15"/>
  <c r="K112" i="15"/>
  <c r="J112" i="15"/>
  <c r="L111" i="15"/>
  <c r="K111" i="15"/>
  <c r="J111" i="15"/>
  <c r="G111" i="15"/>
  <c r="L110" i="15"/>
  <c r="K110" i="15"/>
  <c r="J110" i="15"/>
  <c r="G110" i="15"/>
  <c r="L109" i="15"/>
  <c r="K109" i="15"/>
  <c r="J109" i="15"/>
  <c r="G109" i="15"/>
  <c r="L108" i="15"/>
  <c r="K108" i="15"/>
  <c r="J108" i="15"/>
  <c r="G108" i="15"/>
  <c r="L107" i="15"/>
  <c r="K107" i="15"/>
  <c r="J107" i="15"/>
  <c r="G107" i="15"/>
  <c r="L105" i="15"/>
  <c r="K105" i="15"/>
  <c r="J105" i="15"/>
  <c r="G105" i="15"/>
  <c r="L104" i="15"/>
  <c r="K104" i="15"/>
  <c r="J104" i="15"/>
  <c r="G104" i="15"/>
  <c r="L103" i="15"/>
  <c r="K103" i="15"/>
  <c r="J103" i="15"/>
  <c r="G103" i="15"/>
  <c r="L100" i="15"/>
  <c r="K100" i="15"/>
  <c r="J100" i="15"/>
  <c r="G100" i="15"/>
  <c r="L99" i="15"/>
  <c r="K99" i="15"/>
  <c r="J99" i="15"/>
  <c r="G99" i="15"/>
  <c r="L98" i="15"/>
  <c r="K98" i="15"/>
  <c r="J98" i="15"/>
  <c r="G98" i="15"/>
  <c r="L97" i="15"/>
  <c r="K97" i="15"/>
  <c r="J97" i="15"/>
  <c r="G97" i="15"/>
  <c r="L96" i="15"/>
  <c r="K96" i="15"/>
  <c r="J96" i="15"/>
  <c r="G96" i="15"/>
  <c r="L93" i="15"/>
  <c r="K93" i="15"/>
  <c r="J93" i="15"/>
  <c r="G93" i="15"/>
  <c r="L92" i="15"/>
  <c r="K92" i="15"/>
  <c r="J92" i="15"/>
  <c r="G92" i="15"/>
  <c r="L91" i="15"/>
  <c r="K91" i="15"/>
  <c r="J91" i="15"/>
  <c r="G91" i="15"/>
  <c r="L88" i="15"/>
  <c r="K88" i="15"/>
  <c r="J88" i="15"/>
  <c r="G88" i="15"/>
  <c r="L87" i="15"/>
  <c r="K87" i="15"/>
  <c r="J87" i="15"/>
  <c r="G87" i="15"/>
  <c r="L86" i="15"/>
  <c r="K86" i="15"/>
  <c r="J86" i="15"/>
  <c r="G86" i="15"/>
  <c r="L85" i="15"/>
  <c r="K85" i="15"/>
  <c r="J85" i="15"/>
  <c r="G85" i="15"/>
  <c r="L84" i="15"/>
  <c r="K84" i="15"/>
  <c r="J84" i="15"/>
  <c r="G84" i="15"/>
  <c r="L83" i="15"/>
  <c r="K83" i="15"/>
  <c r="J83" i="15"/>
  <c r="G83" i="15"/>
  <c r="L82" i="15"/>
  <c r="K82" i="15"/>
  <c r="J82" i="15"/>
  <c r="G82" i="15"/>
  <c r="L79" i="15"/>
  <c r="K79" i="15"/>
  <c r="J79" i="15"/>
  <c r="G79" i="15"/>
  <c r="L78" i="15"/>
  <c r="K78" i="15"/>
  <c r="J78" i="15"/>
  <c r="G78" i="15"/>
  <c r="L75" i="15"/>
  <c r="K75" i="15"/>
  <c r="J75" i="15"/>
  <c r="G75" i="15"/>
  <c r="L74" i="15"/>
  <c r="K74" i="15"/>
  <c r="J74" i="15"/>
  <c r="G74" i="15"/>
  <c r="L73" i="15"/>
  <c r="K73" i="15"/>
  <c r="J73" i="15"/>
  <c r="G73" i="15"/>
  <c r="L70" i="15"/>
  <c r="K70" i="15"/>
  <c r="J70" i="15"/>
  <c r="G70" i="15"/>
  <c r="L69" i="15"/>
  <c r="K69" i="15"/>
  <c r="J69" i="15"/>
  <c r="G69" i="15"/>
  <c r="L66" i="15"/>
  <c r="K66" i="15"/>
  <c r="J66" i="15"/>
  <c r="G66" i="15"/>
  <c r="L65" i="15"/>
  <c r="K65" i="15"/>
  <c r="J65" i="15"/>
  <c r="G65" i="15"/>
  <c r="L64" i="15"/>
  <c r="K64" i="15"/>
  <c r="J64" i="15"/>
  <c r="G64" i="15"/>
  <c r="L63" i="15"/>
  <c r="K63" i="15"/>
  <c r="J63" i="15"/>
  <c r="G63" i="15"/>
  <c r="L62" i="15"/>
  <c r="K62" i="15"/>
  <c r="J62" i="15"/>
  <c r="G62" i="15"/>
  <c r="L61" i="15"/>
  <c r="K61" i="15"/>
  <c r="J61" i="15"/>
  <c r="G61" i="15"/>
  <c r="L58" i="15"/>
  <c r="K58" i="15"/>
  <c r="J58" i="15"/>
  <c r="G58" i="15"/>
  <c r="L57" i="15"/>
  <c r="K57" i="15"/>
  <c r="J57" i="15"/>
  <c r="G57" i="15"/>
  <c r="L56" i="15"/>
  <c r="K56" i="15"/>
  <c r="J56" i="15"/>
  <c r="G56" i="15"/>
  <c r="L55" i="15"/>
  <c r="K55" i="15"/>
  <c r="J55" i="15"/>
  <c r="G55" i="15"/>
  <c r="L52" i="15"/>
  <c r="K52" i="15"/>
  <c r="J52" i="15"/>
  <c r="G52" i="15"/>
  <c r="L51" i="15"/>
  <c r="K51" i="15"/>
  <c r="J51" i="15"/>
  <c r="G51" i="15"/>
  <c r="L50" i="15"/>
  <c r="K50" i="15"/>
  <c r="J50" i="15"/>
  <c r="G50" i="15"/>
  <c r="L49" i="15"/>
  <c r="K49" i="15"/>
  <c r="J49" i="15"/>
  <c r="L48" i="15"/>
  <c r="K48" i="15"/>
  <c r="J48" i="15"/>
  <c r="G48" i="15"/>
  <c r="L47" i="15"/>
  <c r="K47" i="15"/>
  <c r="J47" i="15"/>
  <c r="G47" i="15"/>
  <c r="L46" i="15"/>
  <c r="K46" i="15"/>
  <c r="J46" i="15"/>
  <c r="G46" i="15"/>
  <c r="L43" i="15"/>
  <c r="K43" i="15"/>
  <c r="J43" i="15"/>
  <c r="G43" i="15"/>
  <c r="L42" i="15"/>
  <c r="K42" i="15"/>
  <c r="J42" i="15"/>
  <c r="G42" i="15"/>
  <c r="L41" i="15"/>
  <c r="K41" i="15"/>
  <c r="J41" i="15"/>
  <c r="G41" i="15"/>
  <c r="L40" i="15"/>
  <c r="K40" i="15"/>
  <c r="J40" i="15"/>
  <c r="G40" i="15"/>
  <c r="L37" i="15"/>
  <c r="K37" i="15"/>
  <c r="J37" i="15"/>
  <c r="G37" i="15"/>
  <c r="L36" i="15"/>
  <c r="K36" i="15"/>
  <c r="J36" i="15"/>
  <c r="G36" i="15"/>
  <c r="L35" i="15"/>
  <c r="K35" i="15"/>
  <c r="J35" i="15"/>
  <c r="G35" i="15"/>
  <c r="L34" i="15"/>
  <c r="K34" i="15"/>
  <c r="J34" i="15"/>
  <c r="G34" i="15"/>
  <c r="L33" i="15"/>
  <c r="K33" i="15"/>
  <c r="J33" i="15"/>
  <c r="G33" i="15"/>
  <c r="L32" i="15"/>
  <c r="K32" i="15"/>
  <c r="J32" i="15"/>
  <c r="G32" i="15"/>
  <c r="L29" i="15"/>
  <c r="K29" i="15"/>
  <c r="J29" i="15"/>
  <c r="G29" i="15"/>
  <c r="L28" i="15"/>
  <c r="K28" i="15"/>
  <c r="J28" i="15"/>
  <c r="G28" i="15"/>
  <c r="L27" i="15"/>
  <c r="K27" i="15"/>
  <c r="J27" i="15"/>
  <c r="G27" i="15"/>
  <c r="L26" i="15"/>
  <c r="K26" i="15"/>
  <c r="J26" i="15"/>
  <c r="G26" i="15"/>
  <c r="L25" i="15"/>
  <c r="K25" i="15"/>
  <c r="J25" i="15"/>
  <c r="G25" i="15"/>
  <c r="L24" i="15"/>
  <c r="K24" i="15"/>
  <c r="J24" i="15"/>
  <c r="G24" i="15"/>
  <c r="L23" i="15"/>
  <c r="K23" i="15"/>
  <c r="J23" i="15"/>
  <c r="G23" i="15"/>
  <c r="L22" i="15"/>
  <c r="K22" i="15"/>
  <c r="J22" i="15"/>
  <c r="G22" i="15"/>
  <c r="L21" i="15"/>
  <c r="K21" i="15"/>
  <c r="J21" i="15"/>
  <c r="G21" i="15"/>
  <c r="L20" i="15"/>
  <c r="K20" i="15"/>
  <c r="J20" i="15"/>
  <c r="L19" i="15"/>
  <c r="K19" i="15"/>
  <c r="J19" i="15"/>
  <c r="L16" i="15"/>
  <c r="K16" i="15"/>
  <c r="J16" i="15"/>
  <c r="L194" i="15" l="1"/>
  <c r="G43" i="12"/>
  <c r="F43" i="12"/>
  <c r="J1297" i="2"/>
  <c r="J1296" i="2"/>
  <c r="J1295" i="2"/>
  <c r="J1294" i="2"/>
  <c r="J1293" i="2"/>
  <c r="J1292" i="2"/>
  <c r="J1291" i="2"/>
  <c r="J1290" i="2"/>
  <c r="J1287" i="2"/>
  <c r="J1286" i="2"/>
  <c r="J1282" i="2"/>
  <c r="J1281" i="2"/>
  <c r="J1280" i="2"/>
  <c r="J1279" i="2"/>
  <c r="J1278" i="2"/>
  <c r="J1277" i="2"/>
  <c r="E1297" i="2"/>
  <c r="D1297" i="2"/>
  <c r="C1297" i="2"/>
  <c r="E1296" i="2"/>
  <c r="D1296" i="2"/>
  <c r="C1296" i="2"/>
  <c r="E1295" i="2"/>
  <c r="D1295" i="2"/>
  <c r="C1295" i="2"/>
  <c r="E1294" i="2"/>
  <c r="D1294" i="2"/>
  <c r="C1294" i="2"/>
  <c r="E1293" i="2"/>
  <c r="D1293" i="2"/>
  <c r="E1292" i="2"/>
  <c r="D1292" i="2"/>
  <c r="C1292" i="2"/>
  <c r="E1291" i="2"/>
  <c r="D1291" i="2"/>
  <c r="C1291" i="2"/>
  <c r="E1290" i="2"/>
  <c r="D1290" i="2"/>
  <c r="C1290" i="2"/>
  <c r="E1287" i="2"/>
  <c r="D1287" i="2"/>
  <c r="C1287" i="2"/>
  <c r="E1286" i="2"/>
  <c r="D1286" i="2"/>
  <c r="D1284" i="2"/>
  <c r="E1282" i="2"/>
  <c r="D1282" i="2"/>
  <c r="C1282" i="2"/>
  <c r="E1281" i="2"/>
  <c r="D1281" i="2"/>
  <c r="C1281" i="2"/>
  <c r="E1280" i="2"/>
  <c r="D1280" i="2"/>
  <c r="C1280" i="2"/>
  <c r="E1279" i="2"/>
  <c r="D1279" i="2"/>
  <c r="C1279" i="2"/>
  <c r="E1278" i="2"/>
  <c r="D1278" i="2"/>
  <c r="C1278" i="2"/>
  <c r="E1277" i="2"/>
  <c r="D1277" i="2"/>
  <c r="C1277" i="2"/>
  <c r="J1273" i="2"/>
  <c r="J1272" i="2"/>
  <c r="J1271" i="2"/>
  <c r="J1270" i="2"/>
  <c r="J1269" i="2"/>
  <c r="J1268" i="2"/>
  <c r="J1267" i="2"/>
  <c r="J1266" i="2"/>
  <c r="J1265" i="2"/>
  <c r="J1264" i="2"/>
  <c r="J1263" i="2"/>
  <c r="J1262" i="2"/>
  <c r="J1261" i="2"/>
  <c r="J1258" i="2"/>
  <c r="J1257" i="2"/>
  <c r="J1256" i="2"/>
  <c r="J1255" i="2"/>
  <c r="J1254" i="2"/>
  <c r="J1253" i="2"/>
  <c r="J1252" i="2"/>
  <c r="J1251" i="2"/>
  <c r="J1250" i="2"/>
  <c r="J1249" i="2"/>
  <c r="E1273" i="2"/>
  <c r="D1273" i="2"/>
  <c r="C1273" i="2"/>
  <c r="E1272" i="2"/>
  <c r="D1272" i="2"/>
  <c r="C1272" i="2"/>
  <c r="E1271" i="2"/>
  <c r="D1271" i="2"/>
  <c r="C1271" i="2"/>
  <c r="E1270" i="2"/>
  <c r="D1270" i="2"/>
  <c r="C1270" i="2"/>
  <c r="E1269" i="2"/>
  <c r="D1269" i="2"/>
  <c r="C1269" i="2"/>
  <c r="E1268" i="2"/>
  <c r="D1268" i="2"/>
  <c r="C1268" i="2"/>
  <c r="E1267" i="2"/>
  <c r="D1267" i="2"/>
  <c r="C1267" i="2"/>
  <c r="E1266" i="2"/>
  <c r="D1266" i="2"/>
  <c r="C1266" i="2"/>
  <c r="E1265" i="2"/>
  <c r="D1265" i="2"/>
  <c r="C1265" i="2"/>
  <c r="E1264" i="2"/>
  <c r="D1264" i="2"/>
  <c r="C1264" i="2"/>
  <c r="E1263" i="2"/>
  <c r="D1263" i="2"/>
  <c r="C1263" i="2"/>
  <c r="E1262" i="2"/>
  <c r="D1262" i="2"/>
  <c r="C1262" i="2"/>
  <c r="E1261" i="2"/>
  <c r="D1261" i="2"/>
  <c r="C1261" i="2"/>
  <c r="E1258" i="2"/>
  <c r="D1258" i="2"/>
  <c r="C1258" i="2"/>
  <c r="E1257" i="2"/>
  <c r="D1257" i="2"/>
  <c r="C1257" i="2"/>
  <c r="E1256" i="2"/>
  <c r="D1256" i="2"/>
  <c r="C1256" i="2"/>
  <c r="E1255" i="2"/>
  <c r="D1255" i="2"/>
  <c r="C1255" i="2"/>
  <c r="E1254" i="2"/>
  <c r="D1254" i="2"/>
  <c r="C1254" i="2"/>
  <c r="E1253" i="2"/>
  <c r="D1253" i="2"/>
  <c r="C1253" i="2"/>
  <c r="E1252" i="2"/>
  <c r="D1252" i="2"/>
  <c r="C1252" i="2"/>
  <c r="E1251" i="2"/>
  <c r="D1251" i="2"/>
  <c r="C1251" i="2"/>
  <c r="E1250" i="2"/>
  <c r="D1250" i="2"/>
  <c r="C1250" i="2"/>
  <c r="E1249" i="2"/>
  <c r="D1249" i="2"/>
  <c r="C1249" i="2"/>
  <c r="J1236" i="2"/>
  <c r="J1235" i="2"/>
  <c r="J1234" i="2"/>
  <c r="J1233" i="2"/>
  <c r="J1232" i="2"/>
  <c r="J1231" i="2"/>
  <c r="J1230" i="2"/>
  <c r="E1236" i="2"/>
  <c r="D1236" i="2"/>
  <c r="C1236" i="2"/>
  <c r="E1235" i="2"/>
  <c r="D1235" i="2"/>
  <c r="C1235" i="2"/>
  <c r="E1234" i="2"/>
  <c r="D1234" i="2"/>
  <c r="C1234" i="2"/>
  <c r="E1233" i="2"/>
  <c r="D1233" i="2"/>
  <c r="C1233" i="2"/>
  <c r="E1232" i="2"/>
  <c r="D1232" i="2"/>
  <c r="C1232" i="2"/>
  <c r="E1231" i="2"/>
  <c r="D1231" i="2"/>
  <c r="C1231" i="2"/>
  <c r="E1230" i="2"/>
  <c r="D1230" i="2"/>
  <c r="C1230" i="2"/>
  <c r="J1219" i="2"/>
  <c r="J1218" i="2"/>
  <c r="J1217" i="2"/>
  <c r="J1216" i="2"/>
  <c r="J1215" i="2"/>
  <c r="J1214" i="2"/>
  <c r="J1213" i="2"/>
  <c r="J1212" i="2"/>
  <c r="J1211" i="2"/>
  <c r="E1219" i="2"/>
  <c r="D1219" i="2"/>
  <c r="C1219" i="2"/>
  <c r="E1218" i="2"/>
  <c r="D1218" i="2"/>
  <c r="C1218" i="2"/>
  <c r="E1217" i="2"/>
  <c r="D1217" i="2"/>
  <c r="C1217" i="2"/>
  <c r="E1216" i="2"/>
  <c r="D1216" i="2"/>
  <c r="C1216" i="2"/>
  <c r="E1215" i="2"/>
  <c r="D1215" i="2"/>
  <c r="C1215" i="2"/>
  <c r="E1214" i="2"/>
  <c r="D1214" i="2"/>
  <c r="C1214" i="2"/>
  <c r="E1213" i="2"/>
  <c r="D1213" i="2"/>
  <c r="C1213" i="2"/>
  <c r="E1212" i="2"/>
  <c r="D1212" i="2"/>
  <c r="C1212" i="2"/>
  <c r="E1211" i="2"/>
  <c r="D1211" i="2"/>
  <c r="C1211" i="2"/>
  <c r="J1194" i="2"/>
  <c r="J1193" i="2"/>
  <c r="J1192" i="2"/>
  <c r="J1191" i="2"/>
  <c r="J1190" i="2"/>
  <c r="J1189" i="2"/>
  <c r="J1188" i="2"/>
  <c r="J1187" i="2"/>
  <c r="J1186" i="2"/>
  <c r="E1194" i="2"/>
  <c r="D1194" i="2"/>
  <c r="C1194" i="2"/>
  <c r="E1193" i="2"/>
  <c r="D1193" i="2"/>
  <c r="C1193" i="2"/>
  <c r="E1192" i="2"/>
  <c r="D1192" i="2"/>
  <c r="C1192" i="2"/>
  <c r="E1191" i="2"/>
  <c r="D1191" i="2"/>
  <c r="C1191" i="2"/>
  <c r="E1190" i="2"/>
  <c r="D1190" i="2"/>
  <c r="C1190" i="2"/>
  <c r="E1189" i="2"/>
  <c r="D1189" i="2"/>
  <c r="C1189" i="2"/>
  <c r="E1188" i="2"/>
  <c r="D1188" i="2"/>
  <c r="C1188" i="2"/>
  <c r="E1187" i="2"/>
  <c r="D1187" i="2"/>
  <c r="C1187" i="2"/>
  <c r="E1186" i="2"/>
  <c r="D1186" i="2"/>
  <c r="C1186" i="2"/>
  <c r="J1174" i="2"/>
  <c r="J1173" i="2"/>
  <c r="J1172" i="2"/>
  <c r="J1171" i="2"/>
  <c r="J1170" i="2"/>
  <c r="J1169" i="2"/>
  <c r="E1174" i="2"/>
  <c r="D1174" i="2"/>
  <c r="C1174" i="2"/>
  <c r="E1173" i="2"/>
  <c r="D1173" i="2"/>
  <c r="C1173" i="2"/>
  <c r="E1172" i="2"/>
  <c r="D1172" i="2"/>
  <c r="C1172" i="2"/>
  <c r="E1171" i="2"/>
  <c r="D1171" i="2"/>
  <c r="C1171" i="2"/>
  <c r="E1170" i="2"/>
  <c r="D1170" i="2"/>
  <c r="C1170" i="2"/>
  <c r="E1169" i="2"/>
  <c r="D1169" i="2"/>
  <c r="C1169" i="2"/>
  <c r="J1146" i="2"/>
  <c r="J1145" i="2"/>
  <c r="J1144" i="2"/>
  <c r="J1143" i="2"/>
  <c r="J1142" i="2"/>
  <c r="J1141" i="2"/>
  <c r="J1140" i="2"/>
  <c r="J1137" i="2"/>
  <c r="J1136" i="2"/>
  <c r="J1135" i="2"/>
  <c r="J1134" i="2"/>
  <c r="J1133" i="2"/>
  <c r="J1132" i="2"/>
  <c r="J1129" i="2"/>
  <c r="J1128" i="2"/>
  <c r="J1127" i="2"/>
  <c r="J1126" i="2"/>
  <c r="J1125" i="2"/>
  <c r="J1124" i="2"/>
  <c r="J1123" i="2"/>
  <c r="J1122" i="2"/>
  <c r="J1121" i="2"/>
  <c r="J1120" i="2"/>
  <c r="J1119" i="2"/>
  <c r="J1118" i="2"/>
  <c r="J1115" i="2"/>
  <c r="J1114" i="2"/>
  <c r="J1113" i="2"/>
  <c r="J1112" i="2"/>
  <c r="J1111" i="2"/>
  <c r="J1110" i="2"/>
  <c r="J1109" i="2"/>
  <c r="J1108" i="2"/>
  <c r="J1107" i="2"/>
  <c r="J1106" i="2"/>
  <c r="J1105" i="2"/>
  <c r="J1102" i="2"/>
  <c r="J1101" i="2"/>
  <c r="J1100" i="2"/>
  <c r="J1099" i="2"/>
  <c r="J1098" i="2"/>
  <c r="J1097" i="2"/>
  <c r="J1096" i="2"/>
  <c r="J1095" i="2"/>
  <c r="J1094" i="2"/>
  <c r="J1093" i="2"/>
  <c r="J1092" i="2"/>
  <c r="J1091" i="2"/>
  <c r="J1090" i="2"/>
  <c r="J1087" i="2"/>
  <c r="J1086" i="2"/>
  <c r="J1085" i="2"/>
  <c r="J1084" i="2"/>
  <c r="J1083" i="2"/>
  <c r="J1082" i="2"/>
  <c r="J1081" i="2"/>
  <c r="J1080" i="2"/>
  <c r="J1079" i="2"/>
  <c r="J1078" i="2"/>
  <c r="J1077" i="2"/>
  <c r="J1076" i="2"/>
  <c r="E1146" i="2"/>
  <c r="D1146" i="2"/>
  <c r="C1146" i="2"/>
  <c r="E1145" i="2"/>
  <c r="D1145" i="2"/>
  <c r="C1145" i="2"/>
  <c r="E1144" i="2"/>
  <c r="D1144" i="2"/>
  <c r="C1144" i="2"/>
  <c r="E1143" i="2"/>
  <c r="D1143" i="2"/>
  <c r="C1143" i="2"/>
  <c r="E1142" i="2"/>
  <c r="D1142" i="2"/>
  <c r="C1142" i="2"/>
  <c r="E1141" i="2"/>
  <c r="D1141" i="2"/>
  <c r="C1141" i="2"/>
  <c r="E1140" i="2"/>
  <c r="D1140" i="2"/>
  <c r="C1140" i="2"/>
  <c r="E1137" i="2"/>
  <c r="D1137" i="2"/>
  <c r="C1137" i="2"/>
  <c r="E1136" i="2"/>
  <c r="D1136" i="2"/>
  <c r="C1136" i="2"/>
  <c r="E1135" i="2"/>
  <c r="D1135" i="2"/>
  <c r="C1135" i="2"/>
  <c r="E1134" i="2"/>
  <c r="D1134" i="2"/>
  <c r="C1134" i="2"/>
  <c r="E1133" i="2"/>
  <c r="D1133" i="2"/>
  <c r="C1133" i="2"/>
  <c r="E1132" i="2"/>
  <c r="D1132" i="2"/>
  <c r="C1132" i="2"/>
  <c r="E1129" i="2"/>
  <c r="D1129" i="2"/>
  <c r="C1129" i="2"/>
  <c r="E1128" i="2"/>
  <c r="D1128" i="2"/>
  <c r="C1128" i="2"/>
  <c r="E1127" i="2"/>
  <c r="D1127" i="2"/>
  <c r="C1127" i="2"/>
  <c r="E1126" i="2"/>
  <c r="D1126" i="2"/>
  <c r="C1126" i="2"/>
  <c r="E1125" i="2"/>
  <c r="D1125" i="2"/>
  <c r="C1125" i="2"/>
  <c r="E1124" i="2"/>
  <c r="D1124" i="2"/>
  <c r="C1124" i="2"/>
  <c r="E1123" i="2"/>
  <c r="D1123" i="2"/>
  <c r="C1123" i="2"/>
  <c r="E1122" i="2"/>
  <c r="D1122" i="2"/>
  <c r="C1122" i="2"/>
  <c r="E1121" i="2"/>
  <c r="D1121" i="2"/>
  <c r="C1121" i="2"/>
  <c r="E1120" i="2"/>
  <c r="D1120" i="2"/>
  <c r="C1120" i="2"/>
  <c r="E1119" i="2"/>
  <c r="D1119" i="2"/>
  <c r="C1119" i="2"/>
  <c r="E1118" i="2"/>
  <c r="D1118" i="2"/>
  <c r="C1118" i="2"/>
  <c r="E1115" i="2"/>
  <c r="D1115" i="2"/>
  <c r="C1115" i="2"/>
  <c r="E1114" i="2"/>
  <c r="D1114" i="2"/>
  <c r="C1114" i="2"/>
  <c r="E1113" i="2"/>
  <c r="D1113" i="2"/>
  <c r="C1113" i="2"/>
  <c r="E1112" i="2"/>
  <c r="D1112" i="2"/>
  <c r="C1112" i="2"/>
  <c r="E1111" i="2"/>
  <c r="D1111" i="2"/>
  <c r="C1111" i="2"/>
  <c r="E1110" i="2"/>
  <c r="D1110" i="2"/>
  <c r="C1110" i="2"/>
  <c r="E1109" i="2"/>
  <c r="D1109" i="2"/>
  <c r="C1109" i="2"/>
  <c r="E1108" i="2"/>
  <c r="D1108" i="2"/>
  <c r="C1108" i="2"/>
  <c r="E1107" i="2"/>
  <c r="D1107" i="2"/>
  <c r="C1107" i="2"/>
  <c r="E1106" i="2"/>
  <c r="D1106" i="2"/>
  <c r="C1106" i="2"/>
  <c r="E1105" i="2"/>
  <c r="D1105" i="2"/>
  <c r="C1105" i="2"/>
  <c r="E1102" i="2"/>
  <c r="D1102" i="2"/>
  <c r="C1102" i="2"/>
  <c r="E1101" i="2"/>
  <c r="D1101" i="2"/>
  <c r="C1101" i="2"/>
  <c r="E1100" i="2"/>
  <c r="D1100" i="2"/>
  <c r="C1100" i="2"/>
  <c r="E1099" i="2"/>
  <c r="D1099" i="2"/>
  <c r="C1099" i="2"/>
  <c r="E1098" i="2"/>
  <c r="D1098" i="2"/>
  <c r="C1098" i="2"/>
  <c r="E1097" i="2"/>
  <c r="D1097" i="2"/>
  <c r="C1097" i="2"/>
  <c r="E1096" i="2"/>
  <c r="D1096" i="2"/>
  <c r="C1096" i="2"/>
  <c r="E1095" i="2"/>
  <c r="D1095" i="2"/>
  <c r="C1095" i="2"/>
  <c r="E1094" i="2"/>
  <c r="D1094" i="2"/>
  <c r="C1094" i="2"/>
  <c r="E1093" i="2"/>
  <c r="D1093" i="2"/>
  <c r="C1093" i="2"/>
  <c r="E1092" i="2"/>
  <c r="D1092" i="2"/>
  <c r="C1092" i="2"/>
  <c r="E1091" i="2"/>
  <c r="D1091" i="2"/>
  <c r="C1091" i="2"/>
  <c r="E1090" i="2"/>
  <c r="D1090" i="2"/>
  <c r="C1090" i="2"/>
  <c r="E1087" i="2"/>
  <c r="D1087" i="2"/>
  <c r="C1087" i="2"/>
  <c r="E1086" i="2"/>
  <c r="D1086" i="2"/>
  <c r="C1086" i="2"/>
  <c r="E1085" i="2"/>
  <c r="D1085" i="2"/>
  <c r="C1085" i="2"/>
  <c r="E1084" i="2"/>
  <c r="D1084" i="2"/>
  <c r="C1084" i="2"/>
  <c r="E1083" i="2"/>
  <c r="D1083" i="2"/>
  <c r="C1083" i="2"/>
  <c r="E1082" i="2"/>
  <c r="D1082" i="2"/>
  <c r="C1082" i="2"/>
  <c r="E1081" i="2"/>
  <c r="D1081" i="2"/>
  <c r="C1081" i="2"/>
  <c r="E1080" i="2"/>
  <c r="D1080" i="2"/>
  <c r="C1080" i="2"/>
  <c r="E1079" i="2"/>
  <c r="D1079" i="2"/>
  <c r="C1079" i="2"/>
  <c r="E1078" i="2"/>
  <c r="D1078" i="2"/>
  <c r="C1078" i="2"/>
  <c r="E1077" i="2"/>
  <c r="D1077" i="2"/>
  <c r="C1077" i="2"/>
  <c r="E1076" i="2"/>
  <c r="D1076" i="2"/>
  <c r="C1076" i="2"/>
  <c r="J1022" i="2"/>
  <c r="J1021" i="2"/>
  <c r="J1020" i="2"/>
  <c r="E1022" i="2"/>
  <c r="D1022" i="2"/>
  <c r="C1022" i="2"/>
  <c r="E1021" i="2"/>
  <c r="D1021" i="2"/>
  <c r="C1021" i="2"/>
  <c r="E1020" i="2"/>
  <c r="D1020" i="2"/>
  <c r="C1020" i="2"/>
  <c r="J741" i="2"/>
  <c r="J740" i="2"/>
  <c r="J739" i="2"/>
  <c r="J738" i="2"/>
  <c r="J737" i="2"/>
  <c r="J736" i="2"/>
  <c r="E741" i="2"/>
  <c r="D741" i="2"/>
  <c r="C741" i="2"/>
  <c r="E740" i="2"/>
  <c r="D740" i="2"/>
  <c r="C740" i="2"/>
  <c r="E739" i="2"/>
  <c r="D739" i="2"/>
  <c r="C739" i="2"/>
  <c r="E738" i="2"/>
  <c r="D738" i="2"/>
  <c r="C738" i="2"/>
  <c r="E737" i="2"/>
  <c r="D737" i="2"/>
  <c r="C737" i="2"/>
  <c r="E736" i="2"/>
  <c r="D736" i="2"/>
  <c r="C736" i="2"/>
  <c r="J717" i="2"/>
  <c r="J716" i="2"/>
  <c r="J715" i="2"/>
  <c r="J714" i="2"/>
  <c r="J713" i="2"/>
  <c r="J712" i="2"/>
  <c r="J711" i="2"/>
  <c r="J710" i="2"/>
  <c r="J709" i="2"/>
  <c r="J708" i="2"/>
  <c r="J707" i="2"/>
  <c r="J706" i="2"/>
  <c r="J705" i="2"/>
  <c r="J704" i="2"/>
  <c r="J703" i="2"/>
  <c r="J702" i="2"/>
  <c r="J701" i="2"/>
  <c r="J700" i="2"/>
  <c r="E717" i="2"/>
  <c r="D717" i="2"/>
  <c r="C717" i="2"/>
  <c r="E716" i="2"/>
  <c r="D716" i="2"/>
  <c r="C716" i="2"/>
  <c r="E715" i="2"/>
  <c r="D715" i="2"/>
  <c r="C715" i="2"/>
  <c r="E714" i="2"/>
  <c r="D714" i="2"/>
  <c r="C714" i="2"/>
  <c r="E713" i="2"/>
  <c r="D713" i="2"/>
  <c r="C713" i="2"/>
  <c r="E712" i="2"/>
  <c r="D712" i="2"/>
  <c r="C712" i="2"/>
  <c r="E711" i="2"/>
  <c r="D711" i="2"/>
  <c r="C711" i="2"/>
  <c r="E710" i="2"/>
  <c r="D710" i="2"/>
  <c r="C710" i="2"/>
  <c r="E709" i="2"/>
  <c r="D709" i="2"/>
  <c r="C709" i="2"/>
  <c r="E708" i="2"/>
  <c r="D708" i="2"/>
  <c r="C708" i="2"/>
  <c r="E707" i="2"/>
  <c r="D707" i="2"/>
  <c r="C707" i="2"/>
  <c r="E706" i="2"/>
  <c r="D706" i="2"/>
  <c r="C706" i="2"/>
  <c r="E705" i="2"/>
  <c r="D705" i="2"/>
  <c r="C705" i="2"/>
  <c r="E704" i="2"/>
  <c r="D704" i="2"/>
  <c r="C704" i="2"/>
  <c r="E703" i="2"/>
  <c r="D703" i="2"/>
  <c r="C703" i="2"/>
  <c r="E702" i="2"/>
  <c r="D702" i="2"/>
  <c r="C702" i="2"/>
  <c r="E701" i="2"/>
  <c r="D701" i="2"/>
  <c r="C701" i="2"/>
  <c r="E700" i="2"/>
  <c r="D700" i="2"/>
  <c r="C700" i="2"/>
  <c r="E699" i="2"/>
  <c r="D699" i="2"/>
  <c r="C699" i="2"/>
  <c r="E698" i="2"/>
  <c r="D698" i="2"/>
  <c r="C698" i="2"/>
  <c r="J613" i="2"/>
  <c r="J612" i="2"/>
  <c r="J611" i="2"/>
  <c r="J610" i="2"/>
  <c r="J609" i="2"/>
  <c r="E613" i="2"/>
  <c r="D613" i="2"/>
  <c r="C613" i="2"/>
  <c r="E612" i="2"/>
  <c r="D612" i="2"/>
  <c r="C612" i="2"/>
  <c r="E611" i="2"/>
  <c r="D611" i="2"/>
  <c r="C611" i="2"/>
  <c r="E610" i="2"/>
  <c r="D610" i="2"/>
  <c r="C610" i="2"/>
  <c r="E609" i="2"/>
  <c r="D609" i="2"/>
  <c r="C609" i="2"/>
  <c r="J548" i="2"/>
  <c r="J547" i="2"/>
  <c r="J546" i="2"/>
  <c r="J545" i="2"/>
  <c r="J544" i="2"/>
  <c r="J543" i="2"/>
  <c r="J542" i="2"/>
  <c r="J541" i="2"/>
  <c r="J540" i="2"/>
  <c r="J539" i="2"/>
  <c r="E548" i="2"/>
  <c r="D548" i="2"/>
  <c r="C548" i="2"/>
  <c r="E547" i="2"/>
  <c r="D547" i="2"/>
  <c r="C547" i="2"/>
  <c r="E546" i="2"/>
  <c r="D546" i="2"/>
  <c r="C546" i="2"/>
  <c r="E545" i="2"/>
  <c r="D545" i="2"/>
  <c r="C545" i="2"/>
  <c r="E544" i="2"/>
  <c r="D544" i="2"/>
  <c r="C544" i="2"/>
  <c r="E543" i="2"/>
  <c r="D543" i="2"/>
  <c r="C543" i="2"/>
  <c r="E542" i="2"/>
  <c r="D542" i="2"/>
  <c r="C542" i="2"/>
  <c r="E541" i="2"/>
  <c r="D541" i="2"/>
  <c r="C541" i="2"/>
  <c r="E540" i="2"/>
  <c r="D540" i="2"/>
  <c r="C540" i="2"/>
  <c r="E539" i="2"/>
  <c r="D539" i="2"/>
  <c r="C539" i="2"/>
  <c r="J528" i="2"/>
  <c r="J527" i="2"/>
  <c r="J526" i="2"/>
  <c r="J525" i="2"/>
  <c r="J524" i="2"/>
  <c r="E528" i="2"/>
  <c r="D528" i="2"/>
  <c r="C528" i="2"/>
  <c r="E527" i="2"/>
  <c r="D527" i="2"/>
  <c r="C527" i="2"/>
  <c r="E526" i="2"/>
  <c r="D526" i="2"/>
  <c r="C526" i="2"/>
  <c r="E525" i="2"/>
  <c r="D525" i="2"/>
  <c r="C525" i="2"/>
  <c r="E524" i="2"/>
  <c r="D524" i="2"/>
  <c r="C524" i="2"/>
  <c r="J387" i="2"/>
  <c r="J386" i="2"/>
  <c r="J385" i="2"/>
  <c r="J384" i="2"/>
  <c r="J383" i="2"/>
  <c r="J382" i="2"/>
  <c r="J381" i="2"/>
  <c r="J380" i="2"/>
  <c r="J379" i="2"/>
  <c r="E387" i="2"/>
  <c r="D387" i="2"/>
  <c r="C387" i="2"/>
  <c r="E386" i="2"/>
  <c r="D386" i="2"/>
  <c r="C386" i="2"/>
  <c r="E385" i="2"/>
  <c r="D385" i="2"/>
  <c r="C385" i="2"/>
  <c r="E384" i="2"/>
  <c r="D384" i="2"/>
  <c r="C384" i="2"/>
  <c r="E383" i="2"/>
  <c r="D383" i="2"/>
  <c r="C383" i="2"/>
  <c r="E382" i="2"/>
  <c r="D382" i="2"/>
  <c r="C382" i="2"/>
  <c r="E381" i="2"/>
  <c r="D381" i="2"/>
  <c r="C381" i="2"/>
  <c r="E380" i="2"/>
  <c r="D380" i="2"/>
  <c r="C380" i="2"/>
  <c r="E379" i="2"/>
  <c r="D379" i="2"/>
  <c r="C379" i="2"/>
  <c r="J321" i="2"/>
  <c r="J320" i="2"/>
  <c r="J319" i="2"/>
  <c r="J318" i="2"/>
  <c r="J317" i="2"/>
  <c r="E321" i="2"/>
  <c r="D321" i="2"/>
  <c r="C321" i="2"/>
  <c r="E320" i="2"/>
  <c r="D320" i="2"/>
  <c r="C320" i="2"/>
  <c r="E319" i="2"/>
  <c r="D319" i="2"/>
  <c r="C319" i="2"/>
  <c r="E318" i="2"/>
  <c r="D318" i="2"/>
  <c r="C318" i="2"/>
  <c r="E317" i="2"/>
  <c r="D317" i="2"/>
  <c r="C317" i="2"/>
  <c r="J284" i="2"/>
  <c r="J283" i="2"/>
  <c r="J282" i="2"/>
  <c r="J281" i="2"/>
  <c r="J280" i="2"/>
  <c r="J279" i="2"/>
  <c r="E284" i="2"/>
  <c r="D284" i="2"/>
  <c r="C284" i="2"/>
  <c r="E283" i="2"/>
  <c r="D283" i="2"/>
  <c r="C283" i="2"/>
  <c r="E282" i="2"/>
  <c r="D282" i="2"/>
  <c r="C282" i="2"/>
  <c r="E281" i="2"/>
  <c r="D281" i="2"/>
  <c r="C281" i="2"/>
  <c r="E280" i="2"/>
  <c r="D280" i="2"/>
  <c r="C280" i="2"/>
  <c r="E279" i="2"/>
  <c r="D279" i="2"/>
  <c r="C279" i="2"/>
  <c r="J264" i="2"/>
  <c r="J263" i="2"/>
  <c r="J262" i="2"/>
  <c r="J261" i="2"/>
  <c r="J260" i="2"/>
  <c r="J259" i="2"/>
  <c r="E264" i="2"/>
  <c r="D264" i="2"/>
  <c r="C264" i="2"/>
  <c r="E263" i="2"/>
  <c r="D263" i="2"/>
  <c r="C263" i="2"/>
  <c r="E262" i="2"/>
  <c r="D262" i="2"/>
  <c r="C262" i="2"/>
  <c r="E261" i="2"/>
  <c r="D261" i="2"/>
  <c r="C261" i="2"/>
  <c r="E260" i="2"/>
  <c r="D260" i="2"/>
  <c r="C260" i="2"/>
  <c r="E259" i="2"/>
  <c r="D259" i="2"/>
  <c r="C259" i="2"/>
  <c r="J151" i="2"/>
  <c r="J150" i="2"/>
  <c r="J149" i="2"/>
  <c r="J148" i="2"/>
  <c r="J147" i="2"/>
  <c r="J146" i="2"/>
  <c r="J145" i="2"/>
  <c r="J144" i="2"/>
  <c r="J143" i="2"/>
  <c r="J142" i="2"/>
  <c r="E151" i="2"/>
  <c r="D151" i="2"/>
  <c r="C151" i="2"/>
  <c r="E150" i="2"/>
  <c r="D150" i="2"/>
  <c r="C150" i="2"/>
  <c r="E149" i="2"/>
  <c r="D149" i="2"/>
  <c r="C149" i="2"/>
  <c r="E148" i="2"/>
  <c r="D148" i="2"/>
  <c r="C148" i="2"/>
  <c r="E147" i="2"/>
  <c r="D147" i="2"/>
  <c r="C147" i="2"/>
  <c r="E146" i="2"/>
  <c r="D146" i="2"/>
  <c r="C146" i="2"/>
  <c r="E145" i="2"/>
  <c r="D145" i="2"/>
  <c r="C145" i="2"/>
  <c r="E144" i="2"/>
  <c r="D144" i="2"/>
  <c r="C144" i="2"/>
  <c r="E143" i="2"/>
  <c r="D143" i="2"/>
  <c r="C143" i="2"/>
  <c r="E142" i="2"/>
  <c r="D142" i="2"/>
  <c r="C142" i="2"/>
  <c r="E141" i="2"/>
  <c r="D141" i="2"/>
  <c r="C141" i="2"/>
  <c r="J4" i="2"/>
  <c r="J3" i="2"/>
  <c r="E4" i="2"/>
  <c r="D4" i="2"/>
  <c r="C4" i="2"/>
  <c r="E3" i="2"/>
  <c r="D3" i="2"/>
  <c r="C3" i="2"/>
  <c r="E1289" i="2"/>
  <c r="D1289" i="2"/>
  <c r="D1276" i="2"/>
  <c r="E1260" i="2"/>
  <c r="D1260" i="2"/>
  <c r="C1260" i="2"/>
  <c r="E1248" i="2"/>
  <c r="D1248" i="2"/>
  <c r="C1248" i="2"/>
  <c r="E1229" i="2"/>
  <c r="D1229" i="2"/>
  <c r="C1229" i="2"/>
  <c r="E1210" i="2"/>
  <c r="D1210" i="2"/>
  <c r="C1210" i="2"/>
  <c r="E1185" i="2"/>
  <c r="D1185" i="2"/>
  <c r="C1185" i="2"/>
  <c r="E1168" i="2"/>
  <c r="D1168" i="2"/>
  <c r="C1168" i="2"/>
  <c r="E1139" i="2"/>
  <c r="D1139" i="2"/>
  <c r="C1139" i="2"/>
  <c r="E1131" i="2"/>
  <c r="D1131" i="2"/>
  <c r="C1131" i="2"/>
  <c r="E1117" i="2"/>
  <c r="D1117" i="2"/>
  <c r="C1117" i="2"/>
  <c r="E1104" i="2"/>
  <c r="D1104" i="2"/>
  <c r="C1104" i="2"/>
  <c r="E1089" i="2"/>
  <c r="D1089" i="2"/>
  <c r="C1089" i="2"/>
  <c r="E1075" i="2"/>
  <c r="D1075" i="2"/>
  <c r="C1075" i="2"/>
  <c r="E1019" i="2"/>
  <c r="D1019" i="2"/>
  <c r="C1019" i="2"/>
  <c r="E735" i="2"/>
  <c r="D735" i="2"/>
  <c r="C735" i="2"/>
  <c r="E697" i="2"/>
  <c r="D697" i="2"/>
  <c r="C697" i="2"/>
  <c r="E608" i="2"/>
  <c r="D608" i="2"/>
  <c r="C608" i="2"/>
  <c r="E538" i="2"/>
  <c r="D538" i="2"/>
  <c r="C538" i="2"/>
  <c r="E523" i="2"/>
  <c r="D523" i="2"/>
  <c r="C523" i="2"/>
  <c r="E378" i="2"/>
  <c r="D378" i="2"/>
  <c r="C378" i="2"/>
  <c r="E316" i="2"/>
  <c r="D316" i="2"/>
  <c r="C316" i="2"/>
  <c r="E278" i="2"/>
  <c r="D278" i="2"/>
  <c r="C278" i="2"/>
  <c r="E258" i="2"/>
  <c r="D258" i="2"/>
  <c r="C258" i="2"/>
  <c r="E140" i="2"/>
  <c r="D140" i="2"/>
  <c r="C140" i="2"/>
  <c r="E2" i="2"/>
  <c r="D2" i="2"/>
  <c r="C2" i="2"/>
  <c r="J1246" i="2"/>
  <c r="G1246" i="2"/>
  <c r="E1246" i="2"/>
  <c r="D1246" i="2"/>
  <c r="C1246" i="2"/>
  <c r="J1245" i="2"/>
  <c r="G1245" i="2"/>
  <c r="E1245" i="2"/>
  <c r="D1245" i="2"/>
  <c r="C1245" i="2"/>
  <c r="J1244" i="2"/>
  <c r="G1244" i="2"/>
  <c r="E1244" i="2"/>
  <c r="D1244" i="2"/>
  <c r="C1244" i="2"/>
  <c r="J1243" i="2"/>
  <c r="G1243" i="2"/>
  <c r="E1243" i="2"/>
  <c r="D1243" i="2"/>
  <c r="C1243" i="2"/>
  <c r="J1242" i="2"/>
  <c r="G1242" i="2"/>
  <c r="E1242" i="2"/>
  <c r="D1242" i="2"/>
  <c r="C1242" i="2"/>
  <c r="J1241" i="2"/>
  <c r="G1241" i="2"/>
  <c r="E1241" i="2"/>
  <c r="D1241" i="2"/>
  <c r="C1241" i="2"/>
  <c r="J1240" i="2"/>
  <c r="G1240" i="2"/>
  <c r="E1240" i="2"/>
  <c r="D1240" i="2"/>
  <c r="C1240" i="2"/>
  <c r="J1227" i="2"/>
  <c r="G1227" i="2"/>
  <c r="E1227" i="2"/>
  <c r="D1227" i="2"/>
  <c r="C1227" i="2"/>
  <c r="J1226" i="2"/>
  <c r="G1226" i="2"/>
  <c r="E1226" i="2"/>
  <c r="D1226" i="2"/>
  <c r="C1226" i="2"/>
  <c r="J1225" i="2"/>
  <c r="G1225" i="2"/>
  <c r="E1225" i="2"/>
  <c r="D1225" i="2"/>
  <c r="C1225" i="2"/>
  <c r="J1224" i="2"/>
  <c r="G1224" i="2"/>
  <c r="E1224" i="2"/>
  <c r="D1224" i="2"/>
  <c r="C1224" i="2"/>
  <c r="J1223" i="2"/>
  <c r="G1223" i="2"/>
  <c r="E1223" i="2"/>
  <c r="D1223" i="2"/>
  <c r="C1223" i="2"/>
  <c r="J1208" i="2"/>
  <c r="G1208" i="2"/>
  <c r="E1208" i="2"/>
  <c r="D1208" i="2"/>
  <c r="C1208" i="2"/>
  <c r="J1207" i="2"/>
  <c r="G1207" i="2"/>
  <c r="E1207" i="2"/>
  <c r="D1207" i="2"/>
  <c r="C1207" i="2"/>
  <c r="J1206" i="2"/>
  <c r="G1206" i="2"/>
  <c r="E1206" i="2"/>
  <c r="D1206" i="2"/>
  <c r="C1206" i="2"/>
  <c r="J1202" i="2"/>
  <c r="G1202" i="2"/>
  <c r="E1202" i="2"/>
  <c r="D1202" i="2"/>
  <c r="C1202" i="2"/>
  <c r="J1201" i="2"/>
  <c r="G1201" i="2"/>
  <c r="E1201" i="2"/>
  <c r="D1201" i="2"/>
  <c r="C1201" i="2"/>
  <c r="J1200" i="2"/>
  <c r="G1200" i="2"/>
  <c r="E1200" i="2"/>
  <c r="D1200" i="2"/>
  <c r="C1200" i="2"/>
  <c r="J1199" i="2"/>
  <c r="G1199" i="2"/>
  <c r="E1199" i="2"/>
  <c r="D1199" i="2"/>
  <c r="C1199" i="2"/>
  <c r="J1198" i="2"/>
  <c r="G1198" i="2"/>
  <c r="E1198" i="2"/>
  <c r="D1198" i="2"/>
  <c r="C1198" i="2"/>
  <c r="J1183" i="2"/>
  <c r="G1183" i="2"/>
  <c r="E1183" i="2"/>
  <c r="D1183" i="2"/>
  <c r="C1183" i="2"/>
  <c r="J1182" i="2"/>
  <c r="G1182" i="2"/>
  <c r="E1182" i="2"/>
  <c r="D1182" i="2"/>
  <c r="C1182" i="2"/>
  <c r="J1181" i="2"/>
  <c r="G1181" i="2"/>
  <c r="E1181" i="2"/>
  <c r="D1181" i="2"/>
  <c r="C1181" i="2"/>
  <c r="J1180" i="2"/>
  <c r="G1180" i="2"/>
  <c r="E1180" i="2"/>
  <c r="D1180" i="2"/>
  <c r="C1180" i="2"/>
  <c r="J1179" i="2"/>
  <c r="G1179" i="2"/>
  <c r="E1179" i="2"/>
  <c r="D1179" i="2"/>
  <c r="C1179" i="2"/>
  <c r="J1178" i="2"/>
  <c r="G1178" i="2"/>
  <c r="E1178" i="2"/>
  <c r="D1178" i="2"/>
  <c r="C1178" i="2"/>
  <c r="J1166" i="2"/>
  <c r="G1166" i="2"/>
  <c r="E1166" i="2"/>
  <c r="D1166" i="2"/>
  <c r="C1166" i="2"/>
  <c r="J1165" i="2"/>
  <c r="G1165" i="2"/>
  <c r="E1165" i="2"/>
  <c r="D1165" i="2"/>
  <c r="C1165" i="2"/>
  <c r="J1164" i="2"/>
  <c r="G1164" i="2"/>
  <c r="E1164" i="2"/>
  <c r="D1164" i="2"/>
  <c r="C1164" i="2"/>
  <c r="J1163" i="2"/>
  <c r="G1163" i="2"/>
  <c r="E1163" i="2"/>
  <c r="D1163" i="2"/>
  <c r="C1163" i="2"/>
  <c r="J1162" i="2"/>
  <c r="G1162" i="2"/>
  <c r="E1162" i="2"/>
  <c r="D1162" i="2"/>
  <c r="C1162" i="2"/>
  <c r="J1161" i="2"/>
  <c r="G1161" i="2"/>
  <c r="E1161" i="2"/>
  <c r="D1161" i="2"/>
  <c r="C1161" i="2"/>
  <c r="J1160" i="2"/>
  <c r="G1160" i="2"/>
  <c r="E1160" i="2"/>
  <c r="D1160" i="2"/>
  <c r="C1160" i="2"/>
  <c r="J1159" i="2"/>
  <c r="G1159" i="2"/>
  <c r="E1159" i="2"/>
  <c r="D1159" i="2"/>
  <c r="C1159" i="2"/>
  <c r="J1158" i="2"/>
  <c r="G1158" i="2"/>
  <c r="E1158" i="2"/>
  <c r="D1158" i="2"/>
  <c r="C1158" i="2"/>
  <c r="J1155" i="2"/>
  <c r="G1155" i="2"/>
  <c r="E1155" i="2"/>
  <c r="D1155" i="2"/>
  <c r="C1155" i="2"/>
  <c r="J1154" i="2"/>
  <c r="G1154" i="2"/>
  <c r="E1154" i="2"/>
  <c r="D1154" i="2"/>
  <c r="C1154" i="2"/>
  <c r="J1153" i="2"/>
  <c r="G1153" i="2"/>
  <c r="E1153" i="2"/>
  <c r="D1153" i="2"/>
  <c r="C1153" i="2"/>
  <c r="J1152" i="2"/>
  <c r="G1152" i="2"/>
  <c r="E1152" i="2"/>
  <c r="D1152" i="2"/>
  <c r="C1152" i="2"/>
  <c r="J1151" i="2"/>
  <c r="G1151" i="2"/>
  <c r="E1151" i="2"/>
  <c r="D1151" i="2"/>
  <c r="C1151" i="2"/>
  <c r="J1150" i="2"/>
  <c r="G1150" i="2"/>
  <c r="E1150" i="2"/>
  <c r="D1150" i="2"/>
  <c r="C1150" i="2"/>
  <c r="J1073" i="2"/>
  <c r="G1073" i="2"/>
  <c r="E1073" i="2"/>
  <c r="D1073" i="2"/>
  <c r="C1073" i="2"/>
  <c r="J1070" i="2"/>
  <c r="G1070" i="2"/>
  <c r="E1070" i="2"/>
  <c r="D1070" i="2"/>
  <c r="C1070" i="2"/>
  <c r="J1069" i="2"/>
  <c r="G1069" i="2"/>
  <c r="E1069" i="2"/>
  <c r="D1069" i="2"/>
  <c r="C1069" i="2"/>
  <c r="J1068" i="2"/>
  <c r="G1068" i="2"/>
  <c r="E1068" i="2"/>
  <c r="D1068" i="2"/>
  <c r="C1068" i="2"/>
  <c r="J1067" i="2"/>
  <c r="G1067" i="2"/>
  <c r="E1067" i="2"/>
  <c r="D1067" i="2"/>
  <c r="C1067" i="2"/>
  <c r="J1066" i="2"/>
  <c r="G1066" i="2"/>
  <c r="E1066" i="2"/>
  <c r="D1066" i="2"/>
  <c r="C1066" i="2"/>
  <c r="G1065" i="2"/>
  <c r="E1065" i="2"/>
  <c r="D1065" i="2"/>
  <c r="C1065" i="2"/>
  <c r="J1062" i="2"/>
  <c r="G1062" i="2"/>
  <c r="E1062" i="2"/>
  <c r="D1062" i="2"/>
  <c r="C1062" i="2"/>
  <c r="J1061" i="2"/>
  <c r="G1061" i="2"/>
  <c r="E1061" i="2"/>
  <c r="D1061" i="2"/>
  <c r="C1061" i="2"/>
  <c r="J1060" i="2"/>
  <c r="G1060" i="2"/>
  <c r="E1060" i="2"/>
  <c r="D1060" i="2"/>
  <c r="C1060" i="2"/>
  <c r="J1059" i="2"/>
  <c r="G1059" i="2"/>
  <c r="E1059" i="2"/>
  <c r="D1059" i="2"/>
  <c r="C1059" i="2"/>
  <c r="J1058" i="2"/>
  <c r="G1058" i="2"/>
  <c r="E1058" i="2"/>
  <c r="D1058" i="2"/>
  <c r="C1058" i="2"/>
  <c r="J1057" i="2"/>
  <c r="G1057" i="2"/>
  <c r="E1057" i="2"/>
  <c r="D1057" i="2"/>
  <c r="C1057" i="2"/>
  <c r="J1056" i="2"/>
  <c r="G1056" i="2"/>
  <c r="E1056" i="2"/>
  <c r="D1056" i="2"/>
  <c r="C1056" i="2"/>
  <c r="J1053" i="2"/>
  <c r="G1053" i="2"/>
  <c r="E1053" i="2"/>
  <c r="D1053" i="2"/>
  <c r="C1053" i="2"/>
  <c r="J1052" i="2"/>
  <c r="G1052" i="2"/>
  <c r="E1052" i="2"/>
  <c r="D1052" i="2"/>
  <c r="C1052" i="2"/>
  <c r="J1051" i="2"/>
  <c r="G1051" i="2"/>
  <c r="E1051" i="2"/>
  <c r="D1051" i="2"/>
  <c r="C1051" i="2"/>
  <c r="J1050" i="2"/>
  <c r="G1050" i="2"/>
  <c r="E1050" i="2"/>
  <c r="D1050" i="2"/>
  <c r="C1050" i="2"/>
  <c r="J1047" i="2"/>
  <c r="G1047" i="2"/>
  <c r="E1047" i="2"/>
  <c r="D1047" i="2"/>
  <c r="C1047" i="2"/>
  <c r="J1046" i="2"/>
  <c r="G1046" i="2"/>
  <c r="E1046" i="2"/>
  <c r="D1046" i="2"/>
  <c r="C1046" i="2"/>
  <c r="J1045" i="2"/>
  <c r="G1045" i="2"/>
  <c r="E1045" i="2"/>
  <c r="D1045" i="2"/>
  <c r="C1045" i="2"/>
  <c r="J1044" i="2"/>
  <c r="G1044" i="2"/>
  <c r="E1044" i="2"/>
  <c r="D1044" i="2"/>
  <c r="C1044" i="2"/>
  <c r="J1043" i="2"/>
  <c r="G1043" i="2"/>
  <c r="E1043" i="2"/>
  <c r="D1043" i="2"/>
  <c r="C1043" i="2"/>
  <c r="J1042" i="2"/>
  <c r="G1042" i="2"/>
  <c r="E1042" i="2"/>
  <c r="D1042" i="2"/>
  <c r="C1042" i="2"/>
  <c r="J1041" i="2"/>
  <c r="G1041" i="2"/>
  <c r="E1041" i="2"/>
  <c r="D1041" i="2"/>
  <c r="C1041" i="2"/>
  <c r="J1040" i="2"/>
  <c r="G1040" i="2"/>
  <c r="E1040" i="2"/>
  <c r="D1040" i="2"/>
  <c r="C1040" i="2"/>
  <c r="J1039" i="2"/>
  <c r="G1039" i="2"/>
  <c r="E1039" i="2"/>
  <c r="D1039" i="2"/>
  <c r="C1039" i="2"/>
  <c r="J1036" i="2"/>
  <c r="G1036" i="2"/>
  <c r="E1036" i="2"/>
  <c r="D1036" i="2"/>
  <c r="C1036" i="2"/>
  <c r="J1035" i="2"/>
  <c r="G1035" i="2"/>
  <c r="E1035" i="2"/>
  <c r="D1035" i="2"/>
  <c r="C1035" i="2"/>
  <c r="J1034" i="2"/>
  <c r="G1034" i="2"/>
  <c r="E1034" i="2"/>
  <c r="D1034" i="2"/>
  <c r="C1034" i="2"/>
  <c r="J1033" i="2"/>
  <c r="G1033" i="2"/>
  <c r="E1033" i="2"/>
  <c r="D1033" i="2"/>
  <c r="C1033" i="2"/>
  <c r="J1030" i="2"/>
  <c r="G1030" i="2"/>
  <c r="E1030" i="2"/>
  <c r="D1030" i="2"/>
  <c r="C1030" i="2"/>
  <c r="J1029" i="2"/>
  <c r="G1029" i="2"/>
  <c r="E1029" i="2"/>
  <c r="D1029" i="2"/>
  <c r="C1029" i="2"/>
  <c r="J1028" i="2"/>
  <c r="G1028" i="2"/>
  <c r="E1028" i="2"/>
  <c r="D1028" i="2"/>
  <c r="C1028" i="2"/>
  <c r="J1027" i="2"/>
  <c r="G1027" i="2"/>
  <c r="E1027" i="2"/>
  <c r="D1027" i="2"/>
  <c r="C1027" i="2"/>
  <c r="J1026" i="2"/>
  <c r="G1026" i="2"/>
  <c r="E1026" i="2"/>
  <c r="D1026" i="2"/>
  <c r="C1026" i="2"/>
  <c r="J1017" i="2"/>
  <c r="G1017" i="2"/>
  <c r="E1017" i="2"/>
  <c r="D1017" i="2"/>
  <c r="C1017" i="2"/>
  <c r="J1016" i="2"/>
  <c r="G1016" i="2"/>
  <c r="E1016" i="2"/>
  <c r="D1016" i="2"/>
  <c r="C1016" i="2"/>
  <c r="J1015" i="2"/>
  <c r="G1015" i="2"/>
  <c r="E1015" i="2"/>
  <c r="D1015" i="2"/>
  <c r="C1015" i="2"/>
  <c r="J1012" i="2"/>
  <c r="G1012" i="2"/>
  <c r="E1012" i="2"/>
  <c r="D1012" i="2"/>
  <c r="C1012" i="2"/>
  <c r="J1011" i="2"/>
  <c r="G1011" i="2"/>
  <c r="E1011" i="2"/>
  <c r="D1011" i="2"/>
  <c r="C1011" i="2"/>
  <c r="J1010" i="2"/>
  <c r="G1010" i="2"/>
  <c r="E1010" i="2"/>
  <c r="D1010" i="2"/>
  <c r="C1010" i="2"/>
  <c r="J1009" i="2"/>
  <c r="G1009" i="2"/>
  <c r="E1009" i="2"/>
  <c r="D1009" i="2"/>
  <c r="C1009" i="2"/>
  <c r="J1008" i="2"/>
  <c r="G1008" i="2"/>
  <c r="E1008" i="2"/>
  <c r="D1008" i="2"/>
  <c r="C1008" i="2"/>
  <c r="J1007" i="2"/>
  <c r="G1007" i="2"/>
  <c r="E1007" i="2"/>
  <c r="D1007" i="2"/>
  <c r="C1007" i="2"/>
  <c r="J1004" i="2"/>
  <c r="G1004" i="2"/>
  <c r="E1004" i="2"/>
  <c r="D1004" i="2"/>
  <c r="C1004" i="2"/>
  <c r="J1003" i="2"/>
  <c r="G1003" i="2"/>
  <c r="E1003" i="2"/>
  <c r="D1003" i="2"/>
  <c r="C1003" i="2"/>
  <c r="J1002" i="2"/>
  <c r="G1002" i="2"/>
  <c r="E1002" i="2"/>
  <c r="D1002" i="2"/>
  <c r="C1002" i="2"/>
  <c r="J1001" i="2"/>
  <c r="G1001" i="2"/>
  <c r="E1001" i="2"/>
  <c r="D1001" i="2"/>
  <c r="C1001" i="2"/>
  <c r="J1000" i="2"/>
  <c r="G1000" i="2"/>
  <c r="E1000" i="2"/>
  <c r="D1000" i="2"/>
  <c r="C1000" i="2"/>
  <c r="J997" i="2"/>
  <c r="G997" i="2"/>
  <c r="E997" i="2"/>
  <c r="D997" i="2"/>
  <c r="C997" i="2"/>
  <c r="J996" i="2"/>
  <c r="G996" i="2"/>
  <c r="E996" i="2"/>
  <c r="D996" i="2"/>
  <c r="C996" i="2"/>
  <c r="J995" i="2"/>
  <c r="G995" i="2"/>
  <c r="E995" i="2"/>
  <c r="D995" i="2"/>
  <c r="C995" i="2"/>
  <c r="J994" i="2"/>
  <c r="G994" i="2"/>
  <c r="E994" i="2"/>
  <c r="D994" i="2"/>
  <c r="C994" i="2"/>
  <c r="J993" i="2"/>
  <c r="G993" i="2"/>
  <c r="E993" i="2"/>
  <c r="D993" i="2"/>
  <c r="C993" i="2"/>
  <c r="J990" i="2"/>
  <c r="G990" i="2"/>
  <c r="E990" i="2"/>
  <c r="D990" i="2"/>
  <c r="C990" i="2"/>
  <c r="J989" i="2"/>
  <c r="G989" i="2"/>
  <c r="E989" i="2"/>
  <c r="D989" i="2"/>
  <c r="C989" i="2"/>
  <c r="J988" i="2"/>
  <c r="G988" i="2"/>
  <c r="E988" i="2"/>
  <c r="D988" i="2"/>
  <c r="C988" i="2"/>
  <c r="J987" i="2"/>
  <c r="G987" i="2"/>
  <c r="E987" i="2"/>
  <c r="D987" i="2"/>
  <c r="C987" i="2"/>
  <c r="J986" i="2"/>
  <c r="G986" i="2"/>
  <c r="E986" i="2"/>
  <c r="D986" i="2"/>
  <c r="C986" i="2"/>
  <c r="J985" i="2"/>
  <c r="G985" i="2"/>
  <c r="E985" i="2"/>
  <c r="D985" i="2"/>
  <c r="C985" i="2"/>
  <c r="J984" i="2"/>
  <c r="G984" i="2"/>
  <c r="E984" i="2"/>
  <c r="D984" i="2"/>
  <c r="C984" i="2"/>
  <c r="J983" i="2"/>
  <c r="G983" i="2"/>
  <c r="E983" i="2"/>
  <c r="D983" i="2"/>
  <c r="C983" i="2"/>
  <c r="J982" i="2"/>
  <c r="G982" i="2"/>
  <c r="E982" i="2"/>
  <c r="D982" i="2"/>
  <c r="C982" i="2"/>
  <c r="J981" i="2"/>
  <c r="G981" i="2"/>
  <c r="E981" i="2"/>
  <c r="D981" i="2"/>
  <c r="C981" i="2"/>
  <c r="J980" i="2"/>
  <c r="G980" i="2"/>
  <c r="E980" i="2"/>
  <c r="D980" i="2"/>
  <c r="C980" i="2"/>
  <c r="J979" i="2"/>
  <c r="G979" i="2"/>
  <c r="E979" i="2"/>
  <c r="D979" i="2"/>
  <c r="C979" i="2"/>
  <c r="J978" i="2"/>
  <c r="G978" i="2"/>
  <c r="E978" i="2"/>
  <c r="D978" i="2"/>
  <c r="C978" i="2"/>
  <c r="G977" i="2"/>
  <c r="E977" i="2"/>
  <c r="D977" i="2"/>
  <c r="C977" i="2"/>
  <c r="G976" i="2"/>
  <c r="E976" i="2"/>
  <c r="D976" i="2"/>
  <c r="C976" i="2"/>
  <c r="J973" i="2"/>
  <c r="G973" i="2"/>
  <c r="E973" i="2"/>
  <c r="D973" i="2"/>
  <c r="C973" i="2"/>
  <c r="J972" i="2"/>
  <c r="G972" i="2"/>
  <c r="E972" i="2"/>
  <c r="D972" i="2"/>
  <c r="C972" i="2"/>
  <c r="J971" i="2"/>
  <c r="G971" i="2"/>
  <c r="E971" i="2"/>
  <c r="D971" i="2"/>
  <c r="C971" i="2"/>
  <c r="J970" i="2"/>
  <c r="G970" i="2"/>
  <c r="E970" i="2"/>
  <c r="D970" i="2"/>
  <c r="C970" i="2"/>
  <c r="J969" i="2"/>
  <c r="G969" i="2"/>
  <c r="E969" i="2"/>
  <c r="D969" i="2"/>
  <c r="C969" i="2"/>
  <c r="J968" i="2"/>
  <c r="G968" i="2"/>
  <c r="E968" i="2"/>
  <c r="D968" i="2"/>
  <c r="C968" i="2"/>
  <c r="J965" i="2"/>
  <c r="G965" i="2"/>
  <c r="E965" i="2"/>
  <c r="D965" i="2"/>
  <c r="C965" i="2"/>
  <c r="J964" i="2"/>
  <c r="G964" i="2"/>
  <c r="E964" i="2"/>
  <c r="D964" i="2"/>
  <c r="C964" i="2"/>
  <c r="J963" i="2"/>
  <c r="G963" i="2"/>
  <c r="E963" i="2"/>
  <c r="D963" i="2"/>
  <c r="C963" i="2"/>
  <c r="J962" i="2"/>
  <c r="G962" i="2"/>
  <c r="E962" i="2"/>
  <c r="D962" i="2"/>
  <c r="C962" i="2"/>
  <c r="J961" i="2"/>
  <c r="G961" i="2"/>
  <c r="E961" i="2"/>
  <c r="D961" i="2"/>
  <c r="C961" i="2"/>
  <c r="J960" i="2"/>
  <c r="G960" i="2"/>
  <c r="E960" i="2"/>
  <c r="D960" i="2"/>
  <c r="C960" i="2"/>
  <c r="J957" i="2"/>
  <c r="G957" i="2"/>
  <c r="E957" i="2"/>
  <c r="D957" i="2"/>
  <c r="C957" i="2"/>
  <c r="J956" i="2"/>
  <c r="G956" i="2"/>
  <c r="E956" i="2"/>
  <c r="D956" i="2"/>
  <c r="C956" i="2"/>
  <c r="J955" i="2"/>
  <c r="G955" i="2"/>
  <c r="E955" i="2"/>
  <c r="D955" i="2"/>
  <c r="C955" i="2"/>
  <c r="J954" i="2"/>
  <c r="G954" i="2"/>
  <c r="E954" i="2"/>
  <c r="D954" i="2"/>
  <c r="C954" i="2"/>
  <c r="J953" i="2"/>
  <c r="G953" i="2"/>
  <c r="E953" i="2"/>
  <c r="D953" i="2"/>
  <c r="C953" i="2"/>
  <c r="J952" i="2"/>
  <c r="G952" i="2"/>
  <c r="E952" i="2"/>
  <c r="D952" i="2"/>
  <c r="C952" i="2"/>
  <c r="J949" i="2"/>
  <c r="G949" i="2"/>
  <c r="E949" i="2"/>
  <c r="D949" i="2"/>
  <c r="C949" i="2"/>
  <c r="J948" i="2"/>
  <c r="G948" i="2"/>
  <c r="E948" i="2"/>
  <c r="D948" i="2"/>
  <c r="C948" i="2"/>
  <c r="J947" i="2"/>
  <c r="G947" i="2"/>
  <c r="E947" i="2"/>
  <c r="D947" i="2"/>
  <c r="C947" i="2"/>
  <c r="J946" i="2"/>
  <c r="G946" i="2"/>
  <c r="E946" i="2"/>
  <c r="D946" i="2"/>
  <c r="C946" i="2"/>
  <c r="J945" i="2"/>
  <c r="G945" i="2"/>
  <c r="E945" i="2"/>
  <c r="D945" i="2"/>
  <c r="C945" i="2"/>
  <c r="J944" i="2"/>
  <c r="G944" i="2"/>
  <c r="E944" i="2"/>
  <c r="D944" i="2"/>
  <c r="C944" i="2"/>
  <c r="J941" i="2"/>
  <c r="G941" i="2"/>
  <c r="E941" i="2"/>
  <c r="D941" i="2"/>
  <c r="C941" i="2"/>
  <c r="J940" i="2"/>
  <c r="G940" i="2"/>
  <c r="E940" i="2"/>
  <c r="D940" i="2"/>
  <c r="C940" i="2"/>
  <c r="J939" i="2"/>
  <c r="G939" i="2"/>
  <c r="E939" i="2"/>
  <c r="D939" i="2"/>
  <c r="C939" i="2"/>
  <c r="J938" i="2"/>
  <c r="G938" i="2"/>
  <c r="E938" i="2"/>
  <c r="D938" i="2"/>
  <c r="C938" i="2"/>
  <c r="J937" i="2"/>
  <c r="G937" i="2"/>
  <c r="E937" i="2"/>
  <c r="D937" i="2"/>
  <c r="C937" i="2"/>
  <c r="J936" i="2"/>
  <c r="G936" i="2"/>
  <c r="E936" i="2"/>
  <c r="D936" i="2"/>
  <c r="C936" i="2"/>
  <c r="J933" i="2"/>
  <c r="G933" i="2"/>
  <c r="E933" i="2"/>
  <c r="D933" i="2"/>
  <c r="C933" i="2"/>
  <c r="J932" i="2"/>
  <c r="G932" i="2"/>
  <c r="E932" i="2"/>
  <c r="D932" i="2"/>
  <c r="C932" i="2"/>
  <c r="J931" i="2"/>
  <c r="G931" i="2"/>
  <c r="E931" i="2"/>
  <c r="D931" i="2"/>
  <c r="C931" i="2"/>
  <c r="J930" i="2"/>
  <c r="G930" i="2"/>
  <c r="E930" i="2"/>
  <c r="D930" i="2"/>
  <c r="C930" i="2"/>
  <c r="J929" i="2"/>
  <c r="G929" i="2"/>
  <c r="E929" i="2"/>
  <c r="D929" i="2"/>
  <c r="C929" i="2"/>
  <c r="J928" i="2"/>
  <c r="G928" i="2"/>
  <c r="E928" i="2"/>
  <c r="D928" i="2"/>
  <c r="C928" i="2"/>
  <c r="J927" i="2"/>
  <c r="G927" i="2"/>
  <c r="E927" i="2"/>
  <c r="D927" i="2"/>
  <c r="C927" i="2"/>
  <c r="J926" i="2"/>
  <c r="G926" i="2"/>
  <c r="E926" i="2"/>
  <c r="D926" i="2"/>
  <c r="C926" i="2"/>
  <c r="J925" i="2"/>
  <c r="G925" i="2"/>
  <c r="E925" i="2"/>
  <c r="D925" i="2"/>
  <c r="C925" i="2"/>
  <c r="J924" i="2"/>
  <c r="G924" i="2"/>
  <c r="E924" i="2"/>
  <c r="D924" i="2"/>
  <c r="C924" i="2"/>
  <c r="J923" i="2"/>
  <c r="G923" i="2"/>
  <c r="E923" i="2"/>
  <c r="D923" i="2"/>
  <c r="C923" i="2"/>
  <c r="J922" i="2"/>
  <c r="G922" i="2"/>
  <c r="E922" i="2"/>
  <c r="D922" i="2"/>
  <c r="C922" i="2"/>
  <c r="J921" i="2"/>
  <c r="G921" i="2"/>
  <c r="E921" i="2"/>
  <c r="D921" i="2"/>
  <c r="C921" i="2"/>
  <c r="J918" i="2"/>
  <c r="G918" i="2"/>
  <c r="E918" i="2"/>
  <c r="D918" i="2"/>
  <c r="C918" i="2"/>
  <c r="J917" i="2"/>
  <c r="G917" i="2"/>
  <c r="E917" i="2"/>
  <c r="D917" i="2"/>
  <c r="C917" i="2"/>
  <c r="J916" i="2"/>
  <c r="G916" i="2"/>
  <c r="E916" i="2"/>
  <c r="D916" i="2"/>
  <c r="C916" i="2"/>
  <c r="J915" i="2"/>
  <c r="G915" i="2"/>
  <c r="E915" i="2"/>
  <c r="D915" i="2"/>
  <c r="C915" i="2"/>
  <c r="J914" i="2"/>
  <c r="G914" i="2"/>
  <c r="E914" i="2"/>
  <c r="D914" i="2"/>
  <c r="C914" i="2"/>
  <c r="J913" i="2"/>
  <c r="G913" i="2"/>
  <c r="E913" i="2"/>
  <c r="D913" i="2"/>
  <c r="C913" i="2"/>
  <c r="J912" i="2"/>
  <c r="G912" i="2"/>
  <c r="E912" i="2"/>
  <c r="D912" i="2"/>
  <c r="C912" i="2"/>
  <c r="J911" i="2"/>
  <c r="G911" i="2"/>
  <c r="E911" i="2"/>
  <c r="D911" i="2"/>
  <c r="C911" i="2"/>
  <c r="J910" i="2"/>
  <c r="G910" i="2"/>
  <c r="E910" i="2"/>
  <c r="D910" i="2"/>
  <c r="C910" i="2"/>
  <c r="J909" i="2"/>
  <c r="G909" i="2"/>
  <c r="E909" i="2"/>
  <c r="D909" i="2"/>
  <c r="C909" i="2"/>
  <c r="J905" i="2"/>
  <c r="G905" i="2"/>
  <c r="E905" i="2"/>
  <c r="D905" i="2"/>
  <c r="C905" i="2"/>
  <c r="J904" i="2"/>
  <c r="G904" i="2"/>
  <c r="E904" i="2"/>
  <c r="D904" i="2"/>
  <c r="C904" i="2"/>
  <c r="J903" i="2"/>
  <c r="G903" i="2"/>
  <c r="E903" i="2"/>
  <c r="D903" i="2"/>
  <c r="C903" i="2"/>
  <c r="J902" i="2"/>
  <c r="G902" i="2"/>
  <c r="E902" i="2"/>
  <c r="D902" i="2"/>
  <c r="C902" i="2"/>
  <c r="J901" i="2"/>
  <c r="G901" i="2"/>
  <c r="E901" i="2"/>
  <c r="D901" i="2"/>
  <c r="C901" i="2"/>
  <c r="J900" i="2"/>
  <c r="G900" i="2"/>
  <c r="E900" i="2"/>
  <c r="D900" i="2"/>
  <c r="C900" i="2"/>
  <c r="J899" i="2"/>
  <c r="G899" i="2"/>
  <c r="E899" i="2"/>
  <c r="D899" i="2"/>
  <c r="C899" i="2"/>
  <c r="J898" i="2"/>
  <c r="G898" i="2"/>
  <c r="E898" i="2"/>
  <c r="D898" i="2"/>
  <c r="C898" i="2"/>
  <c r="J897" i="2"/>
  <c r="G897" i="2"/>
  <c r="E897" i="2"/>
  <c r="D897" i="2"/>
  <c r="C897" i="2"/>
  <c r="J896" i="2"/>
  <c r="G896" i="2"/>
  <c r="E896" i="2"/>
  <c r="D896" i="2"/>
  <c r="C896" i="2"/>
  <c r="J893" i="2"/>
  <c r="G893" i="2"/>
  <c r="E893" i="2"/>
  <c r="D893" i="2"/>
  <c r="C893" i="2"/>
  <c r="J892" i="2"/>
  <c r="G892" i="2"/>
  <c r="E892" i="2"/>
  <c r="D892" i="2"/>
  <c r="C892" i="2"/>
  <c r="J891" i="2"/>
  <c r="G891" i="2"/>
  <c r="E891" i="2"/>
  <c r="D891" i="2"/>
  <c r="C891" i="2"/>
  <c r="J890" i="2"/>
  <c r="G890" i="2"/>
  <c r="E890" i="2"/>
  <c r="D890" i="2"/>
  <c r="C890" i="2"/>
  <c r="J889" i="2"/>
  <c r="G889" i="2"/>
  <c r="E889" i="2"/>
  <c r="D889" i="2"/>
  <c r="C889" i="2"/>
  <c r="J888" i="2"/>
  <c r="G888" i="2"/>
  <c r="E888" i="2"/>
  <c r="D888" i="2"/>
  <c r="C888" i="2"/>
  <c r="J887" i="2"/>
  <c r="G887" i="2"/>
  <c r="E887" i="2"/>
  <c r="D887" i="2"/>
  <c r="C887" i="2"/>
  <c r="J886" i="2"/>
  <c r="G886" i="2"/>
  <c r="E886" i="2"/>
  <c r="D886" i="2"/>
  <c r="C886" i="2"/>
  <c r="J885" i="2"/>
  <c r="G885" i="2"/>
  <c r="E885" i="2"/>
  <c r="D885" i="2"/>
  <c r="C885" i="2"/>
  <c r="J884" i="2"/>
  <c r="G884" i="2"/>
  <c r="E884" i="2"/>
  <c r="D884" i="2"/>
  <c r="C884" i="2"/>
  <c r="J881" i="2"/>
  <c r="G881" i="2"/>
  <c r="E881" i="2"/>
  <c r="D881" i="2"/>
  <c r="C881" i="2"/>
  <c r="J880" i="2"/>
  <c r="G880" i="2"/>
  <c r="E880" i="2"/>
  <c r="D880" i="2"/>
  <c r="C880" i="2"/>
  <c r="J879" i="2"/>
  <c r="G879" i="2"/>
  <c r="E879" i="2"/>
  <c r="D879" i="2"/>
  <c r="C879" i="2"/>
  <c r="J878" i="2"/>
  <c r="G878" i="2"/>
  <c r="E878" i="2"/>
  <c r="D878" i="2"/>
  <c r="C878" i="2"/>
  <c r="J877" i="2"/>
  <c r="G877" i="2"/>
  <c r="E877" i="2"/>
  <c r="D877" i="2"/>
  <c r="C877" i="2"/>
  <c r="J876" i="2"/>
  <c r="G876" i="2"/>
  <c r="E876" i="2"/>
  <c r="D876" i="2"/>
  <c r="C876" i="2"/>
  <c r="J875" i="2"/>
  <c r="G875" i="2"/>
  <c r="E875" i="2"/>
  <c r="D875" i="2"/>
  <c r="C875" i="2"/>
  <c r="J874" i="2"/>
  <c r="G874" i="2"/>
  <c r="E874" i="2"/>
  <c r="D874" i="2"/>
  <c r="C874" i="2"/>
  <c r="J871" i="2"/>
  <c r="G871" i="2"/>
  <c r="E871" i="2"/>
  <c r="D871" i="2"/>
  <c r="C871" i="2"/>
  <c r="J870" i="2"/>
  <c r="G870" i="2"/>
  <c r="E870" i="2"/>
  <c r="D870" i="2"/>
  <c r="C870" i="2"/>
  <c r="J869" i="2"/>
  <c r="G869" i="2"/>
  <c r="E869" i="2"/>
  <c r="D869" i="2"/>
  <c r="C869" i="2"/>
  <c r="J865" i="2"/>
  <c r="G865" i="2"/>
  <c r="E865" i="2"/>
  <c r="D865" i="2"/>
  <c r="C865" i="2"/>
  <c r="J864" i="2"/>
  <c r="G864" i="2"/>
  <c r="E864" i="2"/>
  <c r="D864" i="2"/>
  <c r="C864" i="2"/>
  <c r="J863" i="2"/>
  <c r="G863" i="2"/>
  <c r="E863" i="2"/>
  <c r="D863" i="2"/>
  <c r="C863" i="2"/>
  <c r="J862" i="2"/>
  <c r="G862" i="2"/>
  <c r="E862" i="2"/>
  <c r="D862" i="2"/>
  <c r="C862" i="2"/>
  <c r="J861" i="2"/>
  <c r="G861" i="2"/>
  <c r="E861" i="2"/>
  <c r="D861" i="2"/>
  <c r="C861" i="2"/>
  <c r="G860" i="2"/>
  <c r="E860" i="2"/>
  <c r="D860" i="2"/>
  <c r="C860" i="2"/>
  <c r="J857" i="2"/>
  <c r="G857" i="2"/>
  <c r="E857" i="2"/>
  <c r="D857" i="2"/>
  <c r="C857" i="2"/>
  <c r="J853" i="2"/>
  <c r="G853" i="2"/>
  <c r="E853" i="2"/>
  <c r="D853" i="2"/>
  <c r="C853" i="2"/>
  <c r="J852" i="2"/>
  <c r="G852" i="2"/>
  <c r="E852" i="2"/>
  <c r="D852" i="2"/>
  <c r="C852" i="2"/>
  <c r="J851" i="2"/>
  <c r="G851" i="2"/>
  <c r="E851" i="2"/>
  <c r="D851" i="2"/>
  <c r="C851" i="2"/>
  <c r="J850" i="2"/>
  <c r="G850" i="2"/>
  <c r="E850" i="2"/>
  <c r="D850" i="2"/>
  <c r="C850" i="2"/>
  <c r="J846" i="2"/>
  <c r="G846" i="2"/>
  <c r="E846" i="2"/>
  <c r="D846" i="2"/>
  <c r="C846" i="2"/>
  <c r="J845" i="2"/>
  <c r="G845" i="2"/>
  <c r="E845" i="2"/>
  <c r="D845" i="2"/>
  <c r="C845" i="2"/>
  <c r="J844" i="2"/>
  <c r="G844" i="2"/>
  <c r="E844" i="2"/>
  <c r="D844" i="2"/>
  <c r="C844" i="2"/>
  <c r="J841" i="2"/>
  <c r="G841" i="2"/>
  <c r="E841" i="2"/>
  <c r="D841" i="2"/>
  <c r="C841" i="2"/>
  <c r="J840" i="2"/>
  <c r="G840" i="2"/>
  <c r="E840" i="2"/>
  <c r="D840" i="2"/>
  <c r="C840" i="2"/>
  <c r="J839" i="2"/>
  <c r="G839" i="2"/>
  <c r="E839" i="2"/>
  <c r="D839" i="2"/>
  <c r="C839" i="2"/>
  <c r="J838" i="2"/>
  <c r="G838" i="2"/>
  <c r="E838" i="2"/>
  <c r="D838" i="2"/>
  <c r="C838" i="2"/>
  <c r="J835" i="2"/>
  <c r="G835" i="2"/>
  <c r="E835" i="2"/>
  <c r="D835" i="2"/>
  <c r="C835" i="2"/>
  <c r="J834" i="2"/>
  <c r="G834" i="2"/>
  <c r="E834" i="2"/>
  <c r="D834" i="2"/>
  <c r="C834" i="2"/>
  <c r="J833" i="2"/>
  <c r="G833" i="2"/>
  <c r="E833" i="2"/>
  <c r="D833" i="2"/>
  <c r="C833" i="2"/>
  <c r="J832" i="2"/>
  <c r="G832" i="2"/>
  <c r="E832" i="2"/>
  <c r="D832" i="2"/>
  <c r="C832" i="2"/>
  <c r="J831" i="2"/>
  <c r="G831" i="2"/>
  <c r="E831" i="2"/>
  <c r="D831" i="2"/>
  <c r="C831" i="2"/>
  <c r="J828" i="2"/>
  <c r="G828" i="2"/>
  <c r="E828" i="2"/>
  <c r="D828" i="2"/>
  <c r="C828" i="2"/>
  <c r="J827" i="2"/>
  <c r="G827" i="2"/>
  <c r="E827" i="2"/>
  <c r="D827" i="2"/>
  <c r="C827" i="2"/>
  <c r="J824" i="2"/>
  <c r="G824" i="2"/>
  <c r="E824" i="2"/>
  <c r="D824" i="2"/>
  <c r="C824" i="2"/>
  <c r="J823" i="2"/>
  <c r="G823" i="2"/>
  <c r="E823" i="2"/>
  <c r="D823" i="2"/>
  <c r="C823" i="2"/>
  <c r="J822" i="2"/>
  <c r="G822" i="2"/>
  <c r="E822" i="2"/>
  <c r="D822" i="2"/>
  <c r="C822" i="2"/>
  <c r="J821" i="2"/>
  <c r="G821" i="2"/>
  <c r="E821" i="2"/>
  <c r="D821" i="2"/>
  <c r="C821" i="2"/>
  <c r="J818" i="2"/>
  <c r="G818" i="2"/>
  <c r="E818" i="2"/>
  <c r="D818" i="2"/>
  <c r="C818" i="2"/>
  <c r="J817" i="2"/>
  <c r="G817" i="2"/>
  <c r="E817" i="2"/>
  <c r="D817" i="2"/>
  <c r="C817" i="2"/>
  <c r="J816" i="2"/>
  <c r="G816" i="2"/>
  <c r="E816" i="2"/>
  <c r="D816" i="2"/>
  <c r="C816" i="2"/>
  <c r="J815" i="2"/>
  <c r="G815" i="2"/>
  <c r="E815" i="2"/>
  <c r="D815" i="2"/>
  <c r="C815" i="2"/>
  <c r="J812" i="2"/>
  <c r="G812" i="2"/>
  <c r="E812" i="2"/>
  <c r="D812" i="2"/>
  <c r="C812" i="2"/>
  <c r="J811" i="2"/>
  <c r="G811" i="2"/>
  <c r="E811" i="2"/>
  <c r="D811" i="2"/>
  <c r="C811" i="2"/>
  <c r="J810" i="2"/>
  <c r="G810" i="2"/>
  <c r="E810" i="2"/>
  <c r="D810" i="2"/>
  <c r="C810" i="2"/>
  <c r="J809" i="2"/>
  <c r="G809" i="2"/>
  <c r="E809" i="2"/>
  <c r="D809" i="2"/>
  <c r="C809" i="2"/>
  <c r="J806" i="2"/>
  <c r="G806" i="2"/>
  <c r="E806" i="2"/>
  <c r="D806" i="2"/>
  <c r="C806" i="2"/>
  <c r="J805" i="2"/>
  <c r="G805" i="2"/>
  <c r="E805" i="2"/>
  <c r="D805" i="2"/>
  <c r="C805" i="2"/>
  <c r="J804" i="2"/>
  <c r="G804" i="2"/>
  <c r="E804" i="2"/>
  <c r="D804" i="2"/>
  <c r="C804" i="2"/>
  <c r="J803" i="2"/>
  <c r="G803" i="2"/>
  <c r="E803" i="2"/>
  <c r="D803" i="2"/>
  <c r="C803" i="2"/>
  <c r="J802" i="2"/>
  <c r="G802" i="2"/>
  <c r="E802" i="2"/>
  <c r="D802" i="2"/>
  <c r="C802" i="2"/>
  <c r="J799" i="2"/>
  <c r="G799" i="2"/>
  <c r="E799" i="2"/>
  <c r="D799" i="2"/>
  <c r="C799" i="2"/>
  <c r="J798" i="2"/>
  <c r="G798" i="2"/>
  <c r="E798" i="2"/>
  <c r="D798" i="2"/>
  <c r="C798" i="2"/>
  <c r="J797" i="2"/>
  <c r="G797" i="2"/>
  <c r="E797" i="2"/>
  <c r="D797" i="2"/>
  <c r="C797" i="2"/>
  <c r="J796" i="2"/>
  <c r="G796" i="2"/>
  <c r="E796" i="2"/>
  <c r="D796" i="2"/>
  <c r="C796" i="2"/>
  <c r="J793" i="2"/>
  <c r="G793" i="2"/>
  <c r="E793" i="2"/>
  <c r="D793" i="2"/>
  <c r="C793" i="2"/>
  <c r="J792" i="2"/>
  <c r="G792" i="2"/>
  <c r="E792" i="2"/>
  <c r="D792" i="2"/>
  <c r="C792" i="2"/>
  <c r="J791" i="2"/>
  <c r="G791" i="2"/>
  <c r="E791" i="2"/>
  <c r="D791" i="2"/>
  <c r="C791" i="2"/>
  <c r="J790" i="2"/>
  <c r="G790" i="2"/>
  <c r="E790" i="2"/>
  <c r="D790" i="2"/>
  <c r="C790" i="2"/>
  <c r="J789" i="2"/>
  <c r="G789" i="2"/>
  <c r="E789" i="2"/>
  <c r="D789" i="2"/>
  <c r="C789" i="2"/>
  <c r="J786" i="2"/>
  <c r="G786" i="2"/>
  <c r="E786" i="2"/>
  <c r="D786" i="2"/>
  <c r="C786" i="2"/>
  <c r="J785" i="2"/>
  <c r="G785" i="2"/>
  <c r="E785" i="2"/>
  <c r="D785" i="2"/>
  <c r="C785" i="2"/>
  <c r="J784" i="2"/>
  <c r="G784" i="2"/>
  <c r="E784" i="2"/>
  <c r="D784" i="2"/>
  <c r="C784" i="2"/>
  <c r="J781" i="2"/>
  <c r="G781" i="2"/>
  <c r="E781" i="2"/>
  <c r="D781" i="2"/>
  <c r="C781" i="2"/>
  <c r="J780" i="2"/>
  <c r="G780" i="2"/>
  <c r="E780" i="2"/>
  <c r="D780" i="2"/>
  <c r="C780" i="2"/>
  <c r="J779" i="2"/>
  <c r="G779" i="2"/>
  <c r="E779" i="2"/>
  <c r="D779" i="2"/>
  <c r="C779" i="2"/>
  <c r="J778" i="2"/>
  <c r="G778" i="2"/>
  <c r="E778" i="2"/>
  <c r="D778" i="2"/>
  <c r="C778" i="2"/>
  <c r="J777" i="2"/>
  <c r="G777" i="2"/>
  <c r="E777" i="2"/>
  <c r="D777" i="2"/>
  <c r="C777" i="2"/>
  <c r="J774" i="2"/>
  <c r="G774" i="2"/>
  <c r="E774" i="2"/>
  <c r="D774" i="2"/>
  <c r="C774" i="2"/>
  <c r="J773" i="2"/>
  <c r="G773" i="2"/>
  <c r="E773" i="2"/>
  <c r="D773" i="2"/>
  <c r="C773" i="2"/>
  <c r="J772" i="2"/>
  <c r="G772" i="2"/>
  <c r="E772" i="2"/>
  <c r="D772" i="2"/>
  <c r="C772" i="2"/>
  <c r="J771" i="2"/>
  <c r="G771" i="2"/>
  <c r="E771" i="2"/>
  <c r="D771" i="2"/>
  <c r="C771" i="2"/>
  <c r="J768" i="2"/>
  <c r="G768" i="2"/>
  <c r="E768" i="2"/>
  <c r="D768" i="2"/>
  <c r="C768" i="2"/>
  <c r="J767" i="2"/>
  <c r="G767" i="2"/>
  <c r="E767" i="2"/>
  <c r="D767" i="2"/>
  <c r="C767" i="2"/>
  <c r="J766" i="2"/>
  <c r="G766" i="2"/>
  <c r="E766" i="2"/>
  <c r="D766" i="2"/>
  <c r="C766" i="2"/>
  <c r="J765" i="2"/>
  <c r="G765" i="2"/>
  <c r="E765" i="2"/>
  <c r="D765" i="2"/>
  <c r="C765" i="2"/>
  <c r="J762" i="2"/>
  <c r="G762" i="2"/>
  <c r="E762" i="2"/>
  <c r="D762" i="2"/>
  <c r="C762" i="2"/>
  <c r="J761" i="2"/>
  <c r="G761" i="2"/>
  <c r="E761" i="2"/>
  <c r="D761" i="2"/>
  <c r="C761" i="2"/>
  <c r="J760" i="2"/>
  <c r="G760" i="2"/>
  <c r="E760" i="2"/>
  <c r="D760" i="2"/>
  <c r="C760" i="2"/>
  <c r="J759" i="2"/>
  <c r="G759" i="2"/>
  <c r="E759" i="2"/>
  <c r="D759" i="2"/>
  <c r="C759" i="2"/>
  <c r="J758" i="2"/>
  <c r="G758" i="2"/>
  <c r="E758" i="2"/>
  <c r="D758" i="2"/>
  <c r="C758" i="2"/>
  <c r="J755" i="2"/>
  <c r="G755" i="2"/>
  <c r="E755" i="2"/>
  <c r="D755" i="2"/>
  <c r="C755" i="2"/>
  <c r="J754" i="2"/>
  <c r="G754" i="2"/>
  <c r="E754" i="2"/>
  <c r="D754" i="2"/>
  <c r="C754" i="2"/>
  <c r="J753" i="2"/>
  <c r="G753" i="2"/>
  <c r="E753" i="2"/>
  <c r="D753" i="2"/>
  <c r="C753" i="2"/>
  <c r="J752" i="2"/>
  <c r="G752" i="2"/>
  <c r="E752" i="2"/>
  <c r="D752" i="2"/>
  <c r="C752" i="2"/>
  <c r="J751" i="2"/>
  <c r="G751" i="2"/>
  <c r="E751" i="2"/>
  <c r="D751" i="2"/>
  <c r="C751" i="2"/>
  <c r="J748" i="2"/>
  <c r="G748" i="2"/>
  <c r="E748" i="2"/>
  <c r="D748" i="2"/>
  <c r="C748" i="2"/>
  <c r="J747" i="2"/>
  <c r="G747" i="2"/>
  <c r="E747" i="2"/>
  <c r="D747" i="2"/>
  <c r="C747" i="2"/>
  <c r="J746" i="2"/>
  <c r="G746" i="2"/>
  <c r="E746" i="2"/>
  <c r="D746" i="2"/>
  <c r="C746" i="2"/>
  <c r="J745" i="2"/>
  <c r="G745" i="2"/>
  <c r="E745" i="2"/>
  <c r="D745" i="2"/>
  <c r="C745" i="2"/>
  <c r="J733" i="2"/>
  <c r="G733" i="2"/>
  <c r="E733" i="2"/>
  <c r="D733" i="2"/>
  <c r="C733" i="2"/>
  <c r="J732" i="2"/>
  <c r="G732" i="2"/>
  <c r="E732" i="2"/>
  <c r="D732" i="2"/>
  <c r="C732" i="2"/>
  <c r="J731" i="2"/>
  <c r="G731" i="2"/>
  <c r="E731" i="2"/>
  <c r="D731" i="2"/>
  <c r="C731" i="2"/>
  <c r="J730" i="2"/>
  <c r="G730" i="2"/>
  <c r="E730" i="2"/>
  <c r="D730" i="2"/>
  <c r="C730" i="2"/>
  <c r="J727" i="2"/>
  <c r="G727" i="2"/>
  <c r="E727" i="2"/>
  <c r="D727" i="2"/>
  <c r="C727" i="2"/>
  <c r="J726" i="2"/>
  <c r="G726" i="2"/>
  <c r="E726" i="2"/>
  <c r="D726" i="2"/>
  <c r="C726" i="2"/>
  <c r="J725" i="2"/>
  <c r="G725" i="2"/>
  <c r="E725" i="2"/>
  <c r="D725" i="2"/>
  <c r="C725" i="2"/>
  <c r="J722" i="2"/>
  <c r="G722" i="2"/>
  <c r="E722" i="2"/>
  <c r="D722" i="2"/>
  <c r="C722" i="2"/>
  <c r="J721" i="2"/>
  <c r="G721" i="2"/>
  <c r="E721" i="2"/>
  <c r="D721" i="2"/>
  <c r="C721" i="2"/>
  <c r="J695" i="2"/>
  <c r="G695" i="2"/>
  <c r="E695" i="2"/>
  <c r="D695" i="2"/>
  <c r="C695" i="2"/>
  <c r="J694" i="2"/>
  <c r="G694" i="2"/>
  <c r="E694" i="2"/>
  <c r="D694" i="2"/>
  <c r="C694" i="2"/>
  <c r="J693" i="2"/>
  <c r="G693" i="2"/>
  <c r="E693" i="2"/>
  <c r="D693" i="2"/>
  <c r="C693" i="2"/>
  <c r="J692" i="2"/>
  <c r="G692" i="2"/>
  <c r="E692" i="2"/>
  <c r="D692" i="2"/>
  <c r="C692" i="2"/>
  <c r="J691" i="2"/>
  <c r="G691" i="2"/>
  <c r="E691" i="2"/>
  <c r="D691" i="2"/>
  <c r="C691" i="2"/>
  <c r="J690" i="2"/>
  <c r="G690" i="2"/>
  <c r="E690" i="2"/>
  <c r="D690" i="2"/>
  <c r="C690" i="2"/>
  <c r="J689" i="2"/>
  <c r="G689" i="2"/>
  <c r="E689" i="2"/>
  <c r="D689" i="2"/>
  <c r="C689" i="2"/>
  <c r="J686" i="2"/>
  <c r="G686" i="2"/>
  <c r="E686" i="2"/>
  <c r="D686" i="2"/>
  <c r="C686" i="2"/>
  <c r="J685" i="2"/>
  <c r="G685" i="2"/>
  <c r="E685" i="2"/>
  <c r="D685" i="2"/>
  <c r="C685" i="2"/>
  <c r="J684" i="2"/>
  <c r="G684" i="2"/>
  <c r="E684" i="2"/>
  <c r="D684" i="2"/>
  <c r="C684" i="2"/>
  <c r="J683" i="2"/>
  <c r="G683" i="2"/>
  <c r="E683" i="2"/>
  <c r="D683" i="2"/>
  <c r="C683" i="2"/>
  <c r="J682" i="2"/>
  <c r="G682" i="2"/>
  <c r="E682" i="2"/>
  <c r="D682" i="2"/>
  <c r="C682" i="2"/>
  <c r="J681" i="2"/>
  <c r="G681" i="2"/>
  <c r="E681" i="2"/>
  <c r="D681" i="2"/>
  <c r="C681" i="2"/>
  <c r="J680" i="2"/>
  <c r="G680" i="2"/>
  <c r="E680" i="2"/>
  <c r="D680" i="2"/>
  <c r="C680" i="2"/>
  <c r="J676" i="2"/>
  <c r="G676" i="2"/>
  <c r="E676" i="2"/>
  <c r="D676" i="2"/>
  <c r="C676" i="2"/>
  <c r="J675" i="2"/>
  <c r="G675" i="2"/>
  <c r="E675" i="2"/>
  <c r="D675" i="2"/>
  <c r="C675" i="2"/>
  <c r="J674" i="2"/>
  <c r="G674" i="2"/>
  <c r="E674" i="2"/>
  <c r="D674" i="2"/>
  <c r="C674" i="2"/>
  <c r="J673" i="2"/>
  <c r="G673" i="2"/>
  <c r="E673" i="2"/>
  <c r="D673" i="2"/>
  <c r="C673" i="2"/>
  <c r="J672" i="2"/>
  <c r="G672" i="2"/>
  <c r="E672" i="2"/>
  <c r="D672" i="2"/>
  <c r="C672" i="2"/>
  <c r="J671" i="2"/>
  <c r="G671" i="2"/>
  <c r="E671" i="2"/>
  <c r="D671" i="2"/>
  <c r="C671" i="2"/>
  <c r="J668" i="2"/>
  <c r="G668" i="2"/>
  <c r="E668" i="2"/>
  <c r="D668" i="2"/>
  <c r="C668" i="2"/>
  <c r="J667" i="2"/>
  <c r="G667" i="2"/>
  <c r="E667" i="2"/>
  <c r="D667" i="2"/>
  <c r="C667" i="2"/>
  <c r="J666" i="2"/>
  <c r="G666" i="2"/>
  <c r="E666" i="2"/>
  <c r="D666" i="2"/>
  <c r="C666" i="2"/>
  <c r="J665" i="2"/>
  <c r="G665" i="2"/>
  <c r="E665" i="2"/>
  <c r="D665" i="2"/>
  <c r="C665" i="2"/>
  <c r="J664" i="2"/>
  <c r="G664" i="2"/>
  <c r="E664" i="2"/>
  <c r="D664" i="2"/>
  <c r="C664" i="2"/>
  <c r="J663" i="2"/>
  <c r="G663" i="2"/>
  <c r="E663" i="2"/>
  <c r="D663" i="2"/>
  <c r="C663" i="2"/>
  <c r="J662" i="2"/>
  <c r="G662" i="2"/>
  <c r="E662" i="2"/>
  <c r="D662" i="2"/>
  <c r="C662" i="2"/>
  <c r="J661" i="2"/>
  <c r="G661" i="2"/>
  <c r="E661" i="2"/>
  <c r="D661" i="2"/>
  <c r="C661" i="2"/>
  <c r="J660" i="2"/>
  <c r="G660" i="2"/>
  <c r="E660" i="2"/>
  <c r="D660" i="2"/>
  <c r="C660" i="2"/>
  <c r="J657" i="2"/>
  <c r="G657" i="2"/>
  <c r="E657" i="2"/>
  <c r="D657" i="2"/>
  <c r="C657" i="2"/>
  <c r="J656" i="2"/>
  <c r="G656" i="2"/>
  <c r="E656" i="2"/>
  <c r="D656" i="2"/>
  <c r="C656" i="2"/>
  <c r="J655" i="2"/>
  <c r="G655" i="2"/>
  <c r="E655" i="2"/>
  <c r="D655" i="2"/>
  <c r="C655" i="2"/>
  <c r="J654" i="2"/>
  <c r="G654" i="2"/>
  <c r="E654" i="2"/>
  <c r="D654" i="2"/>
  <c r="C654" i="2"/>
  <c r="J653" i="2"/>
  <c r="G653" i="2"/>
  <c r="E653" i="2"/>
  <c r="D653" i="2"/>
  <c r="C653" i="2"/>
  <c r="J652" i="2"/>
  <c r="G652" i="2"/>
  <c r="E652" i="2"/>
  <c r="D652" i="2"/>
  <c r="C652" i="2"/>
  <c r="J649" i="2"/>
  <c r="G649" i="2"/>
  <c r="E649" i="2"/>
  <c r="D649" i="2"/>
  <c r="C649" i="2"/>
  <c r="J648" i="2"/>
  <c r="G648" i="2"/>
  <c r="E648" i="2"/>
  <c r="D648" i="2"/>
  <c r="C648" i="2"/>
  <c r="J647" i="2"/>
  <c r="G647" i="2"/>
  <c r="E647" i="2"/>
  <c r="D647" i="2"/>
  <c r="C647" i="2"/>
  <c r="J646" i="2"/>
  <c r="G646" i="2"/>
  <c r="E646" i="2"/>
  <c r="D646" i="2"/>
  <c r="C646" i="2"/>
  <c r="J645" i="2"/>
  <c r="G645" i="2"/>
  <c r="E645" i="2"/>
  <c r="D645" i="2"/>
  <c r="C645" i="2"/>
  <c r="J644" i="2"/>
  <c r="G644" i="2"/>
  <c r="E644" i="2"/>
  <c r="D644" i="2"/>
  <c r="C644" i="2"/>
  <c r="J643" i="2"/>
  <c r="G643" i="2"/>
  <c r="E643" i="2"/>
  <c r="D643" i="2"/>
  <c r="C643" i="2"/>
  <c r="J642" i="2"/>
  <c r="G642" i="2"/>
  <c r="E642" i="2"/>
  <c r="D642" i="2"/>
  <c r="C642" i="2"/>
  <c r="J641" i="2"/>
  <c r="G641" i="2"/>
  <c r="E641" i="2"/>
  <c r="D641" i="2"/>
  <c r="C641" i="2"/>
  <c r="J638" i="2"/>
  <c r="G638" i="2"/>
  <c r="E638" i="2"/>
  <c r="D638" i="2"/>
  <c r="C638" i="2"/>
  <c r="J637" i="2"/>
  <c r="G637" i="2"/>
  <c r="E637" i="2"/>
  <c r="D637" i="2"/>
  <c r="C637" i="2"/>
  <c r="J636" i="2"/>
  <c r="G636" i="2"/>
  <c r="E636" i="2"/>
  <c r="D636" i="2"/>
  <c r="C636" i="2"/>
  <c r="J635" i="2"/>
  <c r="G635" i="2"/>
  <c r="E635" i="2"/>
  <c r="D635" i="2"/>
  <c r="C635" i="2"/>
  <c r="J634" i="2"/>
  <c r="G634" i="2"/>
  <c r="E634" i="2"/>
  <c r="D634" i="2"/>
  <c r="C634" i="2"/>
  <c r="J633" i="2"/>
  <c r="G633" i="2"/>
  <c r="E633" i="2"/>
  <c r="D633" i="2"/>
  <c r="C633" i="2"/>
  <c r="J632" i="2"/>
  <c r="G632" i="2"/>
  <c r="E632" i="2"/>
  <c r="D632" i="2"/>
  <c r="C632" i="2"/>
  <c r="J631" i="2"/>
  <c r="G631" i="2"/>
  <c r="E631" i="2"/>
  <c r="D631" i="2"/>
  <c r="C631" i="2"/>
  <c r="J630" i="2"/>
  <c r="G630" i="2"/>
  <c r="E630" i="2"/>
  <c r="D630" i="2"/>
  <c r="C630" i="2"/>
  <c r="J627" i="2"/>
  <c r="G627" i="2"/>
  <c r="E627" i="2"/>
  <c r="D627" i="2"/>
  <c r="C627" i="2"/>
  <c r="J626" i="2"/>
  <c r="G626" i="2"/>
  <c r="E626" i="2"/>
  <c r="D626" i="2"/>
  <c r="C626" i="2"/>
  <c r="J625" i="2"/>
  <c r="G625" i="2"/>
  <c r="E625" i="2"/>
  <c r="D625" i="2"/>
  <c r="C625" i="2"/>
  <c r="J624" i="2"/>
  <c r="G624" i="2"/>
  <c r="E624" i="2"/>
  <c r="D624" i="2"/>
  <c r="C624" i="2"/>
  <c r="J623" i="2"/>
  <c r="G623" i="2"/>
  <c r="E623" i="2"/>
  <c r="D623" i="2"/>
  <c r="C623" i="2"/>
  <c r="J620" i="2"/>
  <c r="G620" i="2"/>
  <c r="E620" i="2"/>
  <c r="D620" i="2"/>
  <c r="C620" i="2"/>
  <c r="J619" i="2"/>
  <c r="G619" i="2"/>
  <c r="E619" i="2"/>
  <c r="D619" i="2"/>
  <c r="C619" i="2"/>
  <c r="J618" i="2"/>
  <c r="G618" i="2"/>
  <c r="E618" i="2"/>
  <c r="D618" i="2"/>
  <c r="C618" i="2"/>
  <c r="J617" i="2"/>
  <c r="G617" i="2"/>
  <c r="E617" i="2"/>
  <c r="D617" i="2"/>
  <c r="C617" i="2"/>
  <c r="J616" i="2"/>
  <c r="G616" i="2"/>
  <c r="E616" i="2"/>
  <c r="D616" i="2"/>
  <c r="C616" i="2"/>
  <c r="J606" i="2"/>
  <c r="G606" i="2"/>
  <c r="E606" i="2"/>
  <c r="D606" i="2"/>
  <c r="C606" i="2"/>
  <c r="J605" i="2"/>
  <c r="G605" i="2"/>
  <c r="E605" i="2"/>
  <c r="D605" i="2"/>
  <c r="C605" i="2"/>
  <c r="J604" i="2"/>
  <c r="G604" i="2"/>
  <c r="E604" i="2"/>
  <c r="D604" i="2"/>
  <c r="C604" i="2"/>
  <c r="J603" i="2"/>
  <c r="G603" i="2"/>
  <c r="E603" i="2"/>
  <c r="D603" i="2"/>
  <c r="C603" i="2"/>
  <c r="J602" i="2"/>
  <c r="G602" i="2"/>
  <c r="E602" i="2"/>
  <c r="D602" i="2"/>
  <c r="C602" i="2"/>
  <c r="J601" i="2"/>
  <c r="G601" i="2"/>
  <c r="E601" i="2"/>
  <c r="D601" i="2"/>
  <c r="C601" i="2"/>
  <c r="J600" i="2"/>
  <c r="G600" i="2"/>
  <c r="E600" i="2"/>
  <c r="D600" i="2"/>
  <c r="C600" i="2"/>
  <c r="J596" i="2"/>
  <c r="G596" i="2"/>
  <c r="E596" i="2"/>
  <c r="D596" i="2"/>
  <c r="C596" i="2"/>
  <c r="J595" i="2"/>
  <c r="G595" i="2"/>
  <c r="E595" i="2"/>
  <c r="D595" i="2"/>
  <c r="C595" i="2"/>
  <c r="J594" i="2"/>
  <c r="G594" i="2"/>
  <c r="E594" i="2"/>
  <c r="D594" i="2"/>
  <c r="C594" i="2"/>
  <c r="J593" i="2"/>
  <c r="G593" i="2"/>
  <c r="E593" i="2"/>
  <c r="D593" i="2"/>
  <c r="C593" i="2"/>
  <c r="J592" i="2"/>
  <c r="G592" i="2"/>
  <c r="E592" i="2"/>
  <c r="D592" i="2"/>
  <c r="C592" i="2"/>
  <c r="J591" i="2"/>
  <c r="G591" i="2"/>
  <c r="E591" i="2"/>
  <c r="D591" i="2"/>
  <c r="C591" i="2"/>
  <c r="J590" i="2"/>
  <c r="G590" i="2"/>
  <c r="E590" i="2"/>
  <c r="D590" i="2"/>
  <c r="C590" i="2"/>
  <c r="J589" i="2"/>
  <c r="G589" i="2"/>
  <c r="E589" i="2"/>
  <c r="D589" i="2"/>
  <c r="C589" i="2"/>
  <c r="J588" i="2"/>
  <c r="G588" i="2"/>
  <c r="E588" i="2"/>
  <c r="D588" i="2"/>
  <c r="C588" i="2"/>
  <c r="J587" i="2"/>
  <c r="G587" i="2"/>
  <c r="E587" i="2"/>
  <c r="D587" i="2"/>
  <c r="C587" i="2"/>
  <c r="J586" i="2"/>
  <c r="G586" i="2"/>
  <c r="E586" i="2"/>
  <c r="D586" i="2"/>
  <c r="C586" i="2"/>
  <c r="J583" i="2"/>
  <c r="G583" i="2"/>
  <c r="E583" i="2"/>
  <c r="D583" i="2"/>
  <c r="C583" i="2"/>
  <c r="J579" i="2"/>
  <c r="G579" i="2"/>
  <c r="E579" i="2"/>
  <c r="D579" i="2"/>
  <c r="C579" i="2"/>
  <c r="J578" i="2"/>
  <c r="G578" i="2"/>
  <c r="E578" i="2"/>
  <c r="D578" i="2"/>
  <c r="C578" i="2"/>
  <c r="J575" i="2"/>
  <c r="G575" i="2"/>
  <c r="E575" i="2"/>
  <c r="D575" i="2"/>
  <c r="C575" i="2"/>
  <c r="J570" i="2"/>
  <c r="G570" i="2"/>
  <c r="E570" i="2"/>
  <c r="D570" i="2"/>
  <c r="C570" i="2"/>
  <c r="J567" i="2"/>
  <c r="G567" i="2"/>
  <c r="E567" i="2"/>
  <c r="D567" i="2"/>
  <c r="C567" i="2"/>
  <c r="J566" i="2"/>
  <c r="G566" i="2"/>
  <c r="E566" i="2"/>
  <c r="D566" i="2"/>
  <c r="C566" i="2"/>
  <c r="J565" i="2"/>
  <c r="G565" i="2"/>
  <c r="E565" i="2"/>
  <c r="D565" i="2"/>
  <c r="C565" i="2"/>
  <c r="J564" i="2"/>
  <c r="G564" i="2"/>
  <c r="E564" i="2"/>
  <c r="D564" i="2"/>
  <c r="C564" i="2"/>
  <c r="J563" i="2"/>
  <c r="G563" i="2"/>
  <c r="E563" i="2"/>
  <c r="D563" i="2"/>
  <c r="C563" i="2"/>
  <c r="J562" i="2"/>
  <c r="G562" i="2"/>
  <c r="E562" i="2"/>
  <c r="D562" i="2"/>
  <c r="C562" i="2"/>
  <c r="J561" i="2"/>
  <c r="G561" i="2"/>
  <c r="E561" i="2"/>
  <c r="D561" i="2"/>
  <c r="C561" i="2"/>
  <c r="J560" i="2"/>
  <c r="G560" i="2"/>
  <c r="E560" i="2"/>
  <c r="D560" i="2"/>
  <c r="C560" i="2"/>
  <c r="J559" i="2"/>
  <c r="G559" i="2"/>
  <c r="E559" i="2"/>
  <c r="D559" i="2"/>
  <c r="C559" i="2"/>
  <c r="J556" i="2"/>
  <c r="G556" i="2"/>
  <c r="E556" i="2"/>
  <c r="D556" i="2"/>
  <c r="C556" i="2"/>
  <c r="J555" i="2"/>
  <c r="G555" i="2"/>
  <c r="E555" i="2"/>
  <c r="D555" i="2"/>
  <c r="C555" i="2"/>
  <c r="J554" i="2"/>
  <c r="G554" i="2"/>
  <c r="E554" i="2"/>
  <c r="D554" i="2"/>
  <c r="C554" i="2"/>
  <c r="J553" i="2"/>
  <c r="G553" i="2"/>
  <c r="E553" i="2"/>
  <c r="D553" i="2"/>
  <c r="C553" i="2"/>
  <c r="J552" i="2"/>
  <c r="G552" i="2"/>
  <c r="E552" i="2"/>
  <c r="D552" i="2"/>
  <c r="C552" i="2"/>
  <c r="J536" i="2"/>
  <c r="G536" i="2"/>
  <c r="E536" i="2"/>
  <c r="D536" i="2"/>
  <c r="C536" i="2"/>
  <c r="J535" i="2"/>
  <c r="G535" i="2"/>
  <c r="E535" i="2"/>
  <c r="D535" i="2"/>
  <c r="C535" i="2"/>
  <c r="J534" i="2"/>
  <c r="G534" i="2"/>
  <c r="E534" i="2"/>
  <c r="D534" i="2"/>
  <c r="C534" i="2"/>
  <c r="J533" i="2"/>
  <c r="G533" i="2"/>
  <c r="E533" i="2"/>
  <c r="D533" i="2"/>
  <c r="C533" i="2"/>
  <c r="J532" i="2"/>
  <c r="G532" i="2"/>
  <c r="E532" i="2"/>
  <c r="D532" i="2"/>
  <c r="C532" i="2"/>
  <c r="J521" i="2"/>
  <c r="G521" i="2"/>
  <c r="E521" i="2"/>
  <c r="D521" i="2"/>
  <c r="C521" i="2"/>
  <c r="J520" i="2"/>
  <c r="G520" i="2"/>
  <c r="E520" i="2"/>
  <c r="D520" i="2"/>
  <c r="C520" i="2"/>
  <c r="J519" i="2"/>
  <c r="G519" i="2"/>
  <c r="E519" i="2"/>
  <c r="D519" i="2"/>
  <c r="C519" i="2"/>
  <c r="J518" i="2"/>
  <c r="G518" i="2"/>
  <c r="E518" i="2"/>
  <c r="D518" i="2"/>
  <c r="C518" i="2"/>
  <c r="J517" i="2"/>
  <c r="G517" i="2"/>
  <c r="E517" i="2"/>
  <c r="D517" i="2"/>
  <c r="C517" i="2"/>
  <c r="J516" i="2"/>
  <c r="G516" i="2"/>
  <c r="E516" i="2"/>
  <c r="D516" i="2"/>
  <c r="C516" i="2"/>
  <c r="J513" i="2"/>
  <c r="G513" i="2"/>
  <c r="E513" i="2"/>
  <c r="D513" i="2"/>
  <c r="C513" i="2"/>
  <c r="J512" i="2"/>
  <c r="G512" i="2"/>
  <c r="E512" i="2"/>
  <c r="D512" i="2"/>
  <c r="C512" i="2"/>
  <c r="J511" i="2"/>
  <c r="G511" i="2"/>
  <c r="E511" i="2"/>
  <c r="D511" i="2"/>
  <c r="C511" i="2"/>
  <c r="J510" i="2"/>
  <c r="G510" i="2"/>
  <c r="E510" i="2"/>
  <c r="D510" i="2"/>
  <c r="C510" i="2"/>
  <c r="J509" i="2"/>
  <c r="G509" i="2"/>
  <c r="E509" i="2"/>
  <c r="D509" i="2"/>
  <c r="C509" i="2"/>
  <c r="J508" i="2"/>
  <c r="G508" i="2"/>
  <c r="E508" i="2"/>
  <c r="D508" i="2"/>
  <c r="C508" i="2"/>
  <c r="J507" i="2"/>
  <c r="G507" i="2"/>
  <c r="E507" i="2"/>
  <c r="D507" i="2"/>
  <c r="C507" i="2"/>
  <c r="J506" i="2"/>
  <c r="G506" i="2"/>
  <c r="E506" i="2"/>
  <c r="D506" i="2"/>
  <c r="C506" i="2"/>
  <c r="J503" i="2"/>
  <c r="G503" i="2"/>
  <c r="E503" i="2"/>
  <c r="D503" i="2"/>
  <c r="C503" i="2"/>
  <c r="J502" i="2"/>
  <c r="G502" i="2"/>
  <c r="E502" i="2"/>
  <c r="D502" i="2"/>
  <c r="C502" i="2"/>
  <c r="J501" i="2"/>
  <c r="G501" i="2"/>
  <c r="E501" i="2"/>
  <c r="D501" i="2"/>
  <c r="C501" i="2"/>
  <c r="J500" i="2"/>
  <c r="G500" i="2"/>
  <c r="E500" i="2"/>
  <c r="D500" i="2"/>
  <c r="C500" i="2"/>
  <c r="J499" i="2"/>
  <c r="G499" i="2"/>
  <c r="E499" i="2"/>
  <c r="D499" i="2"/>
  <c r="C499" i="2"/>
  <c r="J498" i="2"/>
  <c r="G498" i="2"/>
  <c r="E498" i="2"/>
  <c r="D498" i="2"/>
  <c r="C498" i="2"/>
  <c r="J497" i="2"/>
  <c r="G497" i="2"/>
  <c r="E497" i="2"/>
  <c r="D497" i="2"/>
  <c r="C497" i="2"/>
  <c r="J494" i="2"/>
  <c r="G494" i="2"/>
  <c r="E494" i="2"/>
  <c r="D494" i="2"/>
  <c r="C494" i="2"/>
  <c r="J493" i="2"/>
  <c r="G493" i="2"/>
  <c r="E493" i="2"/>
  <c r="D493" i="2"/>
  <c r="C493" i="2"/>
  <c r="J492" i="2"/>
  <c r="G492" i="2"/>
  <c r="E492" i="2"/>
  <c r="D492" i="2"/>
  <c r="C492" i="2"/>
  <c r="J491" i="2"/>
  <c r="G491" i="2"/>
  <c r="E491" i="2"/>
  <c r="D491" i="2"/>
  <c r="C491" i="2"/>
  <c r="J490" i="2"/>
  <c r="G490" i="2"/>
  <c r="E490" i="2"/>
  <c r="D490" i="2"/>
  <c r="C490" i="2"/>
  <c r="J489" i="2"/>
  <c r="G489" i="2"/>
  <c r="E489" i="2"/>
  <c r="D489" i="2"/>
  <c r="C489" i="2"/>
  <c r="J488" i="2"/>
  <c r="G488" i="2"/>
  <c r="E488" i="2"/>
  <c r="D488" i="2"/>
  <c r="C488" i="2"/>
  <c r="J485" i="2"/>
  <c r="G485" i="2"/>
  <c r="E485" i="2"/>
  <c r="D485" i="2"/>
  <c r="C485" i="2"/>
  <c r="J484" i="2"/>
  <c r="G484" i="2"/>
  <c r="E484" i="2"/>
  <c r="D484" i="2"/>
  <c r="C484" i="2"/>
  <c r="J483" i="2"/>
  <c r="G483" i="2"/>
  <c r="E483" i="2"/>
  <c r="D483" i="2"/>
  <c r="C483" i="2"/>
  <c r="J482" i="2"/>
  <c r="G482" i="2"/>
  <c r="E482" i="2"/>
  <c r="D482" i="2"/>
  <c r="C482" i="2"/>
  <c r="J481" i="2"/>
  <c r="G481" i="2"/>
  <c r="E481" i="2"/>
  <c r="D481" i="2"/>
  <c r="C481" i="2"/>
  <c r="J480" i="2"/>
  <c r="G480" i="2"/>
  <c r="E480" i="2"/>
  <c r="D480" i="2"/>
  <c r="C480" i="2"/>
  <c r="J479" i="2"/>
  <c r="G479" i="2"/>
  <c r="E479" i="2"/>
  <c r="D479" i="2"/>
  <c r="C479" i="2"/>
  <c r="J478" i="2"/>
  <c r="G478" i="2"/>
  <c r="E478" i="2"/>
  <c r="D478" i="2"/>
  <c r="C478" i="2"/>
  <c r="J477" i="2"/>
  <c r="G477" i="2"/>
  <c r="E477" i="2"/>
  <c r="D477" i="2"/>
  <c r="C477" i="2"/>
  <c r="J476" i="2"/>
  <c r="G476" i="2"/>
  <c r="E476" i="2"/>
  <c r="D476" i="2"/>
  <c r="C476" i="2"/>
  <c r="J473" i="2"/>
  <c r="G473" i="2"/>
  <c r="E473" i="2"/>
  <c r="D473" i="2"/>
  <c r="C473" i="2"/>
  <c r="J472" i="2"/>
  <c r="G472" i="2"/>
  <c r="E472" i="2"/>
  <c r="D472" i="2"/>
  <c r="C472" i="2"/>
  <c r="J471" i="2"/>
  <c r="G471" i="2"/>
  <c r="E471" i="2"/>
  <c r="D471" i="2"/>
  <c r="C471" i="2"/>
  <c r="J470" i="2"/>
  <c r="G470" i="2"/>
  <c r="E470" i="2"/>
  <c r="D470" i="2"/>
  <c r="C470" i="2"/>
  <c r="J469" i="2"/>
  <c r="G469" i="2"/>
  <c r="E469" i="2"/>
  <c r="D469" i="2"/>
  <c r="C469" i="2"/>
  <c r="J468" i="2"/>
  <c r="G468" i="2"/>
  <c r="E468" i="2"/>
  <c r="D468" i="2"/>
  <c r="C468" i="2"/>
  <c r="J467" i="2"/>
  <c r="G467" i="2"/>
  <c r="E467" i="2"/>
  <c r="D467" i="2"/>
  <c r="C467" i="2"/>
  <c r="J466" i="2"/>
  <c r="G466" i="2"/>
  <c r="E466" i="2"/>
  <c r="D466" i="2"/>
  <c r="C466" i="2"/>
  <c r="J465" i="2"/>
  <c r="G465" i="2"/>
  <c r="E465" i="2"/>
  <c r="D465" i="2"/>
  <c r="C465" i="2"/>
  <c r="J462" i="2"/>
  <c r="G462" i="2"/>
  <c r="E462" i="2"/>
  <c r="D462" i="2"/>
  <c r="C462" i="2"/>
  <c r="J461" i="2"/>
  <c r="G461" i="2"/>
  <c r="E461" i="2"/>
  <c r="D461" i="2"/>
  <c r="C461" i="2"/>
  <c r="J460" i="2"/>
  <c r="G460" i="2"/>
  <c r="E460" i="2"/>
  <c r="D460" i="2"/>
  <c r="C460" i="2"/>
  <c r="J459" i="2"/>
  <c r="G459" i="2"/>
  <c r="E459" i="2"/>
  <c r="D459" i="2"/>
  <c r="C459" i="2"/>
  <c r="J458" i="2"/>
  <c r="G458" i="2"/>
  <c r="E458" i="2"/>
  <c r="D458" i="2"/>
  <c r="C458" i="2"/>
  <c r="J457" i="2"/>
  <c r="G457" i="2"/>
  <c r="E457" i="2"/>
  <c r="D457" i="2"/>
  <c r="C457" i="2"/>
  <c r="J456" i="2"/>
  <c r="G456" i="2"/>
  <c r="E456" i="2"/>
  <c r="D456" i="2"/>
  <c r="C456" i="2"/>
  <c r="J455" i="2"/>
  <c r="G455" i="2"/>
  <c r="E455" i="2"/>
  <c r="D455" i="2"/>
  <c r="C455" i="2"/>
  <c r="J454" i="2"/>
  <c r="G454" i="2"/>
  <c r="E454" i="2"/>
  <c r="D454" i="2"/>
  <c r="C454" i="2"/>
  <c r="J450" i="2"/>
  <c r="G450" i="2"/>
  <c r="E450" i="2"/>
  <c r="D450" i="2"/>
  <c r="C450" i="2"/>
  <c r="J449" i="2"/>
  <c r="G449" i="2"/>
  <c r="E449" i="2"/>
  <c r="D449" i="2"/>
  <c r="C449" i="2"/>
  <c r="J448" i="2"/>
  <c r="G448" i="2"/>
  <c r="E448" i="2"/>
  <c r="D448" i="2"/>
  <c r="C448" i="2"/>
  <c r="J447" i="2"/>
  <c r="G447" i="2"/>
  <c r="E447" i="2"/>
  <c r="D447" i="2"/>
  <c r="C447" i="2"/>
  <c r="J446" i="2"/>
  <c r="G446" i="2"/>
  <c r="E446" i="2"/>
  <c r="D446" i="2"/>
  <c r="C446" i="2"/>
  <c r="J445" i="2"/>
  <c r="G445" i="2"/>
  <c r="E445" i="2"/>
  <c r="D445" i="2"/>
  <c r="C445" i="2"/>
  <c r="J444" i="2"/>
  <c r="G444" i="2"/>
  <c r="E444" i="2"/>
  <c r="D444" i="2"/>
  <c r="C444" i="2"/>
  <c r="J443" i="2"/>
  <c r="G443" i="2"/>
  <c r="E443" i="2"/>
  <c r="D443" i="2"/>
  <c r="C443" i="2"/>
  <c r="J442" i="2"/>
  <c r="G442" i="2"/>
  <c r="E442" i="2"/>
  <c r="D442" i="2"/>
  <c r="C442" i="2"/>
  <c r="J439" i="2"/>
  <c r="G439" i="2"/>
  <c r="E439" i="2"/>
  <c r="D439" i="2"/>
  <c r="C439" i="2"/>
  <c r="J438" i="2"/>
  <c r="G438" i="2"/>
  <c r="E438" i="2"/>
  <c r="D438" i="2"/>
  <c r="C438" i="2"/>
  <c r="J437" i="2"/>
  <c r="G437" i="2"/>
  <c r="E437" i="2"/>
  <c r="D437" i="2"/>
  <c r="C437" i="2"/>
  <c r="J436" i="2"/>
  <c r="G436" i="2"/>
  <c r="E436" i="2"/>
  <c r="D436" i="2"/>
  <c r="C436" i="2"/>
  <c r="J435" i="2"/>
  <c r="G435" i="2"/>
  <c r="E435" i="2"/>
  <c r="D435" i="2"/>
  <c r="C435" i="2"/>
  <c r="J434" i="2"/>
  <c r="G434" i="2"/>
  <c r="E434" i="2"/>
  <c r="D434" i="2"/>
  <c r="C434" i="2"/>
  <c r="J433" i="2"/>
  <c r="G433" i="2"/>
  <c r="E433" i="2"/>
  <c r="D433" i="2"/>
  <c r="C433" i="2"/>
  <c r="J432" i="2"/>
  <c r="G432" i="2"/>
  <c r="E432" i="2"/>
  <c r="D432" i="2"/>
  <c r="C432" i="2"/>
  <c r="J428" i="2"/>
  <c r="G428" i="2"/>
  <c r="E428" i="2"/>
  <c r="D428" i="2"/>
  <c r="C428" i="2"/>
  <c r="J427" i="2"/>
  <c r="G427" i="2"/>
  <c r="E427" i="2"/>
  <c r="D427" i="2"/>
  <c r="C427" i="2"/>
  <c r="J426" i="2"/>
  <c r="G426" i="2"/>
  <c r="E426" i="2"/>
  <c r="D426" i="2"/>
  <c r="C426" i="2"/>
  <c r="J425" i="2"/>
  <c r="G425" i="2"/>
  <c r="E425" i="2"/>
  <c r="D425" i="2"/>
  <c r="C425" i="2"/>
  <c r="G424" i="2"/>
  <c r="E424" i="2"/>
  <c r="D424" i="2"/>
  <c r="C424" i="2"/>
  <c r="J421" i="2"/>
  <c r="G421" i="2"/>
  <c r="E421" i="2"/>
  <c r="D421" i="2"/>
  <c r="C421" i="2"/>
  <c r="J420" i="2"/>
  <c r="G420" i="2"/>
  <c r="E420" i="2"/>
  <c r="D420" i="2"/>
  <c r="C420" i="2"/>
  <c r="J419" i="2"/>
  <c r="G419" i="2"/>
  <c r="E419" i="2"/>
  <c r="D419" i="2"/>
  <c r="C419" i="2"/>
  <c r="J418" i="2"/>
  <c r="G418" i="2"/>
  <c r="E418" i="2"/>
  <c r="D418" i="2"/>
  <c r="C418" i="2"/>
  <c r="J417" i="2"/>
  <c r="G417" i="2"/>
  <c r="E417" i="2"/>
  <c r="D417" i="2"/>
  <c r="C417" i="2"/>
  <c r="J416" i="2"/>
  <c r="G416" i="2"/>
  <c r="E416" i="2"/>
  <c r="D416" i="2"/>
  <c r="C416" i="2"/>
  <c r="J415" i="2"/>
  <c r="G415" i="2"/>
  <c r="E415" i="2"/>
  <c r="D415" i="2"/>
  <c r="C415" i="2"/>
  <c r="J414" i="2"/>
  <c r="G414" i="2"/>
  <c r="E414" i="2"/>
  <c r="D414" i="2"/>
  <c r="C414" i="2"/>
  <c r="J413" i="2"/>
  <c r="G413" i="2"/>
  <c r="E413" i="2"/>
  <c r="D413" i="2"/>
  <c r="C413" i="2"/>
  <c r="J412" i="2"/>
  <c r="G412" i="2"/>
  <c r="E412" i="2"/>
  <c r="D412" i="2"/>
  <c r="C412" i="2"/>
  <c r="J411" i="2"/>
  <c r="G411" i="2"/>
  <c r="E411" i="2"/>
  <c r="D411" i="2"/>
  <c r="C411" i="2"/>
  <c r="J410" i="2"/>
  <c r="G410" i="2"/>
  <c r="E410" i="2"/>
  <c r="D410" i="2"/>
  <c r="C410" i="2"/>
  <c r="J406" i="2"/>
  <c r="G406" i="2"/>
  <c r="E406" i="2"/>
  <c r="D406" i="2"/>
  <c r="C406" i="2"/>
  <c r="J405" i="2"/>
  <c r="G405" i="2"/>
  <c r="E405" i="2"/>
  <c r="D405" i="2"/>
  <c r="C405" i="2"/>
  <c r="J404" i="2"/>
  <c r="G404" i="2"/>
  <c r="E404" i="2"/>
  <c r="D404" i="2"/>
  <c r="C404" i="2"/>
  <c r="J403" i="2"/>
  <c r="G403" i="2"/>
  <c r="E403" i="2"/>
  <c r="D403" i="2"/>
  <c r="C403" i="2"/>
  <c r="J402" i="2"/>
  <c r="G402" i="2"/>
  <c r="E402" i="2"/>
  <c r="D402" i="2"/>
  <c r="C402" i="2"/>
  <c r="J401" i="2"/>
  <c r="G401" i="2"/>
  <c r="E401" i="2"/>
  <c r="D401" i="2"/>
  <c r="C401" i="2"/>
  <c r="J400" i="2"/>
  <c r="G400" i="2"/>
  <c r="E400" i="2"/>
  <c r="D400" i="2"/>
  <c r="C400" i="2"/>
  <c r="J399" i="2"/>
  <c r="G399" i="2"/>
  <c r="E399" i="2"/>
  <c r="D399" i="2"/>
  <c r="C399" i="2"/>
  <c r="J398" i="2"/>
  <c r="G398" i="2"/>
  <c r="E398" i="2"/>
  <c r="D398" i="2"/>
  <c r="C398" i="2"/>
  <c r="J397" i="2"/>
  <c r="G397" i="2"/>
  <c r="E397" i="2"/>
  <c r="D397" i="2"/>
  <c r="C397" i="2"/>
  <c r="J396" i="2"/>
  <c r="G396" i="2"/>
  <c r="E396" i="2"/>
  <c r="D396" i="2"/>
  <c r="C396" i="2"/>
  <c r="J395" i="2"/>
  <c r="G395" i="2"/>
  <c r="E395" i="2"/>
  <c r="D395" i="2"/>
  <c r="C395" i="2"/>
  <c r="J394" i="2"/>
  <c r="G394" i="2"/>
  <c r="E394" i="2"/>
  <c r="D394" i="2"/>
  <c r="C394" i="2"/>
  <c r="J393" i="2"/>
  <c r="G393" i="2"/>
  <c r="E393" i="2"/>
  <c r="D393" i="2"/>
  <c r="C393" i="2"/>
  <c r="J392" i="2"/>
  <c r="G392" i="2"/>
  <c r="E392" i="2"/>
  <c r="D392" i="2"/>
  <c r="C392" i="2"/>
  <c r="J391" i="2"/>
  <c r="G391" i="2"/>
  <c r="E391" i="2"/>
  <c r="D391" i="2"/>
  <c r="C391" i="2"/>
  <c r="J376" i="2"/>
  <c r="G376" i="2"/>
  <c r="E376" i="2"/>
  <c r="D376" i="2"/>
  <c r="C376" i="2"/>
  <c r="J375" i="2"/>
  <c r="G375" i="2"/>
  <c r="E375" i="2"/>
  <c r="D375" i="2"/>
  <c r="C375" i="2"/>
  <c r="J374" i="2"/>
  <c r="G374" i="2"/>
  <c r="E374" i="2"/>
  <c r="D374" i="2"/>
  <c r="C374" i="2"/>
  <c r="J373" i="2"/>
  <c r="G373" i="2"/>
  <c r="E373" i="2"/>
  <c r="D373" i="2"/>
  <c r="C373" i="2"/>
  <c r="J372" i="2"/>
  <c r="G372" i="2"/>
  <c r="E372" i="2"/>
  <c r="D372" i="2"/>
  <c r="C372" i="2"/>
  <c r="J371" i="2"/>
  <c r="G371" i="2"/>
  <c r="E371" i="2"/>
  <c r="D371" i="2"/>
  <c r="C371" i="2"/>
  <c r="J368" i="2"/>
  <c r="G368" i="2"/>
  <c r="E368" i="2"/>
  <c r="D368" i="2"/>
  <c r="C368" i="2"/>
  <c r="J367" i="2"/>
  <c r="G367" i="2"/>
  <c r="E367" i="2"/>
  <c r="D367" i="2"/>
  <c r="C367" i="2"/>
  <c r="J366" i="2"/>
  <c r="G366" i="2"/>
  <c r="E366" i="2"/>
  <c r="D366" i="2"/>
  <c r="C366" i="2"/>
  <c r="J365" i="2"/>
  <c r="G365" i="2"/>
  <c r="E365" i="2"/>
  <c r="D365" i="2"/>
  <c r="C365" i="2"/>
  <c r="J364" i="2"/>
  <c r="G364" i="2"/>
  <c r="E364" i="2"/>
  <c r="D364" i="2"/>
  <c r="C364" i="2"/>
  <c r="J363" i="2"/>
  <c r="G363" i="2"/>
  <c r="E363" i="2"/>
  <c r="D363" i="2"/>
  <c r="C363" i="2"/>
  <c r="J362" i="2"/>
  <c r="G362" i="2"/>
  <c r="E362" i="2"/>
  <c r="D362" i="2"/>
  <c r="C362" i="2"/>
  <c r="J361" i="2"/>
  <c r="G361" i="2"/>
  <c r="E361" i="2"/>
  <c r="D361" i="2"/>
  <c r="C361" i="2"/>
  <c r="J360" i="2"/>
  <c r="G360" i="2"/>
  <c r="E360" i="2"/>
  <c r="D360" i="2"/>
  <c r="C360" i="2"/>
  <c r="J359" i="2"/>
  <c r="G359" i="2"/>
  <c r="E359" i="2"/>
  <c r="D359" i="2"/>
  <c r="C359" i="2"/>
  <c r="J358" i="2"/>
  <c r="G358" i="2"/>
  <c r="E358" i="2"/>
  <c r="D358" i="2"/>
  <c r="C358" i="2"/>
  <c r="J357" i="2"/>
  <c r="G357" i="2"/>
  <c r="E357" i="2"/>
  <c r="D357" i="2"/>
  <c r="C357" i="2"/>
  <c r="J356" i="2"/>
  <c r="G356" i="2"/>
  <c r="E356" i="2"/>
  <c r="D356" i="2"/>
  <c r="C356" i="2"/>
  <c r="J353" i="2"/>
  <c r="G353" i="2"/>
  <c r="E353" i="2"/>
  <c r="D353" i="2"/>
  <c r="C353" i="2"/>
  <c r="J352" i="2"/>
  <c r="G352" i="2"/>
  <c r="E352" i="2"/>
  <c r="D352" i="2"/>
  <c r="C352" i="2"/>
  <c r="J351" i="2"/>
  <c r="G351" i="2"/>
  <c r="E351" i="2"/>
  <c r="D351" i="2"/>
  <c r="C351" i="2"/>
  <c r="J350" i="2"/>
  <c r="G350" i="2"/>
  <c r="E350" i="2"/>
  <c r="D350" i="2"/>
  <c r="C350" i="2"/>
  <c r="J349" i="2"/>
  <c r="G349" i="2"/>
  <c r="E349" i="2"/>
  <c r="D349" i="2"/>
  <c r="C349" i="2"/>
  <c r="J348" i="2"/>
  <c r="G348" i="2"/>
  <c r="E348" i="2"/>
  <c r="D348" i="2"/>
  <c r="C348" i="2"/>
  <c r="J347" i="2"/>
  <c r="G347" i="2"/>
  <c r="E347" i="2"/>
  <c r="D347" i="2"/>
  <c r="C347" i="2"/>
  <c r="J346" i="2"/>
  <c r="G346" i="2"/>
  <c r="E346" i="2"/>
  <c r="D346" i="2"/>
  <c r="C346" i="2"/>
  <c r="J345" i="2"/>
  <c r="G345" i="2"/>
  <c r="E345" i="2"/>
  <c r="D345" i="2"/>
  <c r="C345" i="2"/>
  <c r="J342" i="2"/>
  <c r="G342" i="2"/>
  <c r="E342" i="2"/>
  <c r="D342" i="2"/>
  <c r="C342" i="2"/>
  <c r="J341" i="2"/>
  <c r="G341" i="2"/>
  <c r="E341" i="2"/>
  <c r="D341" i="2"/>
  <c r="C341" i="2"/>
  <c r="J340" i="2"/>
  <c r="G340" i="2"/>
  <c r="E340" i="2"/>
  <c r="D340" i="2"/>
  <c r="C340" i="2"/>
  <c r="J339" i="2"/>
  <c r="G339" i="2"/>
  <c r="E339" i="2"/>
  <c r="D339" i="2"/>
  <c r="C339" i="2"/>
  <c r="J338" i="2"/>
  <c r="G338" i="2"/>
  <c r="E338" i="2"/>
  <c r="D338" i="2"/>
  <c r="C338" i="2"/>
  <c r="G337" i="2"/>
  <c r="E337" i="2"/>
  <c r="D337" i="2"/>
  <c r="C337" i="2"/>
  <c r="J334" i="2"/>
  <c r="G334" i="2"/>
  <c r="E334" i="2"/>
  <c r="D334" i="2"/>
  <c r="C334" i="2"/>
  <c r="J333" i="2"/>
  <c r="G333" i="2"/>
  <c r="E333" i="2"/>
  <c r="D333" i="2"/>
  <c r="C333" i="2"/>
  <c r="J332" i="2"/>
  <c r="G332" i="2"/>
  <c r="E332" i="2"/>
  <c r="D332" i="2"/>
  <c r="C332" i="2"/>
  <c r="J331" i="2"/>
  <c r="G331" i="2"/>
  <c r="E331" i="2"/>
  <c r="D331" i="2"/>
  <c r="C331" i="2"/>
  <c r="J330" i="2"/>
  <c r="G330" i="2"/>
  <c r="E330" i="2"/>
  <c r="D330" i="2"/>
  <c r="C330" i="2"/>
  <c r="J329" i="2"/>
  <c r="G329" i="2"/>
  <c r="E329" i="2"/>
  <c r="D329" i="2"/>
  <c r="C329" i="2"/>
  <c r="J328" i="2"/>
  <c r="G328" i="2"/>
  <c r="E328" i="2"/>
  <c r="D328" i="2"/>
  <c r="C328" i="2"/>
  <c r="J327" i="2"/>
  <c r="G327" i="2"/>
  <c r="E327" i="2"/>
  <c r="D327" i="2"/>
  <c r="C327" i="2"/>
  <c r="J326" i="2"/>
  <c r="G326" i="2"/>
  <c r="E326" i="2"/>
  <c r="D326" i="2"/>
  <c r="C326" i="2"/>
  <c r="J325" i="2"/>
  <c r="G325" i="2"/>
  <c r="E325" i="2"/>
  <c r="D325" i="2"/>
  <c r="C325" i="2"/>
  <c r="J314" i="2"/>
  <c r="G314" i="2"/>
  <c r="E314" i="2"/>
  <c r="D314" i="2"/>
  <c r="C314" i="2"/>
  <c r="J313" i="2"/>
  <c r="G313" i="2"/>
  <c r="E313" i="2"/>
  <c r="D313" i="2"/>
  <c r="C313" i="2"/>
  <c r="J310" i="2"/>
  <c r="G310" i="2"/>
  <c r="E310" i="2"/>
  <c r="D310" i="2"/>
  <c r="C310" i="2"/>
  <c r="J309" i="2"/>
  <c r="G309" i="2"/>
  <c r="E309" i="2"/>
  <c r="D309" i="2"/>
  <c r="C309" i="2"/>
  <c r="J308" i="2"/>
  <c r="G308" i="2"/>
  <c r="E308" i="2"/>
  <c r="D308" i="2"/>
  <c r="C308" i="2"/>
  <c r="J307" i="2"/>
  <c r="G307" i="2"/>
  <c r="E307" i="2"/>
  <c r="D307" i="2"/>
  <c r="C307" i="2"/>
  <c r="G306" i="2"/>
  <c r="E306" i="2"/>
  <c r="D306" i="2"/>
  <c r="C306" i="2"/>
  <c r="J302" i="2"/>
  <c r="G302" i="2"/>
  <c r="E302" i="2"/>
  <c r="D302" i="2"/>
  <c r="C302" i="2"/>
  <c r="J301" i="2"/>
  <c r="G301" i="2"/>
  <c r="E301" i="2"/>
  <c r="D301" i="2"/>
  <c r="C301" i="2"/>
  <c r="J300" i="2"/>
  <c r="G300" i="2"/>
  <c r="E300" i="2"/>
  <c r="D300" i="2"/>
  <c r="C300" i="2"/>
  <c r="J299" i="2"/>
  <c r="G299" i="2"/>
  <c r="E299" i="2"/>
  <c r="D299" i="2"/>
  <c r="C299" i="2"/>
  <c r="G298" i="2"/>
  <c r="E298" i="2"/>
  <c r="D298" i="2"/>
  <c r="C298" i="2"/>
  <c r="J295" i="2"/>
  <c r="G295" i="2"/>
  <c r="E295" i="2"/>
  <c r="D295" i="2"/>
  <c r="C295" i="2"/>
  <c r="J294" i="2"/>
  <c r="G294" i="2"/>
  <c r="E294" i="2"/>
  <c r="D294" i="2"/>
  <c r="C294" i="2"/>
  <c r="J293" i="2"/>
  <c r="G293" i="2"/>
  <c r="E293" i="2"/>
  <c r="D293" i="2"/>
  <c r="C293" i="2"/>
  <c r="J292" i="2"/>
  <c r="G292" i="2"/>
  <c r="E292" i="2"/>
  <c r="D292" i="2"/>
  <c r="C292" i="2"/>
  <c r="J291" i="2"/>
  <c r="G291" i="2"/>
  <c r="E291" i="2"/>
  <c r="D291" i="2"/>
  <c r="C291" i="2"/>
  <c r="J290" i="2"/>
  <c r="G290" i="2"/>
  <c r="E290" i="2"/>
  <c r="D290" i="2"/>
  <c r="C290" i="2"/>
  <c r="J289" i="2"/>
  <c r="G289" i="2"/>
  <c r="E289" i="2"/>
  <c r="D289" i="2"/>
  <c r="C289" i="2"/>
  <c r="J288" i="2"/>
  <c r="G288" i="2"/>
  <c r="E288" i="2"/>
  <c r="D288" i="2"/>
  <c r="C288" i="2"/>
  <c r="J287" i="2"/>
  <c r="G287" i="2"/>
  <c r="E287" i="2"/>
  <c r="D287" i="2"/>
  <c r="C287" i="2"/>
  <c r="J276" i="2"/>
  <c r="G276" i="2"/>
  <c r="E276" i="2"/>
  <c r="D276" i="2"/>
  <c r="C276" i="2"/>
  <c r="J275" i="2"/>
  <c r="G275" i="2"/>
  <c r="E275" i="2"/>
  <c r="D275" i="2"/>
  <c r="C275" i="2"/>
  <c r="J274" i="2"/>
  <c r="G274" i="2"/>
  <c r="E274" i="2"/>
  <c r="D274" i="2"/>
  <c r="C274" i="2"/>
  <c r="J273" i="2"/>
  <c r="G273" i="2"/>
  <c r="E273" i="2"/>
  <c r="D273" i="2"/>
  <c r="C273" i="2"/>
  <c r="J272" i="2"/>
  <c r="G272" i="2"/>
  <c r="E272" i="2"/>
  <c r="D272" i="2"/>
  <c r="C272" i="2"/>
  <c r="J271" i="2"/>
  <c r="G271" i="2"/>
  <c r="E271" i="2"/>
  <c r="D271" i="2"/>
  <c r="C271" i="2"/>
  <c r="J270" i="2"/>
  <c r="G270" i="2"/>
  <c r="E270" i="2"/>
  <c r="D270" i="2"/>
  <c r="C270" i="2"/>
  <c r="J269" i="2"/>
  <c r="G269" i="2"/>
  <c r="E269" i="2"/>
  <c r="D269" i="2"/>
  <c r="C269" i="2"/>
  <c r="J268" i="2"/>
  <c r="G268" i="2"/>
  <c r="E268" i="2"/>
  <c r="D268" i="2"/>
  <c r="C268" i="2"/>
  <c r="J256" i="2"/>
  <c r="G256" i="2"/>
  <c r="E256" i="2"/>
  <c r="D256" i="2"/>
  <c r="C256" i="2"/>
  <c r="J255" i="2"/>
  <c r="G255" i="2"/>
  <c r="E255" i="2"/>
  <c r="D255" i="2"/>
  <c r="C255" i="2"/>
  <c r="J254" i="2"/>
  <c r="G254" i="2"/>
  <c r="E254" i="2"/>
  <c r="D254" i="2"/>
  <c r="C254" i="2"/>
  <c r="J253" i="2"/>
  <c r="G253" i="2"/>
  <c r="E253" i="2"/>
  <c r="D253" i="2"/>
  <c r="C253" i="2"/>
  <c r="J252" i="2"/>
  <c r="G252" i="2"/>
  <c r="E252" i="2"/>
  <c r="D252" i="2"/>
  <c r="C252" i="2"/>
  <c r="J251" i="2"/>
  <c r="G251" i="2"/>
  <c r="E251" i="2"/>
  <c r="D251" i="2"/>
  <c r="C251" i="2"/>
  <c r="J250" i="2"/>
  <c r="G250" i="2"/>
  <c r="E250" i="2"/>
  <c r="D250" i="2"/>
  <c r="C250" i="2"/>
  <c r="J249" i="2"/>
  <c r="G249" i="2"/>
  <c r="E249" i="2"/>
  <c r="D249" i="2"/>
  <c r="C249" i="2"/>
  <c r="J248" i="2"/>
  <c r="G248" i="2"/>
  <c r="E248" i="2"/>
  <c r="D248" i="2"/>
  <c r="C248" i="2"/>
  <c r="J245" i="2"/>
  <c r="G245" i="2"/>
  <c r="E245" i="2"/>
  <c r="D245" i="2"/>
  <c r="C245" i="2"/>
  <c r="J244" i="2"/>
  <c r="G244" i="2"/>
  <c r="E244" i="2"/>
  <c r="D244" i="2"/>
  <c r="C244" i="2"/>
  <c r="J243" i="2"/>
  <c r="G243" i="2"/>
  <c r="E243" i="2"/>
  <c r="D243" i="2"/>
  <c r="C243" i="2"/>
  <c r="J242" i="2"/>
  <c r="G242" i="2"/>
  <c r="E242" i="2"/>
  <c r="D242" i="2"/>
  <c r="C242" i="2"/>
  <c r="J241" i="2"/>
  <c r="G241" i="2"/>
  <c r="E241" i="2"/>
  <c r="D241" i="2"/>
  <c r="C241" i="2"/>
  <c r="J240" i="2"/>
  <c r="G240" i="2"/>
  <c r="E240" i="2"/>
  <c r="D240" i="2"/>
  <c r="C240" i="2"/>
  <c r="J239" i="2"/>
  <c r="G239" i="2"/>
  <c r="E239" i="2"/>
  <c r="D239" i="2"/>
  <c r="C239" i="2"/>
  <c r="J238" i="2"/>
  <c r="G238" i="2"/>
  <c r="E238" i="2"/>
  <c r="D238" i="2"/>
  <c r="C238" i="2"/>
  <c r="J237" i="2"/>
  <c r="G237" i="2"/>
  <c r="E237" i="2"/>
  <c r="D237" i="2"/>
  <c r="C237" i="2"/>
  <c r="J234" i="2"/>
  <c r="G234" i="2"/>
  <c r="E234" i="2"/>
  <c r="D234" i="2"/>
  <c r="C234" i="2"/>
  <c r="J233" i="2"/>
  <c r="G233" i="2"/>
  <c r="E233" i="2"/>
  <c r="D233" i="2"/>
  <c r="C233" i="2"/>
  <c r="J232" i="2"/>
  <c r="G232" i="2"/>
  <c r="E232" i="2"/>
  <c r="D232" i="2"/>
  <c r="C232" i="2"/>
  <c r="J231" i="2"/>
  <c r="G231" i="2"/>
  <c r="E231" i="2"/>
  <c r="D231" i="2"/>
  <c r="C231" i="2"/>
  <c r="J230" i="2"/>
  <c r="G230" i="2"/>
  <c r="E230" i="2"/>
  <c r="D230" i="2"/>
  <c r="C230" i="2"/>
  <c r="J229" i="2"/>
  <c r="G229" i="2"/>
  <c r="E229" i="2"/>
  <c r="D229" i="2"/>
  <c r="C229" i="2"/>
  <c r="J228" i="2"/>
  <c r="G228" i="2"/>
  <c r="E228" i="2"/>
  <c r="D228" i="2"/>
  <c r="C228" i="2"/>
  <c r="J227" i="2"/>
  <c r="G227" i="2"/>
  <c r="E227" i="2"/>
  <c r="D227" i="2"/>
  <c r="C227" i="2"/>
  <c r="J224" i="2"/>
  <c r="G224" i="2"/>
  <c r="E224" i="2"/>
  <c r="D224" i="2"/>
  <c r="C224" i="2"/>
  <c r="J223" i="2"/>
  <c r="G223" i="2"/>
  <c r="E223" i="2"/>
  <c r="D223" i="2"/>
  <c r="C223" i="2"/>
  <c r="J222" i="2"/>
  <c r="G222" i="2"/>
  <c r="E222" i="2"/>
  <c r="D222" i="2"/>
  <c r="C222" i="2"/>
  <c r="J221" i="2"/>
  <c r="G221" i="2"/>
  <c r="E221" i="2"/>
  <c r="D221" i="2"/>
  <c r="C221" i="2"/>
  <c r="J220" i="2"/>
  <c r="G220" i="2"/>
  <c r="E220" i="2"/>
  <c r="D220" i="2"/>
  <c r="C220" i="2"/>
  <c r="J219" i="2"/>
  <c r="G219" i="2"/>
  <c r="E219" i="2"/>
  <c r="D219" i="2"/>
  <c r="C219" i="2"/>
  <c r="J218" i="2"/>
  <c r="G218" i="2"/>
  <c r="E218" i="2"/>
  <c r="D218" i="2"/>
  <c r="C218" i="2"/>
  <c r="J217" i="2"/>
  <c r="G217" i="2"/>
  <c r="E217" i="2"/>
  <c r="D217" i="2"/>
  <c r="C217" i="2"/>
  <c r="J216" i="2"/>
  <c r="G216" i="2"/>
  <c r="E216" i="2"/>
  <c r="D216" i="2"/>
  <c r="C216" i="2"/>
  <c r="J215" i="2"/>
  <c r="G215" i="2"/>
  <c r="E215" i="2"/>
  <c r="D215" i="2"/>
  <c r="C215" i="2"/>
  <c r="J214" i="2"/>
  <c r="G214" i="2"/>
  <c r="E214" i="2"/>
  <c r="D214" i="2"/>
  <c r="C214" i="2"/>
  <c r="J213" i="2"/>
  <c r="G213" i="2"/>
  <c r="E213" i="2"/>
  <c r="D213" i="2"/>
  <c r="C213" i="2"/>
  <c r="J212" i="2"/>
  <c r="G212" i="2"/>
  <c r="E212" i="2"/>
  <c r="D212" i="2"/>
  <c r="C212" i="2"/>
  <c r="J211" i="2"/>
  <c r="G211" i="2"/>
  <c r="E211" i="2"/>
  <c r="D211" i="2"/>
  <c r="C211" i="2"/>
  <c r="J208" i="2"/>
  <c r="G208" i="2"/>
  <c r="E208" i="2"/>
  <c r="D208" i="2"/>
  <c r="C208" i="2"/>
  <c r="J207" i="2"/>
  <c r="G207" i="2"/>
  <c r="E207" i="2"/>
  <c r="D207" i="2"/>
  <c r="C207" i="2"/>
  <c r="J206" i="2"/>
  <c r="G206" i="2"/>
  <c r="E206" i="2"/>
  <c r="D206" i="2"/>
  <c r="C206" i="2"/>
  <c r="J205" i="2"/>
  <c r="G205" i="2"/>
  <c r="E205" i="2"/>
  <c r="D205" i="2"/>
  <c r="C205" i="2"/>
  <c r="J204" i="2"/>
  <c r="G204" i="2"/>
  <c r="E204" i="2"/>
  <c r="D204" i="2"/>
  <c r="C204" i="2"/>
  <c r="J203" i="2"/>
  <c r="G203" i="2"/>
  <c r="E203" i="2"/>
  <c r="D203" i="2"/>
  <c r="C203" i="2"/>
  <c r="J202" i="2"/>
  <c r="G202" i="2"/>
  <c r="E202" i="2"/>
  <c r="D202" i="2"/>
  <c r="C202" i="2"/>
  <c r="G201" i="2"/>
  <c r="E201" i="2"/>
  <c r="D201" i="2"/>
  <c r="C201" i="2"/>
  <c r="G200" i="2"/>
  <c r="E200" i="2"/>
  <c r="D200" i="2"/>
  <c r="C200" i="2"/>
  <c r="J197" i="2"/>
  <c r="G197" i="2"/>
  <c r="E197" i="2"/>
  <c r="D197" i="2"/>
  <c r="C197" i="2"/>
  <c r="J196" i="2"/>
  <c r="G196" i="2"/>
  <c r="E196" i="2"/>
  <c r="D196" i="2"/>
  <c r="C196" i="2"/>
  <c r="J195" i="2"/>
  <c r="G195" i="2"/>
  <c r="E195" i="2"/>
  <c r="D195" i="2"/>
  <c r="C195" i="2"/>
  <c r="J194" i="2"/>
  <c r="G194" i="2"/>
  <c r="E194" i="2"/>
  <c r="D194" i="2"/>
  <c r="C194" i="2"/>
  <c r="J193" i="2"/>
  <c r="G193" i="2"/>
  <c r="E193" i="2"/>
  <c r="D193" i="2"/>
  <c r="C193" i="2"/>
  <c r="G192" i="2"/>
  <c r="E192" i="2"/>
  <c r="D192" i="2"/>
  <c r="C192" i="2"/>
  <c r="J189" i="2"/>
  <c r="G189" i="2"/>
  <c r="E189" i="2"/>
  <c r="D189" i="2"/>
  <c r="C189" i="2"/>
  <c r="J188" i="2"/>
  <c r="G188" i="2"/>
  <c r="E188" i="2"/>
  <c r="D188" i="2"/>
  <c r="C188" i="2"/>
  <c r="J187" i="2"/>
  <c r="G187" i="2"/>
  <c r="E187" i="2"/>
  <c r="D187" i="2"/>
  <c r="C187" i="2"/>
  <c r="J186" i="2"/>
  <c r="G186" i="2"/>
  <c r="E186" i="2"/>
  <c r="D186" i="2"/>
  <c r="C186" i="2"/>
  <c r="J185" i="2"/>
  <c r="G185" i="2"/>
  <c r="E185" i="2"/>
  <c r="D185" i="2"/>
  <c r="C185" i="2"/>
  <c r="J184" i="2"/>
  <c r="G184" i="2"/>
  <c r="E184" i="2"/>
  <c r="D184" i="2"/>
  <c r="C184" i="2"/>
  <c r="J183" i="2"/>
  <c r="G183" i="2"/>
  <c r="E183" i="2"/>
  <c r="D183" i="2"/>
  <c r="C183" i="2"/>
  <c r="J182" i="2"/>
  <c r="G182" i="2"/>
  <c r="E182" i="2"/>
  <c r="D182" i="2"/>
  <c r="C182" i="2"/>
  <c r="J181" i="2"/>
  <c r="G181" i="2"/>
  <c r="E181" i="2"/>
  <c r="D181" i="2"/>
  <c r="C181" i="2"/>
  <c r="J180" i="2"/>
  <c r="G180" i="2"/>
  <c r="E180" i="2"/>
  <c r="D180" i="2"/>
  <c r="C180" i="2"/>
  <c r="J177" i="2"/>
  <c r="G177" i="2"/>
  <c r="E177" i="2"/>
  <c r="D177" i="2"/>
  <c r="C177" i="2"/>
  <c r="J176" i="2"/>
  <c r="G176" i="2"/>
  <c r="E176" i="2"/>
  <c r="D176" i="2"/>
  <c r="C176" i="2"/>
  <c r="J175" i="2"/>
  <c r="G175" i="2"/>
  <c r="E175" i="2"/>
  <c r="D175" i="2"/>
  <c r="C175" i="2"/>
  <c r="J174" i="2"/>
  <c r="G174" i="2"/>
  <c r="E174" i="2"/>
  <c r="D174" i="2"/>
  <c r="C174" i="2"/>
  <c r="J173" i="2"/>
  <c r="G173" i="2"/>
  <c r="E173" i="2"/>
  <c r="D173" i="2"/>
  <c r="C173" i="2"/>
  <c r="J172" i="2"/>
  <c r="G172" i="2"/>
  <c r="E172" i="2"/>
  <c r="D172" i="2"/>
  <c r="C172" i="2"/>
  <c r="J171" i="2"/>
  <c r="G171" i="2"/>
  <c r="E171" i="2"/>
  <c r="D171" i="2"/>
  <c r="C171" i="2"/>
  <c r="J170" i="2"/>
  <c r="G170" i="2"/>
  <c r="E170" i="2"/>
  <c r="D170" i="2"/>
  <c r="C170" i="2"/>
  <c r="J169" i="2"/>
  <c r="G169" i="2"/>
  <c r="E169" i="2"/>
  <c r="D169" i="2"/>
  <c r="C169" i="2"/>
  <c r="J168" i="2"/>
  <c r="G168" i="2"/>
  <c r="E168" i="2"/>
  <c r="D168" i="2"/>
  <c r="C168" i="2"/>
  <c r="J167" i="2"/>
  <c r="G167" i="2"/>
  <c r="E167" i="2"/>
  <c r="D167" i="2"/>
  <c r="C167" i="2"/>
  <c r="G166" i="2"/>
  <c r="E166" i="2"/>
  <c r="D166" i="2"/>
  <c r="C166" i="2"/>
  <c r="G165" i="2"/>
  <c r="E165" i="2"/>
  <c r="D165" i="2"/>
  <c r="C165" i="2"/>
  <c r="J162" i="2"/>
  <c r="G162" i="2"/>
  <c r="E162" i="2"/>
  <c r="D162" i="2"/>
  <c r="C162" i="2"/>
  <c r="J161" i="2"/>
  <c r="G161" i="2"/>
  <c r="E161" i="2"/>
  <c r="D161" i="2"/>
  <c r="C161" i="2"/>
  <c r="J160" i="2"/>
  <c r="G160" i="2"/>
  <c r="E160" i="2"/>
  <c r="D160" i="2"/>
  <c r="C160" i="2"/>
  <c r="J159" i="2"/>
  <c r="G159" i="2"/>
  <c r="E159" i="2"/>
  <c r="D159" i="2"/>
  <c r="C159" i="2"/>
  <c r="J158" i="2"/>
  <c r="G158" i="2"/>
  <c r="E158" i="2"/>
  <c r="D158" i="2"/>
  <c r="C158" i="2"/>
  <c r="J157" i="2"/>
  <c r="G157" i="2"/>
  <c r="E157" i="2"/>
  <c r="D157" i="2"/>
  <c r="C157" i="2"/>
  <c r="J156" i="2"/>
  <c r="G156" i="2"/>
  <c r="E156" i="2"/>
  <c r="D156" i="2"/>
  <c r="C156" i="2"/>
  <c r="J155" i="2"/>
  <c r="G155" i="2"/>
  <c r="E155" i="2"/>
  <c r="D155" i="2"/>
  <c r="C155" i="2"/>
  <c r="G154" i="2"/>
  <c r="E154" i="2"/>
  <c r="D154" i="2"/>
  <c r="C154" i="2"/>
  <c r="J138" i="2"/>
  <c r="G138" i="2"/>
  <c r="E138" i="2"/>
  <c r="D138" i="2"/>
  <c r="C138" i="2"/>
  <c r="J137" i="2"/>
  <c r="G137" i="2"/>
  <c r="E137" i="2"/>
  <c r="D137" i="2"/>
  <c r="C137" i="2"/>
  <c r="J136" i="2"/>
  <c r="G136" i="2"/>
  <c r="E136" i="2"/>
  <c r="D136" i="2"/>
  <c r="C136" i="2"/>
  <c r="J135" i="2"/>
  <c r="G135" i="2"/>
  <c r="E135" i="2"/>
  <c r="D135" i="2"/>
  <c r="C135" i="2"/>
  <c r="J134" i="2"/>
  <c r="G134" i="2"/>
  <c r="E134" i="2"/>
  <c r="D134" i="2"/>
  <c r="C134" i="2"/>
  <c r="J133" i="2"/>
  <c r="G133" i="2"/>
  <c r="E133" i="2"/>
  <c r="D133" i="2"/>
  <c r="C133" i="2"/>
  <c r="J132" i="2"/>
  <c r="G132" i="2"/>
  <c r="E132" i="2"/>
  <c r="D132" i="2"/>
  <c r="C132" i="2"/>
  <c r="J131" i="2"/>
  <c r="G131" i="2"/>
  <c r="E131" i="2"/>
  <c r="D131" i="2"/>
  <c r="C131" i="2"/>
  <c r="G130" i="2"/>
  <c r="E130" i="2"/>
  <c r="D130" i="2"/>
  <c r="C130" i="2"/>
  <c r="J127" i="2"/>
  <c r="G127" i="2"/>
  <c r="E127" i="2"/>
  <c r="D127" i="2"/>
  <c r="C127" i="2"/>
  <c r="J126" i="2"/>
  <c r="G126" i="2"/>
  <c r="E126" i="2"/>
  <c r="D126" i="2"/>
  <c r="C126" i="2"/>
  <c r="J125" i="2"/>
  <c r="G125" i="2"/>
  <c r="E125" i="2"/>
  <c r="D125" i="2"/>
  <c r="C125" i="2"/>
  <c r="J124" i="2"/>
  <c r="G124" i="2"/>
  <c r="E124" i="2"/>
  <c r="D124" i="2"/>
  <c r="C124" i="2"/>
  <c r="J123" i="2"/>
  <c r="G123" i="2"/>
  <c r="E123" i="2"/>
  <c r="D123" i="2"/>
  <c r="C123" i="2"/>
  <c r="J120" i="2"/>
  <c r="G120" i="2"/>
  <c r="E120" i="2"/>
  <c r="D120" i="2"/>
  <c r="C120" i="2"/>
  <c r="J119" i="2"/>
  <c r="G119" i="2"/>
  <c r="E119" i="2"/>
  <c r="D119" i="2"/>
  <c r="C119" i="2"/>
  <c r="J118" i="2"/>
  <c r="G118" i="2"/>
  <c r="E118" i="2"/>
  <c r="D118" i="2"/>
  <c r="C118" i="2"/>
  <c r="J117" i="2"/>
  <c r="G117" i="2"/>
  <c r="E117" i="2"/>
  <c r="D117" i="2"/>
  <c r="C117" i="2"/>
  <c r="J116" i="2"/>
  <c r="G116" i="2"/>
  <c r="E116" i="2"/>
  <c r="D116" i="2"/>
  <c r="C116" i="2"/>
  <c r="J115" i="2"/>
  <c r="G115" i="2"/>
  <c r="E115" i="2"/>
  <c r="D115" i="2"/>
  <c r="C115" i="2"/>
  <c r="J114" i="2"/>
  <c r="G114" i="2"/>
  <c r="E114" i="2"/>
  <c r="D114" i="2"/>
  <c r="C114" i="2"/>
  <c r="J113" i="2"/>
  <c r="G113" i="2"/>
  <c r="E113" i="2"/>
  <c r="D113" i="2"/>
  <c r="C113" i="2"/>
  <c r="J110" i="2"/>
  <c r="G110" i="2"/>
  <c r="E110" i="2"/>
  <c r="D110" i="2"/>
  <c r="C110" i="2"/>
  <c r="J109" i="2"/>
  <c r="G109" i="2"/>
  <c r="E109" i="2"/>
  <c r="D109" i="2"/>
  <c r="C109" i="2"/>
  <c r="J108" i="2"/>
  <c r="G108" i="2"/>
  <c r="E108" i="2"/>
  <c r="D108" i="2"/>
  <c r="C108" i="2"/>
  <c r="J107" i="2"/>
  <c r="G107" i="2"/>
  <c r="E107" i="2"/>
  <c r="D107" i="2"/>
  <c r="C107" i="2"/>
  <c r="J106" i="2"/>
  <c r="G106" i="2"/>
  <c r="E106" i="2"/>
  <c r="D106" i="2"/>
  <c r="C106" i="2"/>
  <c r="J105" i="2"/>
  <c r="G105" i="2"/>
  <c r="E105" i="2"/>
  <c r="D105" i="2"/>
  <c r="C105" i="2"/>
  <c r="J104" i="2"/>
  <c r="G104" i="2"/>
  <c r="E104" i="2"/>
  <c r="D104" i="2"/>
  <c r="C104" i="2"/>
  <c r="J103" i="2"/>
  <c r="G103" i="2"/>
  <c r="E103" i="2"/>
  <c r="D103" i="2"/>
  <c r="C103" i="2"/>
  <c r="J100" i="2"/>
  <c r="G100" i="2"/>
  <c r="E100" i="2"/>
  <c r="D100" i="2"/>
  <c r="C100" i="2"/>
  <c r="J99" i="2"/>
  <c r="G99" i="2"/>
  <c r="E99" i="2"/>
  <c r="D99" i="2"/>
  <c r="C99" i="2"/>
  <c r="J98" i="2"/>
  <c r="G98" i="2"/>
  <c r="E98" i="2"/>
  <c r="D98" i="2"/>
  <c r="C98" i="2"/>
  <c r="J97" i="2"/>
  <c r="G97" i="2"/>
  <c r="E97" i="2"/>
  <c r="D97" i="2"/>
  <c r="C97" i="2"/>
  <c r="J96" i="2"/>
  <c r="G96" i="2"/>
  <c r="E96" i="2"/>
  <c r="D96" i="2"/>
  <c r="C96" i="2"/>
  <c r="J95" i="2"/>
  <c r="G95" i="2"/>
  <c r="E95" i="2"/>
  <c r="D95" i="2"/>
  <c r="C95" i="2"/>
  <c r="J92" i="2"/>
  <c r="G92" i="2"/>
  <c r="E92" i="2"/>
  <c r="D92" i="2"/>
  <c r="C92" i="2"/>
  <c r="J91" i="2"/>
  <c r="G91" i="2"/>
  <c r="E91" i="2"/>
  <c r="D91" i="2"/>
  <c r="C91" i="2"/>
  <c r="J90" i="2"/>
  <c r="G90" i="2"/>
  <c r="E90" i="2"/>
  <c r="D90" i="2"/>
  <c r="C90" i="2"/>
  <c r="J89" i="2"/>
  <c r="G89" i="2"/>
  <c r="E89" i="2"/>
  <c r="D89" i="2"/>
  <c r="C89" i="2"/>
  <c r="J88" i="2"/>
  <c r="G88" i="2"/>
  <c r="E88" i="2"/>
  <c r="D88" i="2"/>
  <c r="C88" i="2"/>
  <c r="J87" i="2"/>
  <c r="G87" i="2"/>
  <c r="E87" i="2"/>
  <c r="D87" i="2"/>
  <c r="C87" i="2"/>
  <c r="J86" i="2"/>
  <c r="G86" i="2"/>
  <c r="E86" i="2"/>
  <c r="D86" i="2"/>
  <c r="C86" i="2"/>
  <c r="J85" i="2"/>
  <c r="G85" i="2"/>
  <c r="E85" i="2"/>
  <c r="D85" i="2"/>
  <c r="C85" i="2"/>
  <c r="J84" i="2"/>
  <c r="G84" i="2"/>
  <c r="E84" i="2"/>
  <c r="D84" i="2"/>
  <c r="C84" i="2"/>
  <c r="J83" i="2"/>
  <c r="G83" i="2"/>
  <c r="E83" i="2"/>
  <c r="D83" i="2"/>
  <c r="C83" i="2"/>
  <c r="J80" i="2"/>
  <c r="G80" i="2"/>
  <c r="E80" i="2"/>
  <c r="D80" i="2"/>
  <c r="C80" i="2"/>
  <c r="J79" i="2"/>
  <c r="G79" i="2"/>
  <c r="E79" i="2"/>
  <c r="D79" i="2"/>
  <c r="C79" i="2"/>
  <c r="J78" i="2"/>
  <c r="G78" i="2"/>
  <c r="E78" i="2"/>
  <c r="D78" i="2"/>
  <c r="C78" i="2"/>
  <c r="J77" i="2"/>
  <c r="G77" i="2"/>
  <c r="E77" i="2"/>
  <c r="D77" i="2"/>
  <c r="C77" i="2"/>
  <c r="J76" i="2"/>
  <c r="G76" i="2"/>
  <c r="E76" i="2"/>
  <c r="D76" i="2"/>
  <c r="C76" i="2"/>
  <c r="J75" i="2"/>
  <c r="G75" i="2"/>
  <c r="E75" i="2"/>
  <c r="D75" i="2"/>
  <c r="C75" i="2"/>
  <c r="J74" i="2"/>
  <c r="G74" i="2"/>
  <c r="E74" i="2"/>
  <c r="D74" i="2"/>
  <c r="C74" i="2"/>
  <c r="J73" i="2"/>
  <c r="G73" i="2"/>
  <c r="E73" i="2"/>
  <c r="D73" i="2"/>
  <c r="C73" i="2"/>
  <c r="J70" i="2"/>
  <c r="G70" i="2"/>
  <c r="E70" i="2"/>
  <c r="D70" i="2"/>
  <c r="C70" i="2"/>
  <c r="J69" i="2"/>
  <c r="G69" i="2"/>
  <c r="E69" i="2"/>
  <c r="D69" i="2"/>
  <c r="C69" i="2"/>
  <c r="J68" i="2"/>
  <c r="G68" i="2"/>
  <c r="E68" i="2"/>
  <c r="D68" i="2"/>
  <c r="C68" i="2"/>
  <c r="J67" i="2"/>
  <c r="G67" i="2"/>
  <c r="E67" i="2"/>
  <c r="D67" i="2"/>
  <c r="C67" i="2"/>
  <c r="J66" i="2"/>
  <c r="G66" i="2"/>
  <c r="E66" i="2"/>
  <c r="D66" i="2"/>
  <c r="C66" i="2"/>
  <c r="J65" i="2"/>
  <c r="G65" i="2"/>
  <c r="E65" i="2"/>
  <c r="D65" i="2"/>
  <c r="C65" i="2"/>
  <c r="J64" i="2"/>
  <c r="G64" i="2"/>
  <c r="E64" i="2"/>
  <c r="D64" i="2"/>
  <c r="C64" i="2"/>
  <c r="J63" i="2"/>
  <c r="G63" i="2"/>
  <c r="E63" i="2"/>
  <c r="D63" i="2"/>
  <c r="C63" i="2"/>
  <c r="J60" i="2"/>
  <c r="G60" i="2"/>
  <c r="E60" i="2"/>
  <c r="D60" i="2"/>
  <c r="C60" i="2"/>
  <c r="J59" i="2"/>
  <c r="G59" i="2"/>
  <c r="E59" i="2"/>
  <c r="D59" i="2"/>
  <c r="C59" i="2"/>
  <c r="J58" i="2"/>
  <c r="G58" i="2"/>
  <c r="E58" i="2"/>
  <c r="D58" i="2"/>
  <c r="C58" i="2"/>
  <c r="J57" i="2"/>
  <c r="G57" i="2"/>
  <c r="E57" i="2"/>
  <c r="D57" i="2"/>
  <c r="C57" i="2"/>
  <c r="J56" i="2"/>
  <c r="G56" i="2"/>
  <c r="E56" i="2"/>
  <c r="D56" i="2"/>
  <c r="C56" i="2"/>
  <c r="J55" i="2"/>
  <c r="G55" i="2"/>
  <c r="E55" i="2"/>
  <c r="D55" i="2"/>
  <c r="C55" i="2"/>
  <c r="J54" i="2"/>
  <c r="G54" i="2"/>
  <c r="E54" i="2"/>
  <c r="D54" i="2"/>
  <c r="C54" i="2"/>
  <c r="J53" i="2"/>
  <c r="G53" i="2"/>
  <c r="E53" i="2"/>
  <c r="D53" i="2"/>
  <c r="C53" i="2"/>
  <c r="J52" i="2"/>
  <c r="G52" i="2"/>
  <c r="E52" i="2"/>
  <c r="D52" i="2"/>
  <c r="C52" i="2"/>
  <c r="J50" i="2"/>
  <c r="G50" i="2"/>
  <c r="E50" i="2"/>
  <c r="D50" i="2"/>
  <c r="C50" i="2"/>
  <c r="J49" i="2"/>
  <c r="G49" i="2"/>
  <c r="E49" i="2"/>
  <c r="D49" i="2"/>
  <c r="C49" i="2"/>
  <c r="J48" i="2"/>
  <c r="G48" i="2"/>
  <c r="E48" i="2"/>
  <c r="D48" i="2"/>
  <c r="C48" i="2"/>
  <c r="J47" i="2"/>
  <c r="G47" i="2"/>
  <c r="E47" i="2"/>
  <c r="D47" i="2"/>
  <c r="C47" i="2"/>
  <c r="J46" i="2"/>
  <c r="G46" i="2"/>
  <c r="E46" i="2"/>
  <c r="D46" i="2"/>
  <c r="C46" i="2"/>
  <c r="J45" i="2"/>
  <c r="G45" i="2"/>
  <c r="E45" i="2"/>
  <c r="D45" i="2"/>
  <c r="C45" i="2"/>
  <c r="J44" i="2"/>
  <c r="G44" i="2"/>
  <c r="E44" i="2"/>
  <c r="D44" i="2"/>
  <c r="C44" i="2"/>
  <c r="J43" i="2"/>
  <c r="G43" i="2"/>
  <c r="E43" i="2"/>
  <c r="D43" i="2"/>
  <c r="C43" i="2"/>
  <c r="J42" i="2"/>
  <c r="G42" i="2"/>
  <c r="E42" i="2"/>
  <c r="D42" i="2"/>
  <c r="C42" i="2"/>
  <c r="J40" i="2"/>
  <c r="G40" i="2"/>
  <c r="E40" i="2"/>
  <c r="D40" i="2"/>
  <c r="C40" i="2"/>
  <c r="J39" i="2"/>
  <c r="G39" i="2"/>
  <c r="E39" i="2"/>
  <c r="D39" i="2"/>
  <c r="C39" i="2"/>
  <c r="J38" i="2"/>
  <c r="G38" i="2"/>
  <c r="E38" i="2"/>
  <c r="D38" i="2"/>
  <c r="C38" i="2"/>
  <c r="J37" i="2"/>
  <c r="G37" i="2"/>
  <c r="E37" i="2"/>
  <c r="D37" i="2"/>
  <c r="C37" i="2"/>
  <c r="J36" i="2"/>
  <c r="G36" i="2"/>
  <c r="E36" i="2"/>
  <c r="D36" i="2"/>
  <c r="C36" i="2"/>
  <c r="J35" i="2"/>
  <c r="G35" i="2"/>
  <c r="E35" i="2"/>
  <c r="D35" i="2"/>
  <c r="C35" i="2"/>
  <c r="J34" i="2"/>
  <c r="G34" i="2"/>
  <c r="E34" i="2"/>
  <c r="D34" i="2"/>
  <c r="C34" i="2"/>
  <c r="J33" i="2"/>
  <c r="G33" i="2"/>
  <c r="E33" i="2"/>
  <c r="D33" i="2"/>
  <c r="C33" i="2"/>
  <c r="J32" i="2"/>
  <c r="G32" i="2"/>
  <c r="E32" i="2"/>
  <c r="D32" i="2"/>
  <c r="C32" i="2"/>
  <c r="J29" i="2"/>
  <c r="G29" i="2"/>
  <c r="E29" i="2"/>
  <c r="D29" i="2"/>
  <c r="C29" i="2"/>
  <c r="J28" i="2"/>
  <c r="G28" i="2"/>
  <c r="E28" i="2"/>
  <c r="D28" i="2"/>
  <c r="C28" i="2"/>
  <c r="J27" i="2"/>
  <c r="G27" i="2"/>
  <c r="E27" i="2"/>
  <c r="D27" i="2"/>
  <c r="C27" i="2"/>
  <c r="J26" i="2"/>
  <c r="G26" i="2"/>
  <c r="E26" i="2"/>
  <c r="D26" i="2"/>
  <c r="C26" i="2"/>
  <c r="J25" i="2"/>
  <c r="G25" i="2"/>
  <c r="E25" i="2"/>
  <c r="D25" i="2"/>
  <c r="C25" i="2"/>
  <c r="J24" i="2"/>
  <c r="G24" i="2"/>
  <c r="E24" i="2"/>
  <c r="D24" i="2"/>
  <c r="C24" i="2"/>
  <c r="J23" i="2"/>
  <c r="G23" i="2"/>
  <c r="E23" i="2"/>
  <c r="D23" i="2"/>
  <c r="C23" i="2"/>
  <c r="J22" i="2"/>
  <c r="G22" i="2"/>
  <c r="E22" i="2"/>
  <c r="D22" i="2"/>
  <c r="C22" i="2"/>
  <c r="J21" i="2"/>
  <c r="G21" i="2"/>
  <c r="E21" i="2"/>
  <c r="D21" i="2"/>
  <c r="C21" i="2"/>
  <c r="J20" i="2"/>
  <c r="G20" i="2"/>
  <c r="E20" i="2"/>
  <c r="D20" i="2"/>
  <c r="C20" i="2"/>
  <c r="J17" i="2"/>
  <c r="G17" i="2"/>
  <c r="E17" i="2"/>
  <c r="D17" i="2"/>
  <c r="C17" i="2"/>
  <c r="J16" i="2"/>
  <c r="G16" i="2"/>
  <c r="E16" i="2"/>
  <c r="D16" i="2"/>
  <c r="C16" i="2"/>
  <c r="J15" i="2"/>
  <c r="G15" i="2"/>
  <c r="E15" i="2"/>
  <c r="D15" i="2"/>
  <c r="C15" i="2"/>
  <c r="J14" i="2"/>
  <c r="G14" i="2"/>
  <c r="E14" i="2"/>
  <c r="D14" i="2"/>
  <c r="C14" i="2"/>
  <c r="J13" i="2"/>
  <c r="G13" i="2"/>
  <c r="E13" i="2"/>
  <c r="D13" i="2"/>
  <c r="C13" i="2"/>
  <c r="J12" i="2"/>
  <c r="G12" i="2"/>
  <c r="E12" i="2"/>
  <c r="D12" i="2"/>
  <c r="C12" i="2"/>
  <c r="J11" i="2"/>
  <c r="G11" i="2"/>
  <c r="E11" i="2"/>
  <c r="D11" i="2"/>
  <c r="C11" i="2"/>
  <c r="J10" i="2"/>
  <c r="G10" i="2"/>
  <c r="E10" i="2"/>
  <c r="D10" i="2"/>
  <c r="C10" i="2"/>
  <c r="J9" i="2"/>
  <c r="G9" i="2"/>
  <c r="E9" i="2"/>
  <c r="D9" i="2"/>
  <c r="C9" i="2"/>
  <c r="J8" i="2"/>
  <c r="G8" i="2"/>
  <c r="E8" i="2"/>
  <c r="D8" i="2"/>
  <c r="C8" i="2"/>
  <c r="E1239" i="2"/>
  <c r="D1239" i="2"/>
  <c r="C1239" i="2"/>
  <c r="E1222" i="2"/>
  <c r="D1222" i="2"/>
  <c r="C1222" i="2"/>
  <c r="E1205" i="2"/>
  <c r="D1205" i="2"/>
  <c r="C1205" i="2"/>
  <c r="E1197" i="2"/>
  <c r="D1197" i="2"/>
  <c r="C1197" i="2"/>
  <c r="E1177" i="2"/>
  <c r="D1177" i="2"/>
  <c r="C1177" i="2"/>
  <c r="E1157" i="2"/>
  <c r="D1157" i="2"/>
  <c r="C1157" i="2"/>
  <c r="E1149" i="2"/>
  <c r="D1149" i="2"/>
  <c r="C1149" i="2"/>
  <c r="E1072" i="2"/>
  <c r="D1072" i="2"/>
  <c r="C1072" i="2"/>
  <c r="E1064" i="2"/>
  <c r="D1064" i="2"/>
  <c r="C1064" i="2"/>
  <c r="E1055" i="2"/>
  <c r="D1055" i="2"/>
  <c r="C1055" i="2"/>
  <c r="E1049" i="2"/>
  <c r="D1049" i="2"/>
  <c r="C1049" i="2"/>
  <c r="E1038" i="2"/>
  <c r="D1038" i="2"/>
  <c r="C1038" i="2"/>
  <c r="E1032" i="2"/>
  <c r="D1032" i="2"/>
  <c r="C1032" i="2"/>
  <c r="E1025" i="2"/>
  <c r="D1025" i="2"/>
  <c r="C1025" i="2"/>
  <c r="E1014" i="2"/>
  <c r="D1014" i="2"/>
  <c r="C1014" i="2"/>
  <c r="E1006" i="2"/>
  <c r="D1006" i="2"/>
  <c r="C1006" i="2"/>
  <c r="E999" i="2"/>
  <c r="D999" i="2"/>
  <c r="C999" i="2"/>
  <c r="E992" i="2"/>
  <c r="D992" i="2"/>
  <c r="C992" i="2"/>
  <c r="E975" i="2"/>
  <c r="D975" i="2"/>
  <c r="C975" i="2"/>
  <c r="E967" i="2"/>
  <c r="D967" i="2"/>
  <c r="C967" i="2"/>
  <c r="E959" i="2"/>
  <c r="D959" i="2"/>
  <c r="C959" i="2"/>
  <c r="E951" i="2"/>
  <c r="D951" i="2"/>
  <c r="C951" i="2"/>
  <c r="E943" i="2"/>
  <c r="D943" i="2"/>
  <c r="C943" i="2"/>
  <c r="E935" i="2"/>
  <c r="D935" i="2"/>
  <c r="C935" i="2"/>
  <c r="E920" i="2"/>
  <c r="D920" i="2"/>
  <c r="C920" i="2"/>
  <c r="E908" i="2"/>
  <c r="D908" i="2"/>
  <c r="C908" i="2"/>
  <c r="E895" i="2"/>
  <c r="D895" i="2"/>
  <c r="C895" i="2"/>
  <c r="E883" i="2"/>
  <c r="D883" i="2"/>
  <c r="C883" i="2"/>
  <c r="E873" i="2"/>
  <c r="D873" i="2"/>
  <c r="C873" i="2"/>
  <c r="E868" i="2"/>
  <c r="D868" i="2"/>
  <c r="C868" i="2"/>
  <c r="E859" i="2"/>
  <c r="D859" i="2"/>
  <c r="C859" i="2"/>
  <c r="E856" i="2"/>
  <c r="D856" i="2"/>
  <c r="C856" i="2"/>
  <c r="E849" i="2"/>
  <c r="D849" i="2"/>
  <c r="C849" i="2"/>
  <c r="E843" i="2"/>
  <c r="D843" i="2"/>
  <c r="C843" i="2"/>
  <c r="E837" i="2"/>
  <c r="D837" i="2"/>
  <c r="C837" i="2"/>
  <c r="E830" i="2"/>
  <c r="D830" i="2"/>
  <c r="C830" i="2"/>
  <c r="E826" i="2"/>
  <c r="D826" i="2"/>
  <c r="C826" i="2"/>
  <c r="E820" i="2"/>
  <c r="D820" i="2"/>
  <c r="C820" i="2"/>
  <c r="E814" i="2"/>
  <c r="D814" i="2"/>
  <c r="C814" i="2"/>
  <c r="E808" i="2"/>
  <c r="D808" i="2"/>
  <c r="C808" i="2"/>
  <c r="E801" i="2"/>
  <c r="D801" i="2"/>
  <c r="C801" i="2"/>
  <c r="E795" i="2"/>
  <c r="D795" i="2"/>
  <c r="C795" i="2"/>
  <c r="E788" i="2"/>
  <c r="D788" i="2"/>
  <c r="C788" i="2"/>
  <c r="E783" i="2"/>
  <c r="D783" i="2"/>
  <c r="C783" i="2"/>
  <c r="E776" i="2"/>
  <c r="D776" i="2"/>
  <c r="C776" i="2"/>
  <c r="E770" i="2"/>
  <c r="D770" i="2"/>
  <c r="C770" i="2"/>
  <c r="E764" i="2"/>
  <c r="D764" i="2"/>
  <c r="C764" i="2"/>
  <c r="E757" i="2"/>
  <c r="D757" i="2"/>
  <c r="C757" i="2"/>
  <c r="E750" i="2"/>
  <c r="D750" i="2"/>
  <c r="C750" i="2"/>
  <c r="E744" i="2"/>
  <c r="D744" i="2"/>
  <c r="C744" i="2"/>
  <c r="E729" i="2"/>
  <c r="D729" i="2"/>
  <c r="C729" i="2"/>
  <c r="E724" i="2"/>
  <c r="D724" i="2"/>
  <c r="C724" i="2"/>
  <c r="E720" i="2"/>
  <c r="D720" i="2"/>
  <c r="C720" i="2"/>
  <c r="E688" i="2"/>
  <c r="D688" i="2"/>
  <c r="C688" i="2"/>
  <c r="E679" i="2"/>
  <c r="D679" i="2"/>
  <c r="C679" i="2"/>
  <c r="E670" i="2"/>
  <c r="D670" i="2"/>
  <c r="C670" i="2"/>
  <c r="E659" i="2"/>
  <c r="D659" i="2"/>
  <c r="C659" i="2"/>
  <c r="E651" i="2"/>
  <c r="D651" i="2"/>
  <c r="C651" i="2"/>
  <c r="E640" i="2"/>
  <c r="D640" i="2"/>
  <c r="C640" i="2"/>
  <c r="E629" i="2"/>
  <c r="D629" i="2"/>
  <c r="C629" i="2"/>
  <c r="E622" i="2"/>
  <c r="D622" i="2"/>
  <c r="C622" i="2"/>
  <c r="E615" i="2"/>
  <c r="D615" i="2"/>
  <c r="C615" i="2"/>
  <c r="E599" i="2"/>
  <c r="D599" i="2"/>
  <c r="C599" i="2"/>
  <c r="E585" i="2"/>
  <c r="D585" i="2"/>
  <c r="C585" i="2"/>
  <c r="E582" i="2"/>
  <c r="D582" i="2"/>
  <c r="C582" i="2"/>
  <c r="E577" i="2"/>
  <c r="D577" i="2"/>
  <c r="C577" i="2"/>
  <c r="E574" i="2"/>
  <c r="D574" i="2"/>
  <c r="C574" i="2"/>
  <c r="E569" i="2"/>
  <c r="D569" i="2"/>
  <c r="C569" i="2"/>
  <c r="E558" i="2"/>
  <c r="D558" i="2"/>
  <c r="C558" i="2"/>
  <c r="E551" i="2"/>
  <c r="D551" i="2"/>
  <c r="C551" i="2"/>
  <c r="E531" i="2"/>
  <c r="D531" i="2"/>
  <c r="C531" i="2"/>
  <c r="E515" i="2"/>
  <c r="D515" i="2"/>
  <c r="C515" i="2"/>
  <c r="E505" i="2"/>
  <c r="D505" i="2"/>
  <c r="C505" i="2"/>
  <c r="E496" i="2"/>
  <c r="D496" i="2"/>
  <c r="C496" i="2"/>
  <c r="E487" i="2"/>
  <c r="D487" i="2"/>
  <c r="C487" i="2"/>
  <c r="E475" i="2"/>
  <c r="D475" i="2"/>
  <c r="C475" i="2"/>
  <c r="E464" i="2"/>
  <c r="D464" i="2"/>
  <c r="C464" i="2"/>
  <c r="E453" i="2"/>
  <c r="D453" i="2"/>
  <c r="C453" i="2"/>
  <c r="E441" i="2"/>
  <c r="D441" i="2"/>
  <c r="C441" i="2"/>
  <c r="E431" i="2"/>
  <c r="D431" i="2"/>
  <c r="C431" i="2"/>
  <c r="E423" i="2"/>
  <c r="D423" i="2"/>
  <c r="C423" i="2"/>
  <c r="E409" i="2"/>
  <c r="D409" i="2"/>
  <c r="C409" i="2"/>
  <c r="E390" i="2"/>
  <c r="D390" i="2"/>
  <c r="C390" i="2"/>
  <c r="E370" i="2"/>
  <c r="D370" i="2"/>
  <c r="C370" i="2"/>
  <c r="E355" i="2"/>
  <c r="D355" i="2"/>
  <c r="C355" i="2"/>
  <c r="E344" i="2"/>
  <c r="D344" i="2"/>
  <c r="C344" i="2"/>
  <c r="E336" i="2"/>
  <c r="D336" i="2"/>
  <c r="C336" i="2"/>
  <c r="E324" i="2"/>
  <c r="D324" i="2"/>
  <c r="C324" i="2"/>
  <c r="E312" i="2"/>
  <c r="D312" i="2"/>
  <c r="C312" i="2"/>
  <c r="E305" i="2"/>
  <c r="D305" i="2"/>
  <c r="C305" i="2"/>
  <c r="E297" i="2"/>
  <c r="D297" i="2"/>
  <c r="C297" i="2"/>
  <c r="E286" i="2"/>
  <c r="D286" i="2"/>
  <c r="C286" i="2"/>
  <c r="E267" i="2"/>
  <c r="D267" i="2"/>
  <c r="C267" i="2"/>
  <c r="E247" i="2"/>
  <c r="D247" i="2"/>
  <c r="C247" i="2"/>
  <c r="E236" i="2"/>
  <c r="D236" i="2"/>
  <c r="C236" i="2"/>
  <c r="E226" i="2"/>
  <c r="D226" i="2"/>
  <c r="C226" i="2"/>
  <c r="E210" i="2"/>
  <c r="D210" i="2"/>
  <c r="C210" i="2"/>
  <c r="E199" i="2"/>
  <c r="D199" i="2"/>
  <c r="C199" i="2"/>
  <c r="E191" i="2"/>
  <c r="D191" i="2"/>
  <c r="C191" i="2"/>
  <c r="E179" i="2"/>
  <c r="D179" i="2"/>
  <c r="C179" i="2"/>
  <c r="E164" i="2"/>
  <c r="D164" i="2"/>
  <c r="C164" i="2"/>
  <c r="E153" i="2"/>
  <c r="D153" i="2"/>
  <c r="C153" i="2"/>
  <c r="E129" i="2"/>
  <c r="D129" i="2"/>
  <c r="C129" i="2"/>
  <c r="E122" i="2"/>
  <c r="D122" i="2"/>
  <c r="C122" i="2"/>
  <c r="E112" i="2"/>
  <c r="D112" i="2"/>
  <c r="C112" i="2"/>
  <c r="E102" i="2"/>
  <c r="D102" i="2"/>
  <c r="C102" i="2"/>
  <c r="E94" i="2"/>
  <c r="D94" i="2"/>
  <c r="C94" i="2"/>
  <c r="E82" i="2"/>
  <c r="D82" i="2"/>
  <c r="C82" i="2"/>
  <c r="E72" i="2"/>
  <c r="D72" i="2"/>
  <c r="C72" i="2"/>
  <c r="E62" i="2"/>
  <c r="D62" i="2"/>
  <c r="C62" i="2"/>
  <c r="E51" i="2"/>
  <c r="D51" i="2"/>
  <c r="C51" i="2"/>
  <c r="E41" i="2"/>
  <c r="D41" i="2"/>
  <c r="C41" i="2"/>
  <c r="E31" i="2"/>
  <c r="D31" i="2"/>
  <c r="C31" i="2"/>
  <c r="E19" i="2"/>
  <c r="D19" i="2"/>
  <c r="C19" i="2"/>
  <c r="E7" i="2"/>
  <c r="D7" i="2"/>
  <c r="C7" i="2"/>
  <c r="H43" i="12" l="1"/>
  <c r="J43" i="12" s="1"/>
  <c r="F385" i="2" l="1"/>
  <c r="F321" i="2"/>
  <c r="H1284" i="2" l="1"/>
  <c r="H428" i="2" l="1"/>
  <c r="H427" i="2"/>
  <c r="H426" i="2"/>
  <c r="H425" i="2"/>
  <c r="H424" i="2"/>
  <c r="H570" i="2" l="1"/>
  <c r="H450" i="2"/>
  <c r="H449" i="2"/>
  <c r="H448" i="2"/>
  <c r="H447" i="2"/>
  <c r="H446" i="2"/>
  <c r="H445" i="2"/>
  <c r="H444" i="2"/>
  <c r="H443" i="2"/>
  <c r="H442" i="2"/>
  <c r="H1246" i="2" l="1"/>
  <c r="H1245" i="2"/>
  <c r="H1244" i="2"/>
  <c r="H1243" i="2"/>
  <c r="H1242" i="2"/>
  <c r="H1241" i="2"/>
  <c r="H1240" i="2"/>
  <c r="H1227" i="2"/>
  <c r="H1226" i="2"/>
  <c r="H1225" i="2"/>
  <c r="H1224" i="2"/>
  <c r="H1223" i="2"/>
  <c r="H1208" i="2"/>
  <c r="H1207" i="2"/>
  <c r="H1206" i="2"/>
  <c r="H1202" i="2"/>
  <c r="H1201" i="2"/>
  <c r="H1200" i="2"/>
  <c r="H1199" i="2"/>
  <c r="H1198" i="2"/>
  <c r="H1183" i="2"/>
  <c r="H1182" i="2"/>
  <c r="H1181" i="2"/>
  <c r="H1180" i="2"/>
  <c r="H1179" i="2"/>
  <c r="H1178" i="2"/>
  <c r="H1166" i="2"/>
  <c r="H1165" i="2"/>
  <c r="H1164" i="2"/>
  <c r="H1163" i="2"/>
  <c r="H1162" i="2"/>
  <c r="H1161" i="2"/>
  <c r="H1160" i="2"/>
  <c r="H1159" i="2"/>
  <c r="H1158" i="2"/>
  <c r="H1155" i="2"/>
  <c r="H1154" i="2"/>
  <c r="H1153" i="2"/>
  <c r="H1152" i="2"/>
  <c r="H1151" i="2"/>
  <c r="H1150" i="2"/>
  <c r="H1073" i="2"/>
  <c r="H1070" i="2"/>
  <c r="H1069" i="2"/>
  <c r="H1068" i="2"/>
  <c r="H1067" i="2"/>
  <c r="H1066" i="2"/>
  <c r="H1065" i="2"/>
  <c r="H1062" i="2"/>
  <c r="H1061" i="2"/>
  <c r="H1060" i="2"/>
  <c r="H1059" i="2"/>
  <c r="H1058" i="2"/>
  <c r="H1057" i="2"/>
  <c r="H1056" i="2"/>
  <c r="H1053" i="2"/>
  <c r="H1052" i="2"/>
  <c r="H1051" i="2"/>
  <c r="H1050" i="2"/>
  <c r="H1047" i="2"/>
  <c r="H1046" i="2"/>
  <c r="H1045" i="2"/>
  <c r="H1044" i="2"/>
  <c r="H1043" i="2"/>
  <c r="H1042" i="2"/>
  <c r="H1041" i="2"/>
  <c r="H1040" i="2"/>
  <c r="H1039" i="2"/>
  <c r="H1036" i="2"/>
  <c r="H1035" i="2"/>
  <c r="H1034" i="2"/>
  <c r="H1033" i="2"/>
  <c r="H1030" i="2"/>
  <c r="H1029" i="2"/>
  <c r="H1028" i="2"/>
  <c r="H1027" i="2"/>
  <c r="H1026" i="2"/>
  <c r="H1017" i="2"/>
  <c r="H1016" i="2"/>
  <c r="H1015" i="2"/>
  <c r="H1012" i="2"/>
  <c r="H1011" i="2"/>
  <c r="H1010" i="2"/>
  <c r="H1009" i="2"/>
  <c r="H1008" i="2"/>
  <c r="H1007" i="2"/>
  <c r="H1004" i="2"/>
  <c r="H1003" i="2"/>
  <c r="H1002" i="2"/>
  <c r="H1001" i="2"/>
  <c r="H1000" i="2"/>
  <c r="H997" i="2"/>
  <c r="H996" i="2"/>
  <c r="H995" i="2"/>
  <c r="H994" i="2"/>
  <c r="H993" i="2"/>
  <c r="H990" i="2"/>
  <c r="H989" i="2"/>
  <c r="H988" i="2"/>
  <c r="H987" i="2"/>
  <c r="H986" i="2"/>
  <c r="H985" i="2"/>
  <c r="H984" i="2"/>
  <c r="H983" i="2"/>
  <c r="H982" i="2"/>
  <c r="H981" i="2"/>
  <c r="H980" i="2"/>
  <c r="H979" i="2"/>
  <c r="H978" i="2"/>
  <c r="H977" i="2"/>
  <c r="H976" i="2"/>
  <c r="H973" i="2"/>
  <c r="H972" i="2"/>
  <c r="H971" i="2"/>
  <c r="H970" i="2"/>
  <c r="H969" i="2"/>
  <c r="H968" i="2"/>
  <c r="H965" i="2"/>
  <c r="H964" i="2"/>
  <c r="H963" i="2"/>
  <c r="H962" i="2"/>
  <c r="H961" i="2"/>
  <c r="H960" i="2"/>
  <c r="H957" i="2"/>
  <c r="H956" i="2"/>
  <c r="H955" i="2"/>
  <c r="H954" i="2"/>
  <c r="H953" i="2"/>
  <c r="H952" i="2"/>
  <c r="H949" i="2"/>
  <c r="H948" i="2"/>
  <c r="H947" i="2"/>
  <c r="H946" i="2"/>
  <c r="H945" i="2"/>
  <c r="H944" i="2"/>
  <c r="H941" i="2"/>
  <c r="H940" i="2"/>
  <c r="H939" i="2"/>
  <c r="H938" i="2"/>
  <c r="H937" i="2"/>
  <c r="H936" i="2"/>
  <c r="H933" i="2"/>
  <c r="H932" i="2"/>
  <c r="H931" i="2"/>
  <c r="H930" i="2"/>
  <c r="H929" i="2"/>
  <c r="H928" i="2"/>
  <c r="H927" i="2"/>
  <c r="H926" i="2"/>
  <c r="H925" i="2"/>
  <c r="H924" i="2"/>
  <c r="H923" i="2"/>
  <c r="H922" i="2"/>
  <c r="H921" i="2"/>
  <c r="H918" i="2"/>
  <c r="H917" i="2"/>
  <c r="H916" i="2"/>
  <c r="H915" i="2"/>
  <c r="H914" i="2"/>
  <c r="H913" i="2"/>
  <c r="H912" i="2"/>
  <c r="H911" i="2"/>
  <c r="H910" i="2"/>
  <c r="H909" i="2"/>
  <c r="H905" i="2"/>
  <c r="H904" i="2"/>
  <c r="H903" i="2"/>
  <c r="H902" i="2"/>
  <c r="H901" i="2"/>
  <c r="H900" i="2"/>
  <c r="H899" i="2"/>
  <c r="H898" i="2"/>
  <c r="H897" i="2"/>
  <c r="H896" i="2"/>
  <c r="H893" i="2"/>
  <c r="H892" i="2"/>
  <c r="H891" i="2"/>
  <c r="H890" i="2"/>
  <c r="H889" i="2"/>
  <c r="H888" i="2"/>
  <c r="H887" i="2"/>
  <c r="H886" i="2"/>
  <c r="H885" i="2"/>
  <c r="H884" i="2"/>
  <c r="H881" i="2"/>
  <c r="H880" i="2"/>
  <c r="H879" i="2"/>
  <c r="H878" i="2"/>
  <c r="H877" i="2"/>
  <c r="H876" i="2"/>
  <c r="H875" i="2"/>
  <c r="H874" i="2"/>
  <c r="H871" i="2"/>
  <c r="H870" i="2"/>
  <c r="H869" i="2"/>
  <c r="H865" i="2"/>
  <c r="H864" i="2"/>
  <c r="H863" i="2"/>
  <c r="H862" i="2"/>
  <c r="H861" i="2"/>
  <c r="H860" i="2"/>
  <c r="H857" i="2"/>
  <c r="H853" i="2"/>
  <c r="H852" i="2"/>
  <c r="H851" i="2"/>
  <c r="H850" i="2"/>
  <c r="H846" i="2"/>
  <c r="H845" i="2"/>
  <c r="H844" i="2"/>
  <c r="H841" i="2"/>
  <c r="H840" i="2"/>
  <c r="H839" i="2"/>
  <c r="H838" i="2"/>
  <c r="H835" i="2"/>
  <c r="H834" i="2"/>
  <c r="H833" i="2"/>
  <c r="F832" i="2"/>
  <c r="H831" i="2"/>
  <c r="H828" i="2"/>
  <c r="H827" i="2"/>
  <c r="H824" i="2"/>
  <c r="H823" i="2"/>
  <c r="H822" i="2"/>
  <c r="H821" i="2"/>
  <c r="H818" i="2"/>
  <c r="H817" i="2"/>
  <c r="H816" i="2"/>
  <c r="H815" i="2"/>
  <c r="H812" i="2"/>
  <c r="H811" i="2"/>
  <c r="H810" i="2"/>
  <c r="H809" i="2"/>
  <c r="H806" i="2"/>
  <c r="H805" i="2"/>
  <c r="H804" i="2"/>
  <c r="H803" i="2"/>
  <c r="H802" i="2"/>
  <c r="H799" i="2"/>
  <c r="H798" i="2"/>
  <c r="H797" i="2"/>
  <c r="H796" i="2"/>
  <c r="H793" i="2"/>
  <c r="H792" i="2"/>
  <c r="H791" i="2"/>
  <c r="H790" i="2"/>
  <c r="H789" i="2"/>
  <c r="H786" i="2"/>
  <c r="H785" i="2"/>
  <c r="H784" i="2"/>
  <c r="H781" i="2"/>
  <c r="H780" i="2"/>
  <c r="H779" i="2"/>
  <c r="H778" i="2"/>
  <c r="H777" i="2"/>
  <c r="H774" i="2"/>
  <c r="H773" i="2"/>
  <c r="H772" i="2"/>
  <c r="H771" i="2"/>
  <c r="H768" i="2"/>
  <c r="H767" i="2"/>
  <c r="H766" i="2"/>
  <c r="H765" i="2"/>
  <c r="H762" i="2"/>
  <c r="H761" i="2"/>
  <c r="H760" i="2"/>
  <c r="H759" i="2"/>
  <c r="H758" i="2"/>
  <c r="H755" i="2"/>
  <c r="H754" i="2"/>
  <c r="H753" i="2"/>
  <c r="H752" i="2"/>
  <c r="H751" i="2"/>
  <c r="H748" i="2"/>
  <c r="H747" i="2"/>
  <c r="H746" i="2"/>
  <c r="H745" i="2"/>
  <c r="H733" i="2"/>
  <c r="H732" i="2"/>
  <c r="H731" i="2"/>
  <c r="H730" i="2"/>
  <c r="H727" i="2"/>
  <c r="H726" i="2"/>
  <c r="H725" i="2"/>
  <c r="H722" i="2"/>
  <c r="H721" i="2"/>
  <c r="H695" i="2"/>
  <c r="H694" i="2"/>
  <c r="H693" i="2"/>
  <c r="H692" i="2"/>
  <c r="H691" i="2"/>
  <c r="H690" i="2"/>
  <c r="H689" i="2"/>
  <c r="H686" i="2"/>
  <c r="H685" i="2"/>
  <c r="H684" i="2"/>
  <c r="H683" i="2"/>
  <c r="H682" i="2"/>
  <c r="H681" i="2"/>
  <c r="H680" i="2"/>
  <c r="H676" i="2"/>
  <c r="H675" i="2"/>
  <c r="H674" i="2"/>
  <c r="H673" i="2"/>
  <c r="H672" i="2"/>
  <c r="H671" i="2"/>
  <c r="H668" i="2"/>
  <c r="H667" i="2"/>
  <c r="H666" i="2"/>
  <c r="H665" i="2"/>
  <c r="H664" i="2"/>
  <c r="H663" i="2"/>
  <c r="H662" i="2"/>
  <c r="H661" i="2"/>
  <c r="H660" i="2"/>
  <c r="H657" i="2"/>
  <c r="H656" i="2"/>
  <c r="H655" i="2"/>
  <c r="H654" i="2"/>
  <c r="H653" i="2"/>
  <c r="H652" i="2"/>
  <c r="H649" i="2"/>
  <c r="H648" i="2"/>
  <c r="H647" i="2"/>
  <c r="H646" i="2"/>
  <c r="H645" i="2"/>
  <c r="H644" i="2"/>
  <c r="H643" i="2"/>
  <c r="H642" i="2"/>
  <c r="H641" i="2"/>
  <c r="H638" i="2"/>
  <c r="H637" i="2"/>
  <c r="H636" i="2"/>
  <c r="H635" i="2"/>
  <c r="H634" i="2"/>
  <c r="H633" i="2"/>
  <c r="H632" i="2"/>
  <c r="H631" i="2"/>
  <c r="H630" i="2"/>
  <c r="H627" i="2"/>
  <c r="H626" i="2"/>
  <c r="H625" i="2"/>
  <c r="H624" i="2"/>
  <c r="H623" i="2"/>
  <c r="H620" i="2"/>
  <c r="H619" i="2"/>
  <c r="H618" i="2"/>
  <c r="H617" i="2"/>
  <c r="H616" i="2"/>
  <c r="H606" i="2"/>
  <c r="H605" i="2"/>
  <c r="H604" i="2"/>
  <c r="H603" i="2"/>
  <c r="H602" i="2"/>
  <c r="H601" i="2"/>
  <c r="H600" i="2"/>
  <c r="H596" i="2"/>
  <c r="H595" i="2"/>
  <c r="H594" i="2"/>
  <c r="H593" i="2"/>
  <c r="H592" i="2"/>
  <c r="H591" i="2"/>
  <c r="H590" i="2"/>
  <c r="H589" i="2"/>
  <c r="H588" i="2"/>
  <c r="H587" i="2"/>
  <c r="H586" i="2"/>
  <c r="H583" i="2"/>
  <c r="H579" i="2"/>
  <c r="H578" i="2"/>
  <c r="H575" i="2"/>
  <c r="H567" i="2"/>
  <c r="H566" i="2"/>
  <c r="H565" i="2"/>
  <c r="H564" i="2"/>
  <c r="H563" i="2"/>
  <c r="H562" i="2"/>
  <c r="H561" i="2"/>
  <c r="H560" i="2"/>
  <c r="H559" i="2"/>
  <c r="H556" i="2"/>
  <c r="H555" i="2"/>
  <c r="H554" i="2"/>
  <c r="H553" i="2"/>
  <c r="H552" i="2"/>
  <c r="H536" i="2"/>
  <c r="H535" i="2"/>
  <c r="H534" i="2"/>
  <c r="H533" i="2"/>
  <c r="H532" i="2"/>
  <c r="H521" i="2"/>
  <c r="H520" i="2"/>
  <c r="H519" i="2"/>
  <c r="H518" i="2"/>
  <c r="H517" i="2"/>
  <c r="H516" i="2"/>
  <c r="H513" i="2"/>
  <c r="H512" i="2"/>
  <c r="H511" i="2"/>
  <c r="H510" i="2"/>
  <c r="H509" i="2"/>
  <c r="H508" i="2"/>
  <c r="H507" i="2"/>
  <c r="H506" i="2"/>
  <c r="H503" i="2"/>
  <c r="H502" i="2"/>
  <c r="H501" i="2"/>
  <c r="H500" i="2"/>
  <c r="H499" i="2"/>
  <c r="H498" i="2"/>
  <c r="H497" i="2"/>
  <c r="H494" i="2"/>
  <c r="H493" i="2"/>
  <c r="H492" i="2"/>
  <c r="H491" i="2"/>
  <c r="H490" i="2"/>
  <c r="H489" i="2"/>
  <c r="H488" i="2"/>
  <c r="H485" i="2"/>
  <c r="H484" i="2"/>
  <c r="H483" i="2"/>
  <c r="H482" i="2"/>
  <c r="H481" i="2"/>
  <c r="H480" i="2"/>
  <c r="H479" i="2"/>
  <c r="H478" i="2"/>
  <c r="H477" i="2"/>
  <c r="H476" i="2"/>
  <c r="H473" i="2"/>
  <c r="H472" i="2"/>
  <c r="H471" i="2"/>
  <c r="H470" i="2"/>
  <c r="H469" i="2"/>
  <c r="H468" i="2"/>
  <c r="H467" i="2"/>
  <c r="H466" i="2"/>
  <c r="H465" i="2"/>
  <c r="H462" i="2"/>
  <c r="H461" i="2"/>
  <c r="H460" i="2"/>
  <c r="H459" i="2"/>
  <c r="H458" i="2"/>
  <c r="H457" i="2"/>
  <c r="H456" i="2"/>
  <c r="H455" i="2"/>
  <c r="H454" i="2"/>
  <c r="H439" i="2"/>
  <c r="H438" i="2"/>
  <c r="H437" i="2"/>
  <c r="H436" i="2"/>
  <c r="H435" i="2"/>
  <c r="H434" i="2"/>
  <c r="H433" i="2"/>
  <c r="H432" i="2"/>
  <c r="H421" i="2"/>
  <c r="H420" i="2"/>
  <c r="H419" i="2"/>
  <c r="F418" i="2"/>
  <c r="H417" i="2"/>
  <c r="H416" i="2"/>
  <c r="H415" i="2"/>
  <c r="H414" i="2"/>
  <c r="H413" i="2"/>
  <c r="H412" i="2"/>
  <c r="H411" i="2"/>
  <c r="H410" i="2"/>
  <c r="H406" i="2"/>
  <c r="H405" i="2"/>
  <c r="H404" i="2"/>
  <c r="H403" i="2"/>
  <c r="H402" i="2"/>
  <c r="H401" i="2"/>
  <c r="H400" i="2"/>
  <c r="H399" i="2"/>
  <c r="F398" i="2"/>
  <c r="F397" i="2"/>
  <c r="H396" i="2"/>
  <c r="H395" i="2"/>
  <c r="H394" i="2"/>
  <c r="H393" i="2"/>
  <c r="H392" i="2"/>
  <c r="H391" i="2"/>
  <c r="H376" i="2"/>
  <c r="H375" i="2"/>
  <c r="H374" i="2"/>
  <c r="H373" i="2"/>
  <c r="H372" i="2"/>
  <c r="H371" i="2"/>
  <c r="H368" i="2"/>
  <c r="H367" i="2"/>
  <c r="H366" i="2"/>
  <c r="H365" i="2"/>
  <c r="H364" i="2"/>
  <c r="F363" i="2"/>
  <c r="F362" i="2"/>
  <c r="F361" i="2"/>
  <c r="H360" i="2"/>
  <c r="H359" i="2"/>
  <c r="H358" i="2"/>
  <c r="H357" i="2"/>
  <c r="H356" i="2"/>
  <c r="H353" i="2"/>
  <c r="H352" i="2"/>
  <c r="H351" i="2"/>
  <c r="H350" i="2"/>
  <c r="F349" i="2"/>
  <c r="H348" i="2"/>
  <c r="H347" i="2"/>
  <c r="H346" i="2"/>
  <c r="H345" i="2"/>
  <c r="H342" i="2"/>
  <c r="H341" i="2"/>
  <c r="H340" i="2"/>
  <c r="H339" i="2"/>
  <c r="H338" i="2"/>
  <c r="H337" i="2"/>
  <c r="H334" i="2"/>
  <c r="H333" i="2"/>
  <c r="H332" i="2"/>
  <c r="H331" i="2"/>
  <c r="H330" i="2"/>
  <c r="H329" i="2"/>
  <c r="H328" i="2"/>
  <c r="H327" i="2"/>
  <c r="H326" i="2"/>
  <c r="H325" i="2"/>
  <c r="H314" i="2"/>
  <c r="H313" i="2"/>
  <c r="H310" i="2"/>
  <c r="H309" i="2"/>
  <c r="H308" i="2"/>
  <c r="H307" i="2"/>
  <c r="H306" i="2"/>
  <c r="H302" i="2"/>
  <c r="H301" i="2"/>
  <c r="H300" i="2"/>
  <c r="H299" i="2"/>
  <c r="H298" i="2"/>
  <c r="H295" i="2"/>
  <c r="H294" i="2"/>
  <c r="H293" i="2"/>
  <c r="H292" i="2"/>
  <c r="H291" i="2"/>
  <c r="H290" i="2"/>
  <c r="H289" i="2"/>
  <c r="H288" i="2"/>
  <c r="H287" i="2"/>
  <c r="H276" i="2"/>
  <c r="H275" i="2"/>
  <c r="H274" i="2"/>
  <c r="H273" i="2"/>
  <c r="H272" i="2"/>
  <c r="H271" i="2"/>
  <c r="H270" i="2"/>
  <c r="H269" i="2"/>
  <c r="H268" i="2"/>
  <c r="H256" i="2"/>
  <c r="H255" i="2"/>
  <c r="H254" i="2"/>
  <c r="H253" i="2"/>
  <c r="H252" i="2"/>
  <c r="H251" i="2"/>
  <c r="H250" i="2"/>
  <c r="H249" i="2"/>
  <c r="H248" i="2"/>
  <c r="H245" i="2"/>
  <c r="H244" i="2"/>
  <c r="H243" i="2"/>
  <c r="H242" i="2"/>
  <c r="H241" i="2"/>
  <c r="H240" i="2"/>
  <c r="H239" i="2"/>
  <c r="H238" i="2"/>
  <c r="H237" i="2"/>
  <c r="H234" i="2"/>
  <c r="H233" i="2"/>
  <c r="H232" i="2"/>
  <c r="H231" i="2"/>
  <c r="H230" i="2"/>
  <c r="H229" i="2"/>
  <c r="H228" i="2"/>
  <c r="H227" i="2"/>
  <c r="H224" i="2"/>
  <c r="H223" i="2"/>
  <c r="H222" i="2"/>
  <c r="H221" i="2"/>
  <c r="H220" i="2"/>
  <c r="H219" i="2"/>
  <c r="F218" i="2"/>
  <c r="H217" i="2"/>
  <c r="H216" i="2"/>
  <c r="H215" i="2"/>
  <c r="H214" i="2"/>
  <c r="H213" i="2"/>
  <c r="F212" i="2"/>
  <c r="H211" i="2"/>
  <c r="H208" i="2"/>
  <c r="H207" i="2"/>
  <c r="H206" i="2"/>
  <c r="H205" i="2"/>
  <c r="H204" i="2"/>
  <c r="H203" i="2"/>
  <c r="H202" i="2"/>
  <c r="H201" i="2"/>
  <c r="H200" i="2"/>
  <c r="H197" i="2"/>
  <c r="H196" i="2"/>
  <c r="H195" i="2"/>
  <c r="H194" i="2"/>
  <c r="H193" i="2"/>
  <c r="H192" i="2"/>
  <c r="H189" i="2"/>
  <c r="H188" i="2"/>
  <c r="H187" i="2"/>
  <c r="H186" i="2"/>
  <c r="H185" i="2"/>
  <c r="H184" i="2"/>
  <c r="H183" i="2"/>
  <c r="H182" i="2"/>
  <c r="H181" i="2"/>
  <c r="H180" i="2"/>
  <c r="H177" i="2"/>
  <c r="H176" i="2"/>
  <c r="H175" i="2"/>
  <c r="H174" i="2"/>
  <c r="H173" i="2"/>
  <c r="H172" i="2"/>
  <c r="H171" i="2"/>
  <c r="H170" i="2"/>
  <c r="H169" i="2"/>
  <c r="H168" i="2"/>
  <c r="H167" i="2"/>
  <c r="H166" i="2"/>
  <c r="H165" i="2"/>
  <c r="H162" i="2"/>
  <c r="H161" i="2"/>
  <c r="H160" i="2"/>
  <c r="H159" i="2"/>
  <c r="H158" i="2"/>
  <c r="H157" i="2"/>
  <c r="H156" i="2"/>
  <c r="H155" i="2"/>
  <c r="H154" i="2"/>
  <c r="H138" i="2"/>
  <c r="H137" i="2"/>
  <c r="H136" i="2"/>
  <c r="H135" i="2"/>
  <c r="H134" i="2"/>
  <c r="H133" i="2"/>
  <c r="H132" i="2"/>
  <c r="H131" i="2"/>
  <c r="H130" i="2"/>
  <c r="H127" i="2"/>
  <c r="H126" i="2"/>
  <c r="H125" i="2"/>
  <c r="H124" i="2"/>
  <c r="H123" i="2"/>
  <c r="H120" i="2"/>
  <c r="H119" i="2"/>
  <c r="H118" i="2"/>
  <c r="H117" i="2"/>
  <c r="H116" i="2"/>
  <c r="H115" i="2"/>
  <c r="H114" i="2"/>
  <c r="H113" i="2"/>
  <c r="H110" i="2"/>
  <c r="H109" i="2"/>
  <c r="H108" i="2"/>
  <c r="H107" i="2"/>
  <c r="H106" i="2"/>
  <c r="H105" i="2"/>
  <c r="H104" i="2"/>
  <c r="H103" i="2"/>
  <c r="H100" i="2"/>
  <c r="H99" i="2"/>
  <c r="H98" i="2"/>
  <c r="H97" i="2"/>
  <c r="H96" i="2"/>
  <c r="H95" i="2"/>
  <c r="H92" i="2"/>
  <c r="H91" i="2"/>
  <c r="H90" i="2"/>
  <c r="H89" i="2"/>
  <c r="H88" i="2"/>
  <c r="H87" i="2"/>
  <c r="H86" i="2"/>
  <c r="H85" i="2"/>
  <c r="H84" i="2"/>
  <c r="H83" i="2"/>
  <c r="H80" i="2"/>
  <c r="H79" i="2"/>
  <c r="H78" i="2"/>
  <c r="H77" i="2"/>
  <c r="H76" i="2"/>
  <c r="H75" i="2"/>
  <c r="H74" i="2"/>
  <c r="H73" i="2"/>
  <c r="H70" i="2"/>
  <c r="H69" i="2"/>
  <c r="H68" i="2"/>
  <c r="H67" i="2"/>
  <c r="H66" i="2"/>
  <c r="H65" i="2"/>
  <c r="H64" i="2"/>
  <c r="H63" i="2"/>
  <c r="H60" i="2"/>
  <c r="H59" i="2"/>
  <c r="H58" i="2"/>
  <c r="H57" i="2"/>
  <c r="H56" i="2"/>
  <c r="H55" i="2"/>
  <c r="H54" i="2"/>
  <c r="H53" i="2"/>
  <c r="H52" i="2"/>
  <c r="H50" i="2"/>
  <c r="H49" i="2"/>
  <c r="H48" i="2"/>
  <c r="H47" i="2"/>
  <c r="H46" i="2"/>
  <c r="H45" i="2"/>
  <c r="H44" i="2"/>
  <c r="H43" i="2"/>
  <c r="H42" i="2"/>
  <c r="H40" i="2"/>
  <c r="H39" i="2"/>
  <c r="H38" i="2"/>
  <c r="H37" i="2"/>
  <c r="H36" i="2"/>
  <c r="H35" i="2"/>
  <c r="H34" i="2"/>
  <c r="H33" i="2"/>
  <c r="H32" i="2"/>
  <c r="H29" i="2"/>
  <c r="H28" i="2"/>
  <c r="H27" i="2"/>
  <c r="H26" i="2"/>
  <c r="H25" i="2"/>
  <c r="H24" i="2"/>
  <c r="H23" i="2"/>
  <c r="H22" i="2"/>
  <c r="H21" i="2"/>
  <c r="H20" i="2"/>
  <c r="H17" i="2"/>
  <c r="H16" i="2"/>
  <c r="H15" i="2"/>
  <c r="H14" i="2"/>
  <c r="H13" i="2"/>
  <c r="F12" i="2"/>
  <c r="H11" i="2"/>
  <c r="H10" i="2"/>
  <c r="H9" i="2"/>
  <c r="H8" i="2"/>
  <c r="H363" i="2" l="1"/>
  <c r="H12" i="2"/>
  <c r="H832" i="2"/>
  <c r="H398" i="2"/>
  <c r="H212" i="2"/>
  <c r="H418" i="2"/>
  <c r="H218" i="2"/>
  <c r="H362" i="2"/>
  <c r="H349" i="2"/>
  <c r="H361" i="2"/>
  <c r="H397" i="2"/>
  <c r="C39" i="13" l="1"/>
  <c r="C40" i="13" s="1"/>
  <c r="C9" i="13" l="1"/>
  <c r="D9" i="13"/>
  <c r="E9" i="13"/>
  <c r="F9" i="13"/>
  <c r="C28" i="13"/>
  <c r="G16" i="12" s="1"/>
  <c r="H16" i="12" s="1"/>
  <c r="D28" i="13"/>
  <c r="G15" i="12" s="1"/>
  <c r="H15" i="12" s="1"/>
  <c r="E28" i="13"/>
  <c r="G17" i="12" s="1"/>
  <c r="H17" i="12" s="1"/>
  <c r="F28" i="13"/>
  <c r="A42" i="13"/>
  <c r="A43" i="13"/>
  <c r="A44" i="13"/>
  <c r="G50" i="12"/>
  <c r="G49" i="12"/>
  <c r="G48" i="12"/>
  <c r="G47" i="12"/>
  <c r="G46" i="12"/>
  <c r="G45" i="12"/>
  <c r="G44" i="12"/>
  <c r="G42" i="12"/>
  <c r="H39" i="12"/>
  <c r="H38" i="12"/>
  <c r="G35" i="12"/>
  <c r="G34" i="12"/>
  <c r="G33" i="12"/>
  <c r="G32" i="12"/>
  <c r="G31" i="12"/>
  <c r="H29" i="12"/>
  <c r="I28" i="12" s="1"/>
  <c r="H26" i="12"/>
  <c r="H25" i="12"/>
  <c r="H24" i="12"/>
  <c r="H23" i="12"/>
  <c r="H22" i="12"/>
  <c r="H21" i="12"/>
  <c r="H20" i="12"/>
  <c r="H19" i="12"/>
  <c r="H18" i="12"/>
  <c r="G10" i="12" l="1"/>
  <c r="H10" i="12" s="1"/>
  <c r="G11" i="12"/>
  <c r="H11" i="12" s="1"/>
  <c r="G12" i="12"/>
  <c r="H12" i="12" s="1"/>
  <c r="G13" i="12"/>
  <c r="H13" i="12" s="1"/>
  <c r="G14" i="12"/>
  <c r="H14" i="12" s="1"/>
  <c r="I37" i="12"/>
  <c r="I9" i="12" l="1"/>
  <c r="C34" i="13"/>
  <c r="J37" i="12" l="1"/>
  <c r="J9" i="12"/>
  <c r="J8" i="12" s="1"/>
  <c r="F32" i="12"/>
  <c r="H32" i="12" s="1"/>
  <c r="J32" i="12" s="1"/>
  <c r="J29" i="12"/>
  <c r="F50" i="12"/>
  <c r="J14" i="12"/>
  <c r="J22" i="12"/>
  <c r="J11" i="12"/>
  <c r="J13" i="12"/>
  <c r="J19" i="12"/>
  <c r="J38" i="12"/>
  <c r="F33" i="12"/>
  <c r="H33" i="12" s="1"/>
  <c r="J33" i="12" s="1"/>
  <c r="F44" i="12"/>
  <c r="H44" i="12" s="1"/>
  <c r="J44" i="12" s="1"/>
  <c r="F48" i="12"/>
  <c r="H48" i="12" s="1"/>
  <c r="J48" i="12" s="1"/>
  <c r="J23" i="12"/>
  <c r="J24" i="12"/>
  <c r="F31" i="12"/>
  <c r="H31" i="12" s="1"/>
  <c r="F46" i="12"/>
  <c r="H46" i="12" s="1"/>
  <c r="J46" i="12" s="1"/>
  <c r="J28" i="12"/>
  <c r="J39" i="12"/>
  <c r="F47" i="12"/>
  <c r="H47" i="12" s="1"/>
  <c r="J47" i="12" s="1"/>
  <c r="J21" i="12"/>
  <c r="J16" i="12"/>
  <c r="J17" i="12"/>
  <c r="J20" i="12"/>
  <c r="J26" i="12"/>
  <c r="F34" i="12"/>
  <c r="H34" i="12" s="1"/>
  <c r="J34" i="12" s="1"/>
  <c r="F45" i="12"/>
  <c r="H45" i="12" s="1"/>
  <c r="J45" i="12" s="1"/>
  <c r="F49" i="12"/>
  <c r="H49" i="12" s="1"/>
  <c r="J49" i="12" s="1"/>
  <c r="J25" i="12"/>
  <c r="J15" i="12"/>
  <c r="F35" i="12"/>
  <c r="H35" i="12" s="1"/>
  <c r="J35" i="12" s="1"/>
  <c r="J12" i="12"/>
  <c r="J18" i="12"/>
  <c r="J10" i="12"/>
  <c r="F42" i="12"/>
  <c r="H42" i="12" s="1"/>
  <c r="H50" i="12" l="1"/>
  <c r="J50" i="12" s="1"/>
  <c r="I41" i="12"/>
  <c r="J41" i="12" s="1"/>
  <c r="J42" i="12"/>
  <c r="J31" i="12"/>
  <c r="I30" i="12"/>
  <c r="I51" i="12" l="1"/>
  <c r="J30" i="12"/>
  <c r="J27" i="12" s="1"/>
  <c r="J51" i="12" l="1"/>
  <c r="H197" i="15" s="1"/>
  <c r="H199" i="15" s="1"/>
  <c r="J53" i="12" l="1"/>
  <c r="M22" i="15" l="1"/>
  <c r="H22" i="15" s="1"/>
  <c r="M34" i="15"/>
  <c r="H34" i="15" s="1"/>
  <c r="M48" i="15"/>
  <c r="H48" i="15" s="1"/>
  <c r="M147" i="15"/>
  <c r="H147" i="15" s="1"/>
  <c r="M153" i="15"/>
  <c r="H153" i="15" s="1"/>
  <c r="M157" i="15"/>
  <c r="H157" i="15" s="1"/>
  <c r="M162" i="15"/>
  <c r="H162" i="15" s="1"/>
  <c r="M166" i="15"/>
  <c r="H166" i="15" s="1"/>
  <c r="M25" i="15"/>
  <c r="H25" i="15" s="1"/>
  <c r="M168" i="15"/>
  <c r="H168" i="15" s="1"/>
  <c r="M145" i="15"/>
  <c r="H145" i="15" s="1"/>
  <c r="M16" i="15"/>
  <c r="M116" i="15"/>
  <c r="H116" i="15" s="1"/>
  <c r="M122" i="15"/>
  <c r="H122" i="15" s="1"/>
  <c r="M127" i="15"/>
  <c r="H127" i="15" s="1"/>
  <c r="M131" i="15"/>
  <c r="H131" i="15" s="1"/>
  <c r="M136" i="15"/>
  <c r="H136" i="15" s="1"/>
  <c r="M140" i="15"/>
  <c r="H140" i="15" s="1"/>
  <c r="M182" i="15"/>
  <c r="H182" i="15" s="1"/>
  <c r="M186" i="15"/>
  <c r="H186" i="15" s="1"/>
  <c r="M190" i="15"/>
  <c r="H190" i="15" s="1"/>
  <c r="M26" i="15"/>
  <c r="H26" i="15" s="1"/>
  <c r="M41" i="15"/>
  <c r="H41" i="15" s="1"/>
  <c r="M173" i="15"/>
  <c r="H173" i="15" s="1"/>
  <c r="M52" i="15"/>
  <c r="H52" i="15" s="1"/>
  <c r="M58" i="15"/>
  <c r="H58" i="15" s="1"/>
  <c r="M64" i="15"/>
  <c r="H64" i="15" s="1"/>
  <c r="M70" i="15"/>
  <c r="H70" i="15" s="1"/>
  <c r="M78" i="15"/>
  <c r="H78" i="15" s="1"/>
  <c r="M84" i="15"/>
  <c r="H84" i="15" s="1"/>
  <c r="M88" i="15"/>
  <c r="H88" i="15" s="1"/>
  <c r="M96" i="15"/>
  <c r="H96" i="15" s="1"/>
  <c r="M100" i="15"/>
  <c r="H100" i="15" s="1"/>
  <c r="M107" i="15"/>
  <c r="H107" i="15" s="1"/>
  <c r="M111" i="15"/>
  <c r="H111" i="15" s="1"/>
  <c r="M179" i="15"/>
  <c r="H179" i="15" s="1"/>
  <c r="M97" i="15"/>
  <c r="H97" i="15" s="1"/>
  <c r="M108" i="15"/>
  <c r="H108" i="15" s="1"/>
  <c r="M180" i="15"/>
  <c r="H180" i="15" s="1"/>
  <c r="M120" i="15"/>
  <c r="H120" i="15" s="1"/>
  <c r="M135" i="15"/>
  <c r="H135" i="15" s="1"/>
  <c r="M185" i="15"/>
  <c r="H185" i="15" s="1"/>
  <c r="M37" i="15"/>
  <c r="H37" i="15" s="1"/>
  <c r="M57" i="15"/>
  <c r="H57" i="15" s="1"/>
  <c r="M75" i="15"/>
  <c r="H75" i="15" s="1"/>
  <c r="M87" i="15"/>
  <c r="H87" i="15" s="1"/>
  <c r="M110" i="15"/>
  <c r="H110" i="15" s="1"/>
  <c r="M24" i="15"/>
  <c r="H24" i="15" s="1"/>
  <c r="M36" i="15"/>
  <c r="H36" i="15" s="1"/>
  <c r="M169" i="15"/>
  <c r="H169" i="15" s="1"/>
  <c r="M149" i="15"/>
  <c r="H149" i="15" s="1"/>
  <c r="M154" i="15"/>
  <c r="H154" i="15" s="1"/>
  <c r="M159" i="15"/>
  <c r="H159" i="15" s="1"/>
  <c r="M163" i="15"/>
  <c r="H163" i="15" s="1"/>
  <c r="M167" i="15"/>
  <c r="H167" i="15" s="1"/>
  <c r="M28" i="15"/>
  <c r="H28" i="15" s="1"/>
  <c r="M171" i="15"/>
  <c r="H171" i="15" s="1"/>
  <c r="M148" i="15"/>
  <c r="H148" i="15" s="1"/>
  <c r="M112" i="15"/>
  <c r="H112" i="15" s="1"/>
  <c r="M118" i="15"/>
  <c r="H118" i="15" s="1"/>
  <c r="M124" i="15"/>
  <c r="H124" i="15" s="1"/>
  <c r="M128" i="15"/>
  <c r="H128" i="15" s="1"/>
  <c r="M132" i="15"/>
  <c r="H132" i="15" s="1"/>
  <c r="M137" i="15"/>
  <c r="H137" i="15" s="1"/>
  <c r="M141" i="15"/>
  <c r="H141" i="15" s="1"/>
  <c r="M183" i="15"/>
  <c r="H183" i="15" s="1"/>
  <c r="M187" i="15"/>
  <c r="H187" i="15" s="1"/>
  <c r="M191" i="15"/>
  <c r="H191" i="15" s="1"/>
  <c r="M32" i="15"/>
  <c r="H32" i="15" s="1"/>
  <c r="M43" i="15"/>
  <c r="H43" i="15" s="1"/>
  <c r="M49" i="15"/>
  <c r="H49" i="15" s="1"/>
  <c r="M55" i="15"/>
  <c r="H55" i="15" s="1"/>
  <c r="M61" i="15"/>
  <c r="H61" i="15" s="1"/>
  <c r="M65" i="15"/>
  <c r="H65" i="15" s="1"/>
  <c r="M73" i="15"/>
  <c r="H73" i="15" s="1"/>
  <c r="M79" i="15"/>
  <c r="H79" i="15" s="1"/>
  <c r="M85" i="15"/>
  <c r="H85" i="15" s="1"/>
  <c r="M91" i="15"/>
  <c r="H91" i="15" s="1"/>
  <c r="M103" i="15"/>
  <c r="H103" i="15" s="1"/>
  <c r="M176" i="15"/>
  <c r="H176" i="15" s="1"/>
  <c r="M42" i="15"/>
  <c r="H42" i="15" s="1"/>
  <c r="M46" i="15"/>
  <c r="H46" i="15" s="1"/>
  <c r="M158" i="15"/>
  <c r="H158" i="15" s="1"/>
  <c r="M126" i="15"/>
  <c r="H126" i="15" s="1"/>
  <c r="M139" i="15"/>
  <c r="H139" i="15" s="1"/>
  <c r="M23" i="15"/>
  <c r="H23" i="15" s="1"/>
  <c r="M51" i="15"/>
  <c r="H51" i="15" s="1"/>
  <c r="M83" i="15"/>
  <c r="H83" i="15" s="1"/>
  <c r="M99" i="15"/>
  <c r="H99" i="15" s="1"/>
  <c r="M27" i="15"/>
  <c r="H27" i="15" s="1"/>
  <c r="M40" i="15"/>
  <c r="H40" i="15" s="1"/>
  <c r="M174" i="15"/>
  <c r="H174" i="15" s="1"/>
  <c r="M151" i="15"/>
  <c r="H151" i="15" s="1"/>
  <c r="M155" i="15"/>
  <c r="H155" i="15" s="1"/>
  <c r="M160" i="15"/>
  <c r="H160" i="15" s="1"/>
  <c r="M164" i="15"/>
  <c r="H164" i="15" s="1"/>
  <c r="M192" i="15"/>
  <c r="H192" i="15" s="1"/>
  <c r="M35" i="15"/>
  <c r="H35" i="15" s="1"/>
  <c r="M175" i="15"/>
  <c r="H175" i="15" s="1"/>
  <c r="M150" i="15"/>
  <c r="H150" i="15" s="1"/>
  <c r="M113" i="15"/>
  <c r="H113" i="15" s="1"/>
  <c r="M119" i="15"/>
  <c r="H119" i="15" s="1"/>
  <c r="M125" i="15"/>
  <c r="H125" i="15" s="1"/>
  <c r="M129" i="15"/>
  <c r="H129" i="15" s="1"/>
  <c r="M133" i="15"/>
  <c r="H133" i="15" s="1"/>
  <c r="M138" i="15"/>
  <c r="H138" i="15" s="1"/>
  <c r="M142" i="15"/>
  <c r="H142" i="15" s="1"/>
  <c r="M184" i="15"/>
  <c r="H184" i="15" s="1"/>
  <c r="M188" i="15"/>
  <c r="H188" i="15" s="1"/>
  <c r="M21" i="15"/>
  <c r="H21" i="15" s="1"/>
  <c r="M33" i="15"/>
  <c r="H33" i="15" s="1"/>
  <c r="M47" i="15"/>
  <c r="H47" i="15" s="1"/>
  <c r="M50" i="15"/>
  <c r="H50" i="15" s="1"/>
  <c r="M56" i="15"/>
  <c r="H56" i="15" s="1"/>
  <c r="M62" i="15"/>
  <c r="H62" i="15" s="1"/>
  <c r="M66" i="15"/>
  <c r="H66" i="15" s="1"/>
  <c r="M74" i="15"/>
  <c r="H74" i="15" s="1"/>
  <c r="M82" i="15"/>
  <c r="H82" i="15" s="1"/>
  <c r="M86" i="15"/>
  <c r="H86" i="15" s="1"/>
  <c r="M92" i="15"/>
  <c r="H92" i="15" s="1"/>
  <c r="M98" i="15"/>
  <c r="H98" i="15" s="1"/>
  <c r="M104" i="15"/>
  <c r="H104" i="15" s="1"/>
  <c r="M109" i="15"/>
  <c r="H109" i="15" s="1"/>
  <c r="M177" i="15"/>
  <c r="H177" i="15" s="1"/>
  <c r="M29" i="15"/>
  <c r="H29" i="15" s="1"/>
  <c r="M19" i="15"/>
  <c r="H19" i="15" s="1"/>
  <c r="M152" i="15"/>
  <c r="H152" i="15" s="1"/>
  <c r="M156" i="15"/>
  <c r="H156" i="15" s="1"/>
  <c r="M161" i="15"/>
  <c r="H161" i="15" s="1"/>
  <c r="M165" i="15"/>
  <c r="H165" i="15" s="1"/>
  <c r="M20" i="15"/>
  <c r="H20" i="15" s="1"/>
  <c r="M143" i="15"/>
  <c r="H143" i="15" s="1"/>
  <c r="M114" i="15"/>
  <c r="H114" i="15" s="1"/>
  <c r="M130" i="15"/>
  <c r="H130" i="15" s="1"/>
  <c r="M181" i="15"/>
  <c r="H181" i="15" s="1"/>
  <c r="M189" i="15"/>
  <c r="H189" i="15" s="1"/>
  <c r="M170" i="15"/>
  <c r="H170" i="15" s="1"/>
  <c r="M63" i="15"/>
  <c r="H63" i="15" s="1"/>
  <c r="M69" i="15"/>
  <c r="H69" i="15" s="1"/>
  <c r="M93" i="15"/>
  <c r="H93" i="15" s="1"/>
  <c r="M105" i="15"/>
  <c r="H105" i="15" s="1"/>
  <c r="M178" i="15"/>
  <c r="H178" i="15" s="1"/>
  <c r="C35" i="13"/>
  <c r="C36" i="13" s="1"/>
  <c r="C37" i="13" s="1"/>
  <c r="C41" i="13" s="1"/>
  <c r="C42" i="13" s="1"/>
  <c r="J55" i="12"/>
  <c r="F56" i="12" s="1"/>
  <c r="C43" i="13"/>
  <c r="C44" i="13"/>
  <c r="H16" i="15" l="1"/>
  <c r="H193" i="15" s="1"/>
  <c r="M194" i="15"/>
  <c r="C45" i="13"/>
  <c r="C46" i="13" s="1"/>
</calcChain>
</file>

<file path=xl/sharedStrings.xml><?xml version="1.0" encoding="utf-8"?>
<sst xmlns="http://schemas.openxmlformats.org/spreadsheetml/2006/main" count="4572" uniqueCount="884">
  <si>
    <t>ITEM DE PAGO</t>
  </si>
  <si>
    <t>DESCRIPCION</t>
  </si>
  <si>
    <t>UND.</t>
  </si>
  <si>
    <t>CANTIDAD</t>
  </si>
  <si>
    <t>VALOR UNITARIO</t>
  </si>
  <si>
    <t>010.026</t>
  </si>
  <si>
    <t>M2</t>
  </si>
  <si>
    <t>028.007</t>
  </si>
  <si>
    <t xml:space="preserve">DESMONTE CUBIERTA </t>
  </si>
  <si>
    <t>028.012</t>
  </si>
  <si>
    <t>DESMONTE PUERTAS  (INCLUYE RETIRO)</t>
  </si>
  <si>
    <t>029.017</t>
  </si>
  <si>
    <t xml:space="preserve">DEMOLICION MORTEROS Y REVOQUE </t>
  </si>
  <si>
    <t>009.005</t>
  </si>
  <si>
    <t>SUMINISTRO,TRANSPORTE E INSTALACION REVOQUE LISO MUROS 1:3  IMPERMEABILIZADO (INCLUYE FILOS Y DILATACIONES) PARA ALTURAS MENORES A 3 METROS</t>
  </si>
  <si>
    <t>019.001</t>
  </si>
  <si>
    <t>SUMINISTRO, TRANSPORTE E INSTALACION ESTUCO Y VINILO 3 MANOS SOBRE MURO INTERIOR (INCLUYE ESTUCO, 1 MANO EN PINTURA TIPO 2  Y DOS MANOS EN PINTURA TIPO 1, FILOS Y DILATACIONES). COLOR SEGÚN DISEÑO POR M2</t>
  </si>
  <si>
    <t>015.002</t>
  </si>
  <si>
    <t>UND</t>
  </si>
  <si>
    <t>022.001</t>
  </si>
  <si>
    <t>ASEO GENERAL</t>
  </si>
  <si>
    <t>Código</t>
  </si>
  <si>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</si>
  <si>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</si>
  <si>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</si>
  <si>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</si>
  <si>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032.037</t>
  </si>
  <si>
    <t>SUMINISTRO, TRANSPORTE E INSTALACION CUBIERTA POLICARBONATO ALVEOLAR 6MM</t>
  </si>
  <si>
    <t>-</t>
  </si>
  <si>
    <t>E1</t>
  </si>
  <si>
    <t>E12</t>
  </si>
  <si>
    <t>DIA</t>
  </si>
  <si>
    <t>H2</t>
  </si>
  <si>
    <t>I1565</t>
  </si>
  <si>
    <t>TOTAL</t>
  </si>
  <si>
    <t>DESMONTE CIELO RASO (INCLUYE RETIRO)</t>
  </si>
  <si>
    <t>SUMINISTRO, TRANSPORTE E INSTALACION ESTUCO Y PINTURA TIPO KORAZA O SIMILAR 3 MANOS FACHADAS (INCLUYE ESTUCO, 1 MANO EN PINTURA TIPO 2 Y DOS MANOS EN PINTURA TIPO KORAZA O SIMILAR, FILOS Y DILATACIONES). COLOR SEGÚN DISEÑO.</t>
  </si>
  <si>
    <t>SUMINISTRO, TRANSPORTE E INSTALACION PUNTO DESAGUE PVC   2" Aparatos sanitarios y desagues  (INCLUYE CODO, YEE Y ACCESORIOS)</t>
  </si>
  <si>
    <t>ML</t>
  </si>
  <si>
    <t>032.009</t>
  </si>
  <si>
    <t xml:space="preserve">SUMINISTRO, TRANSPORTE E INSTALACION MORTERO DE NIVELACION 1:3 IMPERMEABILIZADO </t>
  </si>
  <si>
    <t>M3</t>
  </si>
  <si>
    <t>022.011</t>
  </si>
  <si>
    <t>SUMINISTRO, TRANSPORTE DE HIDROLAVADO PARA PISOS</t>
  </si>
  <si>
    <t>032.059</t>
  </si>
  <si>
    <t>SUMINISTRO, TRANSPORTE E INSTALACION PINTURA ESMALTE PARA PUERTAS, REJAS, VENTANAS, PASAMANOS Y ZÓCALOS. Incluye filos y dilataciones</t>
  </si>
  <si>
    <t>REPARACIÓN DE PUNTO SANITARIO OBSTRUIDO INCLUYE SONDEO DE TUBERÍA, RETIRO  REVISIÓN Y REINSTALACIÓN DE  APARATO SANITARIO.</t>
  </si>
  <si>
    <t>028.014</t>
  </si>
  <si>
    <t xml:space="preserve">DESMONTE DE CANALES Y BAJANTES </t>
  </si>
  <si>
    <t>010.020</t>
  </si>
  <si>
    <t>SUMINISTRO, TRANSPORTE E INSTALACION CANAL EN LAMINA GALVANIZADA CAL .20 D/ 0.82 M. (SUMINISTRO E INSTALACIÓN CON WASH PRIMER + ESMALTE + ANCLAJE A MURO + SILICONA)</t>
  </si>
  <si>
    <t>DESMONTE Y REINSTALACION DE PUERTA METALICA</t>
  </si>
  <si>
    <t>003.010</t>
  </si>
  <si>
    <t>SUMINISTRO, TRANSPORTE E INSTALACION BAJANTE AGUAS LLUVIAS  PVC   3"   (INCLUYE CODO, UNION Y ACCESORIOS DE FIJACION)</t>
  </si>
  <si>
    <t>019.014</t>
  </si>
  <si>
    <t>032.048</t>
  </si>
  <si>
    <t>032.170</t>
  </si>
  <si>
    <t>KG</t>
  </si>
  <si>
    <t>DESMONTE DE VIDRIO</t>
  </si>
  <si>
    <t>019.040</t>
  </si>
  <si>
    <t>SUMINISTRO, TRANSPORTE E INSTALACION VINILO 3 MANOS SOBRE GRANIPLAST EN MURO EXTERIOR ALTURA &gt; 3 M (INCLUYE 1 MANO EN PINTURA TIPO 2  Y DOS MANOS EN PINTURA TIPO 1, FILOS Y DILATACIONES). COLOR SEGÚN DISEÑO POR M2</t>
  </si>
  <si>
    <t>016.017</t>
  </si>
  <si>
    <t>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</si>
  <si>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015.010</t>
  </si>
  <si>
    <t>029.016</t>
  </si>
  <si>
    <t>017.121</t>
  </si>
  <si>
    <t>003.067</t>
  </si>
  <si>
    <t xml:space="preserve">SUMINISTRO, TRANSPORTE E INSTALACION REJILLA  Aluminio  3" x 2"  con Sosco Anticucarachas - Ref. TA-3"x2"  </t>
  </si>
  <si>
    <t>019.013</t>
  </si>
  <si>
    <t>SUMINISTRO, TRANSPORTE E INSTALACION GRANIPLAST (ESGRAFIADO) FACHADAS ( INCLUYE FILOS Y DILATACIONES)</t>
  </si>
  <si>
    <t>029.076</t>
  </si>
  <si>
    <t>DEMOLICION POCETA LAVATRAPEROS</t>
  </si>
  <si>
    <t>032.049</t>
  </si>
  <si>
    <t>SUMINISTRO, TRANSPORTE E INSTALACION CONSTRUCCIÓN POCETA LAVATRAPEROS DE 0.60 X 0.60 M INCLUYE ACABADOS EN ENCHAPE EN CERÁMICA Y GRANO PULIDO</t>
  </si>
  <si>
    <t>006.019</t>
  </si>
  <si>
    <t>SUMINISTRO, TRANSPORTE E INSTALACIÓN A TODO COSTO DE MURO EN SUPERBOARD 8 MM PINTADO Y TERMINADO (DOS CARAS). INCLUYE PERFILERÍA Y TODO LO NECESARIO PARA SU CORRECTA INSTALACIÓN</t>
  </si>
  <si>
    <t>017.027</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</si>
  <si>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</si>
  <si>
    <t>017.045</t>
  </si>
  <si>
    <t>032.043</t>
  </si>
  <si>
    <t>SUMINISTRO, TRANSPORTE E INSTALACION CAMBIO DE ACCESORIOS EN APARATO SANITARIO INCLUYE SUMINISTRO E INSTALACIÓN DE FLUITMASTER</t>
  </si>
  <si>
    <t>032.040</t>
  </si>
  <si>
    <t>SUMINISTRO, TRANSPORTE E INSTALACION LAMINA DE ICOPOR PARA CIELO RASO EN ESTRUCTURA EXISTENTE</t>
  </si>
  <si>
    <t>003.013</t>
  </si>
  <si>
    <t>011.009</t>
  </si>
  <si>
    <t>SUMINISTRO, TRANSPORTE E INSTALACIÓN DE CIELO RASO EN LÁMINAS DE PVC A TODO COSTO. INCLUYE ESTRUCTURA METÁLICA, PERIMETRALES Y HASTA 2 CAJAS DE INSPECCION DE 0.60 X 0.60 CADA 30 M2. TEXTURA SEGÚN DISEÑO</t>
  </si>
  <si>
    <t>029.074</t>
  </si>
  <si>
    <t>006.001</t>
  </si>
  <si>
    <t>SUMINISTRO, TRANSPORTE E INSTALACION MURO EN BLOQUE Nº4  Arcilla 33*23*9 cm.</t>
  </si>
  <si>
    <t>028.009</t>
  </si>
  <si>
    <t xml:space="preserve">DESMONTE DE VENTANERIA </t>
  </si>
  <si>
    <t>003.027</t>
  </si>
  <si>
    <t>SUMINISTRO, TRANSPORTE E INSTALACION TUBERIA PVC-S  2" (RED SANITARIA, INCLUYE ACCESORIOS)</t>
  </si>
  <si>
    <t>003.011</t>
  </si>
  <si>
    <t>SUMINISTRO, TRANSPORTE E INSTALACION BAJANTE AGUAS LLUVIAS  PVC   4"   (INCLUYE CODO, UNION Y ACCESORIOS DE FIJACION)</t>
  </si>
  <si>
    <t>017.097</t>
  </si>
  <si>
    <t>SUMINISTRO, TRANSPORTE E INSTALACION REJA EN TUBO CUADRADO DE 3/4 X 3/4 PULGADA X 1.5MM X 6M EN ACERO</t>
  </si>
  <si>
    <t>028.022</t>
  </si>
  <si>
    <t>DESMONTE DE REJA EN ACERO</t>
  </si>
  <si>
    <t>010.015</t>
  </si>
  <si>
    <t>SUMINISTRO, TRANSPORTE E INSTALACION TEJA ONDULADA FIBROCEMENTO PERFIL 5</t>
  </si>
  <si>
    <t>032.028</t>
  </si>
  <si>
    <t>032.122</t>
  </si>
  <si>
    <t>RENIVELACION DE CIELO RASO EN ALUMINIO E ICOPOR EXISTENTE</t>
  </si>
  <si>
    <t>032.026</t>
  </si>
  <si>
    <t>LIMPIEZA Y NIVELACION DE CANALES INCLUYE SOLDADURAS Y APLIACACION DE WASH PREMIER</t>
  </si>
  <si>
    <t>SUMINISTRO, TRANSPORTE E INSTALACION FLANCHE EN LAMINA GALVANIZADA Cal .20 d/ 0.50 m. (Incluye esmalte + anclaje a muro + sikaflex)</t>
  </si>
  <si>
    <t>010.018</t>
  </si>
  <si>
    <t>028.089</t>
  </si>
  <si>
    <t>DESMONTE DE FLANCHE (DESARROLLO ENTRE 0 Y 1,2 METROS)</t>
  </si>
  <si>
    <t>C9</t>
  </si>
  <si>
    <t>08B.304</t>
  </si>
  <si>
    <t>DESMONTE DE LÁMPARAS DE SOBREPONER, INCRUSTAR O SIMILAR. ALTURA &lt; 3 METROS (INCLUYE ESCALERA CERTIFICADA)</t>
  </si>
  <si>
    <t>08B.319</t>
  </si>
  <si>
    <t>AJUSTE E INSTALACION DE LAMPARAS DE SOBREPONER</t>
  </si>
  <si>
    <t>C1</t>
  </si>
  <si>
    <t>C6</t>
  </si>
  <si>
    <t>AB23</t>
  </si>
  <si>
    <t>C11</t>
  </si>
  <si>
    <t>I1022</t>
  </si>
  <si>
    <t>I434</t>
  </si>
  <si>
    <t>E59</t>
  </si>
  <si>
    <t>C3</t>
  </si>
  <si>
    <t>I1004</t>
  </si>
  <si>
    <t>I1008</t>
  </si>
  <si>
    <t>I1021</t>
  </si>
  <si>
    <t>I417</t>
  </si>
  <si>
    <t>SUMINISTRO, TRANSPORTE E INSTALACION CARTERA VENTANAS Y PUERTAS EN MORTERO 1:3 ANCHO 15-20 CMS.</t>
  </si>
  <si>
    <t>032.337</t>
  </si>
  <si>
    <t>019.028</t>
  </si>
  <si>
    <t>SUMINISTRO, TRANSPORTE E INSTALACION PINTURA ESMALTE PARA CERCHAS METÁLICAS (INCLUYE ANDAMIO CERTIFICADO)</t>
  </si>
  <si>
    <t>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t>
  </si>
  <si>
    <t>SUMINISTRO, TRANSPORTE E INSTALACION COMBO TIPO LAGUNA BALTA BLANCO CON PEDESTAL CORONA O SIMILAR. (INCLUYE SANITARIO CON TAPA Y TANQUE, LAVAMANOS DE PEDESTAL CON SIFÓN BOTELLA Y DESAGUE SENCILLO, GRIFERÍA, GRAPAS, ACCESORIOS DE CONEXIÓN E INSTALACIÓN.)</t>
  </si>
  <si>
    <t>UN</t>
  </si>
  <si>
    <t>SUMINISTRO, TRANSPORTE E INSTALACION ORINAL MEDIANO DE COLGAR EN PORCELANA COLOR BLANCO TIPO CORONA O SIMILAR CON VÁLVULA ANTIVÁNDALICA DE EMPOTRAR</t>
  </si>
  <si>
    <t>003.015</t>
  </si>
  <si>
    <t>SUMINISTRO, TRANSPORTE E INSTALACION PUNTO DESAGUE PVC   4" Aparatos sanitarios (INCLUYE CODO, YEE Y ACCESORIOS)</t>
  </si>
  <si>
    <t>003.029</t>
  </si>
  <si>
    <t>SUMINISTRO, TRANSPORTE E INSTALACION TUBERIA PVC-S  4" (RED SANITARIA, INCLUYE ACCESORIOS)</t>
  </si>
  <si>
    <t>032.045</t>
  </si>
  <si>
    <t>SUMINISTRO, TRANSPORTE E INSTALACION LAVAPLATOS SOCODA DE 0,40 X 0,60 M CON LLAVE TERMINAL CROMADA Y ROSCADA CON GRIFERÍA, SIFÓN Y ACOPLE</t>
  </si>
  <si>
    <t>007.128</t>
  </si>
  <si>
    <t>SUMINISTRO, TRANSPORTE E INSTALACIÓN DE  LLAVE DE PASO TIPO RED WHITE 1/2"</t>
  </si>
  <si>
    <t>005.049</t>
  </si>
  <si>
    <t>GL</t>
  </si>
  <si>
    <t>005.010</t>
  </si>
  <si>
    <t>SUMINISTRO, TRANSPORTE E INSTALACION PLACA CONTRAPISO CONCRETO 3000 PSI  E=0.07 m ( Sin refuerzo)</t>
  </si>
  <si>
    <t>005.113</t>
  </si>
  <si>
    <t>SUMINISTRO, TRANSPORTE E INSTALACION ESTRUCTURA METALICA PARA CUBIERTA (INCLUYE SOLDADURA, ANTICORROSIVO Y ESMALTE).</t>
  </si>
  <si>
    <t>032.065</t>
  </si>
  <si>
    <t xml:space="preserve">SUMINISTRO, TRANSPORTE E INSTALACION CERRADURA ORBIT POMO METALICO - BAÑO REF. A40S TIPO SCHALAGE O SIMILAR. ACABADO SEGÚN DISEÑO. </t>
  </si>
  <si>
    <t>018.004</t>
  </si>
  <si>
    <t>028.008</t>
  </si>
  <si>
    <t>SUMINISTRO, TRANSPORTE E INSTALACION TEJA TRASLUCIDA EN PVC ONDULADA DE 2,44x0,83M</t>
  </si>
  <si>
    <t>032.035</t>
  </si>
  <si>
    <t>015.014</t>
  </si>
  <si>
    <t>SUMINISTRO, TRANSPORTE E INSTALACION GRIFERIA MEZCLADOR LAVAMANOS 8" TIPO GRIVAL O SIMILAR. (INCLUYE DESAGUE, SIFÓN, GRAPAS E INSTALACIÓN).</t>
  </si>
  <si>
    <t>032.126</t>
  </si>
  <si>
    <t>SUMINISTRO,TRANSPORTE E INSTALACION DE SIKAFLEX SELLO PARA VENTANAS</t>
  </si>
  <si>
    <t>007.110</t>
  </si>
  <si>
    <t>015.018</t>
  </si>
  <si>
    <t>SUMINISTRO, TRANSPORTE E INSTALACION ORINAL TIPO GOTTA BAJO CONSUMO 0,5 Lpf sifon oculto , Color blanco tipo push antivandalico marca Corona.</t>
  </si>
  <si>
    <t>015.013</t>
  </si>
  <si>
    <t>028.005</t>
  </si>
  <si>
    <t xml:space="preserve">DESMONTE APARATOS SANITARIOS </t>
  </si>
  <si>
    <t>028.018</t>
  </si>
  <si>
    <t>029.005</t>
  </si>
  <si>
    <t>032.129</t>
  </si>
  <si>
    <t>SUMINISTRO TRANSPORTE E INSTALACION DE MESON EN ACERO INOXIDABLE CAL. 18 ANCHO=0,60 M</t>
  </si>
  <si>
    <t>010.011</t>
  </si>
  <si>
    <t>SUMINISTRO, TRANSPORTE E INSTALACION CABALLETE LISO Teja Termoacustica Cindulit / Cindurib o similar. Color según diseño (Incluye instalación, ganchos de fijación y el suministro de todos los accesorios requeridos para el correcto montaje.)</t>
  </si>
  <si>
    <t>028.087</t>
  </si>
  <si>
    <t>DESMONTE LAMPARAS</t>
  </si>
  <si>
    <t>032.036</t>
  </si>
  <si>
    <t>SUMINISTRO, TRANSPORTE E INSTALACION TEJA TRASLUCIDA EN PVC ONDULADA DE 3,66x0,83M</t>
  </si>
  <si>
    <t>SUMINISTRO, TRANSPORTE E INSTALACIÓN DE ANDAMIOS METÁLICOS CERTIFICADOS PARA UNA ALTURA MAYOR A 6.0 MTS. INCLUYE ESCALERILLA CON BARANDAS Y PLATAFORMAS DE TRABAJO.</t>
  </si>
  <si>
    <t xml:space="preserve">DIA </t>
  </si>
  <si>
    <t>003.107</t>
  </si>
  <si>
    <t>005.044</t>
  </si>
  <si>
    <t>SUMINISTRO, TRANSPORTE E INSTALACION ALFAJIAS EN CONCRETO 3000 PSI a=0.25 m</t>
  </si>
  <si>
    <t>009.025</t>
  </si>
  <si>
    <t>REPARACION MUROS (INCLUYE RESANE Y PINTURA)</t>
  </si>
  <si>
    <t>017.047</t>
  </si>
  <si>
    <t>029.006</t>
  </si>
  <si>
    <t>DEMOLICIÓN DE ESTRUCTURAS EN MAMPOSTERÍA</t>
  </si>
  <si>
    <t>SUMINISTRO, TRANSPORTE E INSTALACION VIDRIO TRASLUCIDO DE 4MM</t>
  </si>
  <si>
    <t>I.E</t>
  </si>
  <si>
    <t>032.063</t>
  </si>
  <si>
    <t>LIMPIEZA DE PAREDES PARA APLICACIÓN DE VINILO SOBRE GRANIPLAST</t>
  </si>
  <si>
    <t>019.007</t>
  </si>
  <si>
    <t>SUMINISTRO, TRANSPORTE E INSTALACION ESTUCO Y VINILO 3 MANOS BAJO PLACA INTERIOR (INCLUYE ESTUCO, 1 MANO EN PINTURA TIPO 2 Y DOS MANOS EN PINTURA TIPO 1, FILOS Y DILATACIONES). COLOR SEGÚN DISEÑO.</t>
  </si>
  <si>
    <t>029.003</t>
  </si>
  <si>
    <t>DEMOLICION ENCHAPE DE PISOS (INCLUYE RETIRO)</t>
  </si>
  <si>
    <t>08B.283</t>
  </si>
  <si>
    <t>SUMINISTRO E INSTALACION SALIDA INTERRUPTOR  SENCILLO</t>
  </si>
  <si>
    <t>SUMINISTRO, TRANSPORTE E INSTALACIÓN SALIDA DE IILUMINACIÓN EN TUBERÍA PVC SCH40 1/2", CABLE 12 AWG HFFR LS</t>
  </si>
  <si>
    <t>SUMINISTRO E INSTALACION SALIDA PUNTO TOMACORRIENTE DOBLE TIPO NORMAL. INCLUYE 12 METROS DE ALAMBRE Y 4 METROS DE TUBO</t>
  </si>
  <si>
    <t>SUMINISTRO E INSTALACION DEL SISTEMA DE PUESTA A TIERRA</t>
  </si>
  <si>
    <t>015.003</t>
  </si>
  <si>
    <t>003.014</t>
  </si>
  <si>
    <t>SUMINISTRO, TRANSPORTE E INSTALACION PUNTO DESAGUE PVC   3"  Aparatos sanitarios y desagues  (INCLUYE CODO, YEE Y ACCESORIOS)</t>
  </si>
  <si>
    <t>003.033</t>
  </si>
  <si>
    <t>006.010</t>
  </si>
  <si>
    <t>006.033</t>
  </si>
  <si>
    <t>SUMINISTRO, TRANSPORTE E INSTALACION ANCLAJE EPOXICO 1/2" L=15 cm (Incluye perforación y adhesivo epóxico)</t>
  </si>
  <si>
    <t>007.017</t>
  </si>
  <si>
    <t>SUMINISTRO, TRANSPORTE E INSTALACION PUNTO  AGUA FRIA  1/2" PVC -P ( Incluye accesorios de instalación )</t>
  </si>
  <si>
    <t>007.021</t>
  </si>
  <si>
    <t>SUMINISTRO, TRANSPORTE E INSTALACION PUNTO  AGUA CALIENTE  1/2" CPVC-P ( Incluye accesorios de instalación )</t>
  </si>
  <si>
    <t>08B.307</t>
  </si>
  <si>
    <t>08B.330</t>
  </si>
  <si>
    <t>08B.490</t>
  </si>
  <si>
    <t>SUMINISTRO E INSTALACION SALIDA TOMACORRIENTE DOBLE PT GFCI, EN TUBERA CONDUIT EMT 3/4", CABLE 12 AWG HFFR LS</t>
  </si>
  <si>
    <t>012.007</t>
  </si>
  <si>
    <t>SUMINISTRO, TRANSPORTE E INSTALACION CERAMICA PISO ANTIQUE TIPO ALFA O SIMILAR. COLOR BEIGE O BLANCO SEGÚN DISEÑO (INCLUYE BOQUILLA.). INCLUYE MORTERO DE PEGA Y/O NIVELACIÓN.</t>
  </si>
  <si>
    <t>013.002</t>
  </si>
  <si>
    <t>017.094</t>
  </si>
  <si>
    <t>029.004</t>
  </si>
  <si>
    <t xml:space="preserve">DEMOLICION ENCHAPE DE MUROS </t>
  </si>
  <si>
    <t>DEMOLICION DE MESONES ANCHO &gt;0.60 M (INCLUYE RETIRO)</t>
  </si>
  <si>
    <t>030.002</t>
  </si>
  <si>
    <t>JORNAL AYUDANTE</t>
  </si>
  <si>
    <t>032.165</t>
  </si>
  <si>
    <t>032.336</t>
  </si>
  <si>
    <t>SUMINISTRO TRANSPORTE E INSTALACION DE PUNTO DE GAS 1/2"INCLUYE VALVULA Y 3 MTS DE TUBERIA</t>
  </si>
  <si>
    <t>ANALISIS DEL AIU</t>
  </si>
  <si>
    <t>Valor estimado de la Obra (Costo Directo).</t>
  </si>
  <si>
    <t>Valor</t>
  </si>
  <si>
    <t>Plazo estimado de ejecución.</t>
  </si>
  <si>
    <t>Meses</t>
  </si>
  <si>
    <t>Contratista Persona Natural (SI o NO)</t>
  </si>
  <si>
    <t>no</t>
  </si>
  <si>
    <t>CAPITULO</t>
  </si>
  <si>
    <t>TIPO DE GASTO</t>
  </si>
  <si>
    <t>CANTIDAD.</t>
  </si>
  <si>
    <t>DEDICACION</t>
  </si>
  <si>
    <t>VLOR UNITARIO (mes)</t>
  </si>
  <si>
    <t>FACTOR PRESTACIONAL O FACTOR AIU (PARA INDIRECTOS)</t>
  </si>
  <si>
    <t>VALOR TOTAL</t>
  </si>
  <si>
    <t>SUMA</t>
  </si>
  <si>
    <t>PORCENTAJE</t>
  </si>
  <si>
    <t>GASTOS GENERALES.</t>
  </si>
  <si>
    <t>MANO DE OBRA Y GASTOS DE OFICINA</t>
  </si>
  <si>
    <t xml:space="preserve">Ingeniero Director </t>
  </si>
  <si>
    <t>Un</t>
  </si>
  <si>
    <t xml:space="preserve">Ingeniero Residente </t>
  </si>
  <si>
    <t xml:space="preserve">Maestro de Obra </t>
  </si>
  <si>
    <t>Residente de Salud Ocupacional</t>
  </si>
  <si>
    <t>Profesional ambiental</t>
  </si>
  <si>
    <t>Trabajador social</t>
  </si>
  <si>
    <t xml:space="preserve">Almacenista </t>
  </si>
  <si>
    <t>Secretaria con prestaciones</t>
  </si>
  <si>
    <t>Contador</t>
  </si>
  <si>
    <t>Oficina y/o campamento (Incluye Equipo de Oficina, Escritorio, pc, impresora, sillas, papeleria, consumo servicios publicos etc)</t>
  </si>
  <si>
    <t>Mes</t>
  </si>
  <si>
    <t>Seguridad industrial personal</t>
  </si>
  <si>
    <t>Plan de Salud ocupacional y seguridad industrial</t>
  </si>
  <si>
    <t>Sistema de gestion ambiental</t>
  </si>
  <si>
    <t>Sistema de gestion de calidad</t>
  </si>
  <si>
    <t>Costos financiero</t>
  </si>
  <si>
    <t>Plan de  Manejo de tránsito</t>
  </si>
  <si>
    <t>Ensayos de laboratorio</t>
  </si>
  <si>
    <t>GASTOS INDIRECTOS.</t>
  </si>
  <si>
    <t>LEGALIZACION.</t>
  </si>
  <si>
    <t>AIU ITERACION</t>
  </si>
  <si>
    <t>POLIZAS</t>
  </si>
  <si>
    <t>Anticipo</t>
  </si>
  <si>
    <t>%</t>
  </si>
  <si>
    <t>Cumplimiento</t>
  </si>
  <si>
    <t>Estabilidad</t>
  </si>
  <si>
    <t>Prestaciones Sociales</t>
  </si>
  <si>
    <t>Responsabilidad Civil</t>
  </si>
  <si>
    <t>VALLAS Y SEÑALIZACION</t>
  </si>
  <si>
    <t>Vallas ()</t>
  </si>
  <si>
    <t>Señalización de obra (señales verticales, demarcación, cintas, etc)</t>
  </si>
  <si>
    <t>IMPUESTOS Y CONTRIBUCIONES</t>
  </si>
  <si>
    <t xml:space="preserve">Contribuación Especial </t>
  </si>
  <si>
    <t>Estampillas para el bienestar del adulto mayor</t>
  </si>
  <si>
    <t>Estampillas Pro -  Universidades.</t>
  </si>
  <si>
    <t xml:space="preserve">Estampilla pro cultura </t>
  </si>
  <si>
    <t>Estampilla pro justicia familiar</t>
  </si>
  <si>
    <t>Gasto bancarios4x1000 y retiros</t>
  </si>
  <si>
    <t>Industria y Comercio 3,7 x 1.000 sobre valor total</t>
  </si>
  <si>
    <t xml:space="preserve">Tasa pro deporte y recreación </t>
  </si>
  <si>
    <t>TOTAL GASTOS INDIRECTOS DE ADMINISTRACION.</t>
  </si>
  <si>
    <t>UTILIDAD:</t>
  </si>
  <si>
    <t>A.I.U.</t>
  </si>
  <si>
    <t>NO MOVER</t>
  </si>
  <si>
    <r>
      <rPr>
        <b/>
        <sz val="10"/>
        <rFont val="Arial"/>
        <family val="2"/>
      </rPr>
      <t>Nota:</t>
    </r>
    <r>
      <rPr>
        <sz val="10"/>
        <rFont val="Arial"/>
        <family val="2"/>
      </rPr>
      <t xml:space="preserve"> La ARL la debe pagar la entidad contratante al contratista de acuerdo a lo estipulado en la ley 723 de 2013 y el art 2 de la ley 1562 de 2012.</t>
    </r>
  </si>
  <si>
    <t>Valor total de aporte durante el  contrato</t>
  </si>
  <si>
    <t>Valor total de aportes mensual</t>
  </si>
  <si>
    <t>IBC</t>
  </si>
  <si>
    <t>Valor del IBC según el Decreto 510 de 2003 (smmlv&lt;=IBC&lt;=25 smmlv)</t>
  </si>
  <si>
    <t>Valor del salario minimo</t>
  </si>
  <si>
    <t>Plazo (meses)</t>
  </si>
  <si>
    <t>Costo total del contrato antes de iva</t>
  </si>
  <si>
    <t>AIU en pesos</t>
  </si>
  <si>
    <t>AIU en porcentaje</t>
  </si>
  <si>
    <t>Costo directo del contrato</t>
  </si>
  <si>
    <t>Descripcion</t>
  </si>
  <si>
    <t>ANALISIS INGRESO BASE DE COTIIZACION - IBC 
(Solo aplica para contratistas personas naturales)</t>
  </si>
  <si>
    <t>Caja de compensacion</t>
  </si>
  <si>
    <t>FIC</t>
  </si>
  <si>
    <t>ICBF</t>
  </si>
  <si>
    <t>SENA</t>
  </si>
  <si>
    <t>Parafiscales</t>
  </si>
  <si>
    <t>ARL</t>
  </si>
  <si>
    <t>Pensión</t>
  </si>
  <si>
    <t>Salud</t>
  </si>
  <si>
    <t>Salud. Pension y ARP</t>
  </si>
  <si>
    <t>Certificado en trabajo de alturas</t>
  </si>
  <si>
    <t>Certificados para trabajos</t>
  </si>
  <si>
    <t>Examenes de ingreso y egreso</t>
  </si>
  <si>
    <t>Examenes medicos</t>
  </si>
  <si>
    <t>Servicio Medico Primer Mes</t>
  </si>
  <si>
    <t>Dotaciones</t>
  </si>
  <si>
    <t>Vacaciones</t>
  </si>
  <si>
    <t>Prima</t>
  </si>
  <si>
    <t>Intereses cesantías</t>
  </si>
  <si>
    <t>Cesantías</t>
  </si>
  <si>
    <t>Subsidio de Transporte</t>
  </si>
  <si>
    <t>&gt;2 SMMLV</t>
  </si>
  <si>
    <t>1-2 SMMLV</t>
  </si>
  <si>
    <t>Salario Básico</t>
  </si>
  <si>
    <t>Número días trabajados</t>
  </si>
  <si>
    <t>Datos Básicos</t>
  </si>
  <si>
    <t>Riesgo Bajo</t>
  </si>
  <si>
    <t>Riesgo Alto</t>
  </si>
  <si>
    <t>Subsidio Transporte 2024</t>
  </si>
  <si>
    <t>IPC 2024</t>
  </si>
  <si>
    <t>Días del año</t>
  </si>
  <si>
    <t>Datos Basicos año 2024</t>
  </si>
  <si>
    <t>ANALISIS FACTOR PRESTACIONAL</t>
  </si>
  <si>
    <t>018.007</t>
  </si>
  <si>
    <t xml:space="preserve">SUMINISTRO, TRANSPORTE E INSTALACION CERRADURA CERROJO DOBLE LLAVE - REF. B362PX TIPO SCHALAGE O SIMILAR. ACABADO SEGÚN DISEÑO.  </t>
  </si>
  <si>
    <t>011.001</t>
  </si>
  <si>
    <t>032.025</t>
  </si>
  <si>
    <t>LIMPIEZA DE VIGA CANALES</t>
  </si>
  <si>
    <t>SUMINISTRO, TRANSPORTE E INSTALACION DE LAMINAS DIFUSORAS DE LUZ DE 0.61 X 2.45 M CON ESTRUCTURA EN ALUMINIO NATURAL SUSPENDIDA A LA ESTRUCTURA INCLUYE ADECUACIÓN DE LÁMPARAS A LA MODULACIÓN DEL CIELO RASO</t>
  </si>
  <si>
    <t>08B.289</t>
  </si>
  <si>
    <t>SUMINISTRO E INSTALACION SALIDA SENSOR DE MOVIMIENTO</t>
  </si>
  <si>
    <t>SUMINISTRO, TRANSPORTE E INSTALACION DE LUMINARIA DE EMPOTRAR TIPO  PANEL LED CUADRADO 60 X 60, 48W BLANCO OPAL. INCLUYE DRIVER SC CLAVIJA Y TODOS LOS ACCESORIOS PARA SU CORRECTA INSTALACIÓN Y MONTAJE</t>
  </si>
  <si>
    <t>08B.280</t>
  </si>
  <si>
    <t>SUMINISTRO E INSTALACION SALIDA PUNTO ELECTRICO LUMINARIA LED CON REJILLA 30X120 T8 2X 40W ESPECULAR DE INCRUSTAR 1.5"</t>
  </si>
  <si>
    <t>022.010</t>
  </si>
  <si>
    <t>LIMPIEZA DE CANALES EN CONCRETO A NIVEL DEL TERRENO (ANCHO HASTA 0.60 MTS)</t>
  </si>
  <si>
    <t>DEMOLICION MURO MAMPOSTERIA DE LADRILLO O BLOQUE - INCLUY RETIRO Y DISPOSICION</t>
  </si>
  <si>
    <t>032.042</t>
  </si>
  <si>
    <t>SUMINISTRO, TRANSPORTE E INSTALACION SANITARIO LÍNEA INFANTIL COMPLETO, CON FLUITMASTER Y VÁLVULA DE REGULACIÓN SANITARIA</t>
  </si>
  <si>
    <t>003.103</t>
  </si>
  <si>
    <t>SUMINISTRO, TRANSPORTE E INSTALACIÓN SIFÓN PVC-S 2"</t>
  </si>
  <si>
    <t>009.001</t>
  </si>
  <si>
    <t>SUMINISTRO,TRANSPORTE E INSTALACION REVOQUE LISO MUROS   1:3  INTERIOR  ( INCLUYE FILOS Y DILATACIONES )</t>
  </si>
  <si>
    <t>013.003</t>
  </si>
  <si>
    <t>SUMINISTRO, TRANSPORTE E INSTALACION CERAMICA PARED ANTIQUE 15X15 CM ANCHO &lt; 0,50. TIPO ALFA O SIMILAR. COLOR BEIGE O BLANCO SEGÚN DISEÑO (INCLUYE BOQUILLA COLOR Y WIN.)</t>
  </si>
  <si>
    <t>016.018</t>
  </si>
  <si>
    <t>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</si>
  <si>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032.358</t>
  </si>
  <si>
    <t>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t>
  </si>
  <si>
    <t>SUMINISTRO, TRANSPORTE E INSTALACION DEMARCACION HORIZONTAL DE VIAS PINTURA TIPO TRAFICO</t>
  </si>
  <si>
    <t>SUMINISTRO, TRANSPORTE E INSTALACION DUCHA SENCILLA GALAXIA REF. 50430001 TIPO GRIVAL O SIMILAR. (INCLUYE REGADERA E INSTALACIÓN).</t>
  </si>
  <si>
    <t>019.017</t>
  </si>
  <si>
    <t xml:space="preserve">SUBTOTAL OBRAS </t>
  </si>
  <si>
    <r>
      <rPr>
        <b/>
        <sz val="11"/>
        <rFont val="Arial"/>
        <family val="2"/>
      </rPr>
      <t xml:space="preserve">NOTA 1: </t>
    </r>
    <r>
      <rPr>
        <sz val="11"/>
        <rFont val="Arial"/>
        <family val="2"/>
      </rPr>
      <t xml:space="preserve"> Se debe tener en cuenta que el PRECIO UNITARIO incluye el valor de A.U. </t>
    </r>
  </si>
  <si>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</si>
  <si>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ADMINISTRACION</t>
  </si>
  <si>
    <t>A=</t>
  </si>
  <si>
    <r>
      <rPr>
        <b/>
        <sz val="11"/>
        <rFont val="Arial"/>
        <family val="2"/>
      </rPr>
      <t>NOTA 3:</t>
    </r>
    <r>
      <rPr>
        <sz val="11"/>
        <rFont val="Arial"/>
        <family val="2"/>
      </rPr>
      <t xml:space="preserve"> El A.U y su discriminación deben estar en porcentaje (%). </t>
    </r>
  </si>
  <si>
    <t>UTILIDAD</t>
  </si>
  <si>
    <t>U=</t>
  </si>
  <si>
    <t>TOTAL A.I.U</t>
  </si>
  <si>
    <t>A.U.=</t>
  </si>
  <si>
    <t>Salario mínimo 2024</t>
  </si>
  <si>
    <t>AB5</t>
  </si>
  <si>
    <t>C36</t>
  </si>
  <si>
    <t>E21</t>
  </si>
  <si>
    <t>I425</t>
  </si>
  <si>
    <t>I957</t>
  </si>
  <si>
    <t>I979</t>
  </si>
  <si>
    <t>005.001</t>
  </si>
  <si>
    <t>C8</t>
  </si>
  <si>
    <t>I3</t>
  </si>
  <si>
    <t>I5</t>
  </si>
  <si>
    <t>C12</t>
  </si>
  <si>
    <t>I2496</t>
  </si>
  <si>
    <t>I334</t>
  </si>
  <si>
    <t>I2494</t>
  </si>
  <si>
    <t>I2495</t>
  </si>
  <si>
    <t>I2497</t>
  </si>
  <si>
    <t>I342</t>
  </si>
  <si>
    <t>I343</t>
  </si>
  <si>
    <t>I344</t>
  </si>
  <si>
    <t>I1043</t>
  </si>
  <si>
    <t>I418</t>
  </si>
  <si>
    <t>I49</t>
  </si>
  <si>
    <t>E8</t>
  </si>
  <si>
    <t>E24</t>
  </si>
  <si>
    <t>I491</t>
  </si>
  <si>
    <t>E19</t>
  </si>
  <si>
    <t>E79</t>
  </si>
  <si>
    <t>I300</t>
  </si>
  <si>
    <t>I308</t>
  </si>
  <si>
    <t>I966</t>
  </si>
  <si>
    <t>I843</t>
  </si>
  <si>
    <t>I844</t>
  </si>
  <si>
    <t>I1747</t>
  </si>
  <si>
    <t>I1753</t>
  </si>
  <si>
    <t>I1754</t>
  </si>
  <si>
    <t>I1755</t>
  </si>
  <si>
    <t>I1756</t>
  </si>
  <si>
    <t>I1757</t>
  </si>
  <si>
    <t>I521</t>
  </si>
  <si>
    <t>I575</t>
  </si>
  <si>
    <t>I614</t>
  </si>
  <si>
    <t>I647</t>
  </si>
  <si>
    <t>I750</t>
  </si>
  <si>
    <t>I794</t>
  </si>
  <si>
    <t>I576</t>
  </si>
  <si>
    <t>I751</t>
  </si>
  <si>
    <t>I795</t>
  </si>
  <si>
    <t>I574</t>
  </si>
  <si>
    <t>I752</t>
  </si>
  <si>
    <t>I825</t>
  </si>
  <si>
    <t>I753</t>
  </si>
  <si>
    <t>I826</t>
  </si>
  <si>
    <t>I754</t>
  </si>
  <si>
    <t>I827</t>
  </si>
  <si>
    <t>C16</t>
  </si>
  <si>
    <t>I793</t>
  </si>
  <si>
    <t>I404</t>
  </si>
  <si>
    <t>I631</t>
  </si>
  <si>
    <t>I641</t>
  </si>
  <si>
    <t>C2</t>
  </si>
  <si>
    <t>I100</t>
  </si>
  <si>
    <t>I1911</t>
  </si>
  <si>
    <t>I2004</t>
  </si>
  <si>
    <t>I55</t>
  </si>
  <si>
    <t>C15</t>
  </si>
  <si>
    <t>I274</t>
  </si>
  <si>
    <t>I32</t>
  </si>
  <si>
    <t>I978</t>
  </si>
  <si>
    <t>AB20</t>
  </si>
  <si>
    <t>I1628</t>
  </si>
  <si>
    <t>I2</t>
  </si>
  <si>
    <t>I990</t>
  </si>
  <si>
    <t>C18</t>
  </si>
  <si>
    <t>E78</t>
  </si>
  <si>
    <t>I1001</t>
  </si>
  <si>
    <t>I1789</t>
  </si>
  <si>
    <t>I2219</t>
  </si>
  <si>
    <t>AB21</t>
  </si>
  <si>
    <t>I951</t>
  </si>
  <si>
    <t>AB1</t>
  </si>
  <si>
    <t>I276</t>
  </si>
  <si>
    <t>I939</t>
  </si>
  <si>
    <t>C19</t>
  </si>
  <si>
    <t>I326</t>
  </si>
  <si>
    <t>I330</t>
  </si>
  <si>
    <t>I331</t>
  </si>
  <si>
    <t>I336</t>
  </si>
  <si>
    <t>I341</t>
  </si>
  <si>
    <t>E60</t>
  </si>
  <si>
    <t>I420</t>
  </si>
  <si>
    <t>I1892</t>
  </si>
  <si>
    <t>I501</t>
  </si>
  <si>
    <t>I528</t>
  </si>
  <si>
    <t>I673</t>
  </si>
  <si>
    <t>I747</t>
  </si>
  <si>
    <t>I523</t>
  </si>
  <si>
    <t>I646</t>
  </si>
  <si>
    <t>I676</t>
  </si>
  <si>
    <t>I756</t>
  </si>
  <si>
    <t>I583</t>
  </si>
  <si>
    <t>I668</t>
  </si>
  <si>
    <t>I688</t>
  </si>
  <si>
    <t>I765</t>
  </si>
  <si>
    <t>I1700</t>
  </si>
  <si>
    <t>I545</t>
  </si>
  <si>
    <t>I569</t>
  </si>
  <si>
    <t>I878</t>
  </si>
  <si>
    <t>I2302</t>
  </si>
  <si>
    <t>I288</t>
  </si>
  <si>
    <t>I985</t>
  </si>
  <si>
    <t>I1002</t>
  </si>
  <si>
    <t>I167</t>
  </si>
  <si>
    <t>I405</t>
  </si>
  <si>
    <t>I431</t>
  </si>
  <si>
    <t>C45</t>
  </si>
  <si>
    <t>E82</t>
  </si>
  <si>
    <t>I1023</t>
  </si>
  <si>
    <t>I207</t>
  </si>
  <si>
    <t>I2492</t>
  </si>
  <si>
    <t>I317</t>
  </si>
  <si>
    <t>I340</t>
  </si>
  <si>
    <t>I2493</t>
  </si>
  <si>
    <t>I1056</t>
  </si>
  <si>
    <t>I1052</t>
  </si>
  <si>
    <t>I398</t>
  </si>
  <si>
    <t>I440</t>
  </si>
  <si>
    <t>I61</t>
  </si>
  <si>
    <t>I2499</t>
  </si>
  <si>
    <t>I2500</t>
  </si>
  <si>
    <t>I2044</t>
  </si>
  <si>
    <t>I2434</t>
  </si>
  <si>
    <t>I1665</t>
  </si>
  <si>
    <t>I65</t>
  </si>
  <si>
    <t>I90</t>
  </si>
  <si>
    <t>I97</t>
  </si>
  <si>
    <t>I536</t>
  </si>
  <si>
    <t>I62</t>
  </si>
  <si>
    <t>I82</t>
  </si>
  <si>
    <t>I2501</t>
  </si>
  <si>
    <t>I91</t>
  </si>
  <si>
    <t>C4</t>
  </si>
  <si>
    <t>I964</t>
  </si>
  <si>
    <t>I1010</t>
  </si>
  <si>
    <t>I1019</t>
  </si>
  <si>
    <t>I1020</t>
  </si>
  <si>
    <t>I963</t>
  </si>
  <si>
    <t>I218</t>
  </si>
  <si>
    <t>I216</t>
  </si>
  <si>
    <t>I1015</t>
  </si>
  <si>
    <t>I1793</t>
  </si>
  <si>
    <t>I1787</t>
  </si>
  <si>
    <t>I1807</t>
  </si>
  <si>
    <t>I401</t>
  </si>
  <si>
    <t>I264</t>
  </si>
  <si>
    <t>I261</t>
  </si>
  <si>
    <t>I1006</t>
  </si>
  <si>
    <t>I1003</t>
  </si>
  <si>
    <t>I1009</t>
  </si>
  <si>
    <t>I495</t>
  </si>
  <si>
    <t>C43</t>
  </si>
  <si>
    <t>E11</t>
  </si>
  <si>
    <t>E27</t>
  </si>
  <si>
    <t>C22</t>
  </si>
  <si>
    <t>E7</t>
  </si>
  <si>
    <t>C49</t>
  </si>
  <si>
    <t>I427</t>
  </si>
  <si>
    <t>I316</t>
  </si>
  <si>
    <t>I433</t>
  </si>
  <si>
    <t>I315</t>
  </si>
  <si>
    <t>I318</t>
  </si>
  <si>
    <t>I319</t>
  </si>
  <si>
    <t>I320</t>
  </si>
  <si>
    <t>I322</t>
  </si>
  <si>
    <t>I113</t>
  </si>
  <si>
    <t>I114</t>
  </si>
  <si>
    <t>I116</t>
  </si>
  <si>
    <t>C29</t>
  </si>
  <si>
    <t>E108</t>
  </si>
  <si>
    <t>I1060</t>
  </si>
  <si>
    <t>I416</t>
  </si>
  <si>
    <t>I744</t>
  </si>
  <si>
    <t>I324</t>
  </si>
  <si>
    <t>I1635</t>
  </si>
  <si>
    <t>I156</t>
  </si>
  <si>
    <t>I157</t>
  </si>
  <si>
    <t>I158</t>
  </si>
  <si>
    <t>I1932</t>
  </si>
  <si>
    <t>I243</t>
  </si>
  <si>
    <t>E136</t>
  </si>
  <si>
    <t>I1930</t>
  </si>
  <si>
    <t>I2006</t>
  </si>
  <si>
    <t>I2007</t>
  </si>
  <si>
    <t>I2052</t>
  </si>
  <si>
    <t>C13</t>
  </si>
  <si>
    <t>I1110</t>
  </si>
  <si>
    <t>I1721</t>
  </si>
  <si>
    <t>I1748</t>
  </si>
  <si>
    <t>I1764</t>
  </si>
  <si>
    <t>I1217</t>
  </si>
  <si>
    <t>I2080</t>
  </si>
  <si>
    <t>RECORRIDO DE CUBIERTA (Inc. Ganchos, amarras y sikaflex)</t>
  </si>
  <si>
    <t>012.031</t>
  </si>
  <si>
    <t>SUMINISTRO, TRANSPORTE E INSTALACION GUARDAESCOBA CERAMICA TIPO ANTIQUE H = 10 CM. TIPO ALFA O SIMILAR. COLOR BEIGE O BLANCO SEGÚN DISEÑO (INCLUYE BOQUILLA.). INCLUYE MORTERO DE PEGA Y/O NIVELACIÓN</t>
  </si>
  <si>
    <t>I144</t>
  </si>
  <si>
    <t>029.078</t>
  </si>
  <si>
    <t>SUMINISTRO, TRANSPORTE E INSTALACION MALLA ELECTROSOLDADA CUALQUIER REFERENCIA (Incluye alambre negro, colocación y traslapo).</t>
  </si>
  <si>
    <t>012.001</t>
  </si>
  <si>
    <t>SUMINISTRO, TRANSPORTE E INSTALACION  ALISTADO PISOS Mortero 1:3  e= 0.03 mts</t>
  </si>
  <si>
    <t xml:space="preserve">   CCE-EICP-FM-14</t>
  </si>
  <si>
    <t>I2550</t>
  </si>
  <si>
    <t>SUMINISTRO, TRANSPORTE E INSTALACION DE CUBIERTA UPVC TEJA UPVC BLANCA 2mm 1.07 x 5.90 mts</t>
  </si>
  <si>
    <t>UPVC TEJA UPVC BLANCA 2mm 1.07 x 5.90 mts</t>
  </si>
  <si>
    <t>TORNILLO AUTOPERFORANTE TEJA TIPO CINDU O SIMILAR. DIAM. 3/4</t>
  </si>
  <si>
    <t>CINTA ALUMINIO INDUSTRILA SELLO POLICARBONATO 32M</t>
  </si>
  <si>
    <t xml:space="preserve">SILICONA TUBO 280 ML </t>
  </si>
  <si>
    <t>I2777</t>
  </si>
  <si>
    <t>I437</t>
  </si>
  <si>
    <t>MANTENIMIENTO DE JUEGOS INFANTILES (INCLUYE REPOSICION DE PIEZAS HASTA 5)</t>
  </si>
  <si>
    <t xml:space="preserve">MATERIALES PARA MANTENIMIENTO DE PARQUES
</t>
  </si>
  <si>
    <t xml:space="preserve">SUMINISTRO, TRANSPORTE E INSTALACION MEDIDORES AGUA  1"  (INCLUYE CAJA DE 60*60*14) </t>
  </si>
  <si>
    <t>007.076</t>
  </si>
  <si>
    <t>007.079</t>
  </si>
  <si>
    <t>SUMINISTRO, TRANSPORTE E INSTALACION ACOMETIDA  AGUA PRESION  PVC 2 ".  INCLUYE ACCESORIOS.</t>
  </si>
  <si>
    <t>016.003</t>
  </si>
  <si>
    <t>I967</t>
  </si>
  <si>
    <t>018.003</t>
  </si>
  <si>
    <t>SUMINISTRO, TRANSPORTE E INSTALACION MEDIA CAÑA EN MORTERO 1:3 H=20 CM (TERMINADO ALLANADO EN CEMENTO)</t>
  </si>
  <si>
    <t>SUMINISTRO, TRANSPORTE E INSTALACION PANEL LED REDONDO DE INCRUSTAR 18W LUZ BLANCA NEUTRA 1080 LÚMENES TIPO SYLVANA O SIMILAR</t>
  </si>
  <si>
    <t>08B.325</t>
  </si>
  <si>
    <t>08B.285</t>
  </si>
  <si>
    <t>08B.290</t>
  </si>
  <si>
    <t>08B.173</t>
  </si>
  <si>
    <t xml:space="preserve">SUMINISTRO, TRANSPORTE E INSTALACION SALIDA ILUMINACION EN TUBERIA CONDUIT EMT 3/4", ALAMBRE No 12 AWG </t>
  </si>
  <si>
    <t>08B.176</t>
  </si>
  <si>
    <t>08B.179</t>
  </si>
  <si>
    <t xml:space="preserve">SUMINISTRO, TRANSPORTE E INSTALACION SALIDA TOMACORRIENTE GFCI DOBLE EN TUBERIA CONDUIT EMT 3/4", ALAMBRE No 12 AWG </t>
  </si>
  <si>
    <t>08B.286</t>
  </si>
  <si>
    <t>SUMINISTRO E INSTALACION SALIDA INTERRUPTOR DOBLE CONMUTABLE</t>
  </si>
  <si>
    <t>08B.310</t>
  </si>
  <si>
    <t>SUMINISTRO, TRANSPORTE E INSTALACION DE LUMINARIA DE SOBREPONER TIPO BALA PANEL LED REDONDO, 12W BLANCO. INCLUYE ALAMBRE NO. 12 Y TUBERÍA DE PVC 1/2"  HASTA 10 MTS. INCLUYE CAJA PLÁSTICA 2X4"</t>
  </si>
  <si>
    <t>SUMINISTRO, TRANSPORTE E INSTALACION DE TUBERIA PVC SANITARIA DE 2"</t>
  </si>
  <si>
    <t>024.152</t>
  </si>
  <si>
    <t>032.125</t>
  </si>
  <si>
    <t>SUMINISTRO TRANSPORTE E INSTALACION MESON EN GRANITO NATURAL CRISTAL PULIDO Y BRILLADO, PARA INCRUSTAR LAVAMANOS A=0.60M</t>
  </si>
  <si>
    <t>019.023</t>
  </si>
  <si>
    <t>SUMINISTRO TRANSPORTE E INSTALACION ESTUCO Y 3 MANOS DE PINTURA ACRILTEX PARA BAÑO Y COCINA</t>
  </si>
  <si>
    <t xml:space="preserve">SUMINISTRO, TRANSPORTE E INSTALACION SALIDA TOMACORRIENTE NORMAL DOBLE PT  EN TUBERIA CONDUIT EMT 3/4", ALAMBRE NO 12 AWG </t>
  </si>
  <si>
    <t xml:space="preserve">SUMINISTRO, TRANSPORTE E INSTALACION SALIDA INTERRUPTOR SENCILLO EN TUBERIA CONDUIT PVC 3/4", ALAMBRE NO 12 AWG. </t>
  </si>
  <si>
    <t>SUMINISTRO, TRANSPORTE E INSTALACION SANITARIO LAGUNA COLOR BLANCO CORONA O SIMILAR. CONJUNTO SANITARIO QUE INCLUYE SANITARIO, TAPA, TANQUE, ACCESORIOS DE CONEXIÓN E INSTALACIÓN.</t>
  </si>
  <si>
    <t>009.026</t>
  </si>
  <si>
    <t>SUMINISTRO, TRANSPORTE E INSTALACION SIKA MONOTOP 123 SOBRE MURO, FILOS Y DILATACIONES EN AREAS DE INTERVENCION PARA CONTROL DE HUMEDAD).</t>
  </si>
  <si>
    <t>EXCAVACION MANUAL</t>
  </si>
  <si>
    <t>002.83</t>
  </si>
  <si>
    <t>SUMINISTRO, TRANSPORTE E INSTALACION COLUMNETA CONFINAMIENTO CONCRETO 3000 PSI  0.20 X 0.12 M.</t>
  </si>
  <si>
    <t>005.038</t>
  </si>
  <si>
    <t>SUMINISTRO, TRANSPORTE E INSTALACION LAVAMANOS DE EMPOTRAR LINEA SAN LORENZO COLOR BLANCO DE CORONA REF: O19001001 O SIMILAR. (INCLUYE ELEMENTOS DE GRIFERÍA PARA INSTALACIÓN).</t>
  </si>
  <si>
    <t>007.116</t>
  </si>
  <si>
    <t>08B.245</t>
  </si>
  <si>
    <t>SUMINISTRO, TRANSPORTE E INSTALACION LUMINARIA DE SOBREPONER TIPO ELM</t>
  </si>
  <si>
    <t>002 MOVIMIENTO DE TIERRAS</t>
  </si>
  <si>
    <t>SUBTOTAL SIN AU</t>
  </si>
  <si>
    <t>003 DESAGUES E INSTALACIONES SANITARIAS</t>
  </si>
  <si>
    <t>005 ESTRUCTURAS EN CONCRETO, METALICAS Y DE MADERA</t>
  </si>
  <si>
    <t>006 MAMPOSTERIA</t>
  </si>
  <si>
    <t>SUMINISTRO, TRANSPORTE E INSTALACION MURO EN BLOQUE Concreto estructural liso 12*20*40 cm. (Incluye grouting y refuerzo)</t>
  </si>
  <si>
    <t>007 INSTALACIONES HIDRAULICAS</t>
  </si>
  <si>
    <t>009 REVOQUES-RESANES</t>
  </si>
  <si>
    <t>010 CUBIERTAS</t>
  </si>
  <si>
    <t>010.033</t>
  </si>
  <si>
    <t>SUMINISTRO, TRANSPORTE E INSTALACION DE TEJA TERMOACÚSTICA UPVC DE 2.0MM (INCLUYE CAPOTE, ARENDELA DE NEOPRENO, TAPA Y TORNILLO DE 3"</t>
  </si>
  <si>
    <t>011 CIELO RASOS</t>
  </si>
  <si>
    <t>012 PISOS - ACABADOS</t>
  </si>
  <si>
    <t>013 ENCHAPES Y ACCESORIOS</t>
  </si>
  <si>
    <t>015 APARATOS SANITARIOS</t>
  </si>
  <si>
    <t>015.015</t>
  </si>
  <si>
    <t>016 CARPINTERIA EN MADERA</t>
  </si>
  <si>
    <t>017 CARPINTERIA METALICA</t>
  </si>
  <si>
    <t>018 CERRAJERIA</t>
  </si>
  <si>
    <t>019 PINTURA</t>
  </si>
  <si>
    <t>021 OBRAS EXTERIORES</t>
  </si>
  <si>
    <t>021.045</t>
  </si>
  <si>
    <t>SUMINISTRO, TRANSPORTE E INSTALACIÓN DE CERRAMIENTO EN TUBERÍA GALVANIZADA PARA CERRAMIENTO, MALLA ESLABONADA Y ZÓCALO EN SARDINEL EN CONCRETO REFORZADO DE 3,000 PSI</t>
  </si>
  <si>
    <t>022 ASEO GENERAL Y LIMPIEZA</t>
  </si>
  <si>
    <t>024 ALCANTARILLADO</t>
  </si>
  <si>
    <t>028 DESMONTES</t>
  </si>
  <si>
    <t>029 DEMOLICIONES</t>
  </si>
  <si>
    <t xml:space="preserve">030 JORNALES </t>
  </si>
  <si>
    <t>032 ACTIVIDADES PARA PROYECTOS ESPECIFICOS</t>
  </si>
  <si>
    <t xml:space="preserve">08B INSTALACIONES ELECTRICAS - REDES INTERNAS </t>
  </si>
  <si>
    <t>08B.274</t>
  </si>
  <si>
    <t>08B.444</t>
  </si>
  <si>
    <t>C44</t>
  </si>
  <si>
    <t>E105</t>
  </si>
  <si>
    <t>I958</t>
  </si>
  <si>
    <t>I976</t>
  </si>
  <si>
    <t>I977</t>
  </si>
  <si>
    <t>I555</t>
  </si>
  <si>
    <t>I617</t>
  </si>
  <si>
    <t>I1871</t>
  </si>
  <si>
    <t>I1873</t>
  </si>
  <si>
    <t>I2682</t>
  </si>
  <si>
    <t>I2549</t>
  </si>
  <si>
    <t>I71</t>
  </si>
  <si>
    <t>I260</t>
  </si>
  <si>
    <t>E47</t>
  </si>
  <si>
    <t>I169</t>
  </si>
  <si>
    <t>I30</t>
  </si>
  <si>
    <t>I37</t>
  </si>
  <si>
    <t>I435</t>
  </si>
  <si>
    <t>I50</t>
  </si>
  <si>
    <t>I936</t>
  </si>
  <si>
    <t>I945</t>
  </si>
  <si>
    <t>I988</t>
  </si>
  <si>
    <t>I438</t>
  </si>
  <si>
    <t>I727</t>
  </si>
  <si>
    <t>I1630</t>
  </si>
  <si>
    <t>I1116</t>
  </si>
  <si>
    <t>I1129</t>
  </si>
  <si>
    <t>I1142</t>
  </si>
  <si>
    <t>I1145</t>
  </si>
  <si>
    <t>I1186</t>
  </si>
  <si>
    <t>I1227</t>
  </si>
  <si>
    <t>I1375</t>
  </si>
  <si>
    <t>I1461</t>
  </si>
  <si>
    <t>I1205</t>
  </si>
  <si>
    <t>I1431</t>
  </si>
  <si>
    <t>I1430</t>
  </si>
  <si>
    <t>08B.196</t>
  </si>
  <si>
    <t>I1137</t>
  </si>
  <si>
    <t>I1206</t>
  </si>
  <si>
    <t>I1333</t>
  </si>
  <si>
    <t>I1473</t>
  </si>
  <si>
    <t>I1489</t>
  </si>
  <si>
    <t>I1497</t>
  </si>
  <si>
    <t>I1749</t>
  </si>
  <si>
    <t>I1761</t>
  </si>
  <si>
    <t>I1724</t>
  </si>
  <si>
    <t>I1759</t>
  </si>
  <si>
    <t>I1765</t>
  </si>
  <si>
    <t>I1894</t>
  </si>
  <si>
    <t>I2048</t>
  </si>
  <si>
    <t>I1727</t>
  </si>
  <si>
    <t>I1728</t>
  </si>
  <si>
    <t>I1729</t>
  </si>
  <si>
    <t>I1730</t>
  </si>
  <si>
    <t>I1409</t>
  </si>
  <si>
    <t>I1528</t>
  </si>
  <si>
    <t>I1740</t>
  </si>
  <si>
    <t>I2122</t>
  </si>
  <si>
    <t>I2125</t>
  </si>
  <si>
    <t>I1767</t>
  </si>
  <si>
    <t>I2106</t>
  </si>
  <si>
    <t>I2115</t>
  </si>
  <si>
    <t>I2139</t>
  </si>
  <si>
    <t>I2163</t>
  </si>
  <si>
    <t>I2164</t>
  </si>
  <si>
    <t>I2323</t>
  </si>
  <si>
    <t>I2328</t>
  </si>
  <si>
    <t>SUMINISTRO, TRANSPORTE E INSTALACION TUBERIA PVC-S 4" (RED SANITARIA DESCOLGADA, INCLUYE ACCESORIOS)</t>
  </si>
  <si>
    <t>SUMINISTRO, TRANSPORTE E INSTALACION BARANDA EN TUBERIA GALVANIZADA  4 HILOS DE 2", ENTRE 0.9 Y 1 MTS, PARALES VERTICALES  CADA 2 MTS, RELLENA DE  CONCRETO, INCLUYE WASH PRIMER, PINTURA, ANCLAJES Y RETIRO DE SOBRANTES</t>
  </si>
  <si>
    <t>DESMONTE DE INTERRUPTORES (DOBLE O SENCILLOS), TOMACORRIENTES (DOBLES O SENCILLOS), PUNTOS TELEFÓNICOS, DE DATOS O SIMILARES</t>
  </si>
  <si>
    <t>VR. UNIT CON AU</t>
  </si>
  <si>
    <t>Impuesto de Timbre</t>
  </si>
  <si>
    <t>SUMINISTRO, TRANSPORTE E INSTALACION ORINAL INSTITUCIONAL MEDIANO DE ENTRADA SUPERIOR EN PORCELANA COLOR BLANCO LINEA POLO (CORONA) REF: 088621001 O SIMILAR. INCLUYE GRIFERÍA PUSH Y VÁLVULA ANTIVANDÁLICA.</t>
  </si>
  <si>
    <t>SUMINISTRO, TRANSPORTE E INSTALACION MESON EN CONCRETO 3000 PSI E=0,07 M ANCHO=0,60M( INCLUYE REFUERZO, ACERO NO. 3 EN AMBAS DIRECCIONES @ 0,15M, MURO EN LADRILLO Y REVOQUE)</t>
  </si>
  <si>
    <t>SUMINISTRO TRANSPORTE E INSTALACION PUNTO DE AGUA FRIA EN P.V.C - PRESION F 1/2" CON SALIDA EN HIERRO GALVANIZADO.</t>
  </si>
  <si>
    <t xml:space="preserve">SUMINISTRO, TRANSPORTE E INSTALACIÓN A TODO COSTO DE CIELO RASO EN SUPERBOARD 6 MM JUNTA PERDIDA, UNA MANO DE VINILO Y DOS MANOS DE ACRILTEX. INCLUYE PERFILERÍA, ANCLAJES, DILATACION Z EN PERIMETRO, Y TODO LO NECESARIO PARA SU CORRECTA INSTALACIÓN. </t>
  </si>
  <si>
    <t>SUMINISTRO, TRANSPORTE E INSTALACION CERAMICA PARED COLOR BEIGE O BLANCO HASTA $40.000 X M2. SEGÚN DISEÑO (INCLUYE BOQUILLA COLOR Y WIN.)</t>
  </si>
  <si>
    <t>SUMINISTRO, TRANSPORTE E INSTALACION LAVAMANOS SOBREPONER LINEA MARSELLA COLOR BLANCO CORONA O SIMILAR. (INCLUYE GRIFERIA, DESAGÜE AUTOMATICO, SIFÓN BOTELLA, ACOPLE).</t>
  </si>
  <si>
    <t>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t>
  </si>
  <si>
    <t xml:space="preserve">SUMINISTRO, TRANSPORTE E INSTALACION CERRADURA BELL WOOD POMO MADERA - ENTRADA REF. A80PD TIPO SCHALAGE O SIMILAR.. ACABADO SEGÚN DISEÑO.  </t>
  </si>
  <si>
    <t xml:space="preserve">DEMOLICION DE MESONES A=0.60 M. </t>
  </si>
  <si>
    <t>DEMOLICION PLACA DE CONTRAPISO HASTA E=0.20 M (INCLUYE RETIRO)</t>
  </si>
  <si>
    <t>SUMINISTRO E INSTALCION  SALIDA INTERRUPTOR SENCILLO CONMUTABLE</t>
  </si>
  <si>
    <t>VALOR UNITARIO CON AU</t>
  </si>
  <si>
    <t>CEDECO GALAN</t>
  </si>
  <si>
    <t xml:space="preserve">VALOR TOTAL                                </t>
  </si>
  <si>
    <t>08B</t>
  </si>
  <si>
    <t>INSTALACIONES ELECTRICAS - REDES INTERNAS</t>
  </si>
  <si>
    <t>009</t>
  </si>
  <si>
    <t>REVOQUES Y RESANES</t>
  </si>
  <si>
    <t> </t>
  </si>
  <si>
    <t>011</t>
  </si>
  <si>
    <t>CIELO RASO</t>
  </si>
  <si>
    <t>012</t>
  </si>
  <si>
    <t xml:space="preserve">PISOS Y ACABADOS </t>
  </si>
  <si>
    <t>019</t>
  </si>
  <si>
    <t>PINTURA</t>
  </si>
  <si>
    <t>028</t>
  </si>
  <si>
    <t>CUBIERTA</t>
  </si>
  <si>
    <t>029</t>
  </si>
  <si>
    <t xml:space="preserve">DEMOLICIONES </t>
  </si>
  <si>
    <t>032</t>
  </si>
  <si>
    <t>ADICIONALES ALCALDIA DE MANIZALES</t>
  </si>
  <si>
    <t>INSTALACIONES ELECTRICAS</t>
  </si>
  <si>
    <t>SUMINISTRO, TRANSPORTE E INSTALACION LUMINARIA PANEL LED 40W</t>
  </si>
  <si>
    <t xml:space="preserve">FALTA REVISIÓN ELÉCTRICA </t>
  </si>
  <si>
    <t>CISCO SAN JOSE</t>
  </si>
  <si>
    <t>003</t>
  </si>
  <si>
    <t>DESAGUES E INSTALACIONES SANITARIAS</t>
  </si>
  <si>
    <t>007</t>
  </si>
  <si>
    <t>INSTALACIONES HIDRAULICAS</t>
  </si>
  <si>
    <t>SUMINISTRO, TRANSPORTE E INSTALACION PUNTO  AGUA FRIA  1" PVC-P ( Incluye accesorios de instalación )</t>
  </si>
  <si>
    <t>SUMINISTRO, TRANSPORTE E INSTALACIÓN A TODO COSTO DE CIELO RASO EN SUPERBOARD 6 MM JUNTA PERDIDA PINTADO Y TERMINADO. INCLUYE PERFILERÍA, ANCLAJES Y TODO LO NECESARIO PARA SU CORRECTA INSTALACIÓN</t>
  </si>
  <si>
    <t>018</t>
  </si>
  <si>
    <t>CERRAJERIA</t>
  </si>
  <si>
    <t>022</t>
  </si>
  <si>
    <t>ASEO GENERAL Y LIMPIEZA</t>
  </si>
  <si>
    <t>DESMONTES</t>
  </si>
  <si>
    <t>DESMONTE APARATO</t>
  </si>
  <si>
    <t>DEMOLICIONES</t>
  </si>
  <si>
    <t>030</t>
  </si>
  <si>
    <t>JORNALES</t>
  </si>
  <si>
    <t>ITEMS ESPECIALES</t>
  </si>
  <si>
    <t>REPARACION DE CUBIERTA</t>
  </si>
  <si>
    <t>SUMINISTRO, TRANSPORTE E INSTALACION SIKA MORTERO 101 SOBRE REVOQUE 3 MANOS SOBRE MURO, FILOS Y DILATACIONES).</t>
  </si>
  <si>
    <t>SUMINISTRO, TRANSPORTE E INSTALACIÓN DE VIDRIO 4 MM, INCLUYE TODA LA SILICONA NECESARIA PARA GARANTIZAR SU PERFECTA INSTALACIÓN</t>
  </si>
  <si>
    <t>Subtotal</t>
  </si>
  <si>
    <t xml:space="preserve">JARDIN BUENAS NOCHES </t>
  </si>
  <si>
    <t>005</t>
  </si>
  <si>
    <t>ESTRUCTURAS EN CONCRETO, METALICAS Y DE MADERA</t>
  </si>
  <si>
    <t>006</t>
  </si>
  <si>
    <t>MAMPOSTERIA</t>
  </si>
  <si>
    <t>SUMINISTRO, TRANSPORTE E INSTALACION MURO EN BLOQUE Concreto estructural liso 12*20*40 cm. (Incluye grouting y refuerzo) APU'!D113</t>
  </si>
  <si>
    <t>08B.306</t>
  </si>
  <si>
    <t>PISOS - ACABADOS</t>
  </si>
  <si>
    <t>013</t>
  </si>
  <si>
    <t>ENCHAPES Y ACCESORIOS</t>
  </si>
  <si>
    <t>SUMINISTRO, TRANSPORTE E INSTALACION CERAMICA PARED ANTIQUE 15X15 CM ANCHO &lt; 0,50. TIPO ALFA O SIMILAR. COLOR BEIGE O BLANCO SEGÚN DISEÑO (INCLUYE BOQUILLA COLOR Y WIN.). INCLUYE MORTERO DE PEGA Y/O NIVELACIÓN</t>
  </si>
  <si>
    <t>015</t>
  </si>
  <si>
    <t>APARATOS SANITARIOS</t>
  </si>
  <si>
    <t>SUMINISTRO, TRANSPORTE E INSTALACION LAVAMANOS SOBREPONER Linea MARSELLA Color Blanco Ref. 13011000 Tipo Corona o Similar. (Incluye conjunto griferia tipo galaxia 8" o similar, desagüe automatico, sifón botella, grapas 2 und, acople).</t>
  </si>
  <si>
    <t>017</t>
  </si>
  <si>
    <t>CARPINTERIA METALICA</t>
  </si>
  <si>
    <t>SUMINISTRO, TRANSPORTE E INSTALACIÓN CERRAMIENTO EN TUBERÍA AGUAS NEGRAS EN 2" CON ANTICORROSIVO Y PINTURA COLOR SEGÚN DISEÑO</t>
  </si>
  <si>
    <t>SUMINISTRO, TRANSPORTE E INSTALACION ZARPA EN CONCRETO CICLOPEO DE PROPORCION 60% DE CONCRETO 3000 PSI 40% PIEDRA</t>
  </si>
  <si>
    <t>SUBTOTAL</t>
  </si>
  <si>
    <t>CDI SAN SEBASTIAN</t>
  </si>
  <si>
    <t>OK</t>
  </si>
  <si>
    <t>017.120</t>
  </si>
  <si>
    <t xml:space="preserve">JORNALES </t>
  </si>
  <si>
    <t xml:space="preserve">ADICIONALES ALCALDIA </t>
  </si>
  <si>
    <t>IE</t>
  </si>
  <si>
    <t xml:space="preserve">REPARACION JUEGOS INFANTILES </t>
  </si>
  <si>
    <t>JAC YARUMALES</t>
  </si>
  <si>
    <t xml:space="preserve">MAMPOSTERIA </t>
  </si>
  <si>
    <t xml:space="preserve">REVOQUE Y RESANES </t>
  </si>
  <si>
    <t>010</t>
  </si>
  <si>
    <t>CUBIERTAS</t>
  </si>
  <si>
    <t>016</t>
  </si>
  <si>
    <t>CARPINTERIA DE MADERA</t>
  </si>
  <si>
    <t>SUMINISTRO, TRANSPORTE E INSTALACION PUERTA ENTAMBORADA EN LAMINA TRIPLEX OKUME - TIPO PIZANO OKUMÉ O SIMILAR. ANCHO: 0,51 A 0,75 M. ALTO: 1,80 A 2,40 M. HOJA LISA CON MARQUETE CAPACANTO OKUMÉ. ACABADO: TINTILLA, SELLADOR (MÍNIMO 6 MANOS) Y LACA SEGÚN DISEÑO. (INCLUYE BISAGRAS).</t>
  </si>
  <si>
    <t xml:space="preserve">CERRAJERIA </t>
  </si>
  <si>
    <t xml:space="preserve">SUMINISTRO, TRANSPORTE E INSTALACION CERRADURA BELL WOOD POMO MADERA - ENTRADA REF. A80PD TIPO SCHALAGE O SIMILAR.. ACABADO SEGÚN DISEÑO.  
</t>
  </si>
  <si>
    <t>ADICIONALES ALCALDIA MANIZALES</t>
  </si>
  <si>
    <t>JAC LA CUMBRE</t>
  </si>
  <si>
    <t>SUMINISTRO, TRANSPORTE E INSTALACIÓN DE ANDAMIOS METÁLICOS CERTIFICADOS PARA UNA ALTURA MAYOR A 8 MTS. INCLUYE ESCALERILLA CON BARANDAS Y PLATAFORMAS DE TRABAJO.</t>
  </si>
  <si>
    <t>JAC VILLA LUZ</t>
  </si>
  <si>
    <t>20</t>
  </si>
  <si>
    <t>DEMONTES</t>
  </si>
  <si>
    <t xml:space="preserve">JAC MINITAS </t>
  </si>
  <si>
    <t xml:space="preserve">DESMONTES </t>
  </si>
  <si>
    <t>DEMOLICION PLACA DE CONTRAPISO HASTA E=0.30 M (INCLUYE RETIRO)</t>
  </si>
  <si>
    <t>CISCO LA ENEA</t>
  </si>
  <si>
    <t>SUMINISTRO E INSTALACION  SALIDA INTERRUPTOR SENCILLO CONMUTABLE</t>
  </si>
  <si>
    <t>ADICIONALES ALCALDÍA DE MANIZALES</t>
  </si>
  <si>
    <t>CISCO LA ISLA</t>
  </si>
  <si>
    <t>002</t>
  </si>
  <si>
    <t xml:space="preserve">MOVIMIENTO DE TIERRAS </t>
  </si>
  <si>
    <t>SUMINISTRO, TRANSPORTE E INSTALACION PUNTO DESAGUE PVC   2" APARATOS SANITARIOS Y DESAGUES  (INCLUYE CODO, YEE Y ACCESORIOS)</t>
  </si>
  <si>
    <t>SUMINISTRO, TRANSPORTE E INSTALACION PUNTO DESAGUE PVC   4" APARATOS SANITARIOS (INCLUYE CODO, YEE Y ACCESORIOS)</t>
  </si>
  <si>
    <t>SUMINISTRO, TRANSPORTE E INSTALACION ORINAL INSTITUCIONAL MEDIANO DE ENTRADA SUPERIOR EN PORCELANA COLOR BLANCO LINEA POLO (CORONA) REF: 088621001 O SIMILAR. INCLUYE GLIFERÍA PUSH Y VÁLVULA ANTIVANDÁLICA.</t>
  </si>
  <si>
    <t>SUMINISTRO, TRANSPORTE E INSTALACION MURO EN BLOQUE Nº4  ARCILLA 33*23*9 CM.</t>
  </si>
  <si>
    <t>INSTALACIINES HIDRAULICAS</t>
  </si>
  <si>
    <t xml:space="preserve">INSTALACIONES ELECTRICAS  - REDES INTERNAS </t>
  </si>
  <si>
    <t>08B196</t>
  </si>
  <si>
    <t xml:space="preserve">APARATOS SANITARIOS </t>
  </si>
  <si>
    <t>024</t>
  </si>
  <si>
    <t>ALCANTARILLADO</t>
  </si>
  <si>
    <t>CISCO EL NEVADO</t>
  </si>
  <si>
    <t>ESTRCTURAS  EN CONCRETO, METALICAS Y DE MADERA</t>
  </si>
  <si>
    <t>SUMINISTRO, TRANSPORTE E INSTALACION TEJA Blanca 5,90x1,13m 2mm UPVC Plus o Similar, (Incluye instalacion, ganchos de fijacion y el suministro de todos los accesorios requeridos para el correcto montaje.)</t>
  </si>
  <si>
    <t xml:space="preserve">SUMINISTRO, TRANSPORTE E INSTALACION SALIDA TOMACORRIENTE NORMAL DOBLE PT  EN TUBERIA CONDUIT EMT 3/4", ALAMBRE No 12 AWG </t>
  </si>
  <si>
    <t>DESMONTE DE LÁMPARAS DE SOBREPONER, INCRUSTAR O SIMILAR. ALTURA &gt; 3 METROS (INCLUYE ANDAMIOS CERTIFICADOS)</t>
  </si>
  <si>
    <t>JAC MARMATO</t>
  </si>
  <si>
    <t>CIELO RASOS</t>
  </si>
  <si>
    <t xml:space="preserve">JAC PANAMERICANA </t>
  </si>
  <si>
    <t xml:space="preserve">DESAGUES E INSTALACIONES SANITARIAS </t>
  </si>
  <si>
    <t>SUMINISTRO, TRANSPORTE E INSTALACION MESON EN CONCRETO 3000 psi a=0.60 m e=0.08 m.</t>
  </si>
  <si>
    <t>CARPINTERIA EN MADERA</t>
  </si>
  <si>
    <t>028,018</t>
  </si>
  <si>
    <t>IT</t>
  </si>
  <si>
    <t xml:space="preserve">ITEM ESPECIALES </t>
  </si>
  <si>
    <t xml:space="preserve">CDI LA ISLA </t>
  </si>
  <si>
    <t>DESMONTE DE LAMPARAS</t>
  </si>
  <si>
    <t>SUMINISTRO, TRANSPORTE E INSTALACION PINTURA ESMALTE PARA ESMALTE  PUERTAS, REJAS, VENTANAS, PASAMANOS Y ZÓCALOS. Incluye filos y dilataciones CERTIFICADOS PARA TRABAJO EN ALTURAS</t>
  </si>
  <si>
    <t xml:space="preserve">SUMINSITRO, TRANSPORTE E INSTALACION DE EXTRACTOR DE AIRE PARA VENTANA </t>
  </si>
  <si>
    <t>SUMINISTRO TRANSPORTE E INSTALACION DE DUCHA ELECTRICA DE AGUA CALIENTE</t>
  </si>
  <si>
    <t>CISCO EL CARMEN</t>
  </si>
  <si>
    <t>SUMINISTRO, TRANSPORTE E INSTALACION COMBO Tipo AVANTI Color Blanco Ref. 30336100K Tipo Corona o Similar. (Incluye Sanitario Redondo Avanti con tapa y tanque, lavamanos de pedestal avanti accesorios de conexión e instalación.) más Conjunto Grifería Lavamanos Prysma 4" con sifón botella, desague sencillo y grapas.</t>
  </si>
  <si>
    <t>DEMOLICION DE MESONES a=0.60 m</t>
  </si>
  <si>
    <t>SUBTOTAL OBRAS (Costos Totales)</t>
  </si>
  <si>
    <t>VALOR TOTAL (Costos Totales)</t>
  </si>
  <si>
    <t>CISCO BETANIA</t>
  </si>
  <si>
    <t>010.030</t>
  </si>
  <si>
    <t>SUMINISTRO, TRANSPORTE E INSTALACION TEJA ONDULADA FIBROCEMENTO PERFIL 7 CON TUBO DE SALIDA UNIVERSAL</t>
  </si>
  <si>
    <t>DESMONTE DE BARANDA EN TUBERIA GALVANIZADA 2 HILOS DE 2", ENTRE 0,9 Y 1MTS, PARALES VERTICALES HASTA CADA 2 MTS (INCLUYE RETIRO)</t>
  </si>
  <si>
    <t>SUMINISTRO, TRANSPORTE E INSTALACION SANITARIO TIPO AVANTI COLOR BLANCO CORONA O SIMILAR. CONJUNTO SANITARIO QUE INCLUYE SANITARIO, TAPA, TANQUE, GRIFERIA, ACCESORIOS DE CONEXIÓN E INSTALACIÓN.</t>
  </si>
  <si>
    <t>017,089</t>
  </si>
  <si>
    <t>SUMINISTRO, TRANSPORTE E INSTALACION BARANDA EN TUBERIA GALVANIZADA 2 HILOS DE 2", ENTRE 0,9 Y 1MTS, PARALES VERTICALES CADA 2 MTS, RELLENA DE CONCRETO, INCLUYE WASH PRIMER, PINTURA, ANCLAJES Y RETIRO DE SOBRANTES.</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</si>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</sst>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_);\(&quot;$&quot;\ #,##0\)"/>
    <numFmt numFmtId="167" formatCode="&quot;$&quot;\ #,##0"/>
    <numFmt numFmtId="168" formatCode="[$$-240A]\ #,##0"/>
    <numFmt numFmtId="169" formatCode="_-&quot;$&quot;\ * #,##0_-;\-&quot;$&quot;\ * #,##0_-;_-&quot;$&quot;\ * &quot;-&quot;??_-;_-@_-"/>
    <numFmt numFmtId="170" formatCode="0.000"/>
    <numFmt numFmtId="171" formatCode="&quot;$&quot;\ #,##0.00"/>
    <numFmt numFmtId="172" formatCode="_-* #,##0.00\ &quot;Pts&quot;_-;\-* #,##0.00\ &quot;Pts&quot;_-;_-* &quot;-&quot;??\ &quot;Pts&quot;_-;_-@_-"/>
    <numFmt numFmtId="173" formatCode="&quot;$&quot;#,##0"/>
    <numFmt numFmtId="174" formatCode="0.0000"/>
    <numFmt numFmtId="175" formatCode="_-* #,##0.00\ _€_-;\-* #,##0.00\ _€_-;_-* &quot;-&quot;??\ _€_-;_-@_-"/>
    <numFmt numFmtId="176" formatCode="_([$$-240A]\ * #,##0_);_([$$-240A]\ * \(#,##0\);_([$$-240A]\ * &quot;-&quot;??_);_(@_)"/>
    <numFmt numFmtId="177" formatCode="0.000%"/>
    <numFmt numFmtId="178" formatCode="[$$-240A]\ #,##0.00"/>
    <numFmt numFmtId="179" formatCode="_([$$-240A]\ * #,##0.00_);_([$$-240A]\ * \(#,##0.00\);_([$$-240A]\ * &quot;-&quot;??_);_(@_)"/>
    <numFmt numFmtId="180" formatCode="0#.00\ \L\t"/>
    <numFmt numFmtId="181" formatCode="_-[$$-240A]\ * #,##0.00_ ;_-[$$-240A]\ * \-#,##0.00\ ;_-[$$-240A]\ * &quot;-&quot;??_ ;_-@_ "/>
    <numFmt numFmtId="182" formatCode="&quot;$&quot;\ #,##0.00_);\(&quot;$&quot;\ #,##0.00\)"/>
    <numFmt numFmtId="183" formatCode="#,##0.0"/>
    <numFmt numFmtId="184" formatCode="_-* #,##0_-;\-* #,##0_-;_-* &quot;-&quot;??_-;_-@_-"/>
  </numFmts>
  <fonts count="29" x14ac:knownFonts="1">
    <font>
      <sz val="11"/>
      <color theme="1"/>
      <name val="Calibri"/>
      <family val="2"/>
      <scheme val="minor"/>
    </font>
    <font>
      <sz val="11"/>
      <color theme="1"/>
      <name val="Calibri"/>
      <family val="2"/>
      <scheme val="minor"/>
    </font>
    <font>
      <b/>
      <sz val="11"/>
      <name val="Arial"/>
      <family val="2"/>
    </font>
    <font>
      <sz val="11"/>
      <name val="Arial"/>
      <family val="2"/>
    </font>
    <font>
      <sz val="10"/>
      <name val="Arial"/>
      <family val="2"/>
    </font>
    <font>
      <sz val="12"/>
      <name val="Arial Narrow"/>
      <family val="2"/>
    </font>
    <font>
      <b/>
      <sz val="10"/>
      <name val="Arial"/>
      <family val="2"/>
    </font>
    <font>
      <sz val="12"/>
      <name val="Arial"/>
      <family val="2"/>
    </font>
    <font>
      <b/>
      <sz val="12"/>
      <name val="Arial"/>
      <family val="2"/>
    </font>
    <font>
      <sz val="12"/>
      <color theme="1"/>
      <name val="Arial"/>
      <family val="2"/>
    </font>
    <font>
      <b/>
      <sz val="12"/>
      <color theme="1"/>
      <name val="Arial"/>
      <family val="2"/>
    </font>
    <font>
      <b/>
      <sz val="12"/>
      <name val="Arial Narrow"/>
      <family val="2"/>
    </font>
    <font>
      <b/>
      <sz val="16"/>
      <name val="Arial Narrow"/>
      <family val="2"/>
    </font>
    <font>
      <b/>
      <sz val="16"/>
      <name val="Arial"/>
      <family val="2"/>
    </font>
    <font>
      <b/>
      <sz val="10"/>
      <color theme="0"/>
      <name val="Arial"/>
      <family val="2"/>
    </font>
    <font>
      <sz val="10"/>
      <name val="Arial Narrow"/>
      <family val="2"/>
    </font>
    <font>
      <b/>
      <sz val="10"/>
      <color theme="1" tint="0.499984740745262"/>
      <name val="Arial"/>
      <family val="2"/>
    </font>
    <font>
      <b/>
      <sz val="10"/>
      <color theme="1"/>
      <name val="Arial"/>
      <family val="2"/>
    </font>
    <font>
      <u/>
      <sz val="10"/>
      <color theme="10"/>
      <name val="Arial"/>
      <family val="2"/>
    </font>
    <font>
      <sz val="10"/>
      <color theme="1"/>
      <name val="Arial"/>
      <family val="2"/>
    </font>
    <font>
      <b/>
      <sz val="12"/>
      <color rgb="FF595959"/>
      <name val="Arial"/>
      <family val="2"/>
    </font>
    <font>
      <sz val="12"/>
      <color rgb="FF595959"/>
      <name val="Arial"/>
      <family val="2"/>
    </font>
    <font>
      <sz val="11"/>
      <color theme="1"/>
      <name val="Arial Narrow"/>
      <family val="2"/>
    </font>
    <font>
      <sz val="9"/>
      <name val="Arial"/>
      <family val="2"/>
    </font>
    <font>
      <b/>
      <sz val="12"/>
      <color rgb="FF00B050"/>
      <name val="Arial"/>
      <family val="2"/>
    </font>
    <font>
      <sz val="25"/>
      <color theme="1"/>
      <name val="Arial"/>
      <family val="2"/>
    </font>
    <font>
      <b/>
      <sz val="12"/>
      <color rgb="FF000000"/>
      <name val="Arial"/>
      <family val="2"/>
    </font>
    <font>
      <sz val="12"/>
      <color rgb="FF000000"/>
      <name val="Arial"/>
      <family val="2"/>
    </font>
    <font>
      <sz val="12"/>
      <color rgb="FF00B050"/>
      <name val="Arial"/>
      <family val="2"/>
    </font>
  </fonts>
  <fills count="1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FF00"/>
        <bgColor indexed="64"/>
      </patternFill>
    </fill>
    <fill>
      <patternFill patternType="solid">
        <fgColor indexed="22"/>
        <bgColor indexed="64"/>
      </patternFill>
    </fill>
    <fill>
      <patternFill patternType="solid">
        <fgColor rgb="FFFFFF99"/>
        <bgColor indexed="64"/>
      </patternFill>
    </fill>
    <fill>
      <patternFill patternType="solid">
        <fgColor theme="3"/>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00B0F0"/>
        <bgColor rgb="FF000000"/>
      </patternFill>
    </fill>
    <fill>
      <patternFill patternType="solid">
        <fgColor rgb="FFD9D9D9"/>
        <bgColor rgb="FF000000"/>
      </patternFill>
    </fill>
    <fill>
      <patternFill patternType="solid">
        <fgColor rgb="FF00B0F0"/>
        <bgColor indexed="64"/>
      </patternFill>
    </fill>
    <fill>
      <patternFill patternType="solid">
        <fgColor rgb="FFFFFFFF"/>
        <bgColor rgb="FF000000"/>
      </patternFill>
    </fill>
  </fills>
  <borders count="9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8"/>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auto="1"/>
      </left>
      <right style="thin">
        <color auto="1"/>
      </right>
      <top style="thin">
        <color auto="1"/>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rgb="FF000000"/>
      </right>
      <top style="thin">
        <color rgb="FF000000"/>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thin">
        <color auto="1"/>
      </left>
      <right style="medium">
        <color indexed="64"/>
      </right>
      <top style="medium">
        <color indexed="64"/>
      </top>
      <bottom style="medium">
        <color indexed="64"/>
      </bottom>
      <diagonal/>
    </border>
    <border>
      <left/>
      <right style="thin">
        <color rgb="FF000000"/>
      </right>
      <top style="medium">
        <color indexed="64"/>
      </top>
      <bottom style="thin">
        <color rgb="FF000000"/>
      </bottom>
      <diagonal/>
    </border>
    <border>
      <left style="medium">
        <color indexed="64"/>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indexed="64"/>
      </bottom>
      <diagonal/>
    </border>
    <border>
      <left style="thin">
        <color rgb="FF000000"/>
      </left>
      <right/>
      <top style="medium">
        <color indexed="64"/>
      </top>
      <bottom style="medium">
        <color indexed="64"/>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top style="medium">
        <color indexed="64"/>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indexed="64"/>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indexed="64"/>
      </left>
      <right/>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indexed="64"/>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rgb="FF000000"/>
      </top>
      <bottom style="thin">
        <color rgb="FF000000"/>
      </bottom>
      <diagonal/>
    </border>
  </borders>
  <cellStyleXfs count="21">
    <xf numFmtId="0" fontId="0" fillId="0" borderId="0"/>
    <xf numFmtId="0" fontId="4" fillId="0" borderId="0"/>
    <xf numFmtId="164" fontId="4" fillId="0" borderId="0" applyFont="0" applyFill="0" applyBorder="0" applyAlignment="0" applyProtection="0"/>
    <xf numFmtId="165" fontId="4" fillId="0" borderId="0" applyFont="0" applyFill="0" applyBorder="0" applyAlignment="0" applyProtection="0"/>
    <xf numFmtId="0" fontId="1" fillId="0" borderId="0"/>
    <xf numFmtId="0" fontId="1" fillId="0" borderId="0"/>
    <xf numFmtId="0" fontId="4" fillId="0" borderId="0"/>
    <xf numFmtId="164" fontId="4"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9" fontId="4" fillId="0" borderId="0" applyFont="0" applyFill="0" applyBorder="0" applyAlignment="0" applyProtection="0"/>
    <xf numFmtId="0" fontId="1" fillId="0" borderId="0"/>
    <xf numFmtId="0" fontId="1" fillId="0" borderId="0"/>
    <xf numFmtId="175" fontId="4" fillId="0" borderId="0" applyFont="0" applyFill="0" applyBorder="0" applyAlignment="0" applyProtection="0"/>
    <xf numFmtId="0" fontId="18" fillId="0" borderId="0" applyNumberFormat="0" applyFill="0" applyBorder="0" applyAlignment="0" applyProtection="0"/>
    <xf numFmtId="9" fontId="1" fillId="0" borderId="0" applyFont="0" applyFill="0" applyBorder="0" applyAlignment="0" applyProtection="0"/>
    <xf numFmtId="180" fontId="4" fillId="0" borderId="0" applyFont="0" applyFill="0" applyBorder="0" applyAlignment="0" applyProtection="0"/>
    <xf numFmtId="44" fontId="4" fillId="0" borderId="0" applyFont="0" applyFill="0" applyBorder="0" applyAlignment="0" applyProtection="0"/>
    <xf numFmtId="0" fontId="1" fillId="0" borderId="0"/>
    <xf numFmtId="43" fontId="1" fillId="0" borderId="0" applyFont="0" applyFill="0" applyBorder="0" applyAlignment="0" applyProtection="0"/>
  </cellStyleXfs>
  <cellXfs count="824">
    <xf numFmtId="0" fontId="0" fillId="0" borderId="0" xfId="0"/>
    <xf numFmtId="0" fontId="6" fillId="2" borderId="0" xfId="0" applyFont="1" applyFill="1" applyAlignment="1">
      <alignment vertical="center"/>
    </xf>
    <xf numFmtId="167" fontId="6" fillId="2" borderId="0" xfId="0" applyNumberFormat="1" applyFont="1" applyFill="1" applyAlignment="1">
      <alignment vertical="center"/>
    </xf>
    <xf numFmtId="0" fontId="0" fillId="0" borderId="0" xfId="0" applyAlignment="1">
      <alignment vertical="center"/>
    </xf>
    <xf numFmtId="167" fontId="0" fillId="0" borderId="0" xfId="0" applyNumberFormat="1" applyAlignment="1">
      <alignment vertical="center"/>
    </xf>
    <xf numFmtId="0" fontId="0" fillId="0" borderId="0" xfId="0" applyFill="1"/>
    <xf numFmtId="0" fontId="0" fillId="0" borderId="0" xfId="0" applyFill="1" applyAlignment="1">
      <alignment vertical="center"/>
    </xf>
    <xf numFmtId="167" fontId="0" fillId="0" borderId="0" xfId="0" applyNumberFormat="1" applyFill="1" applyAlignment="1">
      <alignment vertical="center"/>
    </xf>
    <xf numFmtId="49" fontId="6" fillId="2" borderId="0" xfId="0" applyNumberFormat="1" applyFont="1" applyFill="1" applyAlignment="1">
      <alignment vertical="center"/>
    </xf>
    <xf numFmtId="0" fontId="6" fillId="2" borderId="0" xfId="0" applyFont="1" applyFill="1" applyAlignment="1">
      <alignment horizontal="justify" vertical="center" wrapText="1"/>
    </xf>
    <xf numFmtId="0" fontId="6" fillId="2" borderId="0" xfId="0" applyFont="1" applyFill="1" applyAlignment="1">
      <alignment horizontal="center" vertical="center"/>
    </xf>
    <xf numFmtId="170" fontId="6" fillId="2" borderId="0" xfId="0" applyNumberFormat="1" applyFont="1" applyFill="1" applyAlignment="1">
      <alignment vertical="center"/>
    </xf>
    <xf numFmtId="49" fontId="0" fillId="0" borderId="0" xfId="0" applyNumberFormat="1" applyAlignment="1">
      <alignment vertical="center"/>
    </xf>
    <xf numFmtId="0" fontId="0" fillId="0" borderId="0" xfId="0" applyAlignment="1">
      <alignment horizontal="justify" vertical="center" wrapText="1"/>
    </xf>
    <xf numFmtId="0" fontId="0" fillId="0" borderId="0" xfId="0" applyAlignment="1">
      <alignment horizontal="center" vertical="center"/>
    </xf>
    <xf numFmtId="170" fontId="0" fillId="0" borderId="0" xfId="0" applyNumberFormat="1" applyAlignment="1">
      <alignment vertical="center"/>
    </xf>
    <xf numFmtId="0" fontId="4" fillId="0" borderId="0" xfId="0" applyFont="1" applyAlignment="1">
      <alignment vertical="center"/>
    </xf>
    <xf numFmtId="49" fontId="4" fillId="0" borderId="0" xfId="0" applyNumberFormat="1" applyFont="1" applyAlignment="1">
      <alignment vertical="center"/>
    </xf>
    <xf numFmtId="0" fontId="9" fillId="0" borderId="0" xfId="0" applyFont="1" applyAlignment="1">
      <alignment horizontal="center"/>
    </xf>
    <xf numFmtId="0" fontId="9" fillId="0" borderId="0" xfId="0" applyFont="1"/>
    <xf numFmtId="0" fontId="9" fillId="0" borderId="0" xfId="0" applyFont="1" applyAlignment="1">
      <alignment horizontal="center" vertical="center"/>
    </xf>
    <xf numFmtId="0" fontId="4" fillId="0" borderId="0" xfId="10" applyAlignment="1">
      <alignment horizontal="left" vertical="center"/>
    </xf>
    <xf numFmtId="0" fontId="4" fillId="0" borderId="0" xfId="10" applyAlignment="1">
      <alignment vertical="center"/>
    </xf>
    <xf numFmtId="4" fontId="4" fillId="0" borderId="0" xfId="10" applyNumberFormat="1" applyAlignment="1">
      <alignment horizontal="center" vertical="center"/>
    </xf>
    <xf numFmtId="0" fontId="4" fillId="0" borderId="0" xfId="10" applyAlignment="1">
      <alignment horizontal="center" vertical="center"/>
    </xf>
    <xf numFmtId="4" fontId="4" fillId="0" borderId="0" xfId="10" applyNumberFormat="1" applyAlignment="1">
      <alignment vertical="center"/>
    </xf>
    <xf numFmtId="3" fontId="4" fillId="0" borderId="0" xfId="10" applyNumberFormat="1" applyAlignment="1">
      <alignment vertical="center"/>
    </xf>
    <xf numFmtId="167" fontId="4" fillId="0" borderId="0" xfId="10" applyNumberFormat="1" applyAlignment="1">
      <alignment vertical="center"/>
    </xf>
    <xf numFmtId="17" fontId="4" fillId="0" borderId="0" xfId="10" applyNumberFormat="1" applyAlignment="1">
      <alignment vertical="center"/>
    </xf>
    <xf numFmtId="4" fontId="4" fillId="0" borderId="21" xfId="10" applyNumberFormat="1" applyBorder="1" applyAlignment="1">
      <alignment horizontal="left" vertical="center"/>
    </xf>
    <xf numFmtId="0" fontId="4" fillId="0" borderId="22" xfId="10" applyBorder="1" applyAlignment="1">
      <alignment vertical="center"/>
    </xf>
    <xf numFmtId="0" fontId="4" fillId="0" borderId="22" xfId="10" applyBorder="1" applyAlignment="1">
      <alignment horizontal="center" vertical="center"/>
    </xf>
    <xf numFmtId="4" fontId="4" fillId="0" borderId="22" xfId="10" applyNumberFormat="1" applyBorder="1" applyAlignment="1">
      <alignment vertical="center"/>
    </xf>
    <xf numFmtId="173" fontId="6" fillId="9" borderId="3" xfId="10" applyNumberFormat="1" applyFont="1" applyFill="1" applyBorder="1" applyAlignment="1">
      <alignment vertical="center"/>
    </xf>
    <xf numFmtId="10" fontId="4" fillId="0" borderId="0" xfId="10" applyNumberFormat="1" applyAlignment="1">
      <alignment vertical="center"/>
    </xf>
    <xf numFmtId="4" fontId="4" fillId="0" borderId="0" xfId="10" applyNumberFormat="1" applyAlignment="1">
      <alignment horizontal="left" vertical="center"/>
    </xf>
    <xf numFmtId="4" fontId="6" fillId="9" borderId="4" xfId="10" applyNumberFormat="1" applyFont="1" applyFill="1" applyBorder="1" applyAlignment="1">
      <alignment vertical="center"/>
    </xf>
    <xf numFmtId="4" fontId="4" fillId="0" borderId="25" xfId="10" applyNumberFormat="1" applyBorder="1" applyAlignment="1">
      <alignment horizontal="left" vertical="center"/>
    </xf>
    <xf numFmtId="0" fontId="4" fillId="0" borderId="27" xfId="10" applyBorder="1" applyAlignment="1">
      <alignment vertical="center"/>
    </xf>
    <xf numFmtId="0" fontId="4" fillId="0" borderId="27" xfId="10" applyBorder="1" applyAlignment="1">
      <alignment horizontal="center" vertical="center"/>
    </xf>
    <xf numFmtId="4" fontId="4" fillId="0" borderId="27" xfId="10" applyNumberFormat="1" applyBorder="1" applyAlignment="1">
      <alignment vertical="center"/>
    </xf>
    <xf numFmtId="4" fontId="6" fillId="9" borderId="5" xfId="10" applyNumberFormat="1" applyFont="1" applyFill="1" applyBorder="1" applyAlignment="1">
      <alignment horizontal="right" vertical="center"/>
    </xf>
    <xf numFmtId="4" fontId="6" fillId="0" borderId="26" xfId="10" applyNumberFormat="1" applyFont="1" applyBorder="1" applyAlignment="1">
      <alignment horizontal="center" vertical="center" wrapText="1"/>
    </xf>
    <xf numFmtId="0" fontId="6" fillId="0" borderId="26" xfId="10" applyFont="1" applyBorder="1" applyAlignment="1">
      <alignment horizontal="center" vertical="center" wrapText="1"/>
    </xf>
    <xf numFmtId="3" fontId="6" fillId="0" borderId="26" xfId="10" applyNumberFormat="1" applyFont="1" applyBorder="1" applyAlignment="1">
      <alignment horizontal="center" vertical="center" wrapText="1"/>
    </xf>
    <xf numFmtId="167" fontId="6" fillId="0" borderId="26" xfId="10" applyNumberFormat="1" applyFont="1" applyBorder="1" applyAlignment="1">
      <alignment horizontal="center" vertical="center" wrapText="1"/>
    </xf>
    <xf numFmtId="10" fontId="6" fillId="0" borderId="26" xfId="10" applyNumberFormat="1" applyFont="1" applyBorder="1" applyAlignment="1">
      <alignment horizontal="center" vertical="center" wrapText="1"/>
    </xf>
    <xf numFmtId="0" fontId="6" fillId="0" borderId="0" xfId="10" applyFont="1" applyAlignment="1">
      <alignment horizontal="left" vertical="center" wrapText="1"/>
    </xf>
    <xf numFmtId="0" fontId="6" fillId="0" borderId="0" xfId="10" applyFont="1" applyAlignment="1">
      <alignment horizontal="center" vertical="center" wrapText="1"/>
    </xf>
    <xf numFmtId="4" fontId="6" fillId="0" borderId="13" xfId="10" applyNumberFormat="1" applyFont="1" applyBorder="1" applyAlignment="1">
      <alignment horizontal="center" vertical="center"/>
    </xf>
    <xf numFmtId="0" fontId="6" fillId="9" borderId="14" xfId="10" applyFont="1" applyFill="1" applyBorder="1" applyAlignment="1">
      <alignment horizontal="center" vertical="center" wrapText="1"/>
    </xf>
    <xf numFmtId="0" fontId="4" fillId="0" borderId="14" xfId="10" applyBorder="1" applyAlignment="1">
      <alignment horizontal="center" vertical="center"/>
    </xf>
    <xf numFmtId="4" fontId="4" fillId="0" borderId="14" xfId="10" applyNumberFormat="1" applyBorder="1" applyAlignment="1">
      <alignment vertical="center"/>
    </xf>
    <xf numFmtId="3" fontId="4" fillId="0" borderId="14" xfId="10" applyNumberFormat="1" applyBorder="1" applyAlignment="1">
      <alignment vertical="center"/>
    </xf>
    <xf numFmtId="0" fontId="4" fillId="0" borderId="14" xfId="10" applyBorder="1" applyAlignment="1">
      <alignment vertical="center"/>
    </xf>
    <xf numFmtId="167" fontId="4" fillId="0" borderId="14" xfId="10" applyNumberFormat="1" applyBorder="1" applyAlignment="1">
      <alignment vertical="center"/>
    </xf>
    <xf numFmtId="10" fontId="6" fillId="9" borderId="15" xfId="10" applyNumberFormat="1" applyFont="1" applyFill="1" applyBorder="1" applyAlignment="1">
      <alignment vertical="center"/>
    </xf>
    <xf numFmtId="4" fontId="6" fillId="0" borderId="11" xfId="10" applyNumberFormat="1" applyFont="1" applyBorder="1" applyAlignment="1">
      <alignment horizontal="center" vertical="center"/>
    </xf>
    <xf numFmtId="0" fontId="6" fillId="0" borderId="1" xfId="10" applyFont="1" applyBorder="1" applyAlignment="1">
      <alignment horizontal="center" vertical="center"/>
    </xf>
    <xf numFmtId="0" fontId="4" fillId="0" borderId="1" xfId="10" applyBorder="1" applyAlignment="1">
      <alignment horizontal="center" vertical="center"/>
    </xf>
    <xf numFmtId="4" fontId="4" fillId="0" borderId="1" xfId="10" applyNumberFormat="1" applyBorder="1" applyAlignment="1">
      <alignment vertical="center"/>
    </xf>
    <xf numFmtId="3" fontId="4" fillId="0" borderId="1" xfId="10" applyNumberFormat="1" applyBorder="1" applyAlignment="1">
      <alignment vertical="center"/>
    </xf>
    <xf numFmtId="0" fontId="4" fillId="0" borderId="1" xfId="10" applyBorder="1" applyAlignment="1">
      <alignment vertical="center"/>
    </xf>
    <xf numFmtId="167" fontId="4" fillId="0" borderId="1" xfId="10" applyNumberFormat="1" applyBorder="1" applyAlignment="1">
      <alignment vertical="center"/>
    </xf>
    <xf numFmtId="167" fontId="6" fillId="0" borderId="1" xfId="10" applyNumberFormat="1" applyFont="1" applyBorder="1" applyAlignment="1">
      <alignment vertical="center"/>
    </xf>
    <xf numFmtId="10" fontId="6" fillId="0" borderId="12" xfId="10" applyNumberFormat="1" applyFont="1" applyBorder="1" applyAlignment="1">
      <alignment vertical="center"/>
    </xf>
    <xf numFmtId="10" fontId="4" fillId="0" borderId="0" xfId="10" applyNumberFormat="1" applyAlignment="1">
      <alignment horizontal="left" vertical="center"/>
    </xf>
    <xf numFmtId="9" fontId="4" fillId="0" borderId="1" xfId="11" applyFont="1" applyBorder="1" applyAlignment="1">
      <alignment vertical="center"/>
    </xf>
    <xf numFmtId="10" fontId="4" fillId="0" borderId="1" xfId="10" applyNumberFormat="1" applyBorder="1" applyAlignment="1">
      <alignment vertical="center"/>
    </xf>
    <xf numFmtId="10" fontId="4" fillId="0" borderId="12" xfId="10" applyNumberFormat="1" applyBorder="1" applyAlignment="1">
      <alignment vertical="center"/>
    </xf>
    <xf numFmtId="0" fontId="4" fillId="0" borderId="1" xfId="10" applyBorder="1" applyAlignment="1">
      <alignment vertical="center" wrapText="1"/>
    </xf>
    <xf numFmtId="167" fontId="4" fillId="10" borderId="1" xfId="10" applyNumberFormat="1" applyFill="1" applyBorder="1" applyAlignment="1">
      <alignment vertical="center"/>
    </xf>
    <xf numFmtId="0" fontId="6" fillId="9" borderId="1" xfId="10" applyFont="1" applyFill="1" applyBorder="1" applyAlignment="1">
      <alignment horizontal="center" vertical="center"/>
    </xf>
    <xf numFmtId="10" fontId="6" fillId="9" borderId="12" xfId="10" applyNumberFormat="1" applyFont="1" applyFill="1" applyBorder="1" applyAlignment="1">
      <alignment vertical="center"/>
    </xf>
    <xf numFmtId="174" fontId="14" fillId="11" borderId="1" xfId="10" applyNumberFormat="1" applyFont="1" applyFill="1" applyBorder="1" applyAlignment="1">
      <alignment vertical="center"/>
    </xf>
    <xf numFmtId="174" fontId="4" fillId="0" borderId="1" xfId="10" applyNumberFormat="1" applyBorder="1" applyAlignment="1">
      <alignment vertical="center"/>
    </xf>
    <xf numFmtId="171" fontId="15" fillId="0" borderId="28" xfId="12" applyNumberFormat="1" applyFont="1" applyBorder="1" applyAlignment="1">
      <alignment horizontal="right" vertical="center"/>
    </xf>
    <xf numFmtId="10" fontId="4" fillId="0" borderId="1" xfId="10" applyNumberFormat="1" applyBorder="1"/>
    <xf numFmtId="4" fontId="4" fillId="0" borderId="1" xfId="10" applyNumberFormat="1" applyBorder="1"/>
    <xf numFmtId="174" fontId="4" fillId="0" borderId="1" xfId="10" applyNumberFormat="1" applyBorder="1"/>
    <xf numFmtId="2" fontId="4" fillId="0" borderId="1" xfId="10" applyNumberFormat="1" applyBorder="1" applyAlignment="1">
      <alignment vertical="center"/>
    </xf>
    <xf numFmtId="4" fontId="4" fillId="4" borderId="18" xfId="10" applyNumberFormat="1" applyFill="1" applyBorder="1" applyAlignment="1">
      <alignment horizontal="center" vertical="center"/>
    </xf>
    <xf numFmtId="0" fontId="6" fillId="4" borderId="19" xfId="10" applyFont="1" applyFill="1" applyBorder="1" applyAlignment="1">
      <alignment vertical="center"/>
    </xf>
    <xf numFmtId="0" fontId="4" fillId="4" borderId="19" xfId="10" applyFill="1" applyBorder="1" applyAlignment="1">
      <alignment horizontal="center" vertical="center"/>
    </xf>
    <xf numFmtId="4" fontId="4" fillId="4" borderId="19" xfId="10" applyNumberFormat="1" applyFill="1" applyBorder="1" applyAlignment="1">
      <alignment vertical="center"/>
    </xf>
    <xf numFmtId="3" fontId="4" fillId="4" borderId="19" xfId="10" applyNumberFormat="1" applyFill="1" applyBorder="1" applyAlignment="1">
      <alignment vertical="center"/>
    </xf>
    <xf numFmtId="0" fontId="4" fillId="4" borderId="19" xfId="10" applyFill="1" applyBorder="1" applyAlignment="1">
      <alignment vertical="center"/>
    </xf>
    <xf numFmtId="167" fontId="4" fillId="4" borderId="29" xfId="10" applyNumberFormat="1" applyFill="1" applyBorder="1" applyAlignment="1">
      <alignment vertical="center"/>
    </xf>
    <xf numFmtId="167" fontId="6" fillId="4" borderId="26" xfId="10" applyNumberFormat="1" applyFont="1" applyFill="1" applyBorder="1" applyAlignment="1">
      <alignment vertical="center"/>
    </xf>
    <xf numFmtId="10" fontId="6" fillId="4" borderId="26" xfId="10" applyNumberFormat="1" applyFont="1" applyFill="1" applyBorder="1" applyAlignment="1">
      <alignment vertical="center"/>
    </xf>
    <xf numFmtId="4" fontId="4" fillId="0" borderId="11" xfId="10" applyNumberFormat="1" applyBorder="1" applyAlignment="1">
      <alignment horizontal="center" vertical="center"/>
    </xf>
    <xf numFmtId="0" fontId="6" fillId="0" borderId="1" xfId="10" applyFont="1" applyBorder="1" applyAlignment="1">
      <alignment vertical="center"/>
    </xf>
    <xf numFmtId="0" fontId="4" fillId="0" borderId="0" xfId="13" applyFont="1" applyAlignment="1">
      <alignment vertical="center"/>
    </xf>
    <xf numFmtId="174" fontId="16" fillId="12" borderId="0" xfId="10" applyNumberFormat="1" applyFont="1" applyFill="1" applyAlignment="1">
      <alignment vertical="center"/>
    </xf>
    <xf numFmtId="0" fontId="4" fillId="0" borderId="0" xfId="6" applyAlignment="1" applyProtection="1">
      <alignment vertical="center"/>
      <protection hidden="1"/>
    </xf>
    <xf numFmtId="0" fontId="4" fillId="3" borderId="0" xfId="6" applyFill="1" applyAlignment="1" applyProtection="1">
      <alignment vertical="center"/>
      <protection hidden="1"/>
    </xf>
    <xf numFmtId="176" fontId="4" fillId="3" borderId="1" xfId="14" applyNumberFormat="1" applyFont="1" applyFill="1" applyBorder="1" applyAlignment="1"/>
    <xf numFmtId="10" fontId="4" fillId="3" borderId="2" xfId="6" applyNumberFormat="1" applyFill="1" applyBorder="1" applyAlignment="1">
      <alignment horizontal="left"/>
    </xf>
    <xf numFmtId="0" fontId="4" fillId="3" borderId="8" xfId="6" applyFill="1" applyBorder="1"/>
    <xf numFmtId="9" fontId="4" fillId="3" borderId="2" xfId="6" applyNumberFormat="1" applyFill="1" applyBorder="1" applyAlignment="1">
      <alignment horizontal="left"/>
    </xf>
    <xf numFmtId="3" fontId="4" fillId="3" borderId="1" xfId="6" applyNumberFormat="1" applyFill="1" applyBorder="1"/>
    <xf numFmtId="10" fontId="4" fillId="3" borderId="1" xfId="6" applyNumberFormat="1" applyFill="1" applyBorder="1"/>
    <xf numFmtId="0" fontId="6" fillId="3" borderId="1" xfId="6" applyFont="1" applyFill="1" applyBorder="1" applyAlignment="1">
      <alignment horizontal="center"/>
    </xf>
    <xf numFmtId="0" fontId="4" fillId="3" borderId="0" xfId="6" applyFill="1"/>
    <xf numFmtId="177" fontId="6" fillId="3" borderId="1" xfId="6" applyNumberFormat="1" applyFont="1" applyFill="1" applyBorder="1" applyAlignment="1" applyProtection="1">
      <alignment vertical="center"/>
      <protection hidden="1"/>
    </xf>
    <xf numFmtId="0" fontId="4" fillId="3" borderId="9" xfId="6" applyFill="1" applyBorder="1" applyAlignment="1" applyProtection="1">
      <alignment vertical="center"/>
      <protection hidden="1"/>
    </xf>
    <xf numFmtId="0" fontId="6" fillId="3" borderId="8" xfId="6" applyFont="1" applyFill="1" applyBorder="1" applyAlignment="1" applyProtection="1">
      <alignment horizontal="left" vertical="center" indent="1"/>
      <protection hidden="1"/>
    </xf>
    <xf numFmtId="0" fontId="4" fillId="3" borderId="6" xfId="6" applyFill="1" applyBorder="1" applyAlignment="1" applyProtection="1">
      <alignment vertical="center"/>
      <protection hidden="1"/>
    </xf>
    <xf numFmtId="0" fontId="4" fillId="3" borderId="6" xfId="6" applyFill="1" applyBorder="1" applyAlignment="1" applyProtection="1">
      <alignment horizontal="left" vertical="center" wrapText="1" indent="1"/>
      <protection hidden="1"/>
    </xf>
    <xf numFmtId="0" fontId="4" fillId="3" borderId="1" xfId="6" applyFill="1" applyBorder="1" applyAlignment="1" applyProtection="1">
      <alignment horizontal="left" vertical="center" indent="1"/>
      <protection hidden="1"/>
    </xf>
    <xf numFmtId="10" fontId="4" fillId="3" borderId="1" xfId="6" applyNumberFormat="1" applyFill="1" applyBorder="1" applyAlignment="1">
      <alignment horizontal="right"/>
    </xf>
    <xf numFmtId="0" fontId="6" fillId="3" borderId="30" xfId="6" applyFont="1" applyFill="1" applyBorder="1" applyAlignment="1" applyProtection="1">
      <alignment horizontal="left" vertical="center" wrapText="1"/>
      <protection hidden="1"/>
    </xf>
    <xf numFmtId="178" fontId="4" fillId="0" borderId="0" xfId="6" applyNumberFormat="1" applyAlignment="1" applyProtection="1">
      <alignment vertical="center"/>
      <protection hidden="1"/>
    </xf>
    <xf numFmtId="0" fontId="17" fillId="3" borderId="1" xfId="6" applyFont="1" applyFill="1" applyBorder="1" applyAlignment="1" applyProtection="1">
      <alignment horizontal="center" vertical="center"/>
      <protection hidden="1"/>
    </xf>
    <xf numFmtId="0" fontId="17" fillId="3" borderId="1" xfId="6" applyFont="1" applyFill="1" applyBorder="1" applyAlignment="1" applyProtection="1">
      <alignment horizontal="left" vertical="center" indent="1"/>
      <protection hidden="1"/>
    </xf>
    <xf numFmtId="0" fontId="17" fillId="3" borderId="0" xfId="6" applyFont="1" applyFill="1" applyAlignment="1" applyProtection="1">
      <alignment vertical="center"/>
      <protection hidden="1"/>
    </xf>
    <xf numFmtId="0" fontId="18" fillId="0" borderId="0" xfId="15" applyAlignment="1" applyProtection="1">
      <alignment vertical="center"/>
      <protection hidden="1"/>
    </xf>
    <xf numFmtId="168" fontId="19" fillId="3" borderId="0" xfId="14" applyNumberFormat="1" applyFont="1" applyFill="1" applyBorder="1" applyAlignment="1" applyProtection="1">
      <alignment horizontal="right" vertical="center"/>
      <protection hidden="1"/>
    </xf>
    <xf numFmtId="168" fontId="19" fillId="7" borderId="1" xfId="14" applyNumberFormat="1" applyFont="1" applyFill="1" applyBorder="1" applyAlignment="1" applyProtection="1">
      <alignment horizontal="right" vertical="center"/>
      <protection hidden="1"/>
    </xf>
    <xf numFmtId="10" fontId="19" fillId="7" borderId="1" xfId="11" applyNumberFormat="1" applyFont="1" applyFill="1" applyBorder="1" applyAlignment="1" applyProtection="1">
      <alignment horizontal="right" vertical="center"/>
      <protection hidden="1"/>
    </xf>
    <xf numFmtId="0" fontId="4" fillId="3" borderId="1" xfId="6" applyFill="1" applyBorder="1" applyAlignment="1" applyProtection="1">
      <alignment horizontal="right" vertical="center"/>
      <protection hidden="1"/>
    </xf>
    <xf numFmtId="0" fontId="4" fillId="3" borderId="0" xfId="6" applyFill="1" applyAlignment="1" applyProtection="1">
      <alignment horizontal="right" vertical="center"/>
      <protection hidden="1"/>
    </xf>
    <xf numFmtId="0" fontId="6" fillId="3" borderId="0" xfId="6" applyFont="1" applyFill="1"/>
    <xf numFmtId="169" fontId="9" fillId="0" borderId="0" xfId="0" applyNumberFormat="1" applyFont="1" applyAlignment="1">
      <alignment horizontal="center"/>
    </xf>
    <xf numFmtId="167" fontId="4" fillId="0" borderId="1" xfId="10" applyNumberFormat="1" applyFill="1" applyBorder="1" applyAlignment="1">
      <alignment vertical="center"/>
    </xf>
    <xf numFmtId="0" fontId="9" fillId="0" borderId="0" xfId="0" applyFont="1" applyFill="1" applyBorder="1"/>
    <xf numFmtId="0" fontId="9" fillId="0" borderId="0" xfId="0" applyFont="1" applyBorder="1"/>
    <xf numFmtId="49" fontId="22" fillId="0" borderId="0" xfId="0" applyNumberFormat="1" applyFont="1" applyAlignment="1">
      <alignment horizontal="center" vertical="center"/>
    </xf>
    <xf numFmtId="0" fontId="0" fillId="0" borderId="0" xfId="0" applyAlignment="1">
      <alignment horizontal="justify" vertical="center"/>
    </xf>
    <xf numFmtId="0" fontId="5" fillId="0" borderId="0" xfId="8" applyFont="1" applyAlignment="1">
      <alignment vertical="center"/>
    </xf>
    <xf numFmtId="49" fontId="5" fillId="0" borderId="0" xfId="8" applyNumberFormat="1" applyFont="1" applyAlignment="1">
      <alignment horizontal="center" vertical="center"/>
    </xf>
    <xf numFmtId="0" fontId="5" fillId="0" borderId="0" xfId="8" applyFont="1" applyAlignment="1">
      <alignment horizontal="justify" vertical="center"/>
    </xf>
    <xf numFmtId="179" fontId="5" fillId="0" borderId="0" xfId="9" applyNumberFormat="1" applyFont="1" applyBorder="1" applyAlignment="1">
      <alignment vertical="center"/>
    </xf>
    <xf numFmtId="181" fontId="11" fillId="3" borderId="1" xfId="17" applyNumberFormat="1" applyFont="1" applyFill="1" applyBorder="1" applyAlignment="1">
      <alignment horizontal="center" vertical="center"/>
    </xf>
    <xf numFmtId="49" fontId="0" fillId="0" borderId="0" xfId="0" applyNumberFormat="1" applyFill="1" applyAlignment="1">
      <alignment vertical="center"/>
    </xf>
    <xf numFmtId="0" fontId="0" fillId="0" borderId="0" xfId="0" applyFill="1" applyAlignment="1">
      <alignment horizontal="justify" vertical="center" wrapText="1"/>
    </xf>
    <xf numFmtId="0" fontId="0" fillId="0" borderId="0" xfId="0" applyFill="1" applyAlignment="1">
      <alignment horizontal="center" vertical="center"/>
    </xf>
    <xf numFmtId="170" fontId="0" fillId="0" borderId="0" xfId="0" applyNumberFormat="1" applyFill="1" applyAlignment="1">
      <alignment vertical="center"/>
    </xf>
    <xf numFmtId="0" fontId="18" fillId="0" borderId="0" xfId="15" applyAlignment="1">
      <alignment vertical="center"/>
    </xf>
    <xf numFmtId="0" fontId="0" fillId="0" borderId="0" xfId="0" applyAlignment="1">
      <alignment horizontal="left" vertical="center"/>
    </xf>
    <xf numFmtId="2" fontId="6" fillId="2" borderId="0" xfId="0" applyNumberFormat="1" applyFont="1" applyFill="1" applyAlignment="1">
      <alignment vertical="center"/>
    </xf>
    <xf numFmtId="2" fontId="0" fillId="0" borderId="0" xfId="0" applyNumberFormat="1" applyAlignment="1">
      <alignment vertical="center"/>
    </xf>
    <xf numFmtId="2" fontId="0" fillId="0" borderId="0" xfId="0" applyNumberFormat="1" applyFill="1" applyAlignment="1">
      <alignment horizontal="center" vertical="center"/>
    </xf>
    <xf numFmtId="2" fontId="0" fillId="0" borderId="0" xfId="0" applyNumberFormat="1" applyFill="1"/>
    <xf numFmtId="2" fontId="4" fillId="0" borderId="0" xfId="0" applyNumberFormat="1" applyFont="1" applyAlignment="1">
      <alignment vertical="center"/>
    </xf>
    <xf numFmtId="49" fontId="7" fillId="3" borderId="34" xfId="0" applyNumberFormat="1" applyFont="1" applyFill="1" applyBorder="1" applyAlignment="1">
      <alignment horizontal="center" vertical="center"/>
    </xf>
    <xf numFmtId="44" fontId="0" fillId="0" borderId="0" xfId="0" applyNumberFormat="1" applyAlignment="1">
      <alignment vertical="center"/>
    </xf>
    <xf numFmtId="44" fontId="11" fillId="0" borderId="0" xfId="9" applyNumberFormat="1" applyFont="1" applyBorder="1" applyAlignment="1">
      <alignment vertical="center"/>
    </xf>
    <xf numFmtId="44" fontId="11" fillId="3" borderId="12" xfId="17" applyNumberFormat="1" applyFont="1" applyFill="1" applyBorder="1" applyAlignment="1">
      <alignment horizontal="center" vertical="center"/>
    </xf>
    <xf numFmtId="4" fontId="9" fillId="0" borderId="0" xfId="0" applyNumberFormat="1" applyFont="1" applyAlignment="1">
      <alignment horizontal="center"/>
    </xf>
    <xf numFmtId="4" fontId="9" fillId="0" borderId="0" xfId="0" applyNumberFormat="1" applyFont="1" applyAlignment="1">
      <alignment horizontal="center" vertical="center"/>
    </xf>
    <xf numFmtId="4" fontId="0" fillId="0" borderId="0" xfId="0" applyNumberFormat="1" applyAlignment="1">
      <alignment horizontal="center" vertical="center"/>
    </xf>
    <xf numFmtId="4" fontId="5" fillId="0" borderId="0" xfId="8" applyNumberFormat="1" applyFont="1" applyAlignment="1">
      <alignment horizontal="center" vertical="center"/>
    </xf>
    <xf numFmtId="49" fontId="9" fillId="0" borderId="34" xfId="0" applyNumberFormat="1" applyFont="1" applyBorder="1" applyAlignment="1">
      <alignment horizontal="center" vertical="center"/>
    </xf>
    <xf numFmtId="0" fontId="9" fillId="0" borderId="34" xfId="0" applyFont="1" applyBorder="1" applyAlignment="1">
      <alignment horizontal="center" vertical="center"/>
    </xf>
    <xf numFmtId="49" fontId="8" fillId="3" borderId="34" xfId="1" applyNumberFormat="1" applyFont="1" applyFill="1" applyBorder="1" applyAlignment="1">
      <alignment horizontal="center" vertical="center" wrapText="1"/>
    </xf>
    <xf numFmtId="0" fontId="8" fillId="3" borderId="34" xfId="1" applyFont="1" applyFill="1" applyBorder="1" applyAlignment="1">
      <alignment horizontal="center" vertical="center" wrapText="1"/>
    </xf>
    <xf numFmtId="4" fontId="8" fillId="3" borderId="34" xfId="1" applyNumberFormat="1" applyFont="1" applyFill="1" applyBorder="1" applyAlignment="1">
      <alignment horizontal="center" vertical="center" wrapText="1"/>
    </xf>
    <xf numFmtId="167" fontId="8" fillId="3" borderId="34" xfId="1" applyNumberFormat="1" applyFont="1" applyFill="1" applyBorder="1" applyAlignment="1">
      <alignment horizontal="center" vertical="center" wrapText="1"/>
    </xf>
    <xf numFmtId="0" fontId="7" fillId="0" borderId="34" xfId="0" applyFont="1" applyBorder="1" applyAlignment="1">
      <alignment horizontal="left" vertical="center" wrapText="1"/>
    </xf>
    <xf numFmtId="0" fontId="7" fillId="0" borderId="34" xfId="1" applyFont="1" applyBorder="1" applyAlignment="1">
      <alignment horizontal="center" vertical="center"/>
    </xf>
    <xf numFmtId="4" fontId="9" fillId="0" borderId="34" xfId="0" applyNumberFormat="1" applyFont="1" applyBorder="1" applyAlignment="1">
      <alignment horizontal="center" vertical="center"/>
    </xf>
    <xf numFmtId="167" fontId="9" fillId="0" borderId="34" xfId="0" applyNumberFormat="1" applyFont="1" applyBorder="1" applyAlignment="1">
      <alignment horizontal="center" vertical="center"/>
    </xf>
    <xf numFmtId="0" fontId="23" fillId="0" borderId="34" xfId="6" applyFont="1" applyBorder="1" applyAlignment="1">
      <alignment vertical="center" wrapText="1"/>
    </xf>
    <xf numFmtId="167" fontId="23" fillId="0" borderId="34" xfId="6" applyNumberFormat="1" applyFont="1" applyBorder="1" applyAlignment="1">
      <alignment horizontal="center" vertical="center" wrapText="1"/>
    </xf>
    <xf numFmtId="49" fontId="7" fillId="0" borderId="34" xfId="0" applyNumberFormat="1" applyFont="1" applyFill="1" applyBorder="1" applyAlignment="1">
      <alignment horizontal="center" vertical="center"/>
    </xf>
    <xf numFmtId="0" fontId="7" fillId="0" borderId="34" xfId="1" applyFont="1" applyFill="1" applyBorder="1" applyAlignment="1">
      <alignment vertical="center" wrapText="1"/>
    </xf>
    <xf numFmtId="0" fontId="7" fillId="0" borderId="34" xfId="1" applyFont="1" applyFill="1" applyBorder="1" applyAlignment="1">
      <alignment horizontal="center" vertical="center"/>
    </xf>
    <xf numFmtId="49" fontId="9" fillId="0" borderId="34" xfId="0" applyNumberFormat="1" applyFont="1" applyFill="1" applyBorder="1" applyAlignment="1">
      <alignment horizontal="center" vertical="center"/>
    </xf>
    <xf numFmtId="0" fontId="9" fillId="0" borderId="34" xfId="0" applyFont="1" applyBorder="1" applyAlignment="1">
      <alignment horizontal="left" vertical="center" wrapText="1"/>
    </xf>
    <xf numFmtId="167" fontId="7" fillId="0" borderId="34" xfId="3" applyNumberFormat="1" applyFont="1" applyBorder="1" applyAlignment="1">
      <alignment horizontal="center" vertical="center" wrapText="1"/>
    </xf>
    <xf numFmtId="167" fontId="7" fillId="0" borderId="34" xfId="1" applyNumberFormat="1" applyFont="1" applyFill="1" applyBorder="1" applyAlignment="1">
      <alignment horizontal="center" vertical="center"/>
    </xf>
    <xf numFmtId="49" fontId="7" fillId="3" borderId="34" xfId="1" applyNumberFormat="1" applyFont="1" applyFill="1" applyBorder="1" applyAlignment="1">
      <alignment horizontal="center" vertical="center" wrapText="1"/>
    </xf>
    <xf numFmtId="0" fontId="7" fillId="3" borderId="34" xfId="1" applyFont="1" applyFill="1" applyBorder="1" applyAlignment="1">
      <alignment horizontal="left" vertical="center" wrapText="1"/>
    </xf>
    <xf numFmtId="0" fontId="7" fillId="3" borderId="34" xfId="1" applyFont="1" applyFill="1" applyBorder="1" applyAlignment="1">
      <alignment horizontal="center" vertical="center" wrapText="1"/>
    </xf>
    <xf numFmtId="167" fontId="7" fillId="3" borderId="34" xfId="1" applyNumberFormat="1" applyFont="1" applyFill="1" applyBorder="1" applyAlignment="1">
      <alignment horizontal="center" vertical="center" wrapText="1"/>
    </xf>
    <xf numFmtId="0" fontId="9" fillId="0" borderId="34" xfId="0" applyFont="1" applyBorder="1" applyAlignment="1">
      <alignment vertical="center" wrapText="1"/>
    </xf>
    <xf numFmtId="0" fontId="7" fillId="0" borderId="34" xfId="0" applyFont="1" applyBorder="1" applyAlignment="1">
      <alignment horizontal="center" vertical="center"/>
    </xf>
    <xf numFmtId="0" fontId="7" fillId="0" borderId="34" xfId="0" applyFont="1" applyFill="1" applyBorder="1" applyAlignment="1">
      <alignment horizontal="left" vertical="center" wrapText="1"/>
    </xf>
    <xf numFmtId="0" fontId="7" fillId="0" borderId="34" xfId="0" applyFont="1" applyBorder="1" applyAlignment="1">
      <alignment vertical="center" wrapText="1"/>
    </xf>
    <xf numFmtId="167" fontId="7" fillId="0" borderId="34" xfId="3" applyNumberFormat="1" applyFont="1" applyFill="1" applyBorder="1" applyAlignment="1">
      <alignment horizontal="center" vertical="center" wrapText="1"/>
    </xf>
    <xf numFmtId="49" fontId="7" fillId="0" borderId="34" xfId="6" applyNumberFormat="1" applyFont="1" applyFill="1" applyBorder="1" applyAlignment="1">
      <alignment horizontal="center" vertical="center"/>
    </xf>
    <xf numFmtId="167" fontId="7" fillId="0" borderId="34" xfId="0" applyNumberFormat="1" applyFont="1" applyBorder="1" applyAlignment="1">
      <alignment horizontal="center" vertical="center" wrapText="1"/>
    </xf>
    <xf numFmtId="49" fontId="7" fillId="3" borderId="34" xfId="6" applyNumberFormat="1" applyFont="1" applyFill="1" applyBorder="1" applyAlignment="1">
      <alignment horizontal="center" vertical="center"/>
    </xf>
    <xf numFmtId="1" fontId="7" fillId="0" borderId="34" xfId="6" applyNumberFormat="1" applyFont="1" applyFill="1" applyBorder="1" applyAlignment="1">
      <alignment horizontal="center" vertical="center"/>
    </xf>
    <xf numFmtId="49" fontId="7" fillId="0" borderId="34" xfId="0" applyNumberFormat="1" applyFont="1" applyBorder="1" applyAlignment="1">
      <alignment horizontal="center" vertical="center" wrapText="1"/>
    </xf>
    <xf numFmtId="0" fontId="7" fillId="0" borderId="34" xfId="0" applyFont="1" applyBorder="1" applyAlignment="1">
      <alignment horizontal="left" vertical="top" wrapText="1"/>
    </xf>
    <xf numFmtId="167" fontId="7" fillId="0" borderId="34" xfId="0" applyNumberFormat="1" applyFont="1" applyFill="1" applyBorder="1" applyAlignment="1">
      <alignment horizontal="center" vertical="center"/>
    </xf>
    <xf numFmtId="0" fontId="7" fillId="0" borderId="34" xfId="0" applyFont="1" applyFill="1" applyBorder="1" applyAlignment="1">
      <alignment vertical="center"/>
    </xf>
    <xf numFmtId="0" fontId="7" fillId="0" borderId="34" xfId="0" applyFont="1" applyFill="1" applyBorder="1" applyAlignment="1">
      <alignment horizontal="center" vertical="center"/>
    </xf>
    <xf numFmtId="0" fontId="7" fillId="0" borderId="34" xfId="0" applyFont="1" applyFill="1" applyBorder="1" applyAlignment="1">
      <alignment vertical="center" wrapText="1"/>
    </xf>
    <xf numFmtId="167" fontId="9" fillId="0" borderId="0" xfId="0" applyNumberFormat="1" applyFont="1" applyAlignment="1">
      <alignment horizontal="center" vertical="center"/>
    </xf>
    <xf numFmtId="0" fontId="8" fillId="2" borderId="34" xfId="6" applyFont="1" applyFill="1" applyBorder="1" applyAlignment="1">
      <alignment vertical="center"/>
    </xf>
    <xf numFmtId="0" fontId="9" fillId="0" borderId="23" xfId="0" applyFont="1" applyBorder="1" applyAlignment="1">
      <alignment horizontal="center" vertical="center"/>
    </xf>
    <xf numFmtId="0" fontId="9" fillId="0" borderId="0" xfId="0" applyFont="1" applyBorder="1" applyAlignment="1">
      <alignment horizontal="center"/>
    </xf>
    <xf numFmtId="4" fontId="9" fillId="0" borderId="0" xfId="0" applyNumberFormat="1" applyFont="1" applyBorder="1" applyAlignment="1">
      <alignment horizontal="center"/>
    </xf>
    <xf numFmtId="167" fontId="9" fillId="0" borderId="0" xfId="0" applyNumberFormat="1" applyFont="1" applyBorder="1" applyAlignment="1">
      <alignment horizontal="center" vertical="center"/>
    </xf>
    <xf numFmtId="169" fontId="9" fillId="0" borderId="39" xfId="0" applyNumberFormat="1" applyFont="1" applyBorder="1" applyAlignment="1">
      <alignment horizontal="center"/>
    </xf>
    <xf numFmtId="0" fontId="9" fillId="0" borderId="32" xfId="0" applyFont="1" applyBorder="1" applyAlignment="1">
      <alignment horizontal="center" vertical="center"/>
    </xf>
    <xf numFmtId="169" fontId="8" fillId="3" borderId="12" xfId="1" applyNumberFormat="1" applyFont="1" applyFill="1" applyBorder="1" applyAlignment="1">
      <alignment horizontal="center" vertical="center" wrapText="1"/>
    </xf>
    <xf numFmtId="0" fontId="8" fillId="2" borderId="12" xfId="6" applyFont="1" applyFill="1" applyBorder="1" applyAlignment="1">
      <alignment vertical="center"/>
    </xf>
    <xf numFmtId="169" fontId="7" fillId="0" borderId="12" xfId="3" applyNumberFormat="1" applyFont="1" applyBorder="1" applyAlignment="1">
      <alignment horizontal="center" vertical="center" wrapText="1"/>
    </xf>
    <xf numFmtId="0" fontId="9" fillId="0" borderId="32" xfId="0" applyFont="1" applyFill="1" applyBorder="1" applyAlignment="1">
      <alignment horizontal="center" vertical="center"/>
    </xf>
    <xf numFmtId="0" fontId="20" fillId="0" borderId="13" xfId="0" applyFont="1" applyBorder="1" applyAlignment="1">
      <alignment horizontal="left" vertical="center"/>
    </xf>
    <xf numFmtId="0" fontId="21" fillId="0" borderId="14" xfId="0" applyFont="1" applyBorder="1" applyAlignment="1">
      <alignment horizontal="center" vertical="center"/>
    </xf>
    <xf numFmtId="0" fontId="20" fillId="0" borderId="14" xfId="0" applyFont="1" applyBorder="1" applyAlignment="1">
      <alignment horizontal="left" vertical="center"/>
    </xf>
    <xf numFmtId="0" fontId="21" fillId="0" borderId="14" xfId="0" applyFont="1" applyBorder="1" applyAlignment="1">
      <alignment horizontal="left" vertical="center"/>
    </xf>
    <xf numFmtId="4" fontId="7" fillId="0" borderId="14" xfId="4" applyNumberFormat="1" applyFont="1" applyBorder="1" applyAlignment="1">
      <alignment horizontal="center"/>
    </xf>
    <xf numFmtId="169" fontId="9" fillId="0" borderId="14" xfId="0" applyNumberFormat="1" applyFont="1" applyBorder="1" applyAlignment="1">
      <alignment horizontal="center"/>
    </xf>
    <xf numFmtId="44" fontId="9" fillId="0" borderId="15" xfId="0" applyNumberFormat="1" applyFont="1" applyBorder="1"/>
    <xf numFmtId="10" fontId="5" fillId="13" borderId="12" xfId="16" applyNumberFormat="1" applyFont="1" applyFill="1" applyBorder="1" applyAlignment="1">
      <alignment horizontal="center" vertical="center"/>
    </xf>
    <xf numFmtId="0" fontId="9" fillId="0" borderId="0" xfId="0" applyFont="1" applyAlignment="1">
      <alignment vertical="center"/>
    </xf>
    <xf numFmtId="167" fontId="9" fillId="0" borderId="0" xfId="0" applyNumberFormat="1" applyFont="1"/>
    <xf numFmtId="167" fontId="9" fillId="0" borderId="0" xfId="0" applyNumberFormat="1" applyFont="1" applyAlignment="1">
      <alignment vertical="center"/>
    </xf>
    <xf numFmtId="10" fontId="4" fillId="14" borderId="1" xfId="10" applyNumberFormat="1" applyFill="1" applyBorder="1" applyAlignment="1">
      <alignment vertical="center"/>
    </xf>
    <xf numFmtId="0" fontId="9" fillId="0" borderId="0" xfId="0" applyFont="1" applyAlignment="1">
      <alignment vertical="center" wrapText="1"/>
    </xf>
    <xf numFmtId="167" fontId="9" fillId="8" borderId="0" xfId="0" applyNumberFormat="1" applyFont="1" applyFill="1" applyAlignment="1">
      <alignment vertical="center"/>
    </xf>
    <xf numFmtId="0" fontId="20" fillId="0" borderId="34" xfId="0" applyFont="1" applyBorder="1" applyAlignment="1">
      <alignment horizontal="left" vertical="center"/>
    </xf>
    <xf numFmtId="0" fontId="21" fillId="0" borderId="34" xfId="0" applyFont="1" applyBorder="1" applyAlignment="1">
      <alignment horizontal="center" vertical="center"/>
    </xf>
    <xf numFmtId="0" fontId="21" fillId="0" borderId="34" xfId="0" applyFont="1" applyBorder="1" applyAlignment="1">
      <alignment horizontal="left" vertical="center"/>
    </xf>
    <xf numFmtId="4" fontId="7" fillId="0" borderId="34" xfId="4" applyNumberFormat="1" applyFont="1" applyBorder="1" applyAlignment="1">
      <alignment horizontal="center"/>
    </xf>
    <xf numFmtId="169" fontId="9" fillId="0" borderId="34" xfId="0" applyNumberFormat="1" applyFont="1" applyBorder="1" applyAlignment="1">
      <alignment horizontal="center"/>
    </xf>
    <xf numFmtId="49" fontId="9" fillId="0" borderId="51" xfId="0" applyNumberFormat="1" applyFont="1" applyBorder="1" applyAlignment="1">
      <alignment horizontal="left"/>
    </xf>
    <xf numFmtId="49" fontId="8" fillId="3" borderId="52" xfId="1" applyNumberFormat="1" applyFont="1" applyFill="1" applyBorder="1" applyAlignment="1">
      <alignment horizontal="center" vertical="center" wrapText="1"/>
    </xf>
    <xf numFmtId="0" fontId="8" fillId="3" borderId="53" xfId="1" applyFont="1" applyFill="1" applyBorder="1" applyAlignment="1">
      <alignment horizontal="center" vertical="center" wrapText="1"/>
    </xf>
    <xf numFmtId="4" fontId="8" fillId="3" borderId="53" xfId="1" applyNumberFormat="1" applyFont="1" applyFill="1" applyBorder="1" applyAlignment="1">
      <alignment horizontal="center" vertical="center" wrapText="1"/>
    </xf>
    <xf numFmtId="169" fontId="8" fillId="3" borderId="53" xfId="1" applyNumberFormat="1" applyFont="1" applyFill="1" applyBorder="1" applyAlignment="1">
      <alignment horizontal="center" vertical="center" wrapText="1"/>
    </xf>
    <xf numFmtId="49" fontId="8" fillId="2" borderId="33" xfId="0" applyNumberFormat="1" applyFont="1" applyFill="1" applyBorder="1" applyAlignment="1">
      <alignment horizontal="left" vertical="center"/>
    </xf>
    <xf numFmtId="49" fontId="8" fillId="2" borderId="34" xfId="0" applyNumberFormat="1" applyFont="1" applyFill="1" applyBorder="1" applyAlignment="1">
      <alignment horizontal="center" vertical="center"/>
    </xf>
    <xf numFmtId="0" fontId="8" fillId="2" borderId="34" xfId="1" applyFont="1" applyFill="1" applyBorder="1" applyAlignment="1">
      <alignment vertical="center"/>
    </xf>
    <xf numFmtId="0" fontId="8" fillId="2" borderId="34" xfId="1" applyFont="1" applyFill="1" applyBorder="1" applyAlignment="1">
      <alignment horizontal="center" vertical="center"/>
    </xf>
    <xf numFmtId="4" fontId="8" fillId="2" borderId="34" xfId="1" applyNumberFormat="1" applyFont="1" applyFill="1" applyBorder="1" applyAlignment="1">
      <alignment horizontal="center" vertical="center"/>
    </xf>
    <xf numFmtId="169" fontId="8" fillId="2" borderId="34" xfId="1" applyNumberFormat="1" applyFont="1" applyFill="1" applyBorder="1" applyAlignment="1">
      <alignment horizontal="center" vertical="center"/>
    </xf>
    <xf numFmtId="49" fontId="9" fillId="0" borderId="23" xfId="0" applyNumberFormat="1" applyFont="1" applyBorder="1" applyAlignment="1">
      <alignment horizontal="left"/>
    </xf>
    <xf numFmtId="169" fontId="9" fillId="8" borderId="34" xfId="0" applyNumberFormat="1" applyFont="1" applyFill="1" applyBorder="1" applyAlignment="1">
      <alignment horizontal="center" vertical="center"/>
    </xf>
    <xf numFmtId="49" fontId="8" fillId="2" borderId="55" xfId="0" applyNumberFormat="1" applyFont="1" applyFill="1" applyBorder="1" applyAlignment="1">
      <alignment vertical="center"/>
    </xf>
    <xf numFmtId="49" fontId="9" fillId="2" borderId="56" xfId="0" applyNumberFormat="1" applyFont="1" applyFill="1" applyBorder="1" applyAlignment="1">
      <alignment horizontal="center" vertical="center"/>
    </xf>
    <xf numFmtId="0" fontId="8" fillId="16" borderId="56" xfId="0" applyFont="1" applyFill="1" applyBorder="1" applyAlignment="1">
      <alignment vertical="center"/>
    </xf>
    <xf numFmtId="0" fontId="8" fillId="16" borderId="56" xfId="0" applyFont="1" applyFill="1" applyBorder="1" applyAlignment="1">
      <alignment horizontal="center" vertical="center"/>
    </xf>
    <xf numFmtId="4" fontId="8" fillId="16" borderId="56" xfId="0" applyNumberFormat="1" applyFont="1" applyFill="1" applyBorder="1" applyAlignment="1">
      <alignment horizontal="center" vertical="center"/>
    </xf>
    <xf numFmtId="169" fontId="8" fillId="16" borderId="56" xfId="0" applyNumberFormat="1" applyFont="1" applyFill="1" applyBorder="1" applyAlignment="1">
      <alignment vertical="center"/>
    </xf>
    <xf numFmtId="49" fontId="7" fillId="0" borderId="55" xfId="0" applyNumberFormat="1" applyFont="1" applyBorder="1" applyAlignment="1">
      <alignment vertical="center"/>
    </xf>
    <xf numFmtId="49" fontId="9" fillId="0" borderId="56" xfId="0" applyNumberFormat="1" applyFont="1" applyBorder="1" applyAlignment="1">
      <alignment horizontal="center" vertical="center"/>
    </xf>
    <xf numFmtId="0" fontId="7" fillId="0" borderId="56" xfId="0" applyFont="1" applyBorder="1" applyAlignment="1">
      <alignment vertical="center" wrapText="1"/>
    </xf>
    <xf numFmtId="0" fontId="7" fillId="0" borderId="56" xfId="0" applyFont="1" applyBorder="1" applyAlignment="1">
      <alignment horizontal="center" vertical="center"/>
    </xf>
    <xf numFmtId="4" fontId="7" fillId="0" borderId="56" xfId="0" applyNumberFormat="1" applyFont="1" applyBorder="1" applyAlignment="1">
      <alignment horizontal="center" vertical="center" wrapText="1"/>
    </xf>
    <xf numFmtId="169" fontId="7" fillId="0" borderId="56" xfId="3" applyNumberFormat="1" applyFont="1" applyBorder="1" applyAlignment="1">
      <alignment horizontal="right" vertical="center" wrapText="1"/>
    </xf>
    <xf numFmtId="169" fontId="9" fillId="0" borderId="34" xfId="0" applyNumberFormat="1" applyFont="1" applyBorder="1" applyAlignment="1">
      <alignment horizontal="center" vertical="center"/>
    </xf>
    <xf numFmtId="49" fontId="8" fillId="2" borderId="34" xfId="0" applyNumberFormat="1" applyFont="1" applyFill="1" applyBorder="1" applyAlignment="1">
      <alignment horizontal="left" vertical="center"/>
    </xf>
    <xf numFmtId="0" fontId="9" fillId="0" borderId="34" xfId="0" applyFont="1" applyBorder="1" applyAlignment="1">
      <alignment vertical="center"/>
    </xf>
    <xf numFmtId="4" fontId="7" fillId="0" borderId="34" xfId="2" applyNumberFormat="1" applyFont="1" applyFill="1" applyBorder="1" applyAlignment="1">
      <alignment horizontal="center" vertical="center" wrapText="1"/>
    </xf>
    <xf numFmtId="0" fontId="8" fillId="2" borderId="56" xfId="6" applyFont="1" applyFill="1" applyBorder="1" applyAlignment="1">
      <alignment vertical="center"/>
    </xf>
    <xf numFmtId="0" fontId="8" fillId="2" borderId="56" xfId="6" applyFont="1" applyFill="1" applyBorder="1" applyAlignment="1">
      <alignment horizontal="center" vertical="center"/>
    </xf>
    <xf numFmtId="4" fontId="8" fillId="2" borderId="56" xfId="6" applyNumberFormat="1" applyFont="1" applyFill="1" applyBorder="1" applyAlignment="1">
      <alignment horizontal="center" vertical="center"/>
    </xf>
    <xf numFmtId="169" fontId="8" fillId="2" borderId="56" xfId="6" applyNumberFormat="1" applyFont="1" applyFill="1" applyBorder="1" applyAlignment="1">
      <alignment vertical="center"/>
    </xf>
    <xf numFmtId="49" fontId="9" fillId="0" borderId="32" xfId="0" applyNumberFormat="1" applyFont="1" applyBorder="1" applyAlignment="1">
      <alignment horizontal="left"/>
    </xf>
    <xf numFmtId="169" fontId="7" fillId="0" borderId="34" xfId="3" applyNumberFormat="1" applyFont="1" applyBorder="1" applyAlignment="1">
      <alignment horizontal="right" vertical="center" wrapText="1"/>
    </xf>
    <xf numFmtId="49" fontId="8" fillId="3" borderId="32" xfId="0" applyNumberFormat="1" applyFont="1" applyFill="1" applyBorder="1" applyAlignment="1">
      <alignment vertical="center"/>
    </xf>
    <xf numFmtId="4" fontId="7" fillId="0" borderId="34" xfId="2" applyNumberFormat="1" applyFont="1" applyBorder="1" applyAlignment="1">
      <alignment horizontal="center" vertical="center" wrapText="1"/>
    </xf>
    <xf numFmtId="169" fontId="7" fillId="0" borderId="34" xfId="3" applyNumberFormat="1" applyFont="1" applyBorder="1" applyAlignment="1">
      <alignment horizontal="center" vertical="center" wrapText="1"/>
    </xf>
    <xf numFmtId="49" fontId="9" fillId="0" borderId="23" xfId="0" applyNumberFormat="1" applyFont="1" applyFill="1" applyBorder="1" applyAlignment="1">
      <alignment horizontal="left"/>
    </xf>
    <xf numFmtId="0" fontId="9" fillId="0" borderId="34" xfId="0" applyFont="1" applyFill="1" applyBorder="1" applyAlignment="1">
      <alignment vertical="center" wrapText="1"/>
    </xf>
    <xf numFmtId="0" fontId="9" fillId="0" borderId="34" xfId="0" applyFont="1" applyFill="1" applyBorder="1" applyAlignment="1">
      <alignment horizontal="center" vertical="center"/>
    </xf>
    <xf numFmtId="4" fontId="9" fillId="0" borderId="34" xfId="0" applyNumberFormat="1" applyFont="1" applyFill="1" applyBorder="1" applyAlignment="1">
      <alignment horizontal="center" vertical="center"/>
    </xf>
    <xf numFmtId="169" fontId="9" fillId="0" borderId="34" xfId="0" applyNumberFormat="1" applyFont="1" applyFill="1" applyBorder="1" applyAlignment="1">
      <alignment horizontal="center" vertical="center"/>
    </xf>
    <xf numFmtId="49" fontId="9" fillId="0" borderId="58" xfId="0" applyNumberFormat="1" applyFont="1" applyBorder="1" applyAlignment="1">
      <alignment horizontal="left"/>
    </xf>
    <xf numFmtId="49" fontId="7" fillId="3" borderId="17" xfId="0" applyNumberFormat="1" applyFont="1" applyFill="1" applyBorder="1" applyAlignment="1">
      <alignment horizontal="center" vertical="center"/>
    </xf>
    <xf numFmtId="0" fontId="7" fillId="0" borderId="17" xfId="0" applyFont="1" applyFill="1" applyBorder="1" applyAlignment="1">
      <alignment horizontal="left" vertical="center" wrapText="1"/>
    </xf>
    <xf numFmtId="0" fontId="7" fillId="0" borderId="17" xfId="0" applyFont="1" applyBorder="1" applyAlignment="1">
      <alignment horizontal="center" vertical="center"/>
    </xf>
    <xf numFmtId="4" fontId="7" fillId="0" borderId="17" xfId="0" applyNumberFormat="1" applyFont="1" applyBorder="1" applyAlignment="1">
      <alignment horizontal="center" vertical="center" wrapText="1"/>
    </xf>
    <xf numFmtId="169" fontId="7" fillId="0" borderId="17" xfId="3" applyNumberFormat="1" applyFont="1" applyBorder="1" applyAlignment="1">
      <alignment horizontal="center" vertical="center" wrapText="1"/>
    </xf>
    <xf numFmtId="49" fontId="10" fillId="2" borderId="18" xfId="0" applyNumberFormat="1" applyFont="1" applyFill="1" applyBorder="1" applyAlignment="1">
      <alignment horizontal="left" vertical="center"/>
    </xf>
    <xf numFmtId="49" fontId="9" fillId="2" borderId="59" xfId="0" applyNumberFormat="1" applyFont="1" applyFill="1" applyBorder="1" applyAlignment="1">
      <alignment horizontal="center" vertical="center"/>
    </xf>
    <xf numFmtId="0" fontId="8" fillId="2" borderId="60" xfId="1" applyFont="1" applyFill="1" applyBorder="1" applyAlignment="1">
      <alignment vertical="center"/>
    </xf>
    <xf numFmtId="0" fontId="8" fillId="2" borderId="60" xfId="1" applyFont="1" applyFill="1" applyBorder="1" applyAlignment="1">
      <alignment horizontal="center" vertical="center"/>
    </xf>
    <xf numFmtId="4" fontId="8" fillId="2" borderId="60" xfId="1" applyNumberFormat="1" applyFont="1" applyFill="1" applyBorder="1" applyAlignment="1">
      <alignment horizontal="center" vertical="center"/>
    </xf>
    <xf numFmtId="169" fontId="8" fillId="2" borderId="60" xfId="1" applyNumberFormat="1" applyFont="1" applyFill="1" applyBorder="1" applyAlignment="1">
      <alignment horizontal="center" vertical="center"/>
    </xf>
    <xf numFmtId="49" fontId="10" fillId="0" borderId="0" xfId="0" applyNumberFormat="1" applyFont="1" applyFill="1" applyBorder="1" applyAlignment="1">
      <alignment horizontal="left" vertical="center"/>
    </xf>
    <xf numFmtId="49" fontId="9" fillId="0" borderId="0" xfId="0" applyNumberFormat="1" applyFont="1" applyFill="1" applyBorder="1" applyAlignment="1">
      <alignment horizontal="center" vertical="center"/>
    </xf>
    <xf numFmtId="0" fontId="8" fillId="0" borderId="0" xfId="1" applyFont="1" applyFill="1" applyBorder="1" applyAlignment="1">
      <alignment vertical="center"/>
    </xf>
    <xf numFmtId="0" fontId="8" fillId="0" borderId="0" xfId="1" applyFont="1" applyFill="1" applyBorder="1" applyAlignment="1">
      <alignment horizontal="center" vertical="center"/>
    </xf>
    <xf numFmtId="4" fontId="24" fillId="0" borderId="0" xfId="1" applyNumberFormat="1" applyFont="1" applyFill="1" applyBorder="1" applyAlignment="1">
      <alignment horizontal="center" vertical="center"/>
    </xf>
    <xf numFmtId="169" fontId="8" fillId="0" borderId="0" xfId="1" applyNumberFormat="1" applyFont="1" applyFill="1" applyBorder="1" applyAlignment="1">
      <alignment horizontal="center" vertical="center"/>
    </xf>
    <xf numFmtId="4" fontId="8" fillId="0" borderId="0" xfId="1" applyNumberFormat="1" applyFont="1" applyFill="1" applyBorder="1" applyAlignment="1">
      <alignment horizontal="center" vertical="center"/>
    </xf>
    <xf numFmtId="49" fontId="8" fillId="3" borderId="63" xfId="6" applyNumberFormat="1" applyFont="1" applyFill="1" applyBorder="1" applyAlignment="1">
      <alignment horizontal="center" vertical="center" wrapText="1"/>
    </xf>
    <xf numFmtId="49" fontId="8" fillId="3" borderId="64" xfId="6" applyNumberFormat="1" applyFont="1" applyFill="1" applyBorder="1" applyAlignment="1">
      <alignment horizontal="center" vertical="center" wrapText="1"/>
    </xf>
    <xf numFmtId="0" fontId="8" fillId="3" borderId="64" xfId="6" applyFont="1" applyFill="1" applyBorder="1" applyAlignment="1">
      <alignment horizontal="center" vertical="center" wrapText="1"/>
    </xf>
    <xf numFmtId="4" fontId="8" fillId="3" borderId="64" xfId="6" applyNumberFormat="1" applyFont="1" applyFill="1" applyBorder="1" applyAlignment="1">
      <alignment horizontal="center" vertical="center" wrapText="1"/>
    </xf>
    <xf numFmtId="49" fontId="7" fillId="0" borderId="55" xfId="6" applyNumberFormat="1" applyFont="1" applyBorder="1" applyAlignment="1">
      <alignment horizontal="center" vertical="center"/>
    </xf>
    <xf numFmtId="0" fontId="7" fillId="0" borderId="56" xfId="0" applyFont="1" applyBorder="1" applyAlignment="1">
      <alignment horizontal="left" vertical="center" wrapText="1"/>
    </xf>
    <xf numFmtId="0" fontId="7" fillId="0" borderId="56" xfId="1" applyFont="1" applyBorder="1" applyAlignment="1">
      <alignment horizontal="center" vertical="center"/>
    </xf>
    <xf numFmtId="4" fontId="7" fillId="0" borderId="56" xfId="2" applyNumberFormat="1" applyFont="1" applyFill="1" applyBorder="1" applyAlignment="1">
      <alignment horizontal="center" vertical="center" wrapText="1"/>
    </xf>
    <xf numFmtId="166" fontId="7" fillId="0" borderId="56" xfId="3" applyNumberFormat="1" applyFont="1" applyBorder="1" applyAlignment="1">
      <alignment horizontal="right" vertical="center" wrapText="1"/>
    </xf>
    <xf numFmtId="49" fontId="8" fillId="2" borderId="56" xfId="0" applyNumberFormat="1" applyFont="1" applyFill="1" applyBorder="1" applyAlignment="1">
      <alignment horizontal="center" vertical="center"/>
    </xf>
    <xf numFmtId="49" fontId="7" fillId="3" borderId="56" xfId="0" applyNumberFormat="1" applyFont="1" applyFill="1" applyBorder="1" applyAlignment="1">
      <alignment horizontal="center" vertical="center"/>
    </xf>
    <xf numFmtId="49" fontId="7" fillId="0" borderId="66" xfId="6" applyNumberFormat="1" applyFont="1" applyBorder="1" applyAlignment="1">
      <alignment horizontal="center" vertical="center"/>
    </xf>
    <xf numFmtId="49" fontId="7" fillId="3" borderId="67" xfId="0" applyNumberFormat="1" applyFont="1" applyFill="1" applyBorder="1" applyAlignment="1">
      <alignment horizontal="center" vertical="center"/>
    </xf>
    <xf numFmtId="0" fontId="7" fillId="0" borderId="67" xfId="0" applyFont="1" applyBorder="1" applyAlignment="1">
      <alignment horizontal="left" vertical="center" wrapText="1"/>
    </xf>
    <xf numFmtId="0" fontId="7" fillId="0" borderId="67" xfId="1" applyFont="1" applyBorder="1" applyAlignment="1">
      <alignment horizontal="center" vertical="center"/>
    </xf>
    <xf numFmtId="4" fontId="7" fillId="0" borderId="67" xfId="2" applyNumberFormat="1" applyFont="1" applyFill="1" applyBorder="1" applyAlignment="1">
      <alignment horizontal="center" vertical="center" wrapText="1"/>
    </xf>
    <xf numFmtId="166" fontId="7" fillId="0" borderId="67" xfId="3" applyNumberFormat="1" applyFont="1" applyBorder="1" applyAlignment="1">
      <alignment horizontal="right" vertical="center" wrapText="1"/>
    </xf>
    <xf numFmtId="49" fontId="7" fillId="4" borderId="62" xfId="6" applyNumberFormat="1" applyFont="1" applyFill="1" applyBorder="1" applyAlignment="1">
      <alignment horizontal="left" vertical="center"/>
    </xf>
    <xf numFmtId="49" fontId="7" fillId="4" borderId="60" xfId="1" applyNumberFormat="1" applyFont="1" applyFill="1" applyBorder="1" applyAlignment="1">
      <alignment horizontal="center" vertical="center"/>
    </xf>
    <xf numFmtId="0" fontId="7" fillId="4" borderId="60" xfId="1" applyFont="1" applyFill="1" applyBorder="1" applyAlignment="1">
      <alignment horizontal="left" vertical="center" wrapText="1"/>
    </xf>
    <xf numFmtId="0" fontId="7" fillId="4" borderId="60" xfId="1" applyFont="1" applyFill="1" applyBorder="1" applyAlignment="1">
      <alignment horizontal="center" vertical="center"/>
    </xf>
    <xf numFmtId="4" fontId="7" fillId="4" borderId="60" xfId="2" applyNumberFormat="1" applyFont="1" applyFill="1" applyBorder="1" applyAlignment="1">
      <alignment horizontal="center" vertical="center" wrapText="1"/>
    </xf>
    <xf numFmtId="182" fontId="7" fillId="4" borderId="60" xfId="3" applyNumberFormat="1" applyFont="1" applyFill="1" applyBorder="1" applyAlignment="1">
      <alignment horizontal="right" vertical="center" wrapText="1"/>
    </xf>
    <xf numFmtId="169" fontId="8" fillId="3" borderId="64" xfId="6" applyNumberFormat="1" applyFont="1" applyFill="1" applyBorder="1" applyAlignment="1">
      <alignment horizontal="center" vertical="center" wrapText="1"/>
    </xf>
    <xf numFmtId="0" fontId="7" fillId="0" borderId="69" xfId="0" applyFont="1" applyFill="1" applyBorder="1" applyAlignment="1">
      <alignment horizontal="left" vertical="center" wrapText="1"/>
    </xf>
    <xf numFmtId="0" fontId="7" fillId="0" borderId="69" xfId="1" applyFont="1" applyBorder="1" applyAlignment="1">
      <alignment horizontal="center" vertical="center"/>
    </xf>
    <xf numFmtId="4" fontId="7" fillId="0" borderId="69" xfId="2" applyNumberFormat="1" applyFont="1" applyFill="1" applyBorder="1" applyAlignment="1">
      <alignment horizontal="center" vertical="center" wrapText="1"/>
    </xf>
    <xf numFmtId="169" fontId="7" fillId="0" borderId="69" xfId="3" applyNumberFormat="1" applyFont="1" applyBorder="1" applyAlignment="1">
      <alignment horizontal="right" vertical="center" wrapText="1"/>
    </xf>
    <xf numFmtId="49" fontId="7" fillId="0" borderId="70" xfId="6" applyNumberFormat="1" applyFont="1" applyBorder="1" applyAlignment="1">
      <alignment horizontal="center" vertical="center"/>
    </xf>
    <xf numFmtId="49" fontId="7" fillId="3" borderId="69" xfId="0" applyNumberFormat="1" applyFont="1" applyFill="1" applyBorder="1" applyAlignment="1">
      <alignment horizontal="center" vertical="center"/>
    </xf>
    <xf numFmtId="0" fontId="7" fillId="0" borderId="56" xfId="0" applyFont="1" applyFill="1" applyBorder="1" applyAlignment="1">
      <alignment horizontal="left" vertical="center" wrapText="1"/>
    </xf>
    <xf numFmtId="4" fontId="7" fillId="3" borderId="56" xfId="2" applyNumberFormat="1" applyFont="1" applyFill="1" applyBorder="1" applyAlignment="1">
      <alignment horizontal="center" vertical="center" wrapText="1"/>
    </xf>
    <xf numFmtId="1" fontId="7" fillId="2" borderId="56" xfId="6" applyNumberFormat="1" applyFont="1" applyFill="1" applyBorder="1" applyAlignment="1">
      <alignment horizontal="center" vertical="center"/>
    </xf>
    <xf numFmtId="49" fontId="8" fillId="4" borderId="55" xfId="0" applyNumberFormat="1" applyFont="1" applyFill="1" applyBorder="1" applyAlignment="1">
      <alignment vertical="center"/>
    </xf>
    <xf numFmtId="49" fontId="8" fillId="4" borderId="56" xfId="0" applyNumberFormat="1" applyFont="1" applyFill="1" applyBorder="1" applyAlignment="1">
      <alignment horizontal="center" vertical="center"/>
    </xf>
    <xf numFmtId="49" fontId="8" fillId="3" borderId="55" xfId="0" applyNumberFormat="1" applyFont="1" applyFill="1" applyBorder="1" applyAlignment="1">
      <alignment vertical="center"/>
    </xf>
    <xf numFmtId="0" fontId="7" fillId="0" borderId="69" xfId="0" applyFont="1" applyBorder="1" applyAlignment="1">
      <alignment horizontal="left" vertical="center" wrapText="1"/>
    </xf>
    <xf numFmtId="49" fontId="7" fillId="0" borderId="32" xfId="6" applyNumberFormat="1" applyFont="1" applyBorder="1" applyAlignment="1">
      <alignment horizontal="center" vertical="center"/>
    </xf>
    <xf numFmtId="49" fontId="7" fillId="0" borderId="16" xfId="6" applyNumberFormat="1" applyFont="1" applyBorder="1" applyAlignment="1">
      <alignment horizontal="center" vertical="center"/>
    </xf>
    <xf numFmtId="0" fontId="7" fillId="0" borderId="17" xfId="1" applyFont="1" applyBorder="1" applyAlignment="1">
      <alignment horizontal="center" vertical="center"/>
    </xf>
    <xf numFmtId="4" fontId="7" fillId="0" borderId="17" xfId="2" applyNumberFormat="1" applyFont="1" applyFill="1" applyBorder="1" applyAlignment="1">
      <alignment horizontal="center" vertical="center" wrapText="1"/>
    </xf>
    <xf numFmtId="169" fontId="7" fillId="0" borderId="17" xfId="3" applyNumberFormat="1" applyFont="1" applyBorder="1" applyAlignment="1">
      <alignment horizontal="right" vertical="center" wrapText="1"/>
    </xf>
    <xf numFmtId="0" fontId="7" fillId="0" borderId="0" xfId="8" applyFont="1" applyBorder="1" applyAlignment="1">
      <alignment horizontal="center" vertical="center"/>
    </xf>
    <xf numFmtId="49" fontId="7" fillId="0" borderId="0" xfId="8" applyNumberFormat="1" applyFont="1" applyBorder="1" applyAlignment="1">
      <alignment horizontal="center" vertical="center"/>
    </xf>
    <xf numFmtId="0" fontId="8" fillId="0" borderId="0" xfId="8" applyFont="1" applyBorder="1" applyAlignment="1">
      <alignment horizontal="left" vertical="center"/>
    </xf>
    <xf numFmtId="9" fontId="7" fillId="0" borderId="0" xfId="9" applyNumberFormat="1" applyFont="1" applyFill="1" applyBorder="1" applyAlignment="1">
      <alignment horizontal="center" vertical="center"/>
    </xf>
    <xf numFmtId="4" fontId="8" fillId="0" borderId="0" xfId="9" applyNumberFormat="1" applyFont="1" applyFill="1" applyBorder="1" applyAlignment="1">
      <alignment horizontal="center" vertical="center"/>
    </xf>
    <xf numFmtId="169" fontId="7" fillId="0" borderId="0" xfId="8" applyNumberFormat="1" applyFont="1" applyBorder="1" applyAlignment="1">
      <alignment vertical="center"/>
    </xf>
    <xf numFmtId="49" fontId="9" fillId="17" borderId="21" xfId="0" applyNumberFormat="1" applyFont="1" applyFill="1" applyBorder="1" applyAlignment="1">
      <alignment horizontal="left"/>
    </xf>
    <xf numFmtId="0" fontId="25" fillId="7" borderId="0" xfId="0" applyFont="1" applyFill="1"/>
    <xf numFmtId="49" fontId="8" fillId="0" borderId="18" xfId="0" applyNumberFormat="1" applyFont="1" applyFill="1" applyBorder="1" applyAlignment="1">
      <alignment vertical="center"/>
    </xf>
    <xf numFmtId="0" fontId="8" fillId="18" borderId="19" xfId="0" applyFont="1" applyFill="1" applyBorder="1" applyAlignment="1">
      <alignment horizontal="center" vertical="center" wrapText="1"/>
    </xf>
    <xf numFmtId="4" fontId="8" fillId="18" borderId="19" xfId="0" applyNumberFormat="1" applyFont="1" applyFill="1" applyBorder="1" applyAlignment="1">
      <alignment horizontal="center" vertical="center" wrapText="1"/>
    </xf>
    <xf numFmtId="49" fontId="8" fillId="16" borderId="13" xfId="0" applyNumberFormat="1" applyFont="1" applyFill="1" applyBorder="1" applyAlignment="1">
      <alignment vertical="center"/>
    </xf>
    <xf numFmtId="49" fontId="8" fillId="2" borderId="73" xfId="0" applyNumberFormat="1" applyFont="1" applyFill="1" applyBorder="1" applyAlignment="1">
      <alignment horizontal="center" vertical="center"/>
    </xf>
    <xf numFmtId="49" fontId="8" fillId="2" borderId="64" xfId="0" applyNumberFormat="1" applyFont="1" applyFill="1" applyBorder="1" applyAlignment="1">
      <alignment horizontal="left" vertical="center"/>
    </xf>
    <xf numFmtId="0" fontId="8" fillId="16" borderId="64" xfId="0" applyFont="1" applyFill="1" applyBorder="1" applyAlignment="1">
      <alignment horizontal="center" vertical="center"/>
    </xf>
    <xf numFmtId="4" fontId="8" fillId="16" borderId="64" xfId="0" applyNumberFormat="1" applyFont="1" applyFill="1" applyBorder="1" applyAlignment="1">
      <alignment horizontal="center" vertical="center"/>
    </xf>
    <xf numFmtId="183" fontId="8" fillId="16" borderId="64" xfId="0" applyNumberFormat="1" applyFont="1" applyFill="1" applyBorder="1" applyAlignment="1">
      <alignment horizontal="center" vertical="center"/>
    </xf>
    <xf numFmtId="49" fontId="8" fillId="0" borderId="55" xfId="0" applyNumberFormat="1" applyFont="1" applyFill="1" applyBorder="1" applyAlignment="1">
      <alignment vertical="center"/>
    </xf>
    <xf numFmtId="166" fontId="7" fillId="0" borderId="56" xfId="3" applyNumberFormat="1" applyFont="1" applyBorder="1" applyAlignment="1">
      <alignment horizontal="center" vertical="center" wrapText="1"/>
    </xf>
    <xf numFmtId="49" fontId="8" fillId="16" borderId="74" xfId="0" applyNumberFormat="1" applyFont="1" applyFill="1" applyBorder="1" applyAlignment="1">
      <alignment vertical="center"/>
    </xf>
    <xf numFmtId="49" fontId="8" fillId="2" borderId="75" xfId="0" applyNumberFormat="1" applyFont="1" applyFill="1" applyBorder="1" applyAlignment="1">
      <alignment horizontal="center" vertical="center"/>
    </xf>
    <xf numFmtId="49" fontId="8" fillId="2" borderId="76" xfId="0" applyNumberFormat="1" applyFont="1" applyFill="1" applyBorder="1" applyAlignment="1">
      <alignment horizontal="left" vertical="center"/>
    </xf>
    <xf numFmtId="0" fontId="8" fillId="16" borderId="76" xfId="0" applyFont="1" applyFill="1" applyBorder="1" applyAlignment="1">
      <alignment horizontal="center" vertical="center"/>
    </xf>
    <xf numFmtId="4" fontId="8" fillId="16" borderId="76" xfId="0" applyNumberFormat="1" applyFont="1" applyFill="1" applyBorder="1" applyAlignment="1">
      <alignment horizontal="center" vertical="center"/>
    </xf>
    <xf numFmtId="183" fontId="8" fillId="16" borderId="76" xfId="0" applyNumberFormat="1" applyFont="1" applyFill="1" applyBorder="1" applyAlignment="1">
      <alignment horizontal="center" vertical="center"/>
    </xf>
    <xf numFmtId="49" fontId="8" fillId="0" borderId="70" xfId="0" applyNumberFormat="1" applyFont="1" applyFill="1" applyBorder="1" applyAlignment="1">
      <alignment vertical="center"/>
    </xf>
    <xf numFmtId="0" fontId="7" fillId="0" borderId="69" xfId="0" applyFont="1" applyBorder="1" applyAlignment="1">
      <alignment vertical="center" wrapText="1"/>
    </xf>
    <xf numFmtId="0" fontId="7" fillId="0" borderId="69" xfId="0" applyFont="1" applyBorder="1" applyAlignment="1">
      <alignment horizontal="center" vertical="center"/>
    </xf>
    <xf numFmtId="4" fontId="7" fillId="0" borderId="69" xfId="0" applyNumberFormat="1" applyFont="1" applyBorder="1" applyAlignment="1">
      <alignment horizontal="center" vertical="center" wrapText="1"/>
    </xf>
    <xf numFmtId="166" fontId="7" fillId="0" borderId="69" xfId="3" applyNumberFormat="1" applyFont="1" applyBorder="1" applyAlignment="1">
      <alignment horizontal="center" vertical="center" wrapText="1"/>
    </xf>
    <xf numFmtId="49" fontId="8" fillId="16" borderId="32" xfId="0" applyNumberFormat="1" applyFont="1" applyFill="1" applyBorder="1" applyAlignment="1">
      <alignment vertical="center"/>
    </xf>
    <xf numFmtId="49" fontId="8" fillId="2" borderId="78" xfId="0" applyNumberFormat="1" applyFont="1" applyFill="1" applyBorder="1" applyAlignment="1">
      <alignment horizontal="center" vertical="center"/>
    </xf>
    <xf numFmtId="49" fontId="8" fillId="2" borderId="56" xfId="0" applyNumberFormat="1" applyFont="1" applyFill="1" applyBorder="1" applyAlignment="1">
      <alignment horizontal="left" vertical="center"/>
    </xf>
    <xf numFmtId="183" fontId="8" fillId="16" borderId="56" xfId="0" applyNumberFormat="1" applyFont="1" applyFill="1" applyBorder="1" applyAlignment="1">
      <alignment horizontal="center" vertical="center"/>
    </xf>
    <xf numFmtId="49" fontId="8" fillId="0" borderId="32" xfId="0" applyNumberFormat="1" applyFont="1" applyFill="1" applyBorder="1" applyAlignment="1">
      <alignment vertical="center"/>
    </xf>
    <xf numFmtId="4" fontId="7" fillId="0" borderId="34" xfId="0" applyNumberFormat="1" applyFont="1" applyBorder="1" applyAlignment="1">
      <alignment horizontal="center" vertical="center" wrapText="1"/>
    </xf>
    <xf numFmtId="166" fontId="7" fillId="0" borderId="34" xfId="3" applyNumberFormat="1" applyFont="1" applyBorder="1" applyAlignment="1">
      <alignment horizontal="center" vertical="center" wrapText="1"/>
    </xf>
    <xf numFmtId="4" fontId="7" fillId="0" borderId="56" xfId="0" applyNumberFormat="1" applyFont="1" applyBorder="1" applyAlignment="1">
      <alignment horizontal="center" vertical="center"/>
    </xf>
    <xf numFmtId="49" fontId="9" fillId="0" borderId="16" xfId="0" applyNumberFormat="1" applyFont="1" applyBorder="1" applyAlignment="1">
      <alignment horizontal="left"/>
    </xf>
    <xf numFmtId="49" fontId="7" fillId="3" borderId="79" xfId="0" applyNumberFormat="1" applyFont="1" applyFill="1" applyBorder="1" applyAlignment="1">
      <alignment horizontal="center" vertical="center"/>
    </xf>
    <xf numFmtId="0" fontId="7" fillId="0" borderId="67" xfId="0" applyFont="1" applyBorder="1" applyAlignment="1">
      <alignment horizontal="center" vertical="center"/>
    </xf>
    <xf numFmtId="4" fontId="7" fillId="0" borderId="67" xfId="0" applyNumberFormat="1" applyFont="1" applyBorder="1" applyAlignment="1">
      <alignment horizontal="center" vertical="center"/>
    </xf>
    <xf numFmtId="166" fontId="7" fillId="0" borderId="67" xfId="3" applyNumberFormat="1" applyFont="1" applyBorder="1" applyAlignment="1">
      <alignment horizontal="center" vertical="center" wrapText="1"/>
    </xf>
    <xf numFmtId="0" fontId="8" fillId="16" borderId="60" xfId="0" applyFont="1" applyFill="1" applyBorder="1" applyAlignment="1">
      <alignment vertical="center"/>
    </xf>
    <xf numFmtId="167" fontId="8" fillId="16" borderId="60" xfId="0" applyNumberFormat="1" applyFont="1" applyFill="1" applyBorder="1" applyAlignment="1">
      <alignment horizontal="center" vertical="center"/>
    </xf>
    <xf numFmtId="4" fontId="8" fillId="16" borderId="60" xfId="0" applyNumberFormat="1" applyFont="1" applyFill="1" applyBorder="1" applyAlignment="1">
      <alignment horizontal="center" vertical="center"/>
    </xf>
    <xf numFmtId="4" fontId="24" fillId="0" borderId="0" xfId="9" applyNumberFormat="1" applyFont="1" applyFill="1" applyBorder="1" applyAlignment="1">
      <alignment horizontal="center" vertical="center"/>
    </xf>
    <xf numFmtId="49" fontId="26" fillId="0" borderId="0" xfId="1" applyNumberFormat="1" applyFont="1" applyFill="1" applyBorder="1" applyAlignment="1">
      <alignment horizontal="left" vertical="center"/>
    </xf>
    <xf numFmtId="49" fontId="27" fillId="0" borderId="0" xfId="1" applyNumberFormat="1" applyFont="1" applyFill="1" applyBorder="1" applyAlignment="1">
      <alignment horizontal="center" vertical="center"/>
    </xf>
    <xf numFmtId="0" fontId="27" fillId="0" borderId="0" xfId="1" applyFont="1" applyFill="1" applyBorder="1" applyAlignment="1">
      <alignment horizontal="left" vertical="center" wrapText="1"/>
    </xf>
    <xf numFmtId="0" fontId="27" fillId="0" borderId="0" xfId="1" applyFont="1" applyFill="1" applyBorder="1" applyAlignment="1">
      <alignment horizontal="center" vertical="center"/>
    </xf>
    <xf numFmtId="4" fontId="27" fillId="0" borderId="0" xfId="2" applyNumberFormat="1" applyFont="1" applyFill="1" applyBorder="1" applyAlignment="1">
      <alignment horizontal="center" vertical="center" wrapText="1"/>
    </xf>
    <xf numFmtId="169" fontId="27" fillId="0" borderId="0" xfId="3" applyNumberFormat="1" applyFont="1" applyFill="1" applyBorder="1" applyAlignment="1">
      <alignment horizontal="center" vertical="center" wrapText="1"/>
    </xf>
    <xf numFmtId="49" fontId="8" fillId="3" borderId="13" xfId="1" applyNumberFormat="1" applyFont="1" applyFill="1" applyBorder="1" applyAlignment="1">
      <alignment horizontal="center" vertical="center" wrapText="1"/>
    </xf>
    <xf numFmtId="49" fontId="8" fillId="3" borderId="14" xfId="1" applyNumberFormat="1" applyFont="1" applyFill="1" applyBorder="1" applyAlignment="1">
      <alignment horizontal="center" vertical="center" wrapText="1"/>
    </xf>
    <xf numFmtId="0" fontId="8" fillId="3" borderId="14" xfId="1" applyFont="1" applyFill="1" applyBorder="1" applyAlignment="1">
      <alignment horizontal="center" vertical="center" wrapText="1"/>
    </xf>
    <xf numFmtId="4" fontId="8" fillId="3" borderId="14" xfId="1" applyNumberFormat="1" applyFont="1" applyFill="1" applyBorder="1" applyAlignment="1">
      <alignment horizontal="center" vertical="center" wrapText="1"/>
    </xf>
    <xf numFmtId="169" fontId="8" fillId="3" borderId="14" xfId="1" applyNumberFormat="1" applyFont="1" applyFill="1" applyBorder="1" applyAlignment="1">
      <alignment horizontal="center" vertical="center" wrapText="1"/>
    </xf>
    <xf numFmtId="49" fontId="8" fillId="4" borderId="32" xfId="0" applyNumberFormat="1" applyFont="1" applyFill="1" applyBorder="1" applyAlignment="1">
      <alignment vertical="center"/>
    </xf>
    <xf numFmtId="49" fontId="8" fillId="4" borderId="34" xfId="0" applyNumberFormat="1" applyFont="1" applyFill="1" applyBorder="1" applyAlignment="1">
      <alignment horizontal="center" vertical="center"/>
    </xf>
    <xf numFmtId="49" fontId="8" fillId="4" borderId="34" xfId="0" applyNumberFormat="1" applyFont="1" applyFill="1" applyBorder="1" applyAlignment="1">
      <alignment vertical="center"/>
    </xf>
    <xf numFmtId="4" fontId="8" fillId="4" borderId="34" xfId="0" applyNumberFormat="1" applyFont="1" applyFill="1" applyBorder="1" applyAlignment="1">
      <alignment horizontal="center" vertical="center"/>
    </xf>
    <xf numFmtId="169" fontId="8" fillId="4" borderId="34" xfId="0" applyNumberFormat="1" applyFont="1" applyFill="1" applyBorder="1" applyAlignment="1">
      <alignment horizontal="center" vertical="center"/>
    </xf>
    <xf numFmtId="49" fontId="7" fillId="0" borderId="32" xfId="1" applyNumberFormat="1" applyFont="1" applyBorder="1" applyAlignment="1">
      <alignment horizontal="center" vertical="center"/>
    </xf>
    <xf numFmtId="4" fontId="7" fillId="0" borderId="34" xfId="0" applyNumberFormat="1" applyFont="1" applyFill="1" applyBorder="1" applyAlignment="1">
      <alignment horizontal="center" vertical="center"/>
    </xf>
    <xf numFmtId="169" fontId="7" fillId="0" borderId="34" xfId="0" applyNumberFormat="1" applyFont="1" applyFill="1" applyBorder="1" applyAlignment="1">
      <alignment horizontal="center" vertical="center"/>
    </xf>
    <xf numFmtId="49" fontId="9" fillId="0" borderId="16" xfId="0" applyNumberFormat="1" applyFont="1" applyBorder="1"/>
    <xf numFmtId="49" fontId="7" fillId="3" borderId="17" xfId="0" applyNumberFormat="1" applyFont="1" applyFill="1" applyBorder="1" applyAlignment="1">
      <alignment horizontal="center" vertical="center" wrapText="1"/>
    </xf>
    <xf numFmtId="0" fontId="7" fillId="3" borderId="17" xfId="0" applyFont="1" applyFill="1" applyBorder="1" applyAlignment="1">
      <alignment horizontal="left" vertical="center" wrapText="1"/>
    </xf>
    <xf numFmtId="49" fontId="26" fillId="4" borderId="18" xfId="1" applyNumberFormat="1" applyFont="1" applyFill="1" applyBorder="1" applyAlignment="1">
      <alignment horizontal="left" vertical="center"/>
    </xf>
    <xf numFmtId="49" fontId="27" fillId="4" borderId="19" xfId="1" applyNumberFormat="1" applyFont="1" applyFill="1" applyBorder="1" applyAlignment="1">
      <alignment horizontal="center" vertical="center"/>
    </xf>
    <xf numFmtId="0" fontId="27" fillId="4" borderId="19" xfId="1" applyFont="1" applyFill="1" applyBorder="1" applyAlignment="1">
      <alignment horizontal="left" vertical="center" wrapText="1"/>
    </xf>
    <xf numFmtId="0" fontId="27" fillId="4" borderId="19" xfId="1" applyFont="1" applyFill="1" applyBorder="1" applyAlignment="1">
      <alignment horizontal="center" vertical="center"/>
    </xf>
    <xf numFmtId="4" fontId="27" fillId="4" borderId="19" xfId="2" applyNumberFormat="1" applyFont="1" applyFill="1" applyBorder="1" applyAlignment="1">
      <alignment horizontal="center" vertical="center" wrapText="1"/>
    </xf>
    <xf numFmtId="169" fontId="27" fillId="4" borderId="19" xfId="3" applyNumberFormat="1" applyFont="1" applyFill="1" applyBorder="1" applyAlignment="1">
      <alignment horizontal="center" vertical="center" wrapText="1"/>
    </xf>
    <xf numFmtId="4" fontId="24" fillId="0" borderId="0" xfId="2" applyNumberFormat="1" applyFont="1" applyFill="1" applyBorder="1" applyAlignment="1">
      <alignment horizontal="center" vertical="center" wrapText="1"/>
    </xf>
    <xf numFmtId="49" fontId="8" fillId="3" borderId="81" xfId="1" applyNumberFormat="1" applyFont="1" applyFill="1" applyBorder="1" applyAlignment="1">
      <alignment horizontal="center" vertical="center" wrapText="1"/>
    </xf>
    <xf numFmtId="49" fontId="8" fillId="3" borderId="82" xfId="1" applyNumberFormat="1" applyFont="1" applyFill="1" applyBorder="1" applyAlignment="1">
      <alignment horizontal="center" vertical="center" wrapText="1"/>
    </xf>
    <xf numFmtId="0" fontId="8" fillId="3" borderId="82" xfId="1" applyFont="1" applyFill="1" applyBorder="1" applyAlignment="1">
      <alignment horizontal="center" vertical="center" wrapText="1"/>
    </xf>
    <xf numFmtId="4" fontId="8" fillId="3" borderId="82" xfId="1" applyNumberFormat="1" applyFont="1" applyFill="1" applyBorder="1" applyAlignment="1">
      <alignment horizontal="center" vertical="center" wrapText="1"/>
    </xf>
    <xf numFmtId="169" fontId="8" fillId="3" borderId="82" xfId="1" applyNumberFormat="1" applyFont="1" applyFill="1" applyBorder="1" applyAlignment="1">
      <alignment horizontal="center" vertical="center" wrapText="1"/>
    </xf>
    <xf numFmtId="49" fontId="8" fillId="4" borderId="63" xfId="0" applyNumberFormat="1" applyFont="1" applyFill="1" applyBorder="1" applyAlignment="1">
      <alignment vertical="center"/>
    </xf>
    <xf numFmtId="49" fontId="8" fillId="4" borderId="84" xfId="0" applyNumberFormat="1" applyFont="1" applyFill="1" applyBorder="1" applyAlignment="1">
      <alignment horizontal="center" vertical="center"/>
    </xf>
    <xf numFmtId="49" fontId="8" fillId="4" borderId="14" xfId="0" applyNumberFormat="1" applyFont="1" applyFill="1" applyBorder="1" applyAlignment="1">
      <alignment vertical="center"/>
    </xf>
    <xf numFmtId="49" fontId="8" fillId="4" borderId="73" xfId="0" applyNumberFormat="1" applyFont="1" applyFill="1" applyBorder="1" applyAlignment="1">
      <alignment horizontal="center" vertical="center"/>
    </xf>
    <xf numFmtId="4" fontId="8" fillId="4" borderId="64" xfId="0" applyNumberFormat="1" applyFont="1" applyFill="1" applyBorder="1" applyAlignment="1">
      <alignment horizontal="center" vertical="center"/>
    </xf>
    <xf numFmtId="169" fontId="8" fillId="4" borderId="64" xfId="0" applyNumberFormat="1" applyFont="1" applyFill="1" applyBorder="1" applyAlignment="1">
      <alignment horizontal="center" vertical="center"/>
    </xf>
    <xf numFmtId="49" fontId="7" fillId="0" borderId="55" xfId="1" applyNumberFormat="1" applyFont="1" applyBorder="1" applyAlignment="1">
      <alignment horizontal="center" vertical="center"/>
    </xf>
    <xf numFmtId="49" fontId="9" fillId="0" borderId="56" xfId="0" applyNumberFormat="1" applyFont="1" applyFill="1" applyBorder="1" applyAlignment="1">
      <alignment horizontal="center" vertical="center"/>
    </xf>
    <xf numFmtId="0" fontId="9" fillId="0" borderId="76" xfId="0" applyFont="1" applyBorder="1" applyAlignment="1">
      <alignment horizontal="left" vertical="center" wrapText="1"/>
    </xf>
    <xf numFmtId="169" fontId="7" fillId="0" borderId="56" xfId="3" applyNumberFormat="1" applyFont="1" applyBorder="1" applyAlignment="1">
      <alignment horizontal="center" vertical="center" wrapText="1"/>
    </xf>
    <xf numFmtId="0" fontId="9" fillId="0" borderId="69" xfId="0" applyFont="1" applyBorder="1" applyAlignment="1">
      <alignment horizontal="left" vertical="center" wrapText="1"/>
    </xf>
    <xf numFmtId="49" fontId="8" fillId="4" borderId="85" xfId="0" applyNumberFormat="1" applyFont="1" applyFill="1" applyBorder="1" applyAlignment="1">
      <alignment horizontal="center" vertical="center"/>
    </xf>
    <xf numFmtId="49" fontId="8" fillId="4" borderId="78" xfId="0" applyNumberFormat="1" applyFont="1" applyFill="1" applyBorder="1" applyAlignment="1">
      <alignment horizontal="center" vertical="center"/>
    </xf>
    <xf numFmtId="4" fontId="8" fillId="4" borderId="56" xfId="0" applyNumberFormat="1" applyFont="1" applyFill="1" applyBorder="1" applyAlignment="1">
      <alignment horizontal="center" vertical="center"/>
    </xf>
    <xf numFmtId="169" fontId="8" fillId="4" borderId="56" xfId="0" applyNumberFormat="1" applyFont="1" applyFill="1" applyBorder="1" applyAlignment="1">
      <alignment horizontal="center" vertical="center"/>
    </xf>
    <xf numFmtId="49" fontId="7" fillId="0" borderId="56" xfId="0" applyNumberFormat="1" applyFont="1" applyFill="1" applyBorder="1" applyAlignment="1">
      <alignment horizontal="center" vertical="center"/>
    </xf>
    <xf numFmtId="0" fontId="7" fillId="0" borderId="76" xfId="0" applyFont="1" applyBorder="1" applyAlignment="1">
      <alignment horizontal="left" vertical="center" wrapText="1"/>
    </xf>
    <xf numFmtId="0" fontId="7" fillId="0" borderId="86" xfId="0" applyFont="1" applyBorder="1" applyAlignment="1">
      <alignment horizontal="left" vertical="center" wrapText="1"/>
    </xf>
    <xf numFmtId="49" fontId="8" fillId="3" borderId="55" xfId="1" applyNumberFormat="1" applyFont="1" applyFill="1" applyBorder="1" applyAlignment="1">
      <alignment horizontal="center" vertical="center" wrapText="1"/>
    </xf>
    <xf numFmtId="0" fontId="7" fillId="0" borderId="82" xfId="0" applyFont="1" applyBorder="1" applyAlignment="1">
      <alignment horizontal="left" vertical="center" wrapText="1"/>
    </xf>
    <xf numFmtId="49" fontId="8" fillId="0" borderId="55" xfId="1" applyNumberFormat="1" applyFont="1" applyFill="1" applyBorder="1" applyAlignment="1">
      <alignment horizontal="center" vertical="center" wrapText="1"/>
    </xf>
    <xf numFmtId="0" fontId="7" fillId="0" borderId="76" xfId="0" applyFont="1" applyFill="1" applyBorder="1" applyAlignment="1">
      <alignment horizontal="left" vertical="center" wrapText="1"/>
    </xf>
    <xf numFmtId="0" fontId="7" fillId="0" borderId="56" xfId="1" applyFont="1" applyFill="1" applyBorder="1" applyAlignment="1">
      <alignment horizontal="center" vertical="center"/>
    </xf>
    <xf numFmtId="169" fontId="7" fillId="0" borderId="56" xfId="3" applyNumberFormat="1" applyFont="1" applyFill="1" applyBorder="1" applyAlignment="1">
      <alignment horizontal="center" vertical="center" wrapText="1"/>
    </xf>
    <xf numFmtId="49" fontId="8" fillId="16" borderId="32" xfId="0" applyNumberFormat="1" applyFont="1" applyFill="1" applyBorder="1" applyAlignment="1">
      <alignment horizontal="left" vertical="center"/>
    </xf>
    <xf numFmtId="49" fontId="7" fillId="2" borderId="34" xfId="0" applyNumberFormat="1" applyFont="1" applyFill="1" applyBorder="1" applyAlignment="1">
      <alignment horizontal="center" vertical="center"/>
    </xf>
    <xf numFmtId="0" fontId="8" fillId="16" borderId="34" xfId="0" applyFont="1" applyFill="1" applyBorder="1" applyAlignment="1">
      <alignment vertical="center"/>
    </xf>
    <xf numFmtId="0" fontId="8" fillId="16" borderId="34" xfId="0" applyFont="1" applyFill="1" applyBorder="1" applyAlignment="1">
      <alignment horizontal="center" vertical="center"/>
    </xf>
    <xf numFmtId="4" fontId="8" fillId="16" borderId="34" xfId="0" applyNumberFormat="1" applyFont="1" applyFill="1" applyBorder="1" applyAlignment="1">
      <alignment horizontal="center" vertical="center"/>
    </xf>
    <xf numFmtId="169" fontId="8" fillId="16" borderId="34" xfId="0" applyNumberFormat="1" applyFont="1" applyFill="1" applyBorder="1" applyAlignment="1">
      <alignment horizontal="center" vertical="center"/>
    </xf>
    <xf numFmtId="49" fontId="7" fillId="0" borderId="56" xfId="6" applyNumberFormat="1" applyFont="1" applyFill="1" applyBorder="1" applyAlignment="1">
      <alignment horizontal="center" vertical="center"/>
    </xf>
    <xf numFmtId="0" fontId="7" fillId="0" borderId="76" xfId="0" applyFont="1" applyBorder="1" applyAlignment="1">
      <alignment vertical="center" wrapText="1"/>
    </xf>
    <xf numFmtId="4" fontId="7" fillId="0" borderId="56" xfId="2" applyNumberFormat="1" applyFont="1" applyBorder="1" applyAlignment="1">
      <alignment horizontal="center" vertical="center" wrapText="1"/>
    </xf>
    <xf numFmtId="169" fontId="7" fillId="0" borderId="56" xfId="0" applyNumberFormat="1" applyFont="1" applyBorder="1" applyAlignment="1">
      <alignment horizontal="center" vertical="center" wrapText="1"/>
    </xf>
    <xf numFmtId="0" fontId="7" fillId="0" borderId="56" xfId="0" applyFont="1" applyFill="1" applyBorder="1" applyAlignment="1">
      <alignment vertical="center"/>
    </xf>
    <xf numFmtId="0" fontId="7" fillId="0" borderId="56" xfId="0" applyFont="1" applyFill="1" applyBorder="1" applyAlignment="1">
      <alignment horizontal="center" vertical="center"/>
    </xf>
    <xf numFmtId="4" fontId="7" fillId="0" borderId="56" xfId="0" applyNumberFormat="1" applyFont="1" applyFill="1" applyBorder="1" applyAlignment="1">
      <alignment horizontal="center" vertical="center"/>
    </xf>
    <xf numFmtId="169" fontId="7" fillId="0" borderId="56" xfId="0" applyNumberFormat="1" applyFont="1" applyFill="1" applyBorder="1" applyAlignment="1">
      <alignment horizontal="center" vertical="center"/>
    </xf>
    <xf numFmtId="0" fontId="7" fillId="0" borderId="86" xfId="0" applyFont="1" applyFill="1" applyBorder="1" applyAlignment="1">
      <alignment vertical="center" wrapText="1"/>
    </xf>
    <xf numFmtId="49" fontId="9" fillId="0" borderId="55" xfId="0" applyNumberFormat="1" applyFont="1" applyBorder="1"/>
    <xf numFmtId="49" fontId="7" fillId="3" borderId="56" xfId="6" applyNumberFormat="1" applyFont="1" applyFill="1" applyBorder="1" applyAlignment="1">
      <alignment horizontal="center" vertical="center"/>
    </xf>
    <xf numFmtId="0" fontId="7" fillId="0" borderId="56" xfId="0" applyFont="1" applyFill="1" applyBorder="1" applyAlignment="1">
      <alignment vertical="center" wrapText="1"/>
    </xf>
    <xf numFmtId="0" fontId="7" fillId="0" borderId="69" xfId="0" applyFont="1" applyFill="1" applyBorder="1" applyAlignment="1">
      <alignment vertical="center" wrapText="1"/>
    </xf>
    <xf numFmtId="49" fontId="7" fillId="0" borderId="56" xfId="0" applyNumberFormat="1" applyFont="1" applyBorder="1" applyAlignment="1">
      <alignment horizontal="center" vertical="center" wrapText="1"/>
    </xf>
    <xf numFmtId="49" fontId="26" fillId="4" borderId="62" xfId="1" applyNumberFormat="1" applyFont="1" applyFill="1" applyBorder="1" applyAlignment="1">
      <alignment horizontal="left" vertical="center"/>
    </xf>
    <xf numFmtId="49" fontId="27" fillId="4" borderId="60" xfId="1" applyNumberFormat="1" applyFont="1" applyFill="1" applyBorder="1" applyAlignment="1">
      <alignment horizontal="center" vertical="center"/>
    </xf>
    <xf numFmtId="0" fontId="27" fillId="4" borderId="60" xfId="1" applyFont="1" applyFill="1" applyBorder="1" applyAlignment="1">
      <alignment horizontal="left" vertical="center" wrapText="1"/>
    </xf>
    <xf numFmtId="0" fontId="27" fillId="4" borderId="60" xfId="1" applyFont="1" applyFill="1" applyBorder="1" applyAlignment="1">
      <alignment horizontal="center" vertical="center"/>
    </xf>
    <xf numFmtId="4" fontId="27" fillId="4" borderId="60" xfId="2" applyNumberFormat="1" applyFont="1" applyFill="1" applyBorder="1" applyAlignment="1">
      <alignment horizontal="center" vertical="center" wrapText="1"/>
    </xf>
    <xf numFmtId="169" fontId="27" fillId="4" borderId="60" xfId="3" applyNumberFormat="1" applyFont="1" applyFill="1" applyBorder="1" applyAlignment="1">
      <alignment horizontal="center" vertical="center" wrapText="1"/>
    </xf>
    <xf numFmtId="49" fontId="8" fillId="0" borderId="87" xfId="0" applyNumberFormat="1" applyFont="1" applyFill="1" applyBorder="1" applyAlignment="1">
      <alignment vertical="center"/>
    </xf>
    <xf numFmtId="49" fontId="7" fillId="0" borderId="10" xfId="6" applyNumberFormat="1" applyFont="1" applyFill="1" applyBorder="1" applyAlignment="1">
      <alignment horizontal="center" vertical="center"/>
    </xf>
    <xf numFmtId="0" fontId="7" fillId="0" borderId="10" xfId="0" applyFont="1" applyFill="1" applyBorder="1" applyAlignment="1">
      <alignment vertical="center" wrapText="1"/>
    </xf>
    <xf numFmtId="0" fontId="7" fillId="0" borderId="10" xfId="0" applyFont="1" applyFill="1" applyBorder="1" applyAlignment="1">
      <alignment horizontal="center" vertical="center"/>
    </xf>
    <xf numFmtId="4" fontId="7" fillId="0" borderId="10" xfId="0" applyNumberFormat="1" applyFont="1" applyFill="1" applyBorder="1" applyAlignment="1">
      <alignment horizontal="center" vertical="center"/>
    </xf>
    <xf numFmtId="169" fontId="7" fillId="0" borderId="10" xfId="0" applyNumberFormat="1" applyFont="1" applyFill="1" applyBorder="1" applyAlignment="1">
      <alignment horizontal="center" vertical="center"/>
    </xf>
    <xf numFmtId="49" fontId="7" fillId="0" borderId="87" xfId="1" applyNumberFormat="1" applyFont="1" applyBorder="1" applyAlignment="1">
      <alignment horizontal="center" vertical="center"/>
    </xf>
    <xf numFmtId="49" fontId="7" fillId="0" borderId="10" xfId="0" applyNumberFormat="1" applyFont="1" applyFill="1" applyBorder="1" applyAlignment="1">
      <alignment horizontal="center" vertical="center"/>
    </xf>
    <xf numFmtId="0" fontId="7" fillId="0" borderId="10" xfId="0" applyFont="1" applyBorder="1" applyAlignment="1">
      <alignment horizontal="left" vertical="center" wrapText="1"/>
    </xf>
    <xf numFmtId="0" fontId="7" fillId="0" borderId="10" xfId="1" applyFont="1" applyBorder="1" applyAlignment="1">
      <alignment horizontal="center" vertical="center"/>
    </xf>
    <xf numFmtId="4" fontId="7" fillId="0" borderId="10" xfId="2" applyNumberFormat="1" applyFont="1" applyFill="1" applyBorder="1" applyAlignment="1">
      <alignment horizontal="center" vertical="center" wrapText="1"/>
    </xf>
    <xf numFmtId="169" fontId="7" fillId="0" borderId="10" xfId="3" applyNumberFormat="1" applyFont="1" applyBorder="1" applyAlignment="1">
      <alignment horizontal="center" vertical="center" wrapText="1"/>
    </xf>
    <xf numFmtId="49" fontId="7" fillId="0" borderId="32" xfId="0" applyNumberFormat="1" applyFont="1" applyBorder="1" applyAlignment="1">
      <alignment vertical="center"/>
    </xf>
    <xf numFmtId="169" fontId="7" fillId="0" borderId="34" xfId="0" applyNumberFormat="1" applyFont="1" applyBorder="1" applyAlignment="1">
      <alignment horizontal="center" vertical="center" wrapText="1"/>
    </xf>
    <xf numFmtId="49" fontId="7" fillId="0" borderId="32" xfId="0" applyNumberFormat="1" applyFont="1" applyFill="1" applyBorder="1" applyAlignment="1">
      <alignment vertical="center"/>
    </xf>
    <xf numFmtId="169" fontId="9" fillId="0" borderId="0" xfId="0" applyNumberFormat="1" applyFont="1"/>
    <xf numFmtId="49" fontId="7" fillId="3" borderId="89" xfId="1" applyNumberFormat="1" applyFont="1" applyFill="1" applyBorder="1" applyAlignment="1">
      <alignment horizontal="center" vertical="center" wrapText="1"/>
    </xf>
    <xf numFmtId="49" fontId="7" fillId="3" borderId="76" xfId="1" applyNumberFormat="1" applyFont="1" applyFill="1" applyBorder="1" applyAlignment="1">
      <alignment horizontal="center" vertical="center" wrapText="1"/>
    </xf>
    <xf numFmtId="0" fontId="7" fillId="3" borderId="76" xfId="1" applyFont="1" applyFill="1" applyBorder="1" applyAlignment="1">
      <alignment horizontal="left" vertical="center" wrapText="1"/>
    </xf>
    <xf numFmtId="0" fontId="7" fillId="3" borderId="76" xfId="1" applyFont="1" applyFill="1" applyBorder="1" applyAlignment="1">
      <alignment horizontal="center" vertical="center" wrapText="1"/>
    </xf>
    <xf numFmtId="4" fontId="7" fillId="3" borderId="76" xfId="1" applyNumberFormat="1" applyFont="1" applyFill="1" applyBorder="1" applyAlignment="1">
      <alignment horizontal="center" vertical="center" wrapText="1"/>
    </xf>
    <xf numFmtId="169" fontId="7" fillId="3" borderId="76" xfId="1" applyNumberFormat="1" applyFont="1" applyFill="1" applyBorder="1" applyAlignment="1">
      <alignment horizontal="center" vertical="center" wrapText="1"/>
    </xf>
    <xf numFmtId="49" fontId="8" fillId="3" borderId="87" xfId="0" applyNumberFormat="1" applyFont="1" applyFill="1" applyBorder="1" applyAlignment="1">
      <alignment vertical="center"/>
    </xf>
    <xf numFmtId="49" fontId="7" fillId="3" borderId="10" xfId="6" applyNumberFormat="1" applyFont="1" applyFill="1" applyBorder="1" applyAlignment="1">
      <alignment horizontal="center" vertical="center"/>
    </xf>
    <xf numFmtId="4" fontId="7" fillId="0" borderId="10" xfId="2" applyNumberFormat="1" applyFont="1" applyBorder="1" applyAlignment="1">
      <alignment horizontal="center" vertical="center" wrapText="1"/>
    </xf>
    <xf numFmtId="4" fontId="28" fillId="0" borderId="0" xfId="2" applyNumberFormat="1" applyFont="1" applyFill="1" applyBorder="1" applyAlignment="1">
      <alignment horizontal="center" vertical="center" wrapText="1"/>
    </xf>
    <xf numFmtId="49" fontId="9" fillId="0" borderId="13" xfId="0" applyNumberFormat="1" applyFont="1" applyBorder="1" applyAlignment="1">
      <alignment horizontal="left"/>
    </xf>
    <xf numFmtId="49" fontId="8" fillId="3" borderId="73" xfId="1" applyNumberFormat="1" applyFont="1" applyFill="1" applyBorder="1" applyAlignment="1">
      <alignment horizontal="center" vertical="center" wrapText="1"/>
    </xf>
    <xf numFmtId="0" fontId="8" fillId="3" borderId="64" xfId="1" applyFont="1" applyFill="1" applyBorder="1" applyAlignment="1">
      <alignment horizontal="center" vertical="center" wrapText="1"/>
    </xf>
    <xf numFmtId="4" fontId="8" fillId="3" borderId="64" xfId="1" applyNumberFormat="1" applyFont="1" applyFill="1" applyBorder="1" applyAlignment="1">
      <alignment horizontal="center" vertical="center" wrapText="1"/>
    </xf>
    <xf numFmtId="169" fontId="8" fillId="3" borderId="64" xfId="1" applyNumberFormat="1" applyFont="1" applyFill="1" applyBorder="1" applyAlignment="1">
      <alignment horizontal="center" vertical="center" wrapText="1"/>
    </xf>
    <xf numFmtId="49" fontId="8" fillId="2" borderId="32" xfId="0" applyNumberFormat="1" applyFont="1" applyFill="1" applyBorder="1" applyAlignment="1">
      <alignment horizontal="left" vertical="center"/>
    </xf>
    <xf numFmtId="0" fontId="8" fillId="2" borderId="56" xfId="1" applyFont="1" applyFill="1" applyBorder="1" applyAlignment="1">
      <alignment vertical="center"/>
    </xf>
    <xf numFmtId="0" fontId="8" fillId="2" borderId="56" xfId="1" applyFont="1" applyFill="1" applyBorder="1" applyAlignment="1">
      <alignment horizontal="center" vertical="center"/>
    </xf>
    <xf numFmtId="4" fontId="8" fillId="2" borderId="56" xfId="1" applyNumberFormat="1" applyFont="1" applyFill="1" applyBorder="1" applyAlignment="1">
      <alignment horizontal="center" vertical="center"/>
    </xf>
    <xf numFmtId="169" fontId="8" fillId="2" borderId="56" xfId="1" applyNumberFormat="1" applyFont="1" applyFill="1" applyBorder="1" applyAlignment="1">
      <alignment horizontal="center" vertical="center"/>
    </xf>
    <xf numFmtId="49" fontId="9" fillId="0" borderId="78" xfId="0" applyNumberFormat="1" applyFont="1" applyBorder="1" applyAlignment="1">
      <alignment horizontal="center" vertical="center"/>
    </xf>
    <xf numFmtId="49" fontId="10" fillId="2" borderId="32" xfId="0" applyNumberFormat="1" applyFont="1" applyFill="1" applyBorder="1" applyAlignment="1">
      <alignment horizontal="left" vertical="center"/>
    </xf>
    <xf numFmtId="49" fontId="9" fillId="2" borderId="78" xfId="0" applyNumberFormat="1" applyFont="1" applyFill="1" applyBorder="1" applyAlignment="1">
      <alignment horizontal="center" vertical="center"/>
    </xf>
    <xf numFmtId="49" fontId="7" fillId="3" borderId="78" xfId="0" applyNumberFormat="1" applyFont="1" applyFill="1" applyBorder="1" applyAlignment="1">
      <alignment horizontal="center" vertical="center"/>
    </xf>
    <xf numFmtId="0" fontId="7" fillId="3" borderId="56" xfId="0" applyFont="1" applyFill="1" applyBorder="1" applyAlignment="1">
      <alignment horizontal="left" vertical="center" wrapText="1"/>
    </xf>
    <xf numFmtId="4" fontId="9" fillId="0" borderId="56" xfId="0" applyNumberFormat="1" applyFont="1" applyBorder="1" applyAlignment="1">
      <alignment horizontal="center" vertical="center"/>
    </xf>
    <xf numFmtId="0" fontId="8" fillId="2" borderId="56" xfId="1" applyFont="1" applyFill="1" applyBorder="1" applyAlignment="1">
      <alignment vertical="center" wrapText="1"/>
    </xf>
    <xf numFmtId="49" fontId="10" fillId="2" borderId="78" xfId="0" applyNumberFormat="1" applyFont="1" applyFill="1" applyBorder="1" applyAlignment="1">
      <alignment horizontal="center" vertical="center"/>
    </xf>
    <xf numFmtId="4" fontId="7" fillId="0" borderId="34" xfId="1" applyNumberFormat="1" applyFont="1" applyFill="1" applyBorder="1" applyAlignment="1">
      <alignment horizontal="center" vertical="center"/>
    </xf>
    <xf numFmtId="169" fontId="7" fillId="0" borderId="34" xfId="1" applyNumberFormat="1" applyFont="1" applyFill="1" applyBorder="1" applyAlignment="1">
      <alignment horizontal="center" vertical="center"/>
    </xf>
    <xf numFmtId="49" fontId="10" fillId="2" borderId="86" xfId="0" applyNumberFormat="1" applyFont="1" applyFill="1" applyBorder="1" applyAlignment="1">
      <alignment horizontal="center" vertical="center"/>
    </xf>
    <xf numFmtId="49" fontId="9" fillId="0" borderId="33" xfId="0" applyNumberFormat="1" applyFont="1" applyBorder="1" applyAlignment="1">
      <alignment horizontal="left"/>
    </xf>
    <xf numFmtId="0" fontId="7" fillId="0" borderId="78" xfId="0" applyFont="1" applyBorder="1" applyAlignment="1">
      <alignment horizontal="left" vertical="center" wrapText="1"/>
    </xf>
    <xf numFmtId="0" fontId="8" fillId="2" borderId="78" xfId="1" applyFont="1" applyFill="1" applyBorder="1" applyAlignment="1">
      <alignment vertical="center"/>
    </xf>
    <xf numFmtId="49" fontId="8" fillId="16" borderId="55" xfId="0" applyNumberFormat="1" applyFont="1" applyFill="1" applyBorder="1" applyAlignment="1">
      <alignment vertical="center"/>
    </xf>
    <xf numFmtId="49" fontId="7" fillId="2" borderId="56" xfId="0" applyNumberFormat="1" applyFont="1" applyFill="1" applyBorder="1" applyAlignment="1">
      <alignment horizontal="center" vertical="center"/>
    </xf>
    <xf numFmtId="169" fontId="8" fillId="16" borderId="56" xfId="0" applyNumberFormat="1" applyFont="1" applyFill="1" applyBorder="1" applyAlignment="1">
      <alignment horizontal="center" vertical="center"/>
    </xf>
    <xf numFmtId="49" fontId="8" fillId="4" borderId="32" xfId="0" applyNumberFormat="1" applyFont="1" applyFill="1" applyBorder="1" applyAlignment="1">
      <alignment horizontal="left" vertical="center"/>
    </xf>
    <xf numFmtId="49" fontId="7" fillId="4" borderId="78" xfId="0" applyNumberFormat="1" applyFont="1" applyFill="1" applyBorder="1" applyAlignment="1">
      <alignment horizontal="center" vertical="center"/>
    </xf>
    <xf numFmtId="0" fontId="8" fillId="4" borderId="56" xfId="1" applyFont="1" applyFill="1" applyBorder="1" applyAlignment="1">
      <alignment vertical="center"/>
    </xf>
    <xf numFmtId="0" fontId="8" fillId="4" borderId="56" xfId="1" applyFont="1" applyFill="1" applyBorder="1" applyAlignment="1">
      <alignment horizontal="center" vertical="center"/>
    </xf>
    <xf numFmtId="4" fontId="8" fillId="4" borderId="56" xfId="1" applyNumberFormat="1" applyFont="1" applyFill="1" applyBorder="1" applyAlignment="1">
      <alignment horizontal="center" vertical="center"/>
    </xf>
    <xf numFmtId="169" fontId="8" fillId="4" borderId="56" xfId="1" applyNumberFormat="1" applyFont="1" applyFill="1" applyBorder="1" applyAlignment="1">
      <alignment horizontal="center" vertical="center"/>
    </xf>
    <xf numFmtId="49" fontId="7" fillId="0" borderId="55" xfId="0" applyNumberFormat="1" applyFont="1" applyFill="1" applyBorder="1" applyAlignment="1">
      <alignment vertical="center"/>
    </xf>
    <xf numFmtId="49" fontId="9" fillId="0" borderId="21" xfId="0" applyNumberFormat="1" applyFont="1" applyBorder="1" applyAlignment="1">
      <alignment horizontal="left"/>
    </xf>
    <xf numFmtId="0" fontId="8" fillId="18" borderId="64" xfId="0" applyFont="1" applyFill="1" applyBorder="1" applyAlignment="1">
      <alignment horizontal="center" vertical="center" wrapText="1"/>
    </xf>
    <xf numFmtId="4" fontId="8" fillId="18" borderId="64" xfId="0" applyNumberFormat="1" applyFont="1" applyFill="1" applyBorder="1" applyAlignment="1">
      <alignment horizontal="center" vertical="center" wrapText="1"/>
    </xf>
    <xf numFmtId="169" fontId="8" fillId="18" borderId="64" xfId="0" applyNumberFormat="1" applyFont="1" applyFill="1" applyBorder="1" applyAlignment="1">
      <alignment horizontal="center" vertical="center" wrapText="1"/>
    </xf>
    <xf numFmtId="4" fontId="7" fillId="0" borderId="69" xfId="0" applyNumberFormat="1" applyFont="1" applyBorder="1" applyAlignment="1">
      <alignment horizontal="center" vertical="center"/>
    </xf>
    <xf numFmtId="169" fontId="7" fillId="0" borderId="69" xfId="3" applyNumberFormat="1" applyFont="1" applyBorder="1" applyAlignment="1">
      <alignment horizontal="center" vertical="center" wrapText="1"/>
    </xf>
    <xf numFmtId="49" fontId="8" fillId="2" borderId="70" xfId="0" applyNumberFormat="1" applyFont="1" applyFill="1" applyBorder="1" applyAlignment="1">
      <alignment vertical="center"/>
    </xf>
    <xf numFmtId="49" fontId="8" fillId="2" borderId="69" xfId="0" applyNumberFormat="1" applyFont="1" applyFill="1" applyBorder="1" applyAlignment="1">
      <alignment horizontal="center" vertical="center"/>
    </xf>
    <xf numFmtId="0" fontId="8" fillId="16" borderId="69" xfId="0" applyFont="1" applyFill="1" applyBorder="1" applyAlignment="1">
      <alignment vertical="center"/>
    </xf>
    <xf numFmtId="167" fontId="8" fillId="16" borderId="69" xfId="0" applyNumberFormat="1" applyFont="1" applyFill="1" applyBorder="1" applyAlignment="1">
      <alignment horizontal="center" vertical="center"/>
    </xf>
    <xf numFmtId="4" fontId="8" fillId="16" borderId="69" xfId="0" applyNumberFormat="1" applyFont="1" applyFill="1" applyBorder="1" applyAlignment="1">
      <alignment horizontal="center" vertical="center"/>
    </xf>
    <xf numFmtId="169" fontId="8" fillId="16" borderId="69" xfId="0" applyNumberFormat="1" applyFont="1" applyFill="1" applyBorder="1" applyAlignment="1">
      <alignment horizontal="center" vertical="center"/>
    </xf>
    <xf numFmtId="169" fontId="8" fillId="16" borderId="60" xfId="0" applyNumberFormat="1" applyFont="1" applyFill="1" applyBorder="1" applyAlignment="1">
      <alignment horizontal="center" vertical="center"/>
    </xf>
    <xf numFmtId="49" fontId="8" fillId="0" borderId="0" xfId="0" applyNumberFormat="1" applyFont="1" applyFill="1" applyBorder="1" applyAlignment="1">
      <alignment vertical="center"/>
    </xf>
    <xf numFmtId="49" fontId="8" fillId="0" borderId="0" xfId="0" applyNumberFormat="1" applyFont="1" applyFill="1" applyBorder="1" applyAlignment="1">
      <alignment horizontal="center" vertical="center"/>
    </xf>
    <xf numFmtId="0" fontId="8" fillId="0" borderId="0" xfId="0" applyFont="1" applyFill="1" applyBorder="1" applyAlignment="1">
      <alignment vertical="center"/>
    </xf>
    <xf numFmtId="167" fontId="8" fillId="0" borderId="0" xfId="0" applyNumberFormat="1" applyFont="1" applyFill="1" applyBorder="1" applyAlignment="1">
      <alignment horizontal="center" vertical="center"/>
    </xf>
    <xf numFmtId="4" fontId="24" fillId="0" borderId="0" xfId="0" applyNumberFormat="1" applyFont="1" applyFill="1" applyBorder="1" applyAlignment="1">
      <alignment horizontal="center" vertical="center"/>
    </xf>
    <xf numFmtId="169" fontId="8" fillId="0" borderId="0" xfId="0" applyNumberFormat="1" applyFont="1" applyFill="1" applyBorder="1" applyAlignment="1">
      <alignment horizontal="center" vertical="center"/>
    </xf>
    <xf numFmtId="4" fontId="8" fillId="0" borderId="0" xfId="0" applyNumberFormat="1" applyFont="1" applyFill="1" applyBorder="1" applyAlignment="1">
      <alignment horizontal="center" vertical="center"/>
    </xf>
    <xf numFmtId="49" fontId="8" fillId="3" borderId="63" xfId="1" applyNumberFormat="1" applyFont="1" applyFill="1" applyBorder="1" applyAlignment="1">
      <alignment horizontal="center" vertical="center" wrapText="1"/>
    </xf>
    <xf numFmtId="49" fontId="8" fillId="3" borderId="64" xfId="1" applyNumberFormat="1" applyFont="1" applyFill="1" applyBorder="1" applyAlignment="1">
      <alignment horizontal="center" vertical="center" wrapText="1"/>
    </xf>
    <xf numFmtId="49" fontId="8" fillId="4" borderId="90" xfId="0" applyNumberFormat="1" applyFont="1" applyFill="1" applyBorder="1" applyAlignment="1">
      <alignment vertical="center" wrapText="1"/>
    </xf>
    <xf numFmtId="0" fontId="7" fillId="3" borderId="75" xfId="1" applyFont="1" applyFill="1" applyBorder="1" applyAlignment="1">
      <alignment horizontal="left" vertical="center" wrapText="1"/>
    </xf>
    <xf numFmtId="49" fontId="8" fillId="4" borderId="90" xfId="0" applyNumberFormat="1" applyFont="1" applyFill="1" applyBorder="1" applyAlignment="1">
      <alignment vertical="center"/>
    </xf>
    <xf numFmtId="49" fontId="8" fillId="4" borderId="69" xfId="0" applyNumberFormat="1" applyFont="1" applyFill="1" applyBorder="1" applyAlignment="1">
      <alignment horizontal="center" vertical="center"/>
    </xf>
    <xf numFmtId="49" fontId="8" fillId="4" borderId="91" xfId="0" applyNumberFormat="1" applyFont="1" applyFill="1" applyBorder="1" applyAlignment="1">
      <alignment vertical="center"/>
    </xf>
    <xf numFmtId="49" fontId="7" fillId="0" borderId="92" xfId="0" applyNumberFormat="1" applyFont="1" applyFill="1" applyBorder="1" applyAlignment="1">
      <alignment vertical="center"/>
    </xf>
    <xf numFmtId="0" fontId="9" fillId="0" borderId="34" xfId="0" applyFont="1" applyFill="1" applyBorder="1" applyAlignment="1">
      <alignment wrapText="1"/>
    </xf>
    <xf numFmtId="49" fontId="7" fillId="0" borderId="75" xfId="0" applyNumberFormat="1" applyFont="1" applyFill="1" applyBorder="1" applyAlignment="1">
      <alignment horizontal="center" vertical="center"/>
    </xf>
    <xf numFmtId="49" fontId="7" fillId="0" borderId="89" xfId="0" applyNumberFormat="1" applyFont="1" applyFill="1" applyBorder="1" applyAlignment="1">
      <alignment vertical="center"/>
    </xf>
    <xf numFmtId="49" fontId="7" fillId="0" borderId="76" xfId="0" applyNumberFormat="1" applyFont="1" applyFill="1" applyBorder="1" applyAlignment="1">
      <alignment horizontal="center" vertical="center"/>
    </xf>
    <xf numFmtId="49" fontId="7" fillId="0" borderId="75" xfId="0" applyNumberFormat="1" applyFont="1" applyFill="1" applyBorder="1" applyAlignment="1">
      <alignment vertical="center" wrapText="1"/>
    </xf>
    <xf numFmtId="1" fontId="7" fillId="0" borderId="56" xfId="6" applyNumberFormat="1" applyFont="1" applyFill="1" applyBorder="1" applyAlignment="1">
      <alignment horizontal="center" vertical="center"/>
    </xf>
    <xf numFmtId="49" fontId="7" fillId="0" borderId="70" xfId="1" applyNumberFormat="1" applyFont="1" applyBorder="1" applyAlignment="1">
      <alignment horizontal="center" vertical="center"/>
    </xf>
    <xf numFmtId="49" fontId="8" fillId="3" borderId="89" xfId="1" applyNumberFormat="1" applyFont="1" applyFill="1" applyBorder="1" applyAlignment="1">
      <alignment horizontal="left" vertical="center" wrapText="1"/>
    </xf>
    <xf numFmtId="49" fontId="8" fillId="2" borderId="91" xfId="0" applyNumberFormat="1" applyFont="1" applyFill="1" applyBorder="1" applyAlignment="1">
      <alignment vertical="center"/>
    </xf>
    <xf numFmtId="49" fontId="8" fillId="2" borderId="69" xfId="0" applyNumberFormat="1" applyFont="1" applyFill="1" applyBorder="1" applyAlignment="1">
      <alignment horizontal="left" vertical="center"/>
    </xf>
    <xf numFmtId="0" fontId="8" fillId="2" borderId="69" xfId="1" applyFont="1" applyFill="1" applyBorder="1" applyAlignment="1">
      <alignment vertical="center"/>
    </xf>
    <xf numFmtId="4" fontId="8" fillId="2" borderId="69" xfId="1" applyNumberFormat="1" applyFont="1" applyFill="1" applyBorder="1" applyAlignment="1">
      <alignment horizontal="center" vertical="center"/>
    </xf>
    <xf numFmtId="169" fontId="8" fillId="2" borderId="69" xfId="1" applyNumberFormat="1" applyFont="1" applyFill="1" applyBorder="1" applyAlignment="1">
      <alignment horizontal="center" vertical="center"/>
    </xf>
    <xf numFmtId="49" fontId="8" fillId="4" borderId="70" xfId="0" applyNumberFormat="1" applyFont="1" applyFill="1" applyBorder="1" applyAlignment="1">
      <alignment vertical="center"/>
    </xf>
    <xf numFmtId="49" fontId="8" fillId="4" borderId="91" xfId="0" applyNumberFormat="1" applyFont="1" applyFill="1" applyBorder="1" applyAlignment="1">
      <alignment vertical="center" wrapText="1"/>
    </xf>
    <xf numFmtId="4" fontId="8" fillId="4" borderId="69" xfId="0" applyNumberFormat="1" applyFont="1" applyFill="1" applyBorder="1" applyAlignment="1">
      <alignment horizontal="center" vertical="center"/>
    </xf>
    <xf numFmtId="169" fontId="8" fillId="4" borderId="69" xfId="0" applyNumberFormat="1" applyFont="1" applyFill="1" applyBorder="1" applyAlignment="1">
      <alignment horizontal="center" vertical="center"/>
    </xf>
    <xf numFmtId="49" fontId="8" fillId="4" borderId="89" xfId="0" applyNumberFormat="1" applyFont="1" applyFill="1" applyBorder="1" applyAlignment="1">
      <alignment vertical="center"/>
    </xf>
    <xf numFmtId="49" fontId="8" fillId="4" borderId="76" xfId="0" applyNumberFormat="1" applyFont="1" applyFill="1" applyBorder="1" applyAlignment="1">
      <alignment horizontal="center" vertical="center"/>
    </xf>
    <xf numFmtId="49" fontId="8" fillId="4" borderId="93" xfId="0" applyNumberFormat="1" applyFont="1" applyFill="1" applyBorder="1" applyAlignment="1">
      <alignment vertical="center"/>
    </xf>
    <xf numFmtId="4" fontId="8" fillId="4" borderId="76" xfId="0" applyNumberFormat="1" applyFont="1" applyFill="1" applyBorder="1" applyAlignment="1">
      <alignment horizontal="center" vertical="center"/>
    </xf>
    <xf numFmtId="169" fontId="8" fillId="4" borderId="76" xfId="0" applyNumberFormat="1" applyFont="1" applyFill="1" applyBorder="1" applyAlignment="1">
      <alignment horizontal="center" vertical="center"/>
    </xf>
    <xf numFmtId="49" fontId="7" fillId="3" borderId="55" xfId="1" applyNumberFormat="1" applyFont="1" applyFill="1" applyBorder="1" applyAlignment="1">
      <alignment horizontal="center" vertical="center" wrapText="1"/>
    </xf>
    <xf numFmtId="49" fontId="7" fillId="3" borderId="56" xfId="1" applyNumberFormat="1" applyFont="1" applyFill="1" applyBorder="1" applyAlignment="1">
      <alignment horizontal="center" vertical="center" wrapText="1"/>
    </xf>
    <xf numFmtId="0" fontId="7" fillId="3" borderId="56" xfId="1" applyFont="1" applyFill="1" applyBorder="1" applyAlignment="1">
      <alignment horizontal="left" vertical="center" wrapText="1"/>
    </xf>
    <xf numFmtId="0" fontId="7" fillId="3" borderId="56" xfId="1" applyFont="1" applyFill="1" applyBorder="1" applyAlignment="1">
      <alignment horizontal="center" vertical="center" wrapText="1"/>
    </xf>
    <xf numFmtId="4" fontId="7" fillId="3" borderId="56" xfId="1" applyNumberFormat="1" applyFont="1" applyFill="1" applyBorder="1" applyAlignment="1">
      <alignment horizontal="center" vertical="center" wrapText="1"/>
    </xf>
    <xf numFmtId="169" fontId="7" fillId="3" borderId="56" xfId="1" applyNumberFormat="1" applyFont="1" applyFill="1" applyBorder="1" applyAlignment="1">
      <alignment horizontal="center" vertical="center" wrapText="1"/>
    </xf>
    <xf numFmtId="0" fontId="7" fillId="3" borderId="78" xfId="1" applyFont="1" applyFill="1" applyBorder="1" applyAlignment="1">
      <alignment horizontal="left" vertical="center" wrapText="1"/>
    </xf>
    <xf numFmtId="0" fontId="8" fillId="2" borderId="69" xfId="1" applyFont="1" applyFill="1" applyBorder="1" applyAlignment="1">
      <alignment horizontal="center" vertical="center"/>
    </xf>
    <xf numFmtId="49" fontId="7" fillId="2" borderId="56" xfId="6" applyNumberFormat="1" applyFont="1" applyFill="1" applyBorder="1" applyAlignment="1">
      <alignment horizontal="center" vertical="center"/>
    </xf>
    <xf numFmtId="49" fontId="8" fillId="2" borderId="89" xfId="0" applyNumberFormat="1" applyFont="1" applyFill="1" applyBorder="1" applyAlignment="1">
      <alignment vertical="center"/>
    </xf>
    <xf numFmtId="49" fontId="9" fillId="2" borderId="76" xfId="0" applyNumberFormat="1" applyFont="1" applyFill="1" applyBorder="1" applyAlignment="1">
      <alignment horizontal="center" vertical="center"/>
    </xf>
    <xf numFmtId="0" fontId="8" fillId="2" borderId="76" xfId="1" applyFont="1" applyFill="1" applyBorder="1" applyAlignment="1">
      <alignment vertical="center"/>
    </xf>
    <xf numFmtId="4" fontId="8" fillId="2" borderId="76" xfId="1" applyNumberFormat="1" applyFont="1" applyFill="1" applyBorder="1" applyAlignment="1">
      <alignment horizontal="center" vertical="center"/>
    </xf>
    <xf numFmtId="169" fontId="8" fillId="2" borderId="76" xfId="1" applyNumberFormat="1" applyFont="1" applyFill="1" applyBorder="1" applyAlignment="1">
      <alignment horizontal="center" vertical="center"/>
    </xf>
    <xf numFmtId="0" fontId="7" fillId="0" borderId="78" xfId="0" applyFont="1" applyBorder="1" applyAlignment="1">
      <alignment vertical="center" wrapText="1"/>
    </xf>
    <xf numFmtId="49" fontId="7" fillId="2" borderId="69" xfId="6" applyNumberFormat="1" applyFont="1" applyFill="1" applyBorder="1" applyAlignment="1">
      <alignment horizontal="center" vertical="center"/>
    </xf>
    <xf numFmtId="0" fontId="8" fillId="16" borderId="69" xfId="0" applyFont="1" applyFill="1" applyBorder="1" applyAlignment="1">
      <alignment horizontal="center" vertical="center"/>
    </xf>
    <xf numFmtId="49" fontId="26" fillId="4" borderId="48" xfId="1" applyNumberFormat="1" applyFont="1" applyFill="1" applyBorder="1" applyAlignment="1">
      <alignment horizontal="left" vertical="center"/>
    </xf>
    <xf numFmtId="49" fontId="27" fillId="4" borderId="62" xfId="1" applyNumberFormat="1" applyFont="1" applyFill="1" applyBorder="1" applyAlignment="1">
      <alignment horizontal="center" vertical="center"/>
    </xf>
    <xf numFmtId="0" fontId="8" fillId="18" borderId="14" xfId="0" applyFont="1" applyFill="1" applyBorder="1" applyAlignment="1">
      <alignment horizontal="center" vertical="center" wrapText="1"/>
    </xf>
    <xf numFmtId="4" fontId="8" fillId="18" borderId="14" xfId="0" applyNumberFormat="1" applyFont="1" applyFill="1" applyBorder="1" applyAlignment="1">
      <alignment horizontal="center" vertical="center" wrapText="1"/>
    </xf>
    <xf numFmtId="167" fontId="8" fillId="18" borderId="14" xfId="0" applyNumberFormat="1" applyFont="1" applyFill="1" applyBorder="1" applyAlignment="1">
      <alignment horizontal="center" vertical="center" wrapText="1"/>
    </xf>
    <xf numFmtId="167" fontId="8" fillId="16" borderId="34" xfId="0" applyNumberFormat="1" applyFont="1" applyFill="1" applyBorder="1" applyAlignment="1">
      <alignment horizontal="center" vertical="center"/>
    </xf>
    <xf numFmtId="49" fontId="9" fillId="2" borderId="34" xfId="0" applyNumberFormat="1" applyFont="1" applyFill="1" applyBorder="1" applyAlignment="1">
      <alignment horizontal="center" vertical="center"/>
    </xf>
    <xf numFmtId="167" fontId="8" fillId="2" borderId="34" xfId="1" applyNumberFormat="1" applyFont="1" applyFill="1" applyBorder="1" applyAlignment="1">
      <alignment horizontal="center" vertical="center"/>
    </xf>
    <xf numFmtId="0" fontId="7" fillId="2" borderId="34" xfId="1" applyFont="1" applyFill="1" applyBorder="1" applyAlignment="1">
      <alignment horizontal="center" vertical="center"/>
    </xf>
    <xf numFmtId="4" fontId="7" fillId="2" borderId="34" xfId="2" applyNumberFormat="1" applyFont="1" applyFill="1" applyBorder="1" applyAlignment="1">
      <alignment horizontal="center" vertical="center" wrapText="1"/>
    </xf>
    <xf numFmtId="183" fontId="8" fillId="16" borderId="34" xfId="0" applyNumberFormat="1" applyFont="1" applyFill="1" applyBorder="1" applyAlignment="1">
      <alignment horizontal="center" vertical="center"/>
    </xf>
    <xf numFmtId="49" fontId="9" fillId="0" borderId="32" xfId="0" applyNumberFormat="1" applyFont="1" applyFill="1" applyBorder="1" applyAlignment="1">
      <alignment horizontal="left"/>
    </xf>
    <xf numFmtId="49" fontId="8" fillId="0" borderId="32" xfId="0" applyNumberFormat="1" applyFont="1" applyFill="1" applyBorder="1" applyAlignment="1">
      <alignment horizontal="left" vertical="center"/>
    </xf>
    <xf numFmtId="49" fontId="8" fillId="0" borderId="16" xfId="0" applyNumberFormat="1" applyFont="1" applyFill="1" applyBorder="1" applyAlignment="1">
      <alignment horizontal="left" vertical="center"/>
    </xf>
    <xf numFmtId="49" fontId="7" fillId="0" borderId="17" xfId="0" applyNumberFormat="1" applyFont="1" applyFill="1" applyBorder="1" applyAlignment="1">
      <alignment horizontal="center" vertical="center"/>
    </xf>
    <xf numFmtId="0" fontId="7" fillId="0" borderId="17" xfId="0" applyFont="1" applyBorder="1" applyAlignment="1">
      <alignment horizontal="left" vertical="center" wrapText="1"/>
    </xf>
    <xf numFmtId="0" fontId="7" fillId="0" borderId="17" xfId="0" applyFont="1" applyFill="1" applyBorder="1" applyAlignment="1">
      <alignment horizontal="center" vertical="center"/>
    </xf>
    <xf numFmtId="4" fontId="7" fillId="0" borderId="17" xfId="0" applyNumberFormat="1" applyFont="1" applyFill="1" applyBorder="1" applyAlignment="1">
      <alignment horizontal="center" vertical="center"/>
    </xf>
    <xf numFmtId="167" fontId="7" fillId="0" borderId="1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0" fontId="8" fillId="16" borderId="19" xfId="0" applyFont="1" applyFill="1" applyBorder="1" applyAlignment="1">
      <alignment vertical="center"/>
    </xf>
    <xf numFmtId="0" fontId="8" fillId="16" borderId="19" xfId="0" applyFont="1" applyFill="1" applyBorder="1" applyAlignment="1">
      <alignment horizontal="center" vertical="center"/>
    </xf>
    <xf numFmtId="4" fontId="8" fillId="16" borderId="19" xfId="0" applyNumberFormat="1" applyFont="1" applyFill="1" applyBorder="1" applyAlignment="1">
      <alignment horizontal="center" vertical="center"/>
    </xf>
    <xf numFmtId="167" fontId="8" fillId="16" borderId="19" xfId="0" applyNumberFormat="1" applyFont="1" applyFill="1" applyBorder="1" applyAlignment="1">
      <alignment horizontal="center" vertical="center"/>
    </xf>
    <xf numFmtId="169" fontId="24" fillId="0" borderId="0" xfId="3" applyNumberFormat="1" applyFont="1" applyFill="1" applyBorder="1" applyAlignment="1">
      <alignment horizontal="center" vertical="center" wrapText="1"/>
    </xf>
    <xf numFmtId="0" fontId="8" fillId="18" borderId="73" xfId="0" applyFont="1" applyFill="1" applyBorder="1" applyAlignment="1">
      <alignment horizontal="center" vertical="center" wrapText="1"/>
    </xf>
    <xf numFmtId="49" fontId="8" fillId="16" borderId="55" xfId="0" applyNumberFormat="1" applyFont="1" applyFill="1" applyBorder="1" applyAlignment="1">
      <alignment horizontal="left" vertical="center"/>
    </xf>
    <xf numFmtId="49" fontId="7" fillId="2" borderId="78" xfId="0" applyNumberFormat="1" applyFont="1" applyFill="1" applyBorder="1" applyAlignment="1">
      <alignment horizontal="center" vertical="center"/>
    </xf>
    <xf numFmtId="49" fontId="9" fillId="0" borderId="87" xfId="0" applyNumberFormat="1" applyFont="1" applyBorder="1" applyAlignment="1">
      <alignment horizontal="left"/>
    </xf>
    <xf numFmtId="49" fontId="7" fillId="3" borderId="86" xfId="0" applyNumberFormat="1" applyFont="1" applyFill="1" applyBorder="1" applyAlignment="1">
      <alignment horizontal="center" vertical="center"/>
    </xf>
    <xf numFmtId="169" fontId="7" fillId="0" borderId="69" xfId="0" applyNumberFormat="1" applyFont="1" applyBorder="1" applyAlignment="1">
      <alignment horizontal="center" vertical="center" wrapText="1"/>
    </xf>
    <xf numFmtId="49" fontId="8" fillId="16" borderId="89" xfId="0" applyNumberFormat="1" applyFont="1" applyFill="1" applyBorder="1" applyAlignment="1">
      <alignment horizontal="left" vertical="center"/>
    </xf>
    <xf numFmtId="49" fontId="7" fillId="2" borderId="75" xfId="0" applyNumberFormat="1" applyFont="1" applyFill="1" applyBorder="1" applyAlignment="1">
      <alignment horizontal="center" vertical="center"/>
    </xf>
    <xf numFmtId="0" fontId="8" fillId="16" borderId="76" xfId="0" applyFont="1" applyFill="1" applyBorder="1" applyAlignment="1">
      <alignment vertical="center"/>
    </xf>
    <xf numFmtId="169" fontId="8" fillId="16" borderId="94" xfId="0" applyNumberFormat="1" applyFont="1" applyFill="1" applyBorder="1" applyAlignment="1">
      <alignment horizontal="center" vertical="center"/>
    </xf>
    <xf numFmtId="49" fontId="7" fillId="3" borderId="10" xfId="0" applyNumberFormat="1" applyFont="1" applyFill="1" applyBorder="1" applyAlignment="1">
      <alignment horizontal="center" vertical="center"/>
    </xf>
    <xf numFmtId="0" fontId="7" fillId="0" borderId="10" xfId="0" applyFont="1" applyBorder="1" applyAlignment="1">
      <alignment vertical="center" wrapText="1"/>
    </xf>
    <xf numFmtId="0" fontId="7" fillId="0" borderId="10" xfId="0" applyFont="1" applyBorder="1" applyAlignment="1">
      <alignment horizontal="center" vertical="center"/>
    </xf>
    <xf numFmtId="4" fontId="7" fillId="0" borderId="10" xfId="0" applyNumberFormat="1" applyFont="1" applyBorder="1" applyAlignment="1">
      <alignment horizontal="center" vertical="center" wrapText="1"/>
    </xf>
    <xf numFmtId="49" fontId="9" fillId="0" borderId="74" xfId="0" applyNumberFormat="1" applyFont="1" applyBorder="1" applyAlignment="1">
      <alignment horizontal="left"/>
    </xf>
    <xf numFmtId="49" fontId="7" fillId="3" borderId="75" xfId="0" applyNumberFormat="1" applyFont="1" applyFill="1" applyBorder="1" applyAlignment="1">
      <alignment horizontal="center" vertical="center"/>
    </xf>
    <xf numFmtId="0" fontId="7" fillId="0" borderId="76" xfId="1" applyFont="1" applyBorder="1" applyAlignment="1">
      <alignment horizontal="center" vertical="center"/>
    </xf>
    <xf numFmtId="4" fontId="7" fillId="0" borderId="76" xfId="2" applyNumberFormat="1" applyFont="1" applyFill="1" applyBorder="1" applyAlignment="1">
      <alignment horizontal="center" vertical="center" wrapText="1"/>
    </xf>
    <xf numFmtId="169" fontId="7" fillId="0" borderId="76" xfId="3" applyNumberFormat="1" applyFont="1" applyBorder="1" applyAlignment="1">
      <alignment horizontal="center" vertical="center" wrapText="1"/>
    </xf>
    <xf numFmtId="0" fontId="7" fillId="2" borderId="56" xfId="1" applyFont="1" applyFill="1" applyBorder="1" applyAlignment="1">
      <alignment horizontal="center" vertical="center"/>
    </xf>
    <xf numFmtId="4" fontId="7" fillId="2" borderId="56" xfId="2" applyNumberFormat="1" applyFont="1" applyFill="1" applyBorder="1" applyAlignment="1">
      <alignment horizontal="center" vertical="center" wrapText="1"/>
    </xf>
    <xf numFmtId="167" fontId="8" fillId="16" borderId="56" xfId="0" applyNumberFormat="1" applyFont="1" applyFill="1" applyBorder="1" applyAlignment="1">
      <alignment horizontal="center" vertical="center"/>
    </xf>
    <xf numFmtId="167" fontId="7" fillId="0" borderId="34" xfId="3" applyNumberFormat="1" applyFont="1" applyBorder="1" applyAlignment="1">
      <alignment horizontal="right" vertical="center" wrapText="1"/>
    </xf>
    <xf numFmtId="49" fontId="7" fillId="0" borderId="79" xfId="0" applyNumberFormat="1" applyFont="1" applyFill="1" applyBorder="1" applyAlignment="1">
      <alignment horizontal="center" vertical="center"/>
    </xf>
    <xf numFmtId="0" fontId="7" fillId="0" borderId="67" xfId="0" applyFont="1" applyFill="1" applyBorder="1" applyAlignment="1">
      <alignment horizontal="center" vertical="center"/>
    </xf>
    <xf numFmtId="4" fontId="7" fillId="0" borderId="67" xfId="0" applyNumberFormat="1" applyFont="1" applyFill="1" applyBorder="1" applyAlignment="1">
      <alignment horizontal="center" vertical="center"/>
    </xf>
    <xf numFmtId="169" fontId="7" fillId="0" borderId="67" xfId="0" applyNumberFormat="1" applyFont="1" applyFill="1" applyBorder="1" applyAlignment="1">
      <alignment horizontal="center" vertical="center"/>
    </xf>
    <xf numFmtId="49" fontId="8" fillId="16" borderId="62" xfId="0" applyNumberFormat="1" applyFont="1" applyFill="1" applyBorder="1" applyAlignment="1">
      <alignment horizontal="left" vertical="center"/>
    </xf>
    <xf numFmtId="49" fontId="7" fillId="2" borderId="59" xfId="0" applyNumberFormat="1" applyFont="1" applyFill="1" applyBorder="1" applyAlignment="1">
      <alignment horizontal="center" vertical="center"/>
    </xf>
    <xf numFmtId="0" fontId="8" fillId="16" borderId="60" xfId="0" applyFont="1" applyFill="1" applyBorder="1" applyAlignment="1">
      <alignment horizontal="center" vertical="center"/>
    </xf>
    <xf numFmtId="49" fontId="9" fillId="0" borderId="0" xfId="0" applyNumberFormat="1" applyFont="1" applyAlignment="1">
      <alignment horizontal="left"/>
    </xf>
    <xf numFmtId="4" fontId="24" fillId="0" borderId="0" xfId="0" applyNumberFormat="1" applyFont="1" applyAlignment="1">
      <alignment horizontal="center" vertical="center"/>
    </xf>
    <xf numFmtId="49" fontId="5" fillId="0" borderId="0" xfId="1" applyNumberFormat="1" applyFont="1" applyAlignment="1">
      <alignment horizontal="center" vertical="center"/>
    </xf>
    <xf numFmtId="0" fontId="11" fillId="0" borderId="33" xfId="8" applyFont="1" applyBorder="1" applyAlignment="1">
      <alignment horizontal="justify" vertical="center"/>
    </xf>
    <xf numFmtId="9" fontId="5" fillId="0" borderId="35" xfId="9" applyNumberFormat="1" applyFont="1" applyBorder="1" applyAlignment="1">
      <alignment horizontal="center" vertical="center"/>
    </xf>
    <xf numFmtId="4" fontId="5" fillId="0" borderId="35" xfId="9" applyNumberFormat="1" applyFont="1" applyBorder="1" applyAlignment="1">
      <alignment horizontal="center" vertical="center"/>
    </xf>
    <xf numFmtId="0" fontId="5" fillId="0" borderId="2" xfId="8" applyFont="1" applyBorder="1" applyAlignment="1">
      <alignment vertical="center"/>
    </xf>
    <xf numFmtId="0" fontId="11" fillId="0" borderId="58" xfId="8" applyFont="1" applyBorder="1" applyAlignment="1">
      <alignment horizontal="justify" vertical="center"/>
    </xf>
    <xf numFmtId="9" fontId="5" fillId="0" borderId="96" xfId="9" applyNumberFormat="1" applyFont="1" applyBorder="1" applyAlignment="1">
      <alignment horizontal="center" vertical="center"/>
    </xf>
    <xf numFmtId="4" fontId="11" fillId="0" borderId="96" xfId="9" applyNumberFormat="1" applyFont="1" applyBorder="1" applyAlignment="1">
      <alignment horizontal="center" vertical="center"/>
    </xf>
    <xf numFmtId="0" fontId="5" fillId="0" borderId="97" xfId="8" applyFont="1" applyBorder="1" applyAlignment="1">
      <alignment vertical="center"/>
    </xf>
    <xf numFmtId="181" fontId="11" fillId="3" borderId="34" xfId="17" applyNumberFormat="1" applyFont="1" applyFill="1" applyBorder="1" applyAlignment="1">
      <alignment horizontal="center" vertical="center"/>
    </xf>
    <xf numFmtId="184" fontId="9" fillId="0" borderId="0" xfId="20" applyNumberFormat="1" applyFont="1" applyAlignment="1">
      <alignment horizontal="center"/>
    </xf>
    <xf numFmtId="49" fontId="8" fillId="18" borderId="56" xfId="0" applyNumberFormat="1" applyFont="1" applyFill="1" applyBorder="1" applyAlignment="1">
      <alignment vertical="center" wrapText="1"/>
    </xf>
    <xf numFmtId="0" fontId="8" fillId="18" borderId="56" xfId="0" applyFont="1" applyFill="1" applyBorder="1" applyAlignment="1">
      <alignment vertical="center" wrapText="1"/>
    </xf>
    <xf numFmtId="0" fontId="8" fillId="18" borderId="56" xfId="0" applyFont="1" applyFill="1" applyBorder="1" applyAlignment="1">
      <alignment horizontal="center" vertical="center" wrapText="1"/>
    </xf>
    <xf numFmtId="4" fontId="8" fillId="18" borderId="56" xfId="0" applyNumberFormat="1" applyFont="1" applyFill="1" applyBorder="1" applyAlignment="1">
      <alignment horizontal="center" vertical="center" wrapText="1"/>
    </xf>
    <xf numFmtId="169" fontId="8" fillId="18" borderId="56" xfId="0" applyNumberFormat="1" applyFont="1" applyFill="1" applyBorder="1" applyAlignment="1">
      <alignment vertical="center" wrapText="1"/>
    </xf>
    <xf numFmtId="49" fontId="8" fillId="2" borderId="56" xfId="0" applyNumberFormat="1" applyFont="1" applyFill="1" applyBorder="1" applyAlignment="1">
      <alignment vertical="center"/>
    </xf>
    <xf numFmtId="49" fontId="9" fillId="0" borderId="11" xfId="0" applyNumberFormat="1" applyFont="1" applyBorder="1" applyAlignment="1">
      <alignment horizontal="left"/>
    </xf>
    <xf numFmtId="49" fontId="7" fillId="0" borderId="56" xfId="1" applyNumberFormat="1" applyFont="1" applyBorder="1" applyAlignment="1">
      <alignment horizontal="center" vertical="center"/>
    </xf>
    <xf numFmtId="169" fontId="8" fillId="2" borderId="56" xfId="1" applyNumberFormat="1" applyFont="1" applyFill="1" applyBorder="1" applyAlignment="1">
      <alignment vertical="center"/>
    </xf>
    <xf numFmtId="49" fontId="7" fillId="0" borderId="56" xfId="0" applyNumberFormat="1" applyFont="1" applyBorder="1" applyAlignment="1">
      <alignment vertical="center"/>
    </xf>
    <xf numFmtId="49" fontId="8" fillId="3" borderId="56" xfId="0" applyNumberFormat="1" applyFont="1" applyFill="1" applyBorder="1" applyAlignment="1">
      <alignment vertical="center"/>
    </xf>
    <xf numFmtId="49" fontId="8" fillId="4" borderId="56" xfId="0" applyNumberFormat="1" applyFont="1" applyFill="1" applyBorder="1" applyAlignment="1">
      <alignment vertical="center"/>
    </xf>
    <xf numFmtId="0" fontId="7" fillId="4" borderId="56" xfId="0" applyFont="1" applyFill="1" applyBorder="1" applyAlignment="1">
      <alignment horizontal="left" vertical="center" wrapText="1"/>
    </xf>
    <xf numFmtId="49" fontId="7" fillId="4" borderId="56" xfId="0" applyNumberFormat="1" applyFont="1" applyFill="1" applyBorder="1" applyAlignment="1">
      <alignment vertical="center"/>
    </xf>
    <xf numFmtId="0" fontId="7" fillId="4" borderId="56" xfId="0" applyFont="1" applyFill="1" applyBorder="1" applyAlignment="1">
      <alignment vertical="center"/>
    </xf>
    <xf numFmtId="0" fontId="7" fillId="4" borderId="56" xfId="0" applyFont="1" applyFill="1" applyBorder="1" applyAlignment="1">
      <alignment vertical="center" wrapText="1"/>
    </xf>
    <xf numFmtId="0" fontId="7" fillId="4" borderId="56" xfId="0" applyFont="1" applyFill="1" applyBorder="1" applyAlignment="1">
      <alignment horizontal="center" vertical="center"/>
    </xf>
    <xf numFmtId="4" fontId="7" fillId="4" borderId="56" xfId="0" applyNumberFormat="1" applyFont="1" applyFill="1" applyBorder="1" applyAlignment="1">
      <alignment horizontal="center" vertical="center" wrapText="1"/>
    </xf>
    <xf numFmtId="169" fontId="7" fillId="4" borderId="56" xfId="0" applyNumberFormat="1" applyFont="1" applyFill="1" applyBorder="1" applyAlignment="1">
      <alignment vertical="center" wrapText="1"/>
    </xf>
    <xf numFmtId="0" fontId="8" fillId="2" borderId="33" xfId="6" applyFont="1" applyFill="1" applyBorder="1" applyAlignment="1">
      <alignment vertical="center"/>
    </xf>
    <xf numFmtId="0" fontId="8" fillId="2" borderId="35" xfId="6" applyFont="1" applyFill="1" applyBorder="1" applyAlignment="1">
      <alignment vertical="center"/>
    </xf>
    <xf numFmtId="0" fontId="8" fillId="2" borderId="2" xfId="6" applyFont="1" applyFill="1" applyBorder="1" applyAlignment="1">
      <alignment vertical="center"/>
    </xf>
    <xf numFmtId="167" fontId="0" fillId="0" borderId="0" xfId="0" applyNumberFormat="1" applyFill="1"/>
    <xf numFmtId="169" fontId="9" fillId="0" borderId="34" xfId="0" applyNumberFormat="1" applyFont="1" applyBorder="1"/>
    <xf numFmtId="169" fontId="8" fillId="3" borderId="54" xfId="1" applyNumberFormat="1" applyFont="1" applyFill="1" applyBorder="1" applyAlignment="1">
      <alignment horizontal="center" vertical="center" wrapText="1"/>
    </xf>
    <xf numFmtId="169" fontId="8" fillId="2" borderId="12" xfId="1" applyNumberFormat="1" applyFont="1" applyFill="1" applyBorder="1" applyAlignment="1">
      <alignment horizontal="center" vertical="center"/>
    </xf>
    <xf numFmtId="169" fontId="9" fillId="0" borderId="12" xfId="0" applyNumberFormat="1" applyFont="1" applyFill="1" applyBorder="1" applyAlignment="1">
      <alignment vertical="center"/>
    </xf>
    <xf numFmtId="169" fontId="8" fillId="16" borderId="57" xfId="0" applyNumberFormat="1" applyFont="1" applyFill="1" applyBorder="1" applyAlignment="1">
      <alignment vertical="center"/>
    </xf>
    <xf numFmtId="169" fontId="7" fillId="0" borderId="57" xfId="3" applyNumberFormat="1" applyFont="1" applyBorder="1" applyAlignment="1">
      <alignment horizontal="right" vertical="center" wrapText="1"/>
    </xf>
    <xf numFmtId="169" fontId="8" fillId="2" borderId="12" xfId="1" applyNumberFormat="1" applyFont="1" applyFill="1" applyBorder="1" applyAlignment="1">
      <alignment vertical="center"/>
    </xf>
    <xf numFmtId="169" fontId="9" fillId="0" borderId="12" xfId="0" applyNumberFormat="1" applyFont="1" applyBorder="1" applyAlignment="1">
      <alignment vertical="center"/>
    </xf>
    <xf numFmtId="169" fontId="8" fillId="2" borderId="57" xfId="6" applyNumberFormat="1" applyFont="1" applyFill="1" applyBorder="1" applyAlignment="1">
      <alignment vertical="center"/>
    </xf>
    <xf numFmtId="169" fontId="7" fillId="0" borderId="12" xfId="3" applyNumberFormat="1" applyFont="1" applyBorder="1" applyAlignment="1">
      <alignment horizontal="right" vertical="center" wrapText="1"/>
    </xf>
    <xf numFmtId="169" fontId="9" fillId="0" borderId="20" xfId="0" applyNumberFormat="1" applyFont="1" applyBorder="1" applyAlignment="1">
      <alignment vertical="center"/>
    </xf>
    <xf numFmtId="169" fontId="8" fillId="16" borderId="61" xfId="0" applyNumberFormat="1" applyFont="1" applyFill="1" applyBorder="1" applyAlignment="1">
      <alignment vertical="center"/>
    </xf>
    <xf numFmtId="169" fontId="8" fillId="0" borderId="0" xfId="0" applyNumberFormat="1" applyFont="1" applyFill="1" applyBorder="1" applyAlignment="1">
      <alignment vertical="center"/>
    </xf>
    <xf numFmtId="169" fontId="8" fillId="3" borderId="65" xfId="6" applyNumberFormat="1" applyFont="1" applyFill="1" applyBorder="1" applyAlignment="1">
      <alignment horizontal="center" vertical="center" wrapText="1"/>
    </xf>
    <xf numFmtId="169" fontId="7" fillId="0" borderId="68" xfId="3" applyNumberFormat="1" applyFont="1" applyBorder="1" applyAlignment="1">
      <alignment horizontal="right" vertical="center" wrapText="1"/>
    </xf>
    <xf numFmtId="169" fontId="8" fillId="4" borderId="61" xfId="2" applyNumberFormat="1" applyFont="1" applyFill="1" applyBorder="1" applyAlignment="1">
      <alignment horizontal="right" vertical="center"/>
    </xf>
    <xf numFmtId="169" fontId="7" fillId="0" borderId="71" xfId="3" applyNumberFormat="1" applyFont="1" applyBorder="1" applyAlignment="1">
      <alignment horizontal="right" vertical="center" wrapText="1"/>
    </xf>
    <xf numFmtId="169" fontId="7" fillId="0" borderId="20" xfId="3" applyNumberFormat="1" applyFont="1" applyBorder="1" applyAlignment="1">
      <alignment horizontal="right" vertical="center" wrapText="1"/>
    </xf>
    <xf numFmtId="169" fontId="8" fillId="0" borderId="0" xfId="6" applyNumberFormat="1" applyFont="1" applyBorder="1" applyAlignment="1">
      <alignment vertical="center"/>
    </xf>
    <xf numFmtId="169" fontId="8" fillId="18" borderId="72" xfId="0" applyNumberFormat="1" applyFont="1" applyFill="1" applyBorder="1" applyAlignment="1">
      <alignment horizontal="center" vertical="center" wrapText="1"/>
    </xf>
    <xf numFmtId="169" fontId="8" fillId="16" borderId="65" xfId="0" applyNumberFormat="1" applyFont="1" applyFill="1" applyBorder="1" applyAlignment="1">
      <alignment horizontal="center" vertical="center"/>
    </xf>
    <xf numFmtId="169" fontId="8" fillId="16" borderId="77" xfId="0" applyNumberFormat="1" applyFont="1" applyFill="1" applyBorder="1" applyAlignment="1">
      <alignment horizontal="center" vertical="center"/>
    </xf>
    <xf numFmtId="169" fontId="8" fillId="16" borderId="57" xfId="0" applyNumberFormat="1" applyFont="1" applyFill="1" applyBorder="1" applyAlignment="1">
      <alignment horizontal="center" vertical="center"/>
    </xf>
    <xf numFmtId="169" fontId="7" fillId="0" borderId="77" xfId="3" applyNumberFormat="1" applyFont="1" applyBorder="1" applyAlignment="1">
      <alignment horizontal="right" vertical="center" wrapText="1"/>
    </xf>
    <xf numFmtId="169" fontId="7" fillId="0" borderId="67" xfId="3" applyNumberFormat="1" applyFont="1" applyBorder="1" applyAlignment="1">
      <alignment horizontal="right" vertical="center" wrapText="1"/>
    </xf>
    <xf numFmtId="169" fontId="8" fillId="0" borderId="0" xfId="2" applyNumberFormat="1" applyFont="1" applyFill="1" applyBorder="1" applyAlignment="1">
      <alignment horizontal="right" vertical="center"/>
    </xf>
    <xf numFmtId="169" fontId="8" fillId="3" borderId="15" xfId="1" applyNumberFormat="1" applyFont="1" applyFill="1" applyBorder="1" applyAlignment="1">
      <alignment horizontal="center" vertical="center" wrapText="1"/>
    </xf>
    <xf numFmtId="169" fontId="8" fillId="4" borderId="12" xfId="0" applyNumberFormat="1" applyFont="1" applyFill="1" applyBorder="1" applyAlignment="1">
      <alignment horizontal="center" vertical="center"/>
    </xf>
    <xf numFmtId="169" fontId="8" fillId="4" borderId="72" xfId="2" applyNumberFormat="1" applyFont="1" applyFill="1" applyBorder="1" applyAlignment="1">
      <alignment horizontal="right" vertical="center"/>
    </xf>
    <xf numFmtId="169" fontId="8" fillId="3" borderId="83" xfId="1" applyNumberFormat="1" applyFont="1" applyFill="1" applyBorder="1" applyAlignment="1">
      <alignment horizontal="center" vertical="center" wrapText="1"/>
    </xf>
    <xf numFmtId="169" fontId="8" fillId="4" borderId="65" xfId="0" applyNumberFormat="1" applyFont="1" applyFill="1" applyBorder="1" applyAlignment="1">
      <alignment horizontal="center" vertical="center"/>
    </xf>
    <xf numFmtId="169" fontId="8" fillId="4" borderId="57" xfId="0" applyNumberFormat="1" applyFont="1" applyFill="1" applyBorder="1" applyAlignment="1">
      <alignment horizontal="center" vertical="center"/>
    </xf>
    <xf numFmtId="169" fontId="8" fillId="16" borderId="12" xfId="0" applyNumberFormat="1" applyFont="1" applyFill="1" applyBorder="1" applyAlignment="1">
      <alignment vertical="center"/>
    </xf>
    <xf numFmtId="169" fontId="7" fillId="0" borderId="88" xfId="3" applyNumberFormat="1" applyFont="1" applyBorder="1" applyAlignment="1">
      <alignment horizontal="right" vertical="center" wrapText="1"/>
    </xf>
    <xf numFmtId="169" fontId="26" fillId="4" borderId="72" xfId="3" applyNumberFormat="1" applyFont="1" applyFill="1" applyBorder="1" applyAlignment="1">
      <alignment horizontal="right" vertical="center" wrapText="1"/>
    </xf>
    <xf numFmtId="169" fontId="8" fillId="6" borderId="72" xfId="2" applyNumberFormat="1" applyFont="1" applyFill="1" applyBorder="1" applyAlignment="1">
      <alignment horizontal="right" vertical="center"/>
    </xf>
    <xf numFmtId="169" fontId="8" fillId="3" borderId="65" xfId="1" applyNumberFormat="1" applyFont="1" applyFill="1" applyBorder="1" applyAlignment="1">
      <alignment horizontal="center" vertical="center" wrapText="1"/>
    </xf>
    <xf numFmtId="169" fontId="8" fillId="2" borderId="57" xfId="1" applyNumberFormat="1" applyFont="1" applyFill="1" applyBorder="1" applyAlignment="1">
      <alignment vertical="center"/>
    </xf>
    <xf numFmtId="169" fontId="8" fillId="4" borderId="57" xfId="1" applyNumberFormat="1" applyFont="1" applyFill="1" applyBorder="1" applyAlignment="1">
      <alignment vertical="center"/>
    </xf>
    <xf numFmtId="169" fontId="8" fillId="18" borderId="65" xfId="0" applyNumberFormat="1" applyFont="1" applyFill="1" applyBorder="1" applyAlignment="1">
      <alignment horizontal="center" vertical="center" wrapText="1"/>
    </xf>
    <xf numFmtId="169" fontId="8" fillId="16" borderId="71" xfId="0" applyNumberFormat="1" applyFont="1" applyFill="1" applyBorder="1" applyAlignment="1">
      <alignment vertical="center"/>
    </xf>
    <xf numFmtId="169" fontId="8" fillId="2" borderId="71" xfId="1" applyNumberFormat="1" applyFont="1" applyFill="1" applyBorder="1" applyAlignment="1">
      <alignment horizontal="center" vertical="center"/>
    </xf>
    <xf numFmtId="169" fontId="8" fillId="4" borderId="71" xfId="0" applyNumberFormat="1" applyFont="1" applyFill="1" applyBorder="1" applyAlignment="1">
      <alignment horizontal="center" vertical="center"/>
    </xf>
    <xf numFmtId="169" fontId="8" fillId="4" borderId="77" xfId="0" applyNumberFormat="1" applyFont="1" applyFill="1" applyBorder="1" applyAlignment="1">
      <alignment horizontal="center" vertical="center"/>
    </xf>
    <xf numFmtId="169" fontId="8" fillId="2" borderId="71" xfId="1" applyNumberFormat="1" applyFont="1" applyFill="1" applyBorder="1" applyAlignment="1">
      <alignment vertical="center"/>
    </xf>
    <xf numFmtId="169" fontId="8" fillId="2" borderId="57" xfId="1" applyNumberFormat="1" applyFont="1" applyFill="1" applyBorder="1" applyAlignment="1">
      <alignment horizontal="center" vertical="center"/>
    </xf>
    <xf numFmtId="169" fontId="8" fillId="2" borderId="77" xfId="1" applyNumberFormat="1" applyFont="1" applyFill="1" applyBorder="1" applyAlignment="1">
      <alignment vertical="center"/>
    </xf>
    <xf numFmtId="169" fontId="26" fillId="4" borderId="61" xfId="3" applyNumberFormat="1" applyFont="1" applyFill="1" applyBorder="1" applyAlignment="1">
      <alignment horizontal="right" vertical="center" wrapText="1"/>
    </xf>
    <xf numFmtId="169" fontId="26" fillId="0" borderId="0" xfId="3" applyNumberFormat="1" applyFont="1" applyFill="1" applyBorder="1" applyAlignment="1">
      <alignment horizontal="right" vertical="center" wrapText="1"/>
    </xf>
    <xf numFmtId="169" fontId="8" fillId="18" borderId="15" xfId="0" applyNumberFormat="1" applyFont="1" applyFill="1" applyBorder="1" applyAlignment="1">
      <alignment horizontal="center" vertical="center" wrapText="1"/>
    </xf>
    <xf numFmtId="169" fontId="8" fillId="16" borderId="12" xfId="0" applyNumberFormat="1" applyFont="1" applyFill="1" applyBorder="1" applyAlignment="1">
      <alignment horizontal="center" vertical="center"/>
    </xf>
    <xf numFmtId="169" fontId="8" fillId="16" borderId="72" xfId="0" applyNumberFormat="1" applyFont="1" applyFill="1" applyBorder="1" applyAlignment="1">
      <alignment vertical="center"/>
    </xf>
    <xf numFmtId="169" fontId="7" fillId="0" borderId="95" xfId="3" applyNumberFormat="1" applyFont="1" applyBorder="1" applyAlignment="1">
      <alignment horizontal="right" vertical="center" wrapText="1"/>
    </xf>
    <xf numFmtId="169" fontId="12" fillId="2" borderId="20" xfId="6" applyNumberFormat="1" applyFont="1" applyFill="1" applyBorder="1" applyAlignment="1">
      <alignment vertical="center"/>
    </xf>
    <xf numFmtId="169" fontId="0" fillId="0" borderId="0" xfId="0" applyNumberFormat="1" applyAlignment="1">
      <alignment vertical="center"/>
    </xf>
    <xf numFmtId="169" fontId="5" fillId="0" borderId="15" xfId="9" applyNumberFormat="1" applyFont="1" applyBorder="1" applyAlignment="1">
      <alignment vertical="center"/>
    </xf>
    <xf numFmtId="169" fontId="12" fillId="2" borderId="50" xfId="6" applyNumberFormat="1" applyFont="1" applyFill="1" applyBorder="1" applyAlignment="1">
      <alignment vertical="center"/>
    </xf>
    <xf numFmtId="169" fontId="11" fillId="0" borderId="0" xfId="9" applyNumberFormat="1" applyFont="1" applyBorder="1" applyAlignment="1">
      <alignment vertical="center"/>
    </xf>
    <xf numFmtId="169" fontId="11" fillId="3" borderId="12" xfId="17" applyNumberFormat="1" applyFont="1" applyFill="1" applyBorder="1" applyAlignment="1">
      <alignment horizontal="center" vertical="center"/>
    </xf>
    <xf numFmtId="169" fontId="5" fillId="8" borderId="12" xfId="16" applyNumberFormat="1" applyFont="1" applyFill="1" applyBorder="1" applyAlignment="1">
      <alignment horizontal="center" vertical="center"/>
    </xf>
    <xf numFmtId="169" fontId="8" fillId="4" borderId="56" xfId="0" applyNumberFormat="1" applyFont="1" applyFill="1" applyBorder="1" applyAlignment="1">
      <alignment vertical="center"/>
    </xf>
    <xf numFmtId="0" fontId="8" fillId="17" borderId="62" xfId="6" applyFont="1" applyFill="1" applyBorder="1" applyAlignment="1">
      <alignment horizontal="center" vertical="center" wrapText="1"/>
    </xf>
    <xf numFmtId="0" fontId="8" fillId="17" borderId="60" xfId="6" applyFont="1" applyFill="1" applyBorder="1" applyAlignment="1">
      <alignment horizontal="center" vertical="center" wrapText="1"/>
    </xf>
    <xf numFmtId="0" fontId="8" fillId="17" borderId="61" xfId="6" applyFont="1" applyFill="1" applyBorder="1" applyAlignment="1">
      <alignment horizontal="center" vertical="center" wrapText="1"/>
    </xf>
    <xf numFmtId="0" fontId="10" fillId="0" borderId="8" xfId="0" applyFont="1" applyBorder="1" applyAlignment="1">
      <alignment horizontal="center" vertical="center"/>
    </xf>
    <xf numFmtId="0" fontId="10" fillId="0" borderId="35" xfId="0" applyFont="1" applyBorder="1" applyAlignment="1">
      <alignment horizontal="center" vertical="center"/>
    </xf>
    <xf numFmtId="0" fontId="10" fillId="0" borderId="2" xfId="0" applyFont="1" applyBorder="1" applyAlignment="1">
      <alignment horizontal="center" vertical="center"/>
    </xf>
    <xf numFmtId="0" fontId="9" fillId="5" borderId="42" xfId="0" applyFont="1" applyFill="1" applyBorder="1" applyAlignment="1">
      <alignment horizontal="left" wrapText="1"/>
    </xf>
    <xf numFmtId="0" fontId="9" fillId="5" borderId="6" xfId="0" applyFont="1" applyFill="1" applyBorder="1" applyAlignment="1">
      <alignment horizontal="left" wrapText="1"/>
    </xf>
    <xf numFmtId="0" fontId="9" fillId="5" borderId="43" xfId="0" applyFont="1" applyFill="1" applyBorder="1" applyAlignment="1">
      <alignment horizontal="left" wrapText="1"/>
    </xf>
    <xf numFmtId="0" fontId="9" fillId="5" borderId="44" xfId="0" applyFont="1" applyFill="1" applyBorder="1" applyAlignment="1">
      <alignment horizontal="left" wrapText="1"/>
    </xf>
    <xf numFmtId="0" fontId="9" fillId="5" borderId="0" xfId="0" applyFont="1" applyFill="1" applyBorder="1" applyAlignment="1">
      <alignment horizontal="left" wrapText="1"/>
    </xf>
    <xf numFmtId="0" fontId="9" fillId="5" borderId="45" xfId="0" applyFont="1" applyFill="1" applyBorder="1" applyAlignment="1">
      <alignment horizontal="left" wrapText="1"/>
    </xf>
    <xf numFmtId="0" fontId="9" fillId="5" borderId="46" xfId="0" applyFont="1" applyFill="1" applyBorder="1" applyAlignment="1">
      <alignment horizontal="left" wrapText="1"/>
    </xf>
    <xf numFmtId="0" fontId="9" fillId="5" borderId="7" xfId="0" applyFont="1" applyFill="1" applyBorder="1" applyAlignment="1">
      <alignment horizontal="left" wrapText="1"/>
    </xf>
    <xf numFmtId="0" fontId="9" fillId="5" borderId="47" xfId="0" applyFont="1" applyFill="1" applyBorder="1" applyAlignment="1">
      <alignment horizontal="left" wrapText="1"/>
    </xf>
    <xf numFmtId="0" fontId="9" fillId="6" borderId="34" xfId="0" applyFont="1" applyFill="1" applyBorder="1" applyAlignment="1">
      <alignment horizontal="left" vertical="center" wrapText="1"/>
    </xf>
    <xf numFmtId="0" fontId="9" fillId="6" borderId="10" xfId="0" applyFont="1" applyFill="1" applyBorder="1" applyAlignment="1">
      <alignment horizontal="left" vertical="center" wrapText="1"/>
    </xf>
    <xf numFmtId="0" fontId="8" fillId="15" borderId="48" xfId="0" applyFont="1" applyFill="1" applyBorder="1" applyAlignment="1">
      <alignment horizontal="center" vertical="center" wrapText="1"/>
    </xf>
    <xf numFmtId="0" fontId="8" fillId="15" borderId="49" xfId="0" applyFont="1" applyFill="1" applyBorder="1" applyAlignment="1">
      <alignment horizontal="center" vertical="center" wrapText="1"/>
    </xf>
    <xf numFmtId="0" fontId="8" fillId="15" borderId="50" xfId="0" applyFont="1" applyFill="1" applyBorder="1" applyAlignment="1">
      <alignment horizontal="center" vertical="center" wrapText="1"/>
    </xf>
    <xf numFmtId="49" fontId="8" fillId="2" borderId="48" xfId="0" applyNumberFormat="1" applyFont="1" applyFill="1" applyBorder="1" applyAlignment="1">
      <alignment horizontal="center" vertical="center"/>
    </xf>
    <xf numFmtId="49" fontId="8" fillId="2" borderId="59" xfId="0" applyNumberFormat="1" applyFont="1" applyFill="1" applyBorder="1" applyAlignment="1">
      <alignment horizontal="center" vertical="center"/>
    </xf>
    <xf numFmtId="0" fontId="8" fillId="4" borderId="48" xfId="6" applyFont="1" applyFill="1" applyBorder="1" applyAlignment="1">
      <alignment horizontal="left" vertical="center" wrapText="1"/>
    </xf>
    <xf numFmtId="0" fontId="8" fillId="4" borderId="49" xfId="6" applyFont="1" applyFill="1" applyBorder="1" applyAlignment="1">
      <alignment horizontal="left" vertical="center" wrapText="1"/>
    </xf>
    <xf numFmtId="0" fontId="8" fillId="4" borderId="50" xfId="6" applyFont="1" applyFill="1" applyBorder="1" applyAlignment="1">
      <alignment horizontal="left" vertical="center" wrapText="1"/>
    </xf>
    <xf numFmtId="49" fontId="7" fillId="4" borderId="48" xfId="6" applyNumberFormat="1" applyFont="1" applyFill="1" applyBorder="1" applyAlignment="1">
      <alignment horizontal="center" vertical="center" wrapText="1"/>
    </xf>
    <xf numFmtId="49" fontId="7" fillId="4" borderId="59" xfId="6" applyNumberFormat="1" applyFont="1" applyFill="1" applyBorder="1" applyAlignment="1">
      <alignment horizontal="center" vertical="center" wrapText="1"/>
    </xf>
    <xf numFmtId="0" fontId="13" fillId="15" borderId="49" xfId="0" applyFont="1" applyFill="1" applyBorder="1" applyAlignment="1">
      <alignment horizontal="center" vertical="center" wrapText="1"/>
    </xf>
    <xf numFmtId="0" fontId="8" fillId="16" borderId="80" xfId="0" applyFont="1" applyFill="1" applyBorder="1" applyAlignment="1">
      <alignment horizontal="center" vertical="center"/>
    </xf>
    <xf numFmtId="0" fontId="8" fillId="16" borderId="59" xfId="0" applyFont="1" applyFill="1" applyBorder="1" applyAlignment="1">
      <alignment horizontal="center" vertical="center"/>
    </xf>
    <xf numFmtId="0" fontId="13" fillId="17" borderId="48" xfId="1" applyFont="1" applyFill="1" applyBorder="1" applyAlignment="1">
      <alignment horizontal="center" vertical="center" wrapText="1"/>
    </xf>
    <xf numFmtId="0" fontId="13" fillId="17" borderId="49" xfId="1" applyFont="1" applyFill="1" applyBorder="1" applyAlignment="1">
      <alignment horizontal="center" vertical="center" wrapText="1"/>
    </xf>
    <xf numFmtId="0" fontId="13" fillId="17" borderId="50" xfId="1" applyFont="1" applyFill="1" applyBorder="1" applyAlignment="1">
      <alignment horizontal="center" vertical="center" wrapText="1"/>
    </xf>
    <xf numFmtId="0" fontId="8" fillId="17" borderId="48" xfId="1" applyFont="1" applyFill="1" applyBorder="1" applyAlignment="1">
      <alignment horizontal="center" vertical="center" wrapText="1"/>
    </xf>
    <xf numFmtId="0" fontId="8" fillId="17" borderId="49" xfId="1" applyFont="1" applyFill="1" applyBorder="1" applyAlignment="1">
      <alignment horizontal="center" vertical="center" wrapText="1"/>
    </xf>
    <xf numFmtId="0" fontId="8" fillId="17" borderId="50" xfId="1" applyFont="1" applyFill="1" applyBorder="1" applyAlignment="1">
      <alignment horizontal="center" vertical="center" wrapText="1"/>
    </xf>
    <xf numFmtId="0" fontId="13" fillId="15" borderId="48" xfId="0" applyFont="1" applyFill="1" applyBorder="1" applyAlignment="1">
      <alignment horizontal="center" vertical="center"/>
    </xf>
    <xf numFmtId="0" fontId="13" fillId="15" borderId="49" xfId="0" applyFont="1" applyFill="1" applyBorder="1" applyAlignment="1">
      <alignment horizontal="center" vertical="center"/>
    </xf>
    <xf numFmtId="0" fontId="13" fillId="15" borderId="50" xfId="0" applyFont="1" applyFill="1" applyBorder="1" applyAlignment="1">
      <alignment horizontal="center" vertical="center"/>
    </xf>
    <xf numFmtId="0" fontId="8" fillId="15" borderId="85" xfId="0" applyFont="1" applyFill="1" applyBorder="1" applyAlignment="1">
      <alignment horizontal="center" vertical="center" wrapText="1"/>
    </xf>
    <xf numFmtId="0" fontId="8" fillId="15" borderId="98" xfId="0" applyFont="1" applyFill="1" applyBorder="1" applyAlignment="1">
      <alignment horizontal="center" vertical="center" wrapText="1"/>
    </xf>
    <xf numFmtId="0" fontId="8" fillId="15" borderId="78" xfId="0" applyFont="1" applyFill="1" applyBorder="1" applyAlignment="1">
      <alignment horizontal="center" vertical="center" wrapText="1"/>
    </xf>
    <xf numFmtId="0" fontId="11" fillId="2" borderId="16" xfId="6" applyFont="1" applyFill="1" applyBorder="1" applyAlignment="1">
      <alignment horizontal="right" vertical="center"/>
    </xf>
    <xf numFmtId="0" fontId="11" fillId="2" borderId="17" xfId="6" applyFont="1" applyFill="1" applyBorder="1" applyAlignment="1">
      <alignment horizontal="right" vertical="center"/>
    </xf>
    <xf numFmtId="0" fontId="3" fillId="8" borderId="33" xfId="5" applyFont="1" applyFill="1" applyBorder="1" applyAlignment="1">
      <alignment vertical="center" wrapText="1"/>
    </xf>
    <xf numFmtId="0" fontId="3" fillId="8" borderId="35" xfId="5" applyFont="1" applyFill="1" applyBorder="1" applyAlignment="1">
      <alignment vertical="center" wrapText="1"/>
    </xf>
    <xf numFmtId="0" fontId="3" fillId="8" borderId="2" xfId="5" applyFont="1" applyFill="1" applyBorder="1" applyAlignment="1">
      <alignment vertical="center" wrapText="1"/>
    </xf>
    <xf numFmtId="3" fontId="11" fillId="3" borderId="8" xfId="5" applyNumberFormat="1" applyFont="1" applyFill="1" applyBorder="1" applyAlignment="1">
      <alignment horizontal="center" vertical="center" wrapText="1"/>
    </xf>
    <xf numFmtId="3" fontId="11" fillId="3" borderId="35" xfId="5" applyNumberFormat="1" applyFont="1" applyFill="1" applyBorder="1" applyAlignment="1">
      <alignment horizontal="center" vertical="center" wrapText="1"/>
    </xf>
    <xf numFmtId="3" fontId="11" fillId="3" borderId="2" xfId="5" applyNumberFormat="1" applyFont="1" applyFill="1" applyBorder="1" applyAlignment="1">
      <alignment horizontal="center" vertical="center" wrapText="1"/>
    </xf>
    <xf numFmtId="3" fontId="11" fillId="3" borderId="8" xfId="5" applyNumberFormat="1" applyFont="1" applyFill="1" applyBorder="1" applyAlignment="1">
      <alignment horizontal="center" vertical="center"/>
    </xf>
    <xf numFmtId="3" fontId="11" fillId="3" borderId="2" xfId="5" applyNumberFormat="1" applyFont="1" applyFill="1" applyBorder="1" applyAlignment="1">
      <alignment horizontal="center" vertical="center"/>
    </xf>
    <xf numFmtId="0" fontId="8" fillId="2" borderId="33" xfId="6" applyFont="1" applyFill="1" applyBorder="1" applyAlignment="1">
      <alignment horizontal="left" vertical="center" wrapText="1"/>
    </xf>
    <xf numFmtId="0" fontId="8" fillId="2" borderId="35" xfId="6" applyFont="1" applyFill="1" applyBorder="1" applyAlignment="1">
      <alignment horizontal="left" vertical="center" wrapText="1"/>
    </xf>
    <xf numFmtId="0" fontId="8" fillId="2" borderId="2" xfId="6" applyFont="1" applyFill="1" applyBorder="1" applyAlignment="1">
      <alignment horizontal="left" vertical="center" wrapText="1"/>
    </xf>
    <xf numFmtId="0" fontId="8" fillId="2" borderId="33" xfId="6" applyFont="1" applyFill="1" applyBorder="1" applyAlignment="1">
      <alignment horizontal="left" vertical="center"/>
    </xf>
    <xf numFmtId="0" fontId="8" fillId="2" borderId="35" xfId="6" applyFont="1" applyFill="1" applyBorder="1" applyAlignment="1">
      <alignment horizontal="left" vertical="center"/>
    </xf>
    <xf numFmtId="0" fontId="8" fillId="2" borderId="2" xfId="6" applyFont="1" applyFill="1" applyBorder="1" applyAlignment="1">
      <alignment horizontal="left" vertical="center"/>
    </xf>
    <xf numFmtId="0" fontId="7" fillId="0" borderId="33" xfId="6" applyFont="1" applyBorder="1" applyAlignment="1">
      <alignment horizontal="left" vertical="center" wrapText="1"/>
    </xf>
    <xf numFmtId="0" fontId="7" fillId="0" borderId="35" xfId="6" applyFont="1" applyBorder="1" applyAlignment="1">
      <alignment horizontal="left" vertical="center" wrapText="1"/>
    </xf>
    <xf numFmtId="0" fontId="3" fillId="13" borderId="24" xfId="5" applyFont="1" applyFill="1" applyBorder="1" applyAlignment="1">
      <alignment vertical="center" wrapText="1"/>
    </xf>
    <xf numFmtId="0" fontId="3" fillId="13" borderId="9" xfId="5" applyFont="1" applyFill="1" applyBorder="1" applyAlignment="1">
      <alignment vertical="center" wrapText="1"/>
    </xf>
    <xf numFmtId="0" fontId="3" fillId="13" borderId="2" xfId="5" applyFont="1" applyFill="1" applyBorder="1" applyAlignment="1">
      <alignment vertical="center" wrapText="1"/>
    </xf>
    <xf numFmtId="3" fontId="11" fillId="3" borderId="9" xfId="5" applyNumberFormat="1" applyFont="1" applyFill="1" applyBorder="1" applyAlignment="1">
      <alignment horizontal="center" vertical="center" wrapText="1"/>
    </xf>
    <xf numFmtId="0" fontId="10" fillId="0" borderId="33" xfId="0" applyFont="1" applyBorder="1" applyAlignment="1">
      <alignment horizontal="center" vertical="center"/>
    </xf>
    <xf numFmtId="0" fontId="10" fillId="0" borderId="36" xfId="0" applyFont="1" applyBorder="1" applyAlignment="1">
      <alignment horizontal="center" vertical="center"/>
    </xf>
    <xf numFmtId="0" fontId="9" fillId="5" borderId="37" xfId="0" applyFont="1" applyFill="1" applyBorder="1" applyAlignment="1">
      <alignment horizontal="left" wrapText="1"/>
    </xf>
    <xf numFmtId="0" fontId="9" fillId="5" borderId="38" xfId="0" applyFont="1" applyFill="1" applyBorder="1" applyAlignment="1">
      <alignment horizontal="left" wrapText="1"/>
    </xf>
    <xf numFmtId="0" fontId="9" fillId="5" borderId="23" xfId="0" applyFont="1" applyFill="1" applyBorder="1" applyAlignment="1">
      <alignment horizontal="left" wrapText="1"/>
    </xf>
    <xf numFmtId="0" fontId="9" fillId="5" borderId="39" xfId="0" applyFont="1" applyFill="1" applyBorder="1" applyAlignment="1">
      <alignment horizontal="left" wrapText="1"/>
    </xf>
    <xf numFmtId="0" fontId="9" fillId="5" borderId="40" xfId="0" applyFont="1" applyFill="1" applyBorder="1" applyAlignment="1">
      <alignment horizontal="left" wrapText="1"/>
    </xf>
    <xf numFmtId="0" fontId="9" fillId="5" borderId="41" xfId="0" applyFont="1" applyFill="1" applyBorder="1" applyAlignment="1">
      <alignment horizontal="left" wrapText="1"/>
    </xf>
    <xf numFmtId="0" fontId="9" fillId="6" borderId="32" xfId="0" applyFont="1" applyFill="1" applyBorder="1" applyAlignment="1">
      <alignment horizontal="left" vertical="center" wrapText="1"/>
    </xf>
    <xf numFmtId="0" fontId="9" fillId="6" borderId="12" xfId="0" applyFont="1" applyFill="1" applyBorder="1" applyAlignment="1">
      <alignment horizontal="left" vertical="center" wrapText="1"/>
    </xf>
    <xf numFmtId="4" fontId="13" fillId="4" borderId="1" xfId="10" applyNumberFormat="1" applyFont="1" applyFill="1" applyBorder="1" applyAlignment="1">
      <alignment horizontal="center" vertical="center"/>
    </xf>
    <xf numFmtId="0" fontId="6" fillId="3" borderId="1" xfId="6" applyFont="1" applyFill="1" applyBorder="1" applyAlignment="1">
      <alignment horizontal="center"/>
    </xf>
    <xf numFmtId="0" fontId="4" fillId="3" borderId="1" xfId="6" applyFill="1" applyBorder="1" applyAlignment="1">
      <alignment horizontal="left"/>
    </xf>
    <xf numFmtId="168" fontId="6" fillId="3" borderId="0" xfId="6" applyNumberFormat="1" applyFont="1" applyFill="1" applyAlignment="1" applyProtection="1">
      <alignment horizontal="center" vertical="center"/>
      <protection hidden="1"/>
    </xf>
    <xf numFmtId="0" fontId="6" fillId="3" borderId="1" xfId="6" applyFont="1" applyFill="1" applyBorder="1" applyAlignment="1" applyProtection="1">
      <alignment horizontal="center" vertical="center" wrapText="1"/>
      <protection hidden="1"/>
    </xf>
    <xf numFmtId="0" fontId="17" fillId="3" borderId="1" xfId="6" applyFont="1" applyFill="1" applyBorder="1" applyAlignment="1" applyProtection="1">
      <alignment horizontal="center" vertical="center"/>
      <protection hidden="1"/>
    </xf>
    <xf numFmtId="0" fontId="6" fillId="3" borderId="1" xfId="6" applyFont="1" applyFill="1" applyBorder="1" applyAlignment="1" applyProtection="1">
      <alignment horizontal="left" vertical="center"/>
      <protection hidden="1"/>
    </xf>
    <xf numFmtId="0" fontId="6" fillId="3" borderId="10" xfId="6" applyFont="1" applyFill="1" applyBorder="1" applyAlignment="1" applyProtection="1">
      <alignment horizontal="left" vertical="center" wrapText="1"/>
      <protection hidden="1"/>
    </xf>
    <xf numFmtId="0" fontId="6" fillId="3" borderId="31" xfId="6" applyFont="1" applyFill="1" applyBorder="1" applyAlignment="1" applyProtection="1">
      <alignment horizontal="left" vertical="center" wrapText="1"/>
      <protection hidden="1"/>
    </xf>
    <xf numFmtId="0" fontId="6" fillId="3" borderId="30" xfId="6" applyFont="1" applyFill="1" applyBorder="1" applyAlignment="1" applyProtection="1">
      <alignment horizontal="left" vertical="center" wrapText="1"/>
      <protection hidden="1"/>
    </xf>
    <xf numFmtId="0" fontId="6" fillId="3" borderId="1" xfId="6" applyFont="1" applyFill="1" applyBorder="1" applyAlignment="1" applyProtection="1">
      <alignment horizontal="left" vertical="center" wrapText="1"/>
      <protection hidden="1"/>
    </xf>
    <xf numFmtId="168" fontId="6" fillId="3" borderId="0" xfId="6" applyNumberFormat="1" applyFont="1" applyFill="1" applyAlignment="1" applyProtection="1">
      <alignment horizontal="center" vertical="center" wrapText="1"/>
      <protection hidden="1"/>
    </xf>
    <xf numFmtId="0" fontId="4" fillId="3" borderId="0" xfId="6" applyFill="1" applyAlignment="1" applyProtection="1">
      <alignment horizontal="left" vertical="center" wrapText="1"/>
      <protection hidden="1"/>
    </xf>
  </cellXfs>
  <cellStyles count="21">
    <cellStyle name="Hipervínculo 2" xfId="15" xr:uid="{957561B4-80DA-4AE1-9293-EA8F6B69A623}"/>
    <cellStyle name="Millares" xfId="20" builtinId="3"/>
    <cellStyle name="Millares 10" xfId="14" xr:uid="{A4794D67-C711-42B8-AACC-065C0095B09E}"/>
    <cellStyle name="Millares 2" xfId="2" xr:uid="{97CE28AB-8704-4D3C-88CF-9E7C9C7F630A}"/>
    <cellStyle name="Millares 2 6" xfId="7" xr:uid="{D2C9000D-1715-4530-B958-FE39EF84D66E}"/>
    <cellStyle name="Millares_FORMULARIO 4 - M-OFERENTE PPTA ECONOMICA" xfId="17" xr:uid="{0262DA50-B30D-4AC7-B31C-A8E6D73EB7D8}"/>
    <cellStyle name="Moneda 2" xfId="3" xr:uid="{CE7B731B-7A75-4B66-94C9-C8DE567BA6E8}"/>
    <cellStyle name="Moneda 2 2 2 2 2" xfId="9" xr:uid="{F37BE3F0-306D-4B4D-8125-4077FE09D805}"/>
    <cellStyle name="Moneda 7" xfId="18" xr:uid="{BCF6BF62-3701-4433-AB73-7E74004ECF8F}"/>
    <cellStyle name="Normal" xfId="0" builtinId="0"/>
    <cellStyle name="Normal 11 2" xfId="13" xr:uid="{18F7BAF1-DCEE-4A4E-85FF-D16CA246053F}"/>
    <cellStyle name="Normal 12 2 3" xfId="12" xr:uid="{61D090AB-58DB-4A61-BECF-81A41DBC5B4F}"/>
    <cellStyle name="Normal 2 10 2 2" xfId="6" xr:uid="{30A47224-A43E-4B84-BAF6-8107A36F327B}"/>
    <cellStyle name="Normal 2 10 3" xfId="1" xr:uid="{0510FF8C-1BF5-4F6D-8544-03B3A51F1634}"/>
    <cellStyle name="Normal 23" xfId="10" xr:uid="{E72B008F-FBAB-4C0F-9DD1-27150B6D260C}"/>
    <cellStyle name="Normal 3" xfId="4" xr:uid="{237E8E8C-DA82-4627-82DB-3F4DF2458177}"/>
    <cellStyle name="Normal 3 11" xfId="5" xr:uid="{3D030EA1-8EF3-464F-9784-231B896B560F}"/>
    <cellStyle name="Normal 3 11 2 2" xfId="19" xr:uid="{1FF96AFB-84CF-4EEB-A6D8-4333BC76BD3B}"/>
    <cellStyle name="Normal 3 2 2" xfId="8" xr:uid="{CED590D5-125A-45C1-BDBE-2AFE0971E084}"/>
    <cellStyle name="Porcentaje" xfId="16" builtinId="5"/>
    <cellStyle name="Porcentaje 2" xfId="11" xr:uid="{A013A81A-1AE3-404C-ABCF-3910F78B71DC}"/>
  </cellStyles>
  <dxfs count="21">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color theme="9" tint="-0.499984740745262"/>
      </font>
      <fill>
        <patternFill>
          <bgColor theme="9" tint="0.79998168889431442"/>
        </patternFill>
      </fill>
    </dxf>
    <dxf>
      <font>
        <b/>
        <i val="0"/>
        <color theme="9" tint="-0.499984740745262"/>
      </font>
      <fill>
        <patternFill>
          <bgColor theme="9" tint="0.79998168889431442"/>
        </patternFill>
      </fill>
    </dxf>
    <dxf>
      <font>
        <color theme="9" tint="-0.499984740745262"/>
      </font>
      <fill>
        <patternFill>
          <bgColor theme="9" tint="0.79998168889431442"/>
        </patternFill>
      </fill>
    </dxf>
    <dxf>
      <font>
        <b/>
        <i val="0"/>
        <color theme="9" tint="-0.499984740745262"/>
      </font>
      <fill>
        <patternFill>
          <bgColor theme="9" tint="0.79998168889431442"/>
        </patternFill>
      </fill>
    </dxf>
    <dxf>
      <font>
        <b/>
        <i val="0"/>
        <color rgb="FFC00000"/>
      </font>
      <fill>
        <patternFill>
          <bgColor rgb="FFFFCCCC"/>
        </patternFill>
      </fill>
    </dxf>
    <dxf>
      <font>
        <b/>
        <i val="0"/>
        <color rgb="FFC00000"/>
      </font>
      <fill>
        <patternFill>
          <bgColor rgb="FFFFCCCC"/>
        </patternFill>
      </fill>
    </dxf>
    <dxf>
      <font>
        <b/>
        <i val="0"/>
        <color rgb="FFC00000"/>
      </font>
      <fill>
        <patternFill>
          <bgColor rgb="FFFF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yo/Documents/1-INFRAESTRUCTURA/2025/1-PRESUPUPESTOS%20SEDES%20SOCIALES%202025/URBANOS%20-SEDES%20SOCIALES/PRESUPUESTO%20SEDE%20SOCIALES%20URBANAS%20MONTO%20AGOTABL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yo/Documents/1-INFRAESTRUCTURA/2025/NUEVOS%20PRESUPUESTOS%20-%20SEBAS/Presupuestos%20Desarrollo%20Social%20-%20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yo/Documents/1-INFRAESTRUCTURA/2025/1-PRESUPUPESTOS%20SEDES%20SOCIALES%202025/URBANOS%20-SEDES%20SOCIALES/ALTERNATIVAS%20PPTO_JARDIN%20BUENAS%20NOCHES%20202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yo/Documents/1-INFRAESTRUCTURA/2025/Presupuestos%20Desarrollo%20Social%20-%20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yo/Documents/1-INFRAESTRUCTURA/2025/1-PRESUPUPESTOS%20SEDES%20SOCIALES%202025/URBANOS%20-SEDES%20SOCIALES/2-PRESUPUESTOS%20SEDES%20SOCIALES%20-MAYO-2025.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Mi%20unidad\TRABAJOS\2025\1_ALCALDIA%20MANIZALES\BASE%20DATOS%20CRYSTAL\2025_Crystal\Base%20de%20Datos%20Crystal%202025.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Mi%20unidad\TRABAJOS\2025\1_ALCALDIA%20MANIZALES\BASE%20DATOS%20CRYSTAL\2025_Crystal\BASE%20DE%20DATOS%20CRYSTAL%202025_sinvincul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
      <sheetName val="APU"/>
      <sheetName val="Analisis AIU"/>
      <sheetName val="Analisis Factor Prestacional"/>
    </sheetNames>
    <sheetDataSet>
      <sheetData sheetId="0"/>
      <sheetData sheetId="1"/>
      <sheetData sheetId="2">
        <row r="1157">
          <cell r="I1157">
            <v>153659</v>
          </cell>
        </row>
      </sheetData>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GLOBAL"/>
      <sheetName val="Plan de Inversion 10%"/>
      <sheetName val="Plan de Inversion"/>
      <sheetName val="RESUMEN CISCO Y CD"/>
      <sheetName val="RESUMEN"/>
      <sheetName val="CDI LA ISLA"/>
      <sheetName val="CISCOS"/>
      <sheetName val="CENTROS DÍA"/>
      <sheetName val="RESUMEN JAC"/>
      <sheetName val="JAC (9)"/>
      <sheetName val="JAC (13)"/>
      <sheetName val="JAC CON CAMBIOS PG"/>
      <sheetName val="RESUMEN TELECENTRO Y CV"/>
      <sheetName val="CENTROS VIDA"/>
      <sheetName val="TELECENTROS"/>
      <sheetName val="APU"/>
      <sheetName val="ITEMS CRE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H2">
            <v>34255</v>
          </cell>
        </row>
        <row r="10">
          <cell r="H10">
            <v>142697</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1) CERRAMIENTO + PASAMANOS"/>
      <sheetName val="(1) MEMORIA"/>
      <sheetName val="(1) APU"/>
      <sheetName val="(1) AU"/>
      <sheetName val="(2) SOLO CERRAMIENTO"/>
      <sheetName val="(2) MEMORIA"/>
      <sheetName val="(2) AU"/>
      <sheetName val="(2) APU"/>
      <sheetName val="(3) SOLO CERRAMIENTO + ACCESO"/>
      <sheetName val="(3) MEMORIA"/>
      <sheetName val="(3) AU"/>
      <sheetName val="(3) APU"/>
    </sheetNames>
    <sheetDataSet>
      <sheetData sheetId="0"/>
      <sheetData sheetId="1"/>
      <sheetData sheetId="2">
        <row r="32">
          <cell r="J32">
            <v>1</v>
          </cell>
        </row>
        <row r="76">
          <cell r="J76">
            <v>55</v>
          </cell>
        </row>
        <row r="122">
          <cell r="J122">
            <v>16</v>
          </cell>
        </row>
        <row r="167">
          <cell r="J167">
            <v>11.71</v>
          </cell>
        </row>
        <row r="251">
          <cell r="J251">
            <v>6</v>
          </cell>
        </row>
        <row r="274">
          <cell r="J274">
            <v>11.71</v>
          </cell>
        </row>
        <row r="286">
          <cell r="J286">
            <v>40.984999999999999</v>
          </cell>
        </row>
        <row r="297">
          <cell r="J297">
            <v>2.5</v>
          </cell>
        </row>
        <row r="309">
          <cell r="J309">
            <v>10</v>
          </cell>
        </row>
        <row r="373">
          <cell r="J373">
            <v>31.25</v>
          </cell>
        </row>
        <row r="383">
          <cell r="J383">
            <v>5</v>
          </cell>
        </row>
      </sheetData>
      <sheetData sheetId="3">
        <row r="32">
          <cell r="C32" t="str">
            <v>SUMINISTRO, TRANSPORTE E INSTALACION TUBERIA PVC-S 4" (RED SANITARIA DESCOLGADA, INCLUYE ACCESORIOS)</v>
          </cell>
        </row>
        <row r="98">
          <cell r="C98" t="str">
            <v>DESMONTE DE LÁMPARAS DE SOBREPONER, INCRUSTAR O SIMILAR. ALTURA &gt; 3 METROS (INCLUYE ANDAMIOS CERTIFICADOS)</v>
          </cell>
        </row>
        <row r="105">
          <cell r="C105" t="str">
            <v>DESMONTE DE INTERRUPTORES (DOBLE O SENCILLOS), TOMACORRIENTES (DOBLES O SENCILLOS), PUNTOS TELEFÓNICOS, DE DATOS O SIMILARES</v>
          </cell>
          <cell r="E105" t="str">
            <v>UND</v>
          </cell>
        </row>
        <row r="110">
          <cell r="C110" t="str">
            <v>SUMINISTRO, TRANSPORTE E INSTALACION DE LUMINARIA DE EMPOTRAR TIPO  PANEL LED CUADRADO 60 X 60, 48W BLANCO OPAL. INCLUYE DRIVER SC CLAVIJA Y TODOS LOS ACCESORIOS PARA SU CORRECTA INSTALACIÓN Y MONTAJE</v>
          </cell>
        </row>
        <row r="113">
          <cell r="F113">
            <v>0.5</v>
          </cell>
        </row>
        <row r="239">
          <cell r="C239" t="str">
            <v>SUMINISTRO, TRANSPORTE E INSTALACION BARANDA EN TUBERIA GALVANIZADA  4 HILOS DE 2", ENTRE 0.9 Y 1 MTS, PARALES VERTICALES  CADA 2 MTS, RELLENA DE  CONCRETO, INCLUYE WASH PRIMER, PINTURA, ANCLAJES Y RETIRO DE SOBRANTES</v>
          </cell>
        </row>
        <row r="338">
          <cell r="C338" t="str">
            <v>SUMINISTRO, TRANSPORTE E INSTALACION DE LAMINAS DIFUSORAS DE LUZ DE 0.61 X 2.45 M CON ESTRUCTURA EN ALUMINIO NATURAL SUSPENDIDA A LA ESTRUCTURA INCLUYE ADECUACIÓN DE LÁMPARAS A LA MODULACIÓN DEL CIELO RASO</v>
          </cell>
        </row>
        <row r="379">
          <cell r="C379" t="str">
            <v>SUMINISTRO, TRANSPORTE E INSTALACION CIELO RASO 4 mm. SUPERBOARD SUSPENDIDO JUNTA PERDIDA (Perfileria Cal. 26) Incluye tres (3) manos de pintura, ancho de 0-0,6 m</v>
          </cell>
          <cell r="E379" t="str">
            <v>M2</v>
          </cell>
          <cell r="J379">
            <v>129114.64350000001</v>
          </cell>
        </row>
        <row r="409">
          <cell r="J409">
            <v>1132220.6898209001</v>
          </cell>
        </row>
      </sheetData>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GLOBAL"/>
      <sheetName val="Plan de Inversion 10%"/>
      <sheetName val="Plan de Inversion"/>
      <sheetName val="RESUMEN CISCO Y CD"/>
      <sheetName val="RESUMEN"/>
      <sheetName val="CDI LA ISLA"/>
      <sheetName val="CISCOS"/>
      <sheetName val="CENTROS DÍA"/>
      <sheetName val="RESUMEN JAC"/>
      <sheetName val="JAC (9)"/>
      <sheetName val="JAC (13)"/>
      <sheetName val="JAC CON CAMBIOS PG"/>
      <sheetName val="RESUMEN TELECENTRO Y CV"/>
      <sheetName val="CENTROS VIDA"/>
      <sheetName val="TELECENTROS"/>
      <sheetName val="APU"/>
      <sheetName val="ITEMS CRE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4">
          <cell r="H14">
            <v>43356</v>
          </cell>
        </row>
        <row r="608">
          <cell r="C608" t="str">
            <v>SUMINISTRO,TRANSPORTE E INSTALACION REVOQUE LISO MUROS 1:3  IMPERMEABILIZADO (INCLUYE FILOS Y DILATACIONES) PARA ALTURAS MENORES A 3 METROS</v>
          </cell>
        </row>
        <row r="616">
          <cell r="H616">
            <v>4970</v>
          </cell>
        </row>
        <row r="693">
          <cell r="H693">
            <v>62224</v>
          </cell>
        </row>
        <row r="797">
          <cell r="H797">
            <v>410412</v>
          </cell>
        </row>
        <row r="889">
          <cell r="H889">
            <v>213130</v>
          </cell>
        </row>
        <row r="908">
          <cell r="H908">
            <v>130264</v>
          </cell>
        </row>
        <row r="982">
          <cell r="H982">
            <v>23330</v>
          </cell>
        </row>
        <row r="1163">
          <cell r="H1163">
            <v>3009</v>
          </cell>
        </row>
        <row r="1197">
          <cell r="H1197">
            <v>51318</v>
          </cell>
        </row>
        <row r="1210">
          <cell r="H1210">
            <v>11389</v>
          </cell>
        </row>
        <row r="1217">
          <cell r="H1217">
            <v>11359</v>
          </cell>
        </row>
        <row r="1224">
          <cell r="H1224">
            <v>14761</v>
          </cell>
        </row>
        <row r="1285">
          <cell r="H1285">
            <v>14550</v>
          </cell>
        </row>
        <row r="1326">
          <cell r="H1326">
            <v>27829</v>
          </cell>
        </row>
        <row r="1333">
          <cell r="H1333">
            <v>7135</v>
          </cell>
        </row>
        <row r="1467">
          <cell r="H1467">
            <v>25955</v>
          </cell>
        </row>
        <row r="1489">
          <cell r="H1489">
            <v>8526</v>
          </cell>
        </row>
      </sheetData>
      <sheetData sheetId="16" refreshError="1">
        <row r="2">
          <cell r="H2">
            <v>34255</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Analisis AIU"/>
      <sheetName val="Analisis Factor Prestacional"/>
      <sheetName val="Hoja1"/>
    </sheetNames>
    <sheetDataSet>
      <sheetData sheetId="0"/>
      <sheetData sheetId="1"/>
      <sheetData sheetId="2">
        <row r="3">
          <cell r="E3">
            <v>609996123</v>
          </cell>
        </row>
        <row r="50">
          <cell r="J50">
            <v>0.32269999999999999</v>
          </cell>
        </row>
        <row r="52">
          <cell r="J52">
            <v>0.06</v>
          </cell>
        </row>
      </sheetData>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Actividades"/>
      <sheetName val="A.P.U"/>
      <sheetName val="Insumos"/>
      <sheetName val="Analisis AU"/>
      <sheetName val="Analisis Mano de Obra"/>
      <sheetName val="Analisis Herramienta Menor"/>
      <sheetName val="Analisis Factor Prestacional"/>
    </sheetNames>
    <sheetDataSet>
      <sheetData sheetId="0"/>
      <sheetData sheetId="1">
        <row r="5">
          <cell r="A5" t="str">
            <v>BUSCAR_N:</v>
          </cell>
          <cell r="C5" t="str">
            <v>x Nombre</v>
          </cell>
        </row>
        <row r="6">
          <cell r="A6" t="str">
            <v>BUSCAR_C:</v>
          </cell>
          <cell r="C6" t="str">
            <v>x Cod</v>
          </cell>
        </row>
        <row r="8">
          <cell r="A8" t="str">
            <v>CODIGO</v>
          </cell>
          <cell r="B8" t="str">
            <v>DESCRIPCION</v>
          </cell>
          <cell r="C8" t="str">
            <v>CATEGORIA</v>
          </cell>
          <cell r="D8" t="str">
            <v>UNIDAD</v>
          </cell>
          <cell r="E8" t="str">
            <v>VR. UNIT (CD)</v>
          </cell>
        </row>
        <row r="9">
          <cell r="A9" t="str">
            <v>AB</v>
          </cell>
          <cell r="B9" t="str">
            <v>ANALISIS BASICOS</v>
          </cell>
          <cell r="C9" t="str">
            <v>Capitulo</v>
          </cell>
          <cell r="E9" t="str">
            <v>--</v>
          </cell>
        </row>
        <row r="10">
          <cell r="A10" t="str">
            <v>AB1</v>
          </cell>
          <cell r="B10" t="str">
            <v>ACERO 60.000 PSI (INCLUYE ALAMBRE NEGRO Y FIGURACIÓN )</v>
          </cell>
          <cell r="C10" t="str">
            <v>Actividad</v>
          </cell>
          <cell r="D10" t="str">
            <v>KG</v>
          </cell>
          <cell r="E10">
            <v>7381</v>
          </cell>
        </row>
        <row r="11">
          <cell r="A11" t="str">
            <v>AB2</v>
          </cell>
          <cell r="B11" t="str">
            <v>CONCRETO 1500 psi - 10.5 Mpa</v>
          </cell>
          <cell r="C11" t="str">
            <v>Actividad</v>
          </cell>
          <cell r="D11" t="str">
            <v>M3</v>
          </cell>
          <cell r="E11">
            <v>422219</v>
          </cell>
        </row>
        <row r="12">
          <cell r="A12" t="str">
            <v>AB3</v>
          </cell>
          <cell r="B12" t="str">
            <v>CONCRETO 2000 PSI - 14 MPA</v>
          </cell>
          <cell r="C12" t="str">
            <v>Actividad</v>
          </cell>
          <cell r="D12" t="str">
            <v>M3</v>
          </cell>
          <cell r="E12">
            <v>439058</v>
          </cell>
        </row>
        <row r="13">
          <cell r="A13" t="str">
            <v>AB4</v>
          </cell>
          <cell r="B13" t="str">
            <v>CONCRETO 2500 psi - 17.5 Mpa</v>
          </cell>
          <cell r="C13" t="str">
            <v>Actividad</v>
          </cell>
          <cell r="D13" t="str">
            <v>M3</v>
          </cell>
          <cell r="E13">
            <v>503581</v>
          </cell>
        </row>
        <row r="14">
          <cell r="A14" t="str">
            <v>AB5</v>
          </cell>
          <cell r="B14" t="str">
            <v>CONCRETO 3000 psi - 21 Mpa</v>
          </cell>
          <cell r="C14" t="str">
            <v>Actividad</v>
          </cell>
          <cell r="D14" t="str">
            <v>M3</v>
          </cell>
          <cell r="E14">
            <v>561725</v>
          </cell>
        </row>
        <row r="15">
          <cell r="A15" t="str">
            <v>AB6</v>
          </cell>
          <cell r="B15" t="str">
            <v>CONCRETO 3500 psi - 24.5 Mpa</v>
          </cell>
          <cell r="C15" t="str">
            <v>Actividad</v>
          </cell>
          <cell r="D15" t="str">
            <v>M3</v>
          </cell>
          <cell r="E15">
            <v>619549</v>
          </cell>
        </row>
        <row r="16">
          <cell r="A16" t="str">
            <v>AB7</v>
          </cell>
          <cell r="B16" t="str">
            <v>CONCRETO 4000 psi - 28 Mpa</v>
          </cell>
          <cell r="C16" t="str">
            <v>Actividad</v>
          </cell>
          <cell r="D16" t="str">
            <v>M3</v>
          </cell>
          <cell r="E16">
            <v>639845</v>
          </cell>
        </row>
        <row r="17">
          <cell r="A17" t="str">
            <v>AB8</v>
          </cell>
          <cell r="B17" t="str">
            <v>CONCRETO 1500 psi - 10.5 Mpa Impermeabilizado</v>
          </cell>
          <cell r="C17" t="str">
            <v>Actividad</v>
          </cell>
          <cell r="D17" t="str">
            <v>M3</v>
          </cell>
          <cell r="E17">
            <v>438036</v>
          </cell>
        </row>
        <row r="18">
          <cell r="A18" t="str">
            <v>AB9</v>
          </cell>
          <cell r="B18" t="str">
            <v>CONCRETO 2000 psi - 14 Mpa Impermeabilizado</v>
          </cell>
          <cell r="C18" t="str">
            <v>Actividad</v>
          </cell>
          <cell r="D18" t="str">
            <v>M3</v>
          </cell>
          <cell r="E18">
            <v>456381</v>
          </cell>
        </row>
        <row r="19">
          <cell r="A19" t="str">
            <v>AB10</v>
          </cell>
          <cell r="B19" t="str">
            <v>CONCRETO 2500 psi - 17.5 Mpa Impermeabilizado</v>
          </cell>
          <cell r="C19" t="str">
            <v>Actividad</v>
          </cell>
          <cell r="D19" t="str">
            <v>M3</v>
          </cell>
          <cell r="E19">
            <v>526176</v>
          </cell>
        </row>
        <row r="20">
          <cell r="A20" t="str">
            <v>AB11</v>
          </cell>
          <cell r="B20" t="str">
            <v>CONCRETO 3000 psi - 21 Mpa Impermeabilizado</v>
          </cell>
          <cell r="C20" t="str">
            <v>Actividad</v>
          </cell>
          <cell r="D20" t="str">
            <v>M3</v>
          </cell>
          <cell r="E20">
            <v>588086</v>
          </cell>
        </row>
        <row r="21">
          <cell r="A21" t="str">
            <v>AB12</v>
          </cell>
          <cell r="B21" t="str">
            <v>CONCRETO 3500 psi - 24.5 Mpa Impermeabilizado</v>
          </cell>
          <cell r="C21" t="str">
            <v>Actividad</v>
          </cell>
          <cell r="D21" t="str">
            <v>M3</v>
          </cell>
          <cell r="E21">
            <v>651182</v>
          </cell>
        </row>
        <row r="22">
          <cell r="A22" t="str">
            <v>AB13</v>
          </cell>
          <cell r="B22" t="str">
            <v>CONCRETO 4000 psi - 28 Mpa Impermeabilizado</v>
          </cell>
          <cell r="C22" t="str">
            <v>Actividad</v>
          </cell>
          <cell r="D22" t="str">
            <v>M3</v>
          </cell>
          <cell r="E22">
            <v>673738</v>
          </cell>
        </row>
        <row r="23">
          <cell r="A23" t="str">
            <v>AB14</v>
          </cell>
          <cell r="B23" t="str">
            <v>CONCRETO MR 40 kg/cm2</v>
          </cell>
          <cell r="C23" t="str">
            <v>Actividad</v>
          </cell>
          <cell r="D23" t="str">
            <v>M3</v>
          </cell>
          <cell r="E23">
            <v>564820</v>
          </cell>
        </row>
        <row r="24">
          <cell r="A24" t="str">
            <v>AB15</v>
          </cell>
          <cell r="B24" t="str">
            <v>CONCRETO MR 42 kg/cm2</v>
          </cell>
          <cell r="C24" t="str">
            <v>Actividad</v>
          </cell>
          <cell r="D24" t="str">
            <v>M3</v>
          </cell>
          <cell r="E24">
            <v>596851</v>
          </cell>
        </row>
        <row r="25">
          <cell r="A25" t="str">
            <v>AB16</v>
          </cell>
          <cell r="B25" t="str">
            <v>CONCRETO MR 44 kg/cm2</v>
          </cell>
          <cell r="C25" t="str">
            <v>Actividad</v>
          </cell>
          <cell r="D25" t="str">
            <v>M3</v>
          </cell>
          <cell r="E25">
            <v>637066</v>
          </cell>
        </row>
        <row r="26">
          <cell r="A26" t="str">
            <v>AB17</v>
          </cell>
          <cell r="B26" t="str">
            <v>CONCRETO 5000 psi - 35 Mpa Impermeabilizado</v>
          </cell>
          <cell r="C26" t="str">
            <v>Actividad</v>
          </cell>
          <cell r="D26" t="str">
            <v>M3</v>
          </cell>
          <cell r="E26">
            <v>788039</v>
          </cell>
        </row>
        <row r="27">
          <cell r="A27" t="str">
            <v>AB18</v>
          </cell>
          <cell r="B27" t="str">
            <v>CONCRETO 5000 psi - 35 Mpa</v>
          </cell>
          <cell r="C27" t="str">
            <v>Actividad</v>
          </cell>
          <cell r="D27" t="str">
            <v>M3</v>
          </cell>
          <cell r="E27">
            <v>747579</v>
          </cell>
        </row>
        <row r="28">
          <cell r="A28" t="str">
            <v>AB19</v>
          </cell>
          <cell r="B28" t="str">
            <v>MORTERO 1:2</v>
          </cell>
          <cell r="C28" t="str">
            <v>Actividad</v>
          </cell>
          <cell r="D28" t="str">
            <v>M3</v>
          </cell>
          <cell r="E28">
            <v>622845</v>
          </cell>
        </row>
        <row r="29">
          <cell r="A29" t="str">
            <v>AB20</v>
          </cell>
          <cell r="B29" t="str">
            <v>MORTERO 1:3</v>
          </cell>
          <cell r="C29" t="str">
            <v>Actividad</v>
          </cell>
          <cell r="D29" t="str">
            <v>M3</v>
          </cell>
          <cell r="E29">
            <v>505998</v>
          </cell>
        </row>
        <row r="30">
          <cell r="A30" t="str">
            <v>AB21</v>
          </cell>
          <cell r="B30" t="str">
            <v>MORTERO 1:4</v>
          </cell>
          <cell r="C30" t="str">
            <v>Actividad</v>
          </cell>
          <cell r="D30" t="str">
            <v>M3</v>
          </cell>
          <cell r="E30">
            <v>436656</v>
          </cell>
        </row>
        <row r="31">
          <cell r="A31" t="str">
            <v>AB22</v>
          </cell>
          <cell r="B31" t="str">
            <v>MORTERO 1:5</v>
          </cell>
          <cell r="C31" t="str">
            <v>Actividad</v>
          </cell>
          <cell r="D31" t="str">
            <v>M3</v>
          </cell>
          <cell r="E31">
            <v>388973</v>
          </cell>
        </row>
        <row r="32">
          <cell r="A32" t="str">
            <v>AB23</v>
          </cell>
          <cell r="B32" t="str">
            <v>MORTERO 1:3 Impermeabilizado</v>
          </cell>
          <cell r="C32" t="str">
            <v>Actividad</v>
          </cell>
          <cell r="D32" t="str">
            <v>M3</v>
          </cell>
          <cell r="E32">
            <v>657135</v>
          </cell>
        </row>
        <row r="33">
          <cell r="A33" t="str">
            <v>AB24</v>
          </cell>
          <cell r="B33" t="str">
            <v>MORTERO 1:4 Impermeabilizado</v>
          </cell>
          <cell r="C33" t="str">
            <v>Actividad</v>
          </cell>
          <cell r="D33" t="str">
            <v>M3</v>
          </cell>
          <cell r="E33">
            <v>557832</v>
          </cell>
        </row>
        <row r="34">
          <cell r="A34" t="str">
            <v>AB25</v>
          </cell>
          <cell r="B34" t="str">
            <v>LECHADA A/C=0.45 (Incluye aditivo expansor y plastificante)</v>
          </cell>
          <cell r="C34" t="str">
            <v>Actividad</v>
          </cell>
          <cell r="D34" t="str">
            <v>LT</v>
          </cell>
          <cell r="E34">
            <v>4935</v>
          </cell>
        </row>
        <row r="35">
          <cell r="A35" t="str">
            <v>AB26</v>
          </cell>
          <cell r="B35" t="str">
            <v>SUMINISTRO, TRANSPORTE E INSTALACION MALLA ELECTROSOLDADA CUALQUIER REFERENCIA (Incluye alambre negro, colocación y traslapo).</v>
          </cell>
          <cell r="C35" t="str">
            <v>Actividad</v>
          </cell>
          <cell r="D35" t="str">
            <v>KG</v>
          </cell>
          <cell r="E35">
            <v>8506</v>
          </cell>
        </row>
        <row r="36">
          <cell r="A36" t="str">
            <v>001</v>
          </cell>
          <cell r="B36" t="str">
            <v>PRELIMINARES</v>
          </cell>
          <cell r="C36" t="str">
            <v>Capitulo</v>
          </cell>
          <cell r="E36" t="str">
            <v>--</v>
          </cell>
        </row>
        <row r="37">
          <cell r="A37" t="str">
            <v>001.001</v>
          </cell>
          <cell r="B37" t="str">
            <v>LOCALIZACION Y REPLANTEO EDIFICIO</v>
          </cell>
          <cell r="C37" t="str">
            <v>Actividad</v>
          </cell>
          <cell r="D37" t="str">
            <v>M2</v>
          </cell>
          <cell r="E37">
            <v>4726</v>
          </cell>
        </row>
        <row r="38">
          <cell r="A38" t="str">
            <v>001.006</v>
          </cell>
          <cell r="B38" t="str">
            <v xml:space="preserve">DESCAPOTE MECANICO E=0.20 M. </v>
          </cell>
          <cell r="C38" t="str">
            <v>Actividad</v>
          </cell>
          <cell r="D38" t="str">
            <v>M2</v>
          </cell>
          <cell r="E38">
            <v>1924</v>
          </cell>
        </row>
        <row r="39">
          <cell r="A39" t="str">
            <v>001.032</v>
          </cell>
          <cell r="B39" t="str">
            <v>TALA DE ARBOLES H=5MTS 2,5 MTS DE RADIO DE FOLLAJE APROX (INCLUYE RETIRO)</v>
          </cell>
          <cell r="C39" t="str">
            <v>Actividad</v>
          </cell>
          <cell r="D39" t="str">
            <v>UND</v>
          </cell>
          <cell r="E39">
            <v>345276</v>
          </cell>
        </row>
        <row r="40">
          <cell r="A40" t="str">
            <v>001.041</v>
          </cell>
          <cell r="B40" t="str">
            <v>TRAZADO SOBRE TERRENO</v>
          </cell>
          <cell r="C40" t="str">
            <v>Actividad</v>
          </cell>
          <cell r="D40" t="str">
            <v>M2</v>
          </cell>
          <cell r="E40">
            <v>2791</v>
          </cell>
        </row>
        <row r="41">
          <cell r="A41" t="str">
            <v>001.042</v>
          </cell>
          <cell r="B41" t="str">
            <v>LOCALIZACION Y REPLANTEO REDES (INCLUYE PLANO RECORD)</v>
          </cell>
          <cell r="C41" t="str">
            <v>Actividad</v>
          </cell>
          <cell r="D41" t="str">
            <v>DIA</v>
          </cell>
          <cell r="E41">
            <v>1226233</v>
          </cell>
        </row>
        <row r="42">
          <cell r="A42" t="str">
            <v>001.043</v>
          </cell>
          <cell r="B42" t="str">
            <v>ROCERIA Y LIMPIEZA</v>
          </cell>
          <cell r="C42" t="str">
            <v>Actividad</v>
          </cell>
          <cell r="D42" t="str">
            <v>M2</v>
          </cell>
          <cell r="E42">
            <v>1525</v>
          </cell>
        </row>
        <row r="43">
          <cell r="A43" t="str">
            <v>001.044</v>
          </cell>
          <cell r="B43" t="str">
            <v xml:space="preserve">DESCAPOTE MANUAL E=0.20 M. </v>
          </cell>
          <cell r="C43" t="str">
            <v>Actividad</v>
          </cell>
          <cell r="D43" t="str">
            <v>M2</v>
          </cell>
          <cell r="E43">
            <v>2857</v>
          </cell>
        </row>
        <row r="44">
          <cell r="A44" t="str">
            <v>001.045</v>
          </cell>
          <cell r="B44" t="str">
            <v>NIVELACION Y LIMPIEZA</v>
          </cell>
          <cell r="C44" t="str">
            <v>Actividad</v>
          </cell>
          <cell r="D44" t="str">
            <v>M2</v>
          </cell>
          <cell r="E44">
            <v>9362</v>
          </cell>
        </row>
        <row r="45">
          <cell r="A45" t="str">
            <v>001.046</v>
          </cell>
          <cell r="B45" t="str">
            <v>SUMINISTRO, TRANSPORTE E INSTALACION CAMPAMENTO PROVISIONAL</v>
          </cell>
          <cell r="C45" t="str">
            <v>Actividad</v>
          </cell>
          <cell r="D45" t="str">
            <v>M2</v>
          </cell>
          <cell r="E45">
            <v>161669</v>
          </cell>
        </row>
        <row r="46">
          <cell r="A46" t="str">
            <v>001.047</v>
          </cell>
          <cell r="B46" t="str">
            <v>BODEGA PARA CAMPAMENTO (INCLUYE ADECUACIONES)</v>
          </cell>
          <cell r="C46" t="str">
            <v>Actividad</v>
          </cell>
          <cell r="D46" t="str">
            <v>M2 - MES</v>
          </cell>
          <cell r="E46">
            <v>27344</v>
          </cell>
        </row>
        <row r="47">
          <cell r="A47" t="str">
            <v>001.048</v>
          </cell>
          <cell r="B47" t="str">
            <v>CAMPAMENTO CONTENEDOR</v>
          </cell>
          <cell r="C47" t="str">
            <v>Actividad</v>
          </cell>
          <cell r="D47" t="str">
            <v>UND</v>
          </cell>
          <cell r="E47">
            <v>2279343</v>
          </cell>
        </row>
        <row r="48">
          <cell r="A48" t="str">
            <v>001.049</v>
          </cell>
          <cell r="B48" t="str">
            <v>SUMINISTRO, TRANSPORTE E INSTALACIÓN CERRAMIENTO EN YUTE H= 2 M</v>
          </cell>
          <cell r="C48" t="str">
            <v>Actividad</v>
          </cell>
          <cell r="D48" t="str">
            <v>ML</v>
          </cell>
          <cell r="E48">
            <v>14195</v>
          </cell>
        </row>
        <row r="49">
          <cell r="A49" t="str">
            <v>001.050</v>
          </cell>
          <cell r="B49" t="str">
            <v>INSTALACION PROVISIONAL DE ACUEDUCTO</v>
          </cell>
          <cell r="C49" t="str">
            <v>Actividad</v>
          </cell>
          <cell r="D49" t="str">
            <v>UND</v>
          </cell>
          <cell r="E49">
            <v>86428</v>
          </cell>
        </row>
        <row r="50">
          <cell r="A50" t="str">
            <v>001.051</v>
          </cell>
          <cell r="B50" t="str">
            <v>INSTALACION PROVISIONAL DE ENERGIA</v>
          </cell>
          <cell r="C50" t="str">
            <v>Actividad</v>
          </cell>
          <cell r="D50" t="str">
            <v>UND</v>
          </cell>
          <cell r="E50">
            <v>76822</v>
          </cell>
        </row>
        <row r="51">
          <cell r="A51" t="str">
            <v>001.052</v>
          </cell>
          <cell r="B51" t="str">
            <v>SUMINISTRO, TRANSPORTE E INSTALACION VALLA INFORMATIVA GENERAL DEL PROYECTO</v>
          </cell>
          <cell r="C51" t="str">
            <v>Actividad</v>
          </cell>
          <cell r="D51" t="str">
            <v>M2</v>
          </cell>
          <cell r="E51">
            <v>245816</v>
          </cell>
        </row>
        <row r="52">
          <cell r="A52" t="str">
            <v>001.053</v>
          </cell>
          <cell r="B52" t="str">
            <v>SUMINISTRO, TRANSPORTE E INSTALACION VALLA INFORMATIVA TIPO TRIPODE TUBULAR</v>
          </cell>
          <cell r="C52" t="str">
            <v>Actividad</v>
          </cell>
          <cell r="D52" t="str">
            <v>M2</v>
          </cell>
          <cell r="E52">
            <v>218798</v>
          </cell>
        </row>
        <row r="53">
          <cell r="A53" t="str">
            <v>001.054</v>
          </cell>
          <cell r="B53" t="str">
            <v>SUMINISTRO, TRANSPORTE E INSTALACION SEÑAL PREVENTIVA, REGLAMENTARIA E INFORMATIVA</v>
          </cell>
          <cell r="C53" t="str">
            <v>Actividad</v>
          </cell>
          <cell r="D53" t="str">
            <v>UND</v>
          </cell>
          <cell r="E53">
            <v>236009</v>
          </cell>
        </row>
        <row r="54">
          <cell r="A54" t="str">
            <v>001.055</v>
          </cell>
          <cell r="B54" t="str">
            <v>SUMINISTRO, TRANSPORTE E INSTALACION BARRERA CON BOMBONES PLÁSTICOS, CINTA DE SEGURIDAD  Y YUTE PARA CERRAMIENTO</v>
          </cell>
          <cell r="C54" t="str">
            <v>Actividad</v>
          </cell>
          <cell r="D54" t="str">
            <v>ML</v>
          </cell>
          <cell r="E54">
            <v>12225</v>
          </cell>
        </row>
        <row r="55">
          <cell r="A55" t="str">
            <v>001.057</v>
          </cell>
          <cell r="B55" t="str">
            <v>SUMINISTRO, TRANSPORTE E INSTALACION BARRERA CON BOMBONES PLÁSTICOS Y CINTA DE SEGURIDAD</v>
          </cell>
          <cell r="C55" t="str">
            <v>Actividad</v>
          </cell>
          <cell r="D55" t="str">
            <v>ML</v>
          </cell>
          <cell r="E55">
            <v>10037</v>
          </cell>
        </row>
        <row r="56">
          <cell r="A56" t="str">
            <v>001.058</v>
          </cell>
          <cell r="B56" t="str">
            <v>SUMINISTRO, TRANSPORTE E INSTALACION PUENTE PEATONAL PROVISIONAL EN MADERA (ANCHO = 1.40 MT)</v>
          </cell>
          <cell r="C56" t="str">
            <v>Actividad</v>
          </cell>
          <cell r="D56" t="str">
            <v>ML</v>
          </cell>
          <cell r="E56">
            <v>44306</v>
          </cell>
        </row>
        <row r="57">
          <cell r="A57" t="str">
            <v>001.059</v>
          </cell>
          <cell r="B57" t="str">
            <v>SUMINISTRO, TRANSPORTE E INSTALACION TECHADO PROVISIONAL EN GUADUA Y PLÁSTICO</v>
          </cell>
          <cell r="C57" t="str">
            <v>Actividad</v>
          </cell>
          <cell r="D57" t="str">
            <v>M2</v>
          </cell>
          <cell r="E57">
            <v>18815</v>
          </cell>
        </row>
        <row r="58">
          <cell r="A58" t="str">
            <v>001.060</v>
          </cell>
          <cell r="B58" t="str">
            <v>SUMINISTRO, TRANSPORTE E INSTALACION TECHADO MOVIBLE EN GUADUA Y PLÁSTICO</v>
          </cell>
          <cell r="C58" t="str">
            <v>Actividad</v>
          </cell>
          <cell r="D58" t="str">
            <v>M2</v>
          </cell>
          <cell r="E58">
            <v>10897</v>
          </cell>
        </row>
        <row r="59">
          <cell r="A59" t="str">
            <v>001.061</v>
          </cell>
          <cell r="B59" t="str">
            <v xml:space="preserve">SUMINISTRO, TRANSPORTE E INSTALACION CORDÓN PARA CONTROL DE AGUAS LLUVIAS CON SUELO CEMENTO </v>
          </cell>
          <cell r="C59" t="str">
            <v>Actividad</v>
          </cell>
          <cell r="D59" t="str">
            <v>ML</v>
          </cell>
          <cell r="E59">
            <v>5841</v>
          </cell>
        </row>
        <row r="60">
          <cell r="A60" t="str">
            <v>001.062</v>
          </cell>
          <cell r="B60" t="str">
            <v xml:space="preserve">SUMINISTRO, TRANSPORTE E INSTALACION CORDÓN PARA CONTROL DE AGUAS LLUVIAS CON LADRILLO Y SUELO CEMENTO </v>
          </cell>
          <cell r="C60" t="str">
            <v>Actividad</v>
          </cell>
          <cell r="D60" t="str">
            <v>ML</v>
          </cell>
          <cell r="E60">
            <v>11157</v>
          </cell>
        </row>
        <row r="61">
          <cell r="A61" t="str">
            <v>001.066</v>
          </cell>
          <cell r="B61" t="str">
            <v>CORTE MECANIZADO DE PAVIMENTO 0,07 MM</v>
          </cell>
          <cell r="C61" t="str">
            <v>Actividad</v>
          </cell>
          <cell r="D61" t="str">
            <v>ML</v>
          </cell>
          <cell r="E61">
            <v>12842</v>
          </cell>
        </row>
        <row r="62">
          <cell r="A62" t="str">
            <v>001.075</v>
          </cell>
          <cell r="B62" t="str">
            <v>LOCALIZACION Y REPLANTEO CERRAMIENTO</v>
          </cell>
          <cell r="C62" t="str">
            <v>Actividad</v>
          </cell>
          <cell r="D62" t="str">
            <v>ML</v>
          </cell>
          <cell r="E62">
            <v>1840</v>
          </cell>
        </row>
        <row r="63">
          <cell r="A63" t="str">
            <v>001.081</v>
          </cell>
          <cell r="B63" t="str">
            <v>MANEJO Y MOVILIZACIÓN DE ESCOMBROS/SOBRANTES Y MATERIALES EN VEHÍCULO NO-AUTOMOTOR</v>
          </cell>
          <cell r="C63" t="str">
            <v>Actividad</v>
          </cell>
          <cell r="D63" t="str">
            <v>M3</v>
          </cell>
          <cell r="E63">
            <v>56611</v>
          </cell>
        </row>
        <row r="64">
          <cell r="A64" t="str">
            <v>001.082</v>
          </cell>
          <cell r="B64" t="str">
            <v>SOBREACARREO EN VEHICULO NO AUTOMOTOR DE TRACCION ANIMAL</v>
          </cell>
          <cell r="C64" t="str">
            <v>Actividad</v>
          </cell>
          <cell r="D64" t="str">
            <v>M3 - HM</v>
          </cell>
          <cell r="E64">
            <v>56806</v>
          </cell>
        </row>
        <row r="65">
          <cell r="A65" t="str">
            <v>001.083</v>
          </cell>
          <cell r="B65" t="str">
            <v>SOBREACARREO AL HOMBRO FUERTE PENDIENTE (DESPUÉS DE 50M DE ACARREO LIBRE)</v>
          </cell>
          <cell r="C65" t="str">
            <v>Actividad</v>
          </cell>
          <cell r="D65" t="str">
            <v>M3 - HM</v>
          </cell>
          <cell r="E65">
            <v>138450</v>
          </cell>
        </row>
        <row r="66">
          <cell r="A66" t="str">
            <v>001.084</v>
          </cell>
          <cell r="B66" t="str">
            <v>TRANSPORTE POR DÍA LABORADO VEHÍCULO AUTOMOTOR TIPO CAMIONETA DE ESTACAS O SIMILAR. INCLUYE CONDUCTOR Y COMBUSTIBLE</v>
          </cell>
          <cell r="C66" t="str">
            <v>Actividad</v>
          </cell>
          <cell r="D66" t="str">
            <v>DIA</v>
          </cell>
          <cell r="E66">
            <v>219507</v>
          </cell>
        </row>
        <row r="67">
          <cell r="A67" t="str">
            <v>001.085</v>
          </cell>
          <cell r="B67" t="str">
            <v>LOCALIZACION Y REPLANTEO DE VIAS INCLUYE EJE DE VIA Y LATERALES CON ANDENES</v>
          </cell>
          <cell r="C67" t="str">
            <v>Actividad</v>
          </cell>
          <cell r="D67" t="str">
            <v>ML</v>
          </cell>
          <cell r="E67">
            <v>4750</v>
          </cell>
        </row>
        <row r="68">
          <cell r="A68" t="str">
            <v>001.086</v>
          </cell>
          <cell r="B68" t="str">
            <v>CERRAMIENTO PROVISIONAL CON SEÑALIZADOR Y TELA DE CERRAMIENTO</v>
          </cell>
          <cell r="C68" t="str">
            <v>Actividad</v>
          </cell>
          <cell r="D68" t="str">
            <v>ML</v>
          </cell>
          <cell r="E68">
            <v>8397</v>
          </cell>
        </row>
        <row r="69">
          <cell r="A69" t="str">
            <v>001.087</v>
          </cell>
          <cell r="B69" t="str">
            <v>AVISOS DE SEÑALIZACION TEMPORAL PARA IMPLEMENTACIÓN DE PMT</v>
          </cell>
          <cell r="C69" t="str">
            <v>Actividad</v>
          </cell>
          <cell r="D69" t="str">
            <v>UND</v>
          </cell>
          <cell r="E69">
            <v>236009</v>
          </cell>
        </row>
        <row r="70">
          <cell r="A70" t="str">
            <v>001.088</v>
          </cell>
          <cell r="B70" t="str">
            <v xml:space="preserve">SOBREACARREO EN VOLQUETA </v>
          </cell>
          <cell r="C70" t="str">
            <v>Actividad</v>
          </cell>
          <cell r="D70" t="str">
            <v>M3-KM</v>
          </cell>
          <cell r="E70">
            <v>1490</v>
          </cell>
        </row>
        <row r="71">
          <cell r="A71" t="str">
            <v>001.089</v>
          </cell>
          <cell r="B71" t="str">
            <v>LOCALIZACIÓN</v>
          </cell>
          <cell r="C71" t="str">
            <v>Actividad</v>
          </cell>
          <cell r="D71" t="str">
            <v>ML</v>
          </cell>
          <cell r="E71">
            <v>2090</v>
          </cell>
        </row>
        <row r="72">
          <cell r="A72" t="str">
            <v>001.090</v>
          </cell>
          <cell r="B72" t="str">
            <v>SUMINISTRO, TRANSPORTE E INSTALACIÓN CERRAMIENTO PROVISIONAL EN LÁMINA GALVANIZADA H= 2.4M (INCLUYE GUADUA CEPA, PUNTILLAS Y DEMÁS ELEMENTOS PARA SU CORRECTA INSTALACIÓN Y FUNCIONAMIENTO)</v>
          </cell>
          <cell r="C72" t="str">
            <v>Actividad</v>
          </cell>
          <cell r="D72" t="str">
            <v>ML</v>
          </cell>
          <cell r="E72">
            <v>61586</v>
          </cell>
        </row>
        <row r="73">
          <cell r="A73" t="str">
            <v>001.091</v>
          </cell>
          <cell r="B73" t="str">
            <v>TALA DE ARBOLES MEDIANO PORTE  H= 10 - 15M (INCLUYE RETIRO)</v>
          </cell>
          <cell r="C73" t="str">
            <v>Actividad</v>
          </cell>
          <cell r="D73" t="str">
            <v>UND</v>
          </cell>
          <cell r="E73">
            <v>486398</v>
          </cell>
        </row>
        <row r="74">
          <cell r="A74" t="str">
            <v>001.092</v>
          </cell>
          <cell r="B74" t="str">
            <v>TALA DE ARBOLES GRAN PORTE  H &gt; 15M (INCLUYE RETIRO)</v>
          </cell>
          <cell r="C74" t="str">
            <v>Actividad</v>
          </cell>
          <cell r="D74" t="str">
            <v>UND</v>
          </cell>
          <cell r="E74">
            <v>715012</v>
          </cell>
        </row>
        <row r="75">
          <cell r="A75" t="str">
            <v>001.093</v>
          </cell>
          <cell r="B75" t="str">
            <v>CORTE, REMOCIÓN Y CICATRIZACIÓN DE RAICES MENORES</v>
          </cell>
          <cell r="C75" t="str">
            <v>Actividad</v>
          </cell>
          <cell r="D75" t="str">
            <v>UND</v>
          </cell>
          <cell r="E75">
            <v>28583</v>
          </cell>
        </row>
        <row r="76">
          <cell r="A76" t="str">
            <v>001.094</v>
          </cell>
          <cell r="B76" t="str">
            <v>SOBREACARREO EN VEHICULO AUTOMOTOR HASTA 5 KM</v>
          </cell>
          <cell r="C76" t="str">
            <v>Actividad</v>
          </cell>
          <cell r="D76" t="str">
            <v>M3</v>
          </cell>
          <cell r="E76">
            <v>98144</v>
          </cell>
        </row>
        <row r="77">
          <cell r="A77" t="str">
            <v>001.095</v>
          </cell>
          <cell r="B77" t="str">
            <v>ALQUILER DE BAÑO PORTATIL (INCLUYE LIMPIEZA SEMANAL CON DESCARGA Y TRANSPORTE DE LIQUIDOS - SOLIDOS)</v>
          </cell>
          <cell r="C77" t="str">
            <v>Actividad</v>
          </cell>
          <cell r="D77" t="str">
            <v>MES</v>
          </cell>
          <cell r="E77">
            <v>661747</v>
          </cell>
        </row>
        <row r="78">
          <cell r="A78" t="str">
            <v>002</v>
          </cell>
          <cell r="B78" t="str">
            <v>MOVIMIENTO DE TIERRAS</v>
          </cell>
          <cell r="C78" t="str">
            <v>Capitulo</v>
          </cell>
          <cell r="E78" t="str">
            <v>--</v>
          </cell>
        </row>
        <row r="79">
          <cell r="A79" t="str">
            <v>002.001</v>
          </cell>
          <cell r="B79" t="str">
            <v>EXCAVACIÓN EN ZANJA - MATERIAL COMÚN - 0.0 A 2.0 M</v>
          </cell>
          <cell r="C79" t="str">
            <v>Actividad</v>
          </cell>
          <cell r="D79" t="str">
            <v>M3</v>
          </cell>
          <cell r="E79">
            <v>36872</v>
          </cell>
        </row>
        <row r="80">
          <cell r="A80" t="str">
            <v>002.002</v>
          </cell>
          <cell r="B80" t="str">
            <v xml:space="preserve">EXCAVACIÓN EN ZANJA - MATERIAL COMÚN - 2.01 A 4.00 M                                      </v>
          </cell>
          <cell r="C80" t="str">
            <v>Actividad</v>
          </cell>
          <cell r="D80" t="str">
            <v>M3</v>
          </cell>
          <cell r="E80">
            <v>41125</v>
          </cell>
        </row>
        <row r="81">
          <cell r="A81" t="str">
            <v>002.003</v>
          </cell>
          <cell r="B81" t="str">
            <v>EXCAVACIÓN EN ZANJA - MATERIAL COMÚN - 4.01 A 6.00 M</v>
          </cell>
          <cell r="C81" t="str">
            <v>Actividad</v>
          </cell>
          <cell r="D81" t="str">
            <v>M3</v>
          </cell>
          <cell r="E81">
            <v>108050</v>
          </cell>
        </row>
        <row r="82">
          <cell r="A82" t="str">
            <v>002.004</v>
          </cell>
          <cell r="B82" t="str">
            <v>EXCAVACIÓN EN ZANJA - CONGLOMERADO - 0.0 A 2.0 M</v>
          </cell>
          <cell r="C82" t="str">
            <v>Actividad</v>
          </cell>
          <cell r="D82" t="str">
            <v>M3</v>
          </cell>
          <cell r="E82">
            <v>51421</v>
          </cell>
        </row>
        <row r="83">
          <cell r="A83" t="str">
            <v>002.005</v>
          </cell>
          <cell r="B83" t="str">
            <v>EXCAVACIÓN EN ZANJA - CONGLOMERADO - 2.01 A 4.00 M</v>
          </cell>
          <cell r="C83" t="str">
            <v>Actividad</v>
          </cell>
          <cell r="D83" t="str">
            <v>M3</v>
          </cell>
          <cell r="E83">
            <v>68124</v>
          </cell>
        </row>
        <row r="84">
          <cell r="A84" t="str">
            <v>002.006</v>
          </cell>
          <cell r="B84" t="str">
            <v>EXCAVACIÓN EN ZANJA - CONGLOMERADO - 4.01 A 6.00 M</v>
          </cell>
          <cell r="C84" t="str">
            <v>Actividad</v>
          </cell>
          <cell r="D84" t="str">
            <v>M3</v>
          </cell>
          <cell r="E84">
            <v>109006</v>
          </cell>
        </row>
        <row r="85">
          <cell r="A85" t="str">
            <v>002.007</v>
          </cell>
          <cell r="B85" t="str">
            <v>SUMINISTRO, TRANSPORTE E INSTALACION EXCAVACIÓN EN ZANJA - ROCA - CON EXPLOSIVOS - 0.0 A 2.0 M</v>
          </cell>
          <cell r="C85" t="str">
            <v>Actividad</v>
          </cell>
          <cell r="D85" t="str">
            <v>M3</v>
          </cell>
          <cell r="E85">
            <v>334175</v>
          </cell>
        </row>
        <row r="86">
          <cell r="A86" t="str">
            <v>002.008</v>
          </cell>
          <cell r="B86" t="str">
            <v>SUMINISTRO, TRANSPORTE E INSTALACION EXCAVACIÓN EN ZANJA - ROCA - CON EXPLOSIVOS - 2.01 A 4.0 MT</v>
          </cell>
          <cell r="C86" t="str">
            <v>Actividad</v>
          </cell>
          <cell r="D86" t="str">
            <v>M3</v>
          </cell>
          <cell r="E86">
            <v>348497</v>
          </cell>
        </row>
        <row r="87">
          <cell r="A87" t="str">
            <v>002.009</v>
          </cell>
          <cell r="B87" t="str">
            <v xml:space="preserve">SUMINISTRO, TRANSPORTE E INSTALACION EXCAVACIÓN EN ZANJA - ROCA - CON EXPLOSIVOS - 4.01 A 6.0 M                                      </v>
          </cell>
          <cell r="C87" t="str">
            <v>Actividad</v>
          </cell>
          <cell r="D87" t="str">
            <v>M3</v>
          </cell>
          <cell r="E87">
            <v>424948</v>
          </cell>
        </row>
        <row r="88">
          <cell r="A88" t="str">
            <v>002.010</v>
          </cell>
          <cell r="B88" t="str">
            <v>EXCAVACIÓN PARA ESTRUCTURAS - MATERIAL COMÚN - 0.0 A 2.0 M</v>
          </cell>
          <cell r="C88" t="str">
            <v>Actividad</v>
          </cell>
          <cell r="D88" t="str">
            <v>M3</v>
          </cell>
          <cell r="E88">
            <v>51421</v>
          </cell>
        </row>
        <row r="89">
          <cell r="A89" t="str">
            <v>002.011</v>
          </cell>
          <cell r="B89" t="str">
            <v>EXCAVACIÓN PARA ESTRUCTURAS - MATERIAL COMÚN - 2.0 A 4.0 MT</v>
          </cell>
          <cell r="C89" t="str">
            <v>Actividad</v>
          </cell>
          <cell r="D89" t="str">
            <v>M3</v>
          </cell>
          <cell r="E89">
            <v>64146</v>
          </cell>
        </row>
        <row r="90">
          <cell r="A90" t="str">
            <v>002.012</v>
          </cell>
          <cell r="B90" t="str">
            <v>EXCAVACIÓN PARA ESTRUCTURAS - CONGLOMERADO - 0.0 A 2.0 M</v>
          </cell>
          <cell r="C90" t="str">
            <v>Actividad</v>
          </cell>
          <cell r="D90" t="str">
            <v>M3</v>
          </cell>
          <cell r="E90">
            <v>65273</v>
          </cell>
        </row>
        <row r="91">
          <cell r="A91" t="str">
            <v>002.013</v>
          </cell>
          <cell r="B91" t="str">
            <v>EXCAVACIÓN PARA ESTRUCTURAS - CONGLOMERADO - 2.0 -4.00 M</v>
          </cell>
          <cell r="C91" t="str">
            <v>Actividad</v>
          </cell>
          <cell r="D91" t="str">
            <v>M3</v>
          </cell>
          <cell r="E91">
            <v>80012</v>
          </cell>
        </row>
        <row r="92">
          <cell r="A92" t="str">
            <v>002.014</v>
          </cell>
          <cell r="B92" t="str">
            <v>EXCAVACIÓN PARA ESTRUCTURAS - ROCA - CON EXPLOSIVOS 0.0 A 2.0 M</v>
          </cell>
          <cell r="C92" t="str">
            <v>Actividad</v>
          </cell>
          <cell r="D92" t="str">
            <v>M3</v>
          </cell>
          <cell r="E92">
            <v>332456</v>
          </cell>
        </row>
        <row r="93">
          <cell r="A93" t="str">
            <v>002.015</v>
          </cell>
          <cell r="B93" t="str">
            <v>EXCAVACIÓN MECANIZADA P/ESTRUCTURAS-MATER COMÚN/CONGLOM 0.0 A 6.0 M.</v>
          </cell>
          <cell r="C93" t="str">
            <v>Actividad</v>
          </cell>
          <cell r="D93" t="str">
            <v>M3</v>
          </cell>
          <cell r="E93">
            <v>12266</v>
          </cell>
        </row>
        <row r="94">
          <cell r="A94" t="str">
            <v>002.016</v>
          </cell>
          <cell r="B94" t="str">
            <v xml:space="preserve">EXCAVACIÓN A CIELO ABIERTO - MATERIAL COMÚN - 0.0 A 2.0 M                                                                            </v>
          </cell>
          <cell r="C94" t="str">
            <v>Actividad</v>
          </cell>
          <cell r="D94" t="str">
            <v>M3</v>
          </cell>
          <cell r="E94">
            <v>40032</v>
          </cell>
        </row>
        <row r="95">
          <cell r="A95" t="str">
            <v>002.017</v>
          </cell>
          <cell r="B95" t="str">
            <v>EXCAVACIÓN A CIELO ABIERTO - CONGLOMERADO - 0.0 A 2.0 M</v>
          </cell>
          <cell r="C95" t="str">
            <v>Actividad</v>
          </cell>
          <cell r="D95" t="str">
            <v>M3</v>
          </cell>
          <cell r="E95">
            <v>57940</v>
          </cell>
        </row>
        <row r="96">
          <cell r="A96" t="str">
            <v>002.018</v>
          </cell>
          <cell r="B96" t="str">
            <v xml:space="preserve">EXCAVACIÓN MECANIZADA CIELO ABIERTO-MAT COMÚN/CONGLOM  0.0 A 6.0 M.                                                                                                                                              </v>
          </cell>
          <cell r="C96" t="str">
            <v>Actividad</v>
          </cell>
          <cell r="D96" t="str">
            <v>M3</v>
          </cell>
          <cell r="E96">
            <v>9727</v>
          </cell>
        </row>
        <row r="97">
          <cell r="A97" t="str">
            <v>002.019</v>
          </cell>
          <cell r="B97" t="str">
            <v>CONFORMACIÓN DE TALUDES CON EQUIPO MECÁNICO</v>
          </cell>
          <cell r="C97" t="str">
            <v>Actividad</v>
          </cell>
          <cell r="D97" t="str">
            <v>M3</v>
          </cell>
          <cell r="E97">
            <v>11128</v>
          </cell>
        </row>
        <row r="98">
          <cell r="A98" t="str">
            <v>002.021</v>
          </cell>
          <cell r="B98" t="str">
            <v>EXCAVACION MECANICA EN ZANJA (RETROEXCAVADORA)</v>
          </cell>
          <cell r="C98" t="str">
            <v>Actividad</v>
          </cell>
          <cell r="D98" t="str">
            <v>M3</v>
          </cell>
          <cell r="E98">
            <v>13310</v>
          </cell>
        </row>
        <row r="99">
          <cell r="A99" t="str">
            <v>002.022</v>
          </cell>
          <cell r="B99" t="str">
            <v>CONFORMACION MANUAL DE TALUDES EN TIERRA</v>
          </cell>
          <cell r="C99" t="str">
            <v>Actividad</v>
          </cell>
          <cell r="D99" t="str">
            <v>M3</v>
          </cell>
          <cell r="E99">
            <v>55113</v>
          </cell>
        </row>
        <row r="100">
          <cell r="A100" t="str">
            <v>002.023</v>
          </cell>
          <cell r="B100" t="str">
            <v>CONFORMACION MANUAL DE TALUDES EN CONGLOMERADO</v>
          </cell>
          <cell r="C100" t="str">
            <v>Actividad</v>
          </cell>
          <cell r="D100" t="str">
            <v>M3</v>
          </cell>
          <cell r="E100">
            <v>70102</v>
          </cell>
        </row>
        <row r="101">
          <cell r="A101" t="str">
            <v>002.024</v>
          </cell>
          <cell r="B101" t="str">
            <v>EXCAVACION MECANIZADA CIELO ABIERTO-ROCA</v>
          </cell>
          <cell r="C101" t="str">
            <v>Actividad</v>
          </cell>
          <cell r="D101" t="str">
            <v>M3</v>
          </cell>
          <cell r="E101">
            <v>179791</v>
          </cell>
        </row>
        <row r="102">
          <cell r="A102" t="str">
            <v>002.025</v>
          </cell>
          <cell r="B102" t="str">
            <v>EXCAVACION PARA CAISSONS EN TIERRA 0-4 M</v>
          </cell>
          <cell r="C102" t="str">
            <v>Actividad</v>
          </cell>
          <cell r="D102" t="str">
            <v>M3</v>
          </cell>
          <cell r="E102">
            <v>201514</v>
          </cell>
        </row>
        <row r="103">
          <cell r="A103" t="str">
            <v>002.026</v>
          </cell>
          <cell r="B103" t="str">
            <v>EXCAVACION PARA CAISSONS EN TIERRA 4-8M</v>
          </cell>
          <cell r="C103" t="str">
            <v>Actividad</v>
          </cell>
          <cell r="D103" t="str">
            <v>M3</v>
          </cell>
          <cell r="E103">
            <v>149831</v>
          </cell>
        </row>
        <row r="104">
          <cell r="A104" t="str">
            <v>002.028</v>
          </cell>
          <cell r="B104" t="str">
            <v>EXCAVACION PARA CAISSONS EN CONGLOMERADO 0-4 M</v>
          </cell>
          <cell r="C104" t="str">
            <v>Actividad</v>
          </cell>
          <cell r="D104" t="str">
            <v>M3</v>
          </cell>
          <cell r="E104">
            <v>153698</v>
          </cell>
        </row>
        <row r="105">
          <cell r="A105" t="str">
            <v>002.029</v>
          </cell>
          <cell r="B105" t="str">
            <v>EXCAVACION PARA CAISSONS EN CONGLOMERADO 4-8 M</v>
          </cell>
          <cell r="C105" t="str">
            <v>Actividad</v>
          </cell>
          <cell r="D105" t="str">
            <v>M3</v>
          </cell>
          <cell r="E105">
            <v>180217</v>
          </cell>
        </row>
        <row r="106">
          <cell r="A106" t="str">
            <v>002.031</v>
          </cell>
          <cell r="B106" t="str">
            <v>SUMINISTRO, TRANSPORTE E INSTALACION ENTIBADO HORIZONTAL /VERTICAL TIPO 2</v>
          </cell>
          <cell r="C106" t="str">
            <v>Actividad</v>
          </cell>
          <cell r="D106" t="str">
            <v>M2</v>
          </cell>
          <cell r="E106">
            <v>59538</v>
          </cell>
        </row>
        <row r="107">
          <cell r="A107" t="str">
            <v>002.033</v>
          </cell>
          <cell r="B107" t="str">
            <v>LLENO COMPACTADO MUROS DE CONTENCION INCLUYE GEOTEXTIL Y TUBODRENANTE</v>
          </cell>
          <cell r="C107" t="str">
            <v>Actividad</v>
          </cell>
          <cell r="D107" t="str">
            <v>M3</v>
          </cell>
          <cell r="E107">
            <v>40725</v>
          </cell>
        </row>
        <row r="108">
          <cell r="A108" t="str">
            <v>002.038</v>
          </cell>
          <cell r="B108" t="str">
            <v xml:space="preserve">EXCAVACION MECANICA EN MATERIAL ROCOSO </v>
          </cell>
          <cell r="C108" t="str">
            <v>Actividad</v>
          </cell>
          <cell r="D108" t="str">
            <v>M3</v>
          </cell>
          <cell r="E108">
            <v>76030</v>
          </cell>
        </row>
        <row r="109">
          <cell r="A109" t="str">
            <v>002.039</v>
          </cell>
          <cell r="B109" t="str">
            <v xml:space="preserve">EXCAVACION MECANICA EN MATERIAL COMUN </v>
          </cell>
          <cell r="C109" t="str">
            <v>Actividad</v>
          </cell>
          <cell r="D109" t="str">
            <v>M3</v>
          </cell>
          <cell r="E109">
            <v>60922</v>
          </cell>
        </row>
        <row r="110">
          <cell r="A110" t="str">
            <v>002.040</v>
          </cell>
          <cell r="B110" t="str">
            <v xml:space="preserve">RELLENO, CONFORMACION Y COMPACTACION A MAQUINA CON MATERIAL DE PRESTAMO </v>
          </cell>
          <cell r="C110" t="str">
            <v>Actividad</v>
          </cell>
          <cell r="D110" t="str">
            <v>M3</v>
          </cell>
          <cell r="E110">
            <v>46698</v>
          </cell>
        </row>
        <row r="111">
          <cell r="A111" t="str">
            <v>002.042</v>
          </cell>
          <cell r="B111" t="str">
            <v>SUMINISTRO, TRANSPORTE E INSTALACION ENTIBADO HORIZONTAL/VERTICAL TIPO 1</v>
          </cell>
          <cell r="C111" t="str">
            <v>Actividad</v>
          </cell>
          <cell r="D111" t="str">
            <v>ML</v>
          </cell>
          <cell r="E111">
            <v>51190</v>
          </cell>
        </row>
        <row r="112">
          <cell r="A112" t="str">
            <v>002.049</v>
          </cell>
          <cell r="B112" t="str">
            <v>RELLENO EN MATERIAL SELECCIONADO PROVENIENTE DE LA EXCAVACION (APISONADO)</v>
          </cell>
          <cell r="C112" t="str">
            <v>Actividad</v>
          </cell>
          <cell r="D112" t="str">
            <v>M3</v>
          </cell>
          <cell r="E112">
            <v>42053</v>
          </cell>
        </row>
        <row r="113">
          <cell r="A113" t="str">
            <v>002.050</v>
          </cell>
          <cell r="B113" t="str">
            <v>RELLENO EN MATERIAL SELECCIONADO PROVENIENTE DE LA EXCAVACION (CANGURO)</v>
          </cell>
          <cell r="C113" t="str">
            <v>Actividad</v>
          </cell>
          <cell r="D113" t="str">
            <v>M3</v>
          </cell>
          <cell r="E113">
            <v>36529</v>
          </cell>
        </row>
        <row r="114">
          <cell r="A114" t="str">
            <v>002.051</v>
          </cell>
          <cell r="B114" t="str">
            <v>FILTRO EN ARENA</v>
          </cell>
          <cell r="C114" t="str">
            <v>Actividad</v>
          </cell>
          <cell r="D114" t="str">
            <v>M3</v>
          </cell>
          <cell r="E114">
            <v>154806</v>
          </cell>
        </row>
        <row r="115">
          <cell r="A115" t="str">
            <v>002.052</v>
          </cell>
          <cell r="B115" t="str">
            <v>FILTRO EN PIEDRA</v>
          </cell>
          <cell r="C115" t="str">
            <v>Actividad</v>
          </cell>
          <cell r="D115" t="str">
            <v>M3</v>
          </cell>
          <cell r="E115">
            <v>141795</v>
          </cell>
        </row>
        <row r="116">
          <cell r="A116" t="str">
            <v>002.053</v>
          </cell>
          <cell r="B116" t="str">
            <v>RELLENO COMPACTADO CON MATERIAL DE PRESTAMO</v>
          </cell>
          <cell r="C116" t="str">
            <v>Actividad</v>
          </cell>
          <cell r="D116" t="str">
            <v>M3</v>
          </cell>
          <cell r="E116">
            <v>81048</v>
          </cell>
        </row>
        <row r="117">
          <cell r="A117" t="str">
            <v>002.054</v>
          </cell>
          <cell r="B117" t="str">
            <v>TRANSPORTE DE MAQUINARIA PESADA</v>
          </cell>
          <cell r="C117" t="str">
            <v>Actividad</v>
          </cell>
          <cell r="D117" t="str">
            <v>M3</v>
          </cell>
          <cell r="E117">
            <v>1097529</v>
          </cell>
        </row>
        <row r="118">
          <cell r="A118" t="str">
            <v>002.057</v>
          </cell>
          <cell r="B118" t="str">
            <v>REPALEO MANUAL</v>
          </cell>
          <cell r="C118" t="str">
            <v>Actividad</v>
          </cell>
          <cell r="D118" t="str">
            <v>M3</v>
          </cell>
          <cell r="E118">
            <v>10848</v>
          </cell>
        </row>
        <row r="119">
          <cell r="A119" t="str">
            <v>002.059</v>
          </cell>
          <cell r="B119" t="str">
            <v>EXCAVACION PARA CAISSONS EN TIERRA 8-12M 0,9M&lt;D&lt;1 M CONDICIONES SECAS</v>
          </cell>
          <cell r="C119" t="str">
            <v>Actividad</v>
          </cell>
          <cell r="D119" t="str">
            <v>M3</v>
          </cell>
          <cell r="E119">
            <v>203671</v>
          </cell>
        </row>
        <row r="120">
          <cell r="A120" t="str">
            <v>002.060</v>
          </cell>
          <cell r="B120" t="str">
            <v>EXCAVACION PARA CAISSONS EN TIERRA 12-16 MTS , 0,9M&lt;D&lt;1M CONDICIONES SECAS</v>
          </cell>
          <cell r="C120" t="str">
            <v>Actividad</v>
          </cell>
          <cell r="D120" t="str">
            <v>M3</v>
          </cell>
          <cell r="E120">
            <v>239336</v>
          </cell>
        </row>
        <row r="121">
          <cell r="A121" t="str">
            <v>002.061</v>
          </cell>
          <cell r="B121" t="str">
            <v>EXCAVACION PARA CAISSONS EN TIERRA 16-20 MTS , 0,9M&lt;D&lt;1M CONDICIONES SECAS</v>
          </cell>
          <cell r="C121" t="str">
            <v>Actividad</v>
          </cell>
          <cell r="D121" t="str">
            <v>M3</v>
          </cell>
          <cell r="E121">
            <v>287447</v>
          </cell>
        </row>
        <row r="122">
          <cell r="A122" t="str">
            <v>002.062</v>
          </cell>
          <cell r="B122" t="str">
            <v>EXCAVACION PARA CAISSONS EN TIERRA MAYOR A 20 MTS , 0,9M&lt;D&lt;1M CONDICIONES SECAS</v>
          </cell>
          <cell r="C122" t="str">
            <v>Actividad</v>
          </cell>
          <cell r="D122" t="str">
            <v>M3</v>
          </cell>
          <cell r="E122">
            <v>425594</v>
          </cell>
        </row>
        <row r="123">
          <cell r="A123" t="str">
            <v>002.063</v>
          </cell>
          <cell r="B123" t="str">
            <v>EXCAVACION PARA CAISSONS EN CONGLOMERADO 8-12 MTS  0,9M&lt;D&lt;1M CONDICIONES SECAS</v>
          </cell>
          <cell r="C123" t="str">
            <v>Actividad</v>
          </cell>
          <cell r="D123" t="str">
            <v>M3</v>
          </cell>
          <cell r="E123">
            <v>320316</v>
          </cell>
        </row>
        <row r="124">
          <cell r="A124" t="str">
            <v>002.064</v>
          </cell>
          <cell r="B124" t="str">
            <v>EXCAVACION PARA CAISSONS EN CONGLOMERADO 12-16 MTS  0,9M&lt;D&lt;1M CONDICIONES SECAS</v>
          </cell>
          <cell r="C124" t="str">
            <v>Actividad</v>
          </cell>
          <cell r="D124" t="str">
            <v>M3</v>
          </cell>
          <cell r="E124">
            <v>381213</v>
          </cell>
        </row>
        <row r="125">
          <cell r="A125" t="str">
            <v>002.065</v>
          </cell>
          <cell r="B125" t="str">
            <v>EXCAVACION PARA CAISSONS EN CONGLOMERADO 16-20 MTS  0,9M&lt;D&lt;1M CONDICIONES SECAS</v>
          </cell>
          <cell r="C125" t="str">
            <v>Actividad</v>
          </cell>
          <cell r="D125" t="str">
            <v>M3</v>
          </cell>
          <cell r="E125">
            <v>453089</v>
          </cell>
        </row>
        <row r="126">
          <cell r="A126" t="str">
            <v>002.066</v>
          </cell>
          <cell r="B126" t="str">
            <v>EXCAVACION PARA CAISSONS EN CONGLOMERADO MAYOR A 20 MTS  0,9M&lt;D&lt;1M CONDICIONES SECAS</v>
          </cell>
          <cell r="C126" t="str">
            <v>Actividad</v>
          </cell>
          <cell r="D126" t="str">
            <v>M3</v>
          </cell>
          <cell r="E126">
            <v>533489</v>
          </cell>
        </row>
        <row r="127">
          <cell r="A127" t="str">
            <v>002.067</v>
          </cell>
          <cell r="B127" t="str">
            <v>EXCAVACION PARA CAISSONS EN TIERRA 0-4 M CONDICIONES HUMEDAS</v>
          </cell>
          <cell r="C127" t="str">
            <v>Actividad</v>
          </cell>
          <cell r="D127" t="str">
            <v>M3</v>
          </cell>
          <cell r="E127">
            <v>162991</v>
          </cell>
        </row>
        <row r="128">
          <cell r="A128" t="str">
            <v>002.068</v>
          </cell>
          <cell r="B128" t="str">
            <v>EXCAVACION PARA CAISSONS EN TIERRA 4-8 M CONDICIONES HUMEDAS</v>
          </cell>
          <cell r="C128" t="str">
            <v>Actividad</v>
          </cell>
          <cell r="D128" t="str">
            <v>M3</v>
          </cell>
          <cell r="E128">
            <v>190308</v>
          </cell>
        </row>
        <row r="129">
          <cell r="A129" t="str">
            <v>002.069</v>
          </cell>
          <cell r="B129" t="str">
            <v>EXCAVACION PARA CAISSONS EN CONGLOMERADO 0-4 M CONDICIONES HUMEDAS</v>
          </cell>
          <cell r="C129" t="str">
            <v>Actividad</v>
          </cell>
          <cell r="D129" t="str">
            <v>M3</v>
          </cell>
          <cell r="E129">
            <v>248818</v>
          </cell>
        </row>
        <row r="130">
          <cell r="A130" t="str">
            <v>002.070</v>
          </cell>
          <cell r="B130" t="str">
            <v>EXCAVACION PARA CAISSONS EN CONGLOMERADO 4-8 M CONDICIONES HUMEDAS</v>
          </cell>
          <cell r="C130" t="str">
            <v>Actividad</v>
          </cell>
          <cell r="D130" t="str">
            <v>M3</v>
          </cell>
          <cell r="E130">
            <v>299484</v>
          </cell>
        </row>
        <row r="131">
          <cell r="A131" t="str">
            <v>002.071</v>
          </cell>
          <cell r="B131" t="str">
            <v>EXCAVACION PARA CAISSONS EN TIERRA 8-12M 0,9M&lt;D&lt;1 M CONDICIONES HUMEDAS</v>
          </cell>
          <cell r="C131" t="str">
            <v>Actividad</v>
          </cell>
          <cell r="D131" t="str">
            <v>M3</v>
          </cell>
          <cell r="E131">
            <v>256889</v>
          </cell>
        </row>
        <row r="132">
          <cell r="A132" t="str">
            <v>002.072</v>
          </cell>
          <cell r="B132" t="str">
            <v>EXCAVACION PARA CAISSONS EN TIERRA 12-16 MTS , 0,9M&lt;D&lt;1M CONDICIONES HUMEDAS</v>
          </cell>
          <cell r="C132" t="str">
            <v>Actividad</v>
          </cell>
          <cell r="D132" t="str">
            <v>M3</v>
          </cell>
          <cell r="E132">
            <v>341182</v>
          </cell>
        </row>
        <row r="133">
          <cell r="A133" t="str">
            <v>002.073</v>
          </cell>
          <cell r="B133" t="str">
            <v>EXCAVACION PARA CAISSONS EN TIERRA 16-20 MTS , 0,9M&lt;D&lt;1M CONDICIONES HUMEDAS</v>
          </cell>
          <cell r="C133" t="str">
            <v>Actividad</v>
          </cell>
          <cell r="D133" t="str">
            <v>M3</v>
          </cell>
          <cell r="E133">
            <v>448317</v>
          </cell>
        </row>
        <row r="134">
          <cell r="A134" t="str">
            <v>002.074</v>
          </cell>
          <cell r="B134" t="str">
            <v>EXCAVACION PARA CAISSONS EN TIERRA MAYOR A 20 MTS , 0,9M&lt;D&lt;1M CONDICIONES HUMEDAS</v>
          </cell>
          <cell r="C134" t="str">
            <v>Actividad</v>
          </cell>
          <cell r="D134" t="str">
            <v>M3</v>
          </cell>
          <cell r="E134">
            <v>593053</v>
          </cell>
        </row>
        <row r="135">
          <cell r="A135" t="str">
            <v>002.075</v>
          </cell>
          <cell r="B135" t="str">
            <v>EXCAVACION PARA CAISSONS EN CONGLOMERADO 8-12 MTS  0,9M&lt;D&lt;1M CONDICIONES HUMEDAS</v>
          </cell>
          <cell r="C135" t="str">
            <v>Actividad</v>
          </cell>
          <cell r="D135" t="str">
            <v>M3</v>
          </cell>
          <cell r="E135">
            <v>456903</v>
          </cell>
        </row>
        <row r="136">
          <cell r="A136" t="str">
            <v>002.076</v>
          </cell>
          <cell r="B136" t="str">
            <v>EXCAVACION PARA CAISSONS EN CONGLOMERADO 12-16 MTS  0,9M&lt;D&lt;1M CONDICIONES HUMEDAS</v>
          </cell>
          <cell r="C136" t="str">
            <v>Actividad</v>
          </cell>
          <cell r="D136" t="str">
            <v>M3</v>
          </cell>
          <cell r="E136">
            <v>605433</v>
          </cell>
        </row>
        <row r="137">
          <cell r="A137" t="str">
            <v>002.077</v>
          </cell>
          <cell r="B137" t="str">
            <v>EXCAVACION PARA CAISSONS EN CONGLOMERADO 16-20 MTS  0,9M&lt;D&lt;1M CONDICIONES HUMEDAS</v>
          </cell>
          <cell r="C137" t="str">
            <v>Actividad</v>
          </cell>
          <cell r="D137" t="str">
            <v>M3</v>
          </cell>
          <cell r="E137">
            <v>780182</v>
          </cell>
        </row>
        <row r="138">
          <cell r="A138" t="str">
            <v>002.078</v>
          </cell>
          <cell r="B138" t="str">
            <v>EXCAVACION PARA CAISSONS EN CONGLOMERADO MAYOR A 20 MTS  0,9M&lt;D&lt;1M CONDICIONES HUMEDAS</v>
          </cell>
          <cell r="C138" t="str">
            <v>Actividad</v>
          </cell>
          <cell r="D138" t="str">
            <v>M3</v>
          </cell>
          <cell r="E138">
            <v>977156</v>
          </cell>
        </row>
        <row r="139">
          <cell r="A139" t="str">
            <v>002.079</v>
          </cell>
          <cell r="B139" t="str">
            <v xml:space="preserve">EXCAVACION PARA CAISSONS EN ROCA  0,9M&lt;D&lt;1M EN CONDICIONES SECAS </v>
          </cell>
          <cell r="C139" t="str">
            <v>Actividad</v>
          </cell>
          <cell r="D139" t="str">
            <v>ML</v>
          </cell>
          <cell r="E139">
            <v>1161492</v>
          </cell>
        </row>
        <row r="140">
          <cell r="A140" t="str">
            <v>002.080</v>
          </cell>
          <cell r="B140" t="str">
            <v>EXCAVACION PARA CAISSONS EN ROCA  0,9M&lt;D&lt;1M EN CONDICIONES HUMEDAS</v>
          </cell>
          <cell r="C140" t="str">
            <v>Actividad</v>
          </cell>
          <cell r="D140" t="str">
            <v>ML</v>
          </cell>
          <cell r="E140">
            <v>1508593</v>
          </cell>
        </row>
        <row r="141">
          <cell r="A141" t="str">
            <v>002.081</v>
          </cell>
          <cell r="B141" t="str">
            <v>RELLENO, CONFORMACION Y COMPACTACION A MAQUINA CON MATERIAL PROVENIENTE  DE  EXCAVACION (INCLUYE CARGUE, DESCARGUE)</v>
          </cell>
          <cell r="C141" t="str">
            <v>Actividad</v>
          </cell>
          <cell r="D141" t="str">
            <v>M3</v>
          </cell>
          <cell r="E141">
            <v>12572</v>
          </cell>
        </row>
        <row r="142">
          <cell r="A142" t="str">
            <v>002.082</v>
          </cell>
          <cell r="B142" t="str">
            <v>REPALEO MECANICO</v>
          </cell>
          <cell r="C142" t="str">
            <v>Actividad</v>
          </cell>
          <cell r="D142" t="str">
            <v>M3</v>
          </cell>
          <cell r="E142">
            <v>6011</v>
          </cell>
        </row>
        <row r="143">
          <cell r="A143" t="str">
            <v>002.118</v>
          </cell>
          <cell r="B143" t="str">
            <v>NIVELACION TERRENO CON MATERIAL DE SITIO</v>
          </cell>
          <cell r="C143" t="str">
            <v>Actividad</v>
          </cell>
          <cell r="D143" t="str">
            <v>M3</v>
          </cell>
          <cell r="E143">
            <v>6087</v>
          </cell>
        </row>
        <row r="144">
          <cell r="A144" t="str">
            <v>002.119</v>
          </cell>
          <cell r="B144" t="str">
            <v>DISPOSICION  FINAL BOTADERO</v>
          </cell>
          <cell r="C144" t="str">
            <v>Actividad</v>
          </cell>
          <cell r="D144" t="str">
            <v>KG</v>
          </cell>
          <cell r="E144">
            <v>55</v>
          </cell>
        </row>
        <row r="145">
          <cell r="A145" t="str">
            <v>002.120</v>
          </cell>
          <cell r="B145" t="str">
            <v>EXCAVACION EN MATERIAL COMUN SECO DE A=0.2M, E=0.50, MANUAL</v>
          </cell>
          <cell r="C145" t="str">
            <v>Actividad</v>
          </cell>
          <cell r="D145" t="str">
            <v>ML</v>
          </cell>
          <cell r="E145">
            <v>3726</v>
          </cell>
        </row>
        <row r="146">
          <cell r="A146" t="str">
            <v>002.83</v>
          </cell>
          <cell r="B146" t="str">
            <v>EXCAVACION MANUAL</v>
          </cell>
          <cell r="C146" t="str">
            <v>Actividad</v>
          </cell>
          <cell r="D146" t="str">
            <v>M3</v>
          </cell>
          <cell r="E146">
            <v>27162</v>
          </cell>
        </row>
        <row r="147">
          <cell r="A147" t="str">
            <v>002.84</v>
          </cell>
          <cell r="B147" t="str">
            <v>RELLENO COMPACTADO CON MATERIAL DE EXCAVACION</v>
          </cell>
          <cell r="C147" t="str">
            <v>Actividad</v>
          </cell>
          <cell r="D147" t="str">
            <v>M3</v>
          </cell>
          <cell r="E147">
            <v>31755</v>
          </cell>
        </row>
        <row r="148">
          <cell r="A148" t="str">
            <v>002.85</v>
          </cell>
          <cell r="B148" t="str">
            <v>RELLENO COMPACTADO CON MATERIAL SELECCIONADO</v>
          </cell>
          <cell r="C148" t="str">
            <v>Actividad</v>
          </cell>
          <cell r="D148" t="str">
            <v>M3</v>
          </cell>
          <cell r="E148">
            <v>108706</v>
          </cell>
        </row>
        <row r="149">
          <cell r="A149" t="str">
            <v>002.086</v>
          </cell>
          <cell r="B149" t="str">
            <v>RETIRO DE MATERIAL SOBRANTE EN VOLQUETA, CARGUE MECANICO, DISPOSICIÓN EN BOTADERO (HASTA 25 KM)</v>
          </cell>
          <cell r="C149" t="str">
            <v>Actividad</v>
          </cell>
          <cell r="D149" t="str">
            <v>M3-Suelto</v>
          </cell>
          <cell r="E149">
            <v>33299</v>
          </cell>
        </row>
        <row r="150">
          <cell r="A150" t="str">
            <v>002.087</v>
          </cell>
          <cell r="B150" t="str">
            <v>PERFORACIÓN CON CUÑA HIDRÁULICA (INCLUYE OPERADOR, TRANSPORTE Y COMBUSTIBLE)</v>
          </cell>
          <cell r="C150" t="str">
            <v>Actividad</v>
          </cell>
          <cell r="D150" t="str">
            <v>M3-Suelto</v>
          </cell>
          <cell r="E150">
            <v>72018</v>
          </cell>
        </row>
        <row r="151">
          <cell r="A151" t="str">
            <v>002.088</v>
          </cell>
          <cell r="B151" t="str">
            <v>DEMOLICIÓN MANUAL DE ROCA</v>
          </cell>
          <cell r="C151" t="str">
            <v>Actividad</v>
          </cell>
          <cell r="D151" t="str">
            <v>M3</v>
          </cell>
          <cell r="E151">
            <v>249415</v>
          </cell>
        </row>
        <row r="152">
          <cell r="A152" t="str">
            <v>002.089</v>
          </cell>
          <cell r="B152" t="str">
            <v>RETIRO DE MATERIAL SOBRANTE EN VOLQUETA, CARGUE MANUAL, DISPOSICIÓN EN BOTADERO (HASTA 25 KM)</v>
          </cell>
          <cell r="C152" t="str">
            <v>Actividad</v>
          </cell>
          <cell r="D152" t="str">
            <v>M3-Suelto</v>
          </cell>
          <cell r="E152">
            <v>40777</v>
          </cell>
        </row>
        <row r="153">
          <cell r="A153" t="str">
            <v>002A</v>
          </cell>
          <cell r="B153" t="str">
            <v>CIMIENTOS</v>
          </cell>
          <cell r="C153" t="str">
            <v>Capitulo</v>
          </cell>
          <cell r="E153" t="str">
            <v>--</v>
          </cell>
        </row>
        <row r="154">
          <cell r="A154" t="str">
            <v>002A.001</v>
          </cell>
          <cell r="B154" t="str">
            <v>SUMINISTRO, TRANSPORTE E INSTALACION SOLADO DE LIMPIEZA 2.000 PSI</v>
          </cell>
          <cell r="C154" t="str">
            <v>Actividad</v>
          </cell>
          <cell r="D154" t="str">
            <v>M3</v>
          </cell>
          <cell r="E154">
            <v>589251</v>
          </cell>
        </row>
        <row r="155">
          <cell r="A155" t="str">
            <v>002A.003</v>
          </cell>
          <cell r="B155" t="str">
            <v>SUMINISTRO, TRANSPORTE E INSTALACION SOLADO DE LIMPIEZA 2.000 PSI  E = 5 CM</v>
          </cell>
          <cell r="C155" t="str">
            <v>Actividad</v>
          </cell>
          <cell r="D155" t="str">
            <v>M2</v>
          </cell>
          <cell r="E155">
            <v>29514</v>
          </cell>
        </row>
        <row r="156">
          <cell r="A156" t="str">
            <v>002A.004</v>
          </cell>
          <cell r="B156" t="str">
            <v>SUMINISTRO, TRANSPORTE E INSTALACION ZAPATA CONCRETO 3000 PSI</v>
          </cell>
          <cell r="C156" t="str">
            <v>Actividad</v>
          </cell>
          <cell r="D156" t="str">
            <v>M3</v>
          </cell>
          <cell r="E156">
            <v>795827</v>
          </cell>
        </row>
        <row r="157">
          <cell r="A157" t="str">
            <v>002A.005</v>
          </cell>
          <cell r="B157" t="str">
            <v>SUMINISTRO, TRANSPORTE E INSTALACION VIGA CIMENTACION CONCRETO 3000 PSI</v>
          </cell>
          <cell r="C157" t="str">
            <v>Actividad</v>
          </cell>
          <cell r="D157" t="str">
            <v>M3</v>
          </cell>
          <cell r="E157">
            <v>887182</v>
          </cell>
        </row>
        <row r="158">
          <cell r="A158" t="str">
            <v>002A.006</v>
          </cell>
          <cell r="B158" t="str">
            <v>SUMINISTRO, TRANSPORTE E INSTALACION ZAPATA CONCRETO 4000 PSI</v>
          </cell>
          <cell r="C158" t="str">
            <v>Actividad</v>
          </cell>
          <cell r="D158" t="str">
            <v>M3</v>
          </cell>
          <cell r="E158">
            <v>877853</v>
          </cell>
        </row>
        <row r="159">
          <cell r="A159" t="str">
            <v>002A.007</v>
          </cell>
          <cell r="B159" t="str">
            <v>SUMINISTRO, TRANSPORTE E INSTALACION CONCRETO CICLOPEO CIMIENTOS (60% CONCRETO 3000 PSI Y 40% PIEDRA MEDIA ZONGA)</v>
          </cell>
          <cell r="C159" t="str">
            <v>Actividad</v>
          </cell>
          <cell r="D159" t="str">
            <v>M3</v>
          </cell>
          <cell r="E159">
            <v>571562</v>
          </cell>
        </row>
        <row r="160">
          <cell r="A160" t="str">
            <v>002A.008</v>
          </cell>
          <cell r="B160" t="str">
            <v>SUMINISTRO, TRANSPORTE E INSTALACION ZARPA PARA MURO DE CONTENCION CONCRETO 3000 PSI</v>
          </cell>
          <cell r="C160" t="str">
            <v>Actividad</v>
          </cell>
          <cell r="D160" t="str">
            <v>M3</v>
          </cell>
          <cell r="E160">
            <v>760303</v>
          </cell>
        </row>
        <row r="161">
          <cell r="A161" t="str">
            <v>002A.009</v>
          </cell>
          <cell r="B161" t="str">
            <v>SUMINISTRO, TRANSPORTE E INSTALACION VIGA CIMENTACION CONCRETO 4000 PSI</v>
          </cell>
          <cell r="C161" t="str">
            <v>Actividad</v>
          </cell>
          <cell r="D161" t="str">
            <v>M3</v>
          </cell>
          <cell r="E161">
            <v>969208</v>
          </cell>
        </row>
        <row r="162">
          <cell r="A162" t="str">
            <v>002A.012</v>
          </cell>
          <cell r="B162" t="str">
            <v>SUMINISTRO, TRANSPORTE E INSTALACION SUELO - CEMENTO 8:1</v>
          </cell>
          <cell r="C162" t="str">
            <v>Actividad</v>
          </cell>
          <cell r="D162" t="str">
            <v>M3</v>
          </cell>
          <cell r="E162">
            <v>100090</v>
          </cell>
        </row>
        <row r="163">
          <cell r="A163" t="str">
            <v>002A.013</v>
          </cell>
          <cell r="B163" t="str">
            <v>SUMINISTRO, TRANSPORTE E INSTALACION SUELO - CEMENTO 20:1</v>
          </cell>
          <cell r="C163" t="str">
            <v>Actividad</v>
          </cell>
          <cell r="D163" t="str">
            <v>M3</v>
          </cell>
          <cell r="E163">
            <v>43978</v>
          </cell>
        </row>
        <row r="164">
          <cell r="A164" t="str">
            <v>002A.014</v>
          </cell>
          <cell r="B164" t="str">
            <v>SUSTITUCION CON AFIRMADO COMPACTADO CON CILINDRO</v>
          </cell>
          <cell r="C164" t="str">
            <v>Actividad</v>
          </cell>
          <cell r="D164" t="str">
            <v>M3</v>
          </cell>
          <cell r="E164">
            <v>137880</v>
          </cell>
        </row>
        <row r="165">
          <cell r="A165" t="str">
            <v>002A.015</v>
          </cell>
          <cell r="B165" t="str">
            <v>SUMINISTRO, TRANSPORTE E INSTALACION CAISSONS EN CONCRETO DE 3000 PSI</v>
          </cell>
          <cell r="C165" t="str">
            <v>Actividad</v>
          </cell>
          <cell r="D165" t="str">
            <v>M3</v>
          </cell>
          <cell r="E165">
            <v>783241</v>
          </cell>
        </row>
        <row r="166">
          <cell r="A166" t="str">
            <v>002A.018</v>
          </cell>
          <cell r="B166" t="str">
            <v>SUMINISTRO, TRANSPORTE E INSTALACION PEDESTALES EN CONCRETO 3000 PSI</v>
          </cell>
          <cell r="C166" t="str">
            <v>Actividad</v>
          </cell>
          <cell r="D166" t="str">
            <v>M3</v>
          </cell>
          <cell r="E166">
            <v>883264</v>
          </cell>
        </row>
        <row r="167">
          <cell r="A167" t="str">
            <v>002A.019</v>
          </cell>
          <cell r="B167" t="str">
            <v>SUMINISTRO, TRANSPORTE E INSTALACION PILOTES EN CONCRETO 3000 PSI D= 0.35 M</v>
          </cell>
          <cell r="C167" t="str">
            <v>Actividad</v>
          </cell>
          <cell r="D167" t="str">
            <v>M3</v>
          </cell>
          <cell r="E167">
            <v>833552</v>
          </cell>
        </row>
        <row r="168">
          <cell r="A168" t="str">
            <v>002A.021</v>
          </cell>
          <cell r="B168" t="str">
            <v>SUMINISTRO, TRANSPORTE E INSTALACION SOBRE CIMIENTO H=0,20  M REVOQUE IMPERMEABILIZADO 2 CARAS</v>
          </cell>
          <cell r="C168" t="str">
            <v>Actividad</v>
          </cell>
          <cell r="D168" t="str">
            <v>M2</v>
          </cell>
          <cell r="E168">
            <v>80856</v>
          </cell>
        </row>
        <row r="169">
          <cell r="A169" t="str">
            <v>002A.022</v>
          </cell>
          <cell r="B169" t="str">
            <v>SUSTITUCION EN ARENA LIMPIA</v>
          </cell>
          <cell r="C169" t="str">
            <v>Actividad</v>
          </cell>
          <cell r="D169" t="str">
            <v>M3</v>
          </cell>
          <cell r="E169">
            <v>126458</v>
          </cell>
        </row>
        <row r="170">
          <cell r="A170" t="str">
            <v>002A.023</v>
          </cell>
          <cell r="B170" t="str">
            <v>SUMINISTRO, TRANSPORTE E INSTALACION CAPITEL DE CAISSON EN CONCRETO 3000 PSI</v>
          </cell>
          <cell r="C170" t="str">
            <v>Actividad</v>
          </cell>
          <cell r="D170" t="str">
            <v>M3</v>
          </cell>
          <cell r="E170">
            <v>970728</v>
          </cell>
        </row>
        <row r="171">
          <cell r="A171" t="str">
            <v>002A.024</v>
          </cell>
          <cell r="B171" t="str">
            <v>SUMINISTRO, TRANSPORTE E INSTALACION DE ANILLO DE PROTECCIÓN PARA CAISSON EN CONCRETO DE 3000 PSI</v>
          </cell>
          <cell r="C171" t="str">
            <v>Actividad</v>
          </cell>
          <cell r="D171" t="str">
            <v>M3</v>
          </cell>
          <cell r="E171">
            <v>899092</v>
          </cell>
        </row>
        <row r="172">
          <cell r="A172" t="str">
            <v>002A.025</v>
          </cell>
          <cell r="B172" t="str">
            <v>SUMINISTRO TRANSPORTE DE INSTALCION ZAPATA CONCRETO 3500 PSI</v>
          </cell>
          <cell r="C172" t="str">
            <v>Actividad</v>
          </cell>
          <cell r="D172" t="str">
            <v>M3</v>
          </cell>
          <cell r="E172">
            <v>537859</v>
          </cell>
        </row>
        <row r="173">
          <cell r="A173" t="str">
            <v>002A.026</v>
          </cell>
          <cell r="B173" t="str">
            <v>VACIADO DE LOSA ML X 60 CMS ANCHO</v>
          </cell>
          <cell r="C173" t="str">
            <v>Actividad</v>
          </cell>
          <cell r="D173" t="str">
            <v>ML</v>
          </cell>
          <cell r="E173">
            <v>84452</v>
          </cell>
        </row>
        <row r="174">
          <cell r="A174" t="str">
            <v>002A.027</v>
          </cell>
          <cell r="B174" t="str">
            <v>SUMINISTRO, TRANSPORTE E INSTALACION CAISSONS EN CONCRETO DE 4000 PSI</v>
          </cell>
          <cell r="C174" t="str">
            <v>Actividad</v>
          </cell>
          <cell r="D174" t="str">
            <v>M3</v>
          </cell>
          <cell r="E174">
            <v>965290</v>
          </cell>
        </row>
        <row r="175">
          <cell r="A175" t="str">
            <v>002A.028</v>
          </cell>
          <cell r="B175" t="str">
            <v>SUMINISTRO, TRANSPORTE E INSTALACION CAPITEL DE CAISSON EN CONCRETO 4000 PSI</v>
          </cell>
          <cell r="C175" t="str">
            <v>Actividad</v>
          </cell>
          <cell r="D175" t="str">
            <v>M3</v>
          </cell>
          <cell r="E175">
            <v>1052754</v>
          </cell>
        </row>
        <row r="176">
          <cell r="A176" t="str">
            <v>003</v>
          </cell>
          <cell r="B176" t="str">
            <v>DESAGUES E INSTALACIONES SANITARIAS</v>
          </cell>
          <cell r="C176" t="str">
            <v>Capitulo</v>
          </cell>
          <cell r="E176" t="str">
            <v>--</v>
          </cell>
        </row>
        <row r="177">
          <cell r="A177" t="str">
            <v>003.001</v>
          </cell>
          <cell r="B177" t="str">
            <v>SUMINISTRO, TRANSPORTE E INSTALACION CAJA DE INSPECCION 0.30*0.30*0.40 M.(INCLUYE, LADRILLO COMÚN, MARCO EN ANGULO 1 1/2 X 1 1/2 * 1/8" Y TAPA REFORZADA EN PLATINA DE 2 * 1/8" CON PARRILLA EN VARILLA 3/8 CADA 10 CM.)</v>
          </cell>
          <cell r="C177" t="str">
            <v>Actividad</v>
          </cell>
          <cell r="D177" t="str">
            <v>UND</v>
          </cell>
          <cell r="E177">
            <v>297955</v>
          </cell>
        </row>
        <row r="178">
          <cell r="A178" t="str">
            <v>003.002</v>
          </cell>
          <cell r="B178" t="str">
            <v>SUMINISTRO, TRANSPORTE E INSTALACION CAJA DE INSPECCION 0.40*0.40*0.40 M.(INCLUYE, LADRILLO COMÚN, MARCO EN ANGULO 1 1/2 X 1 1/2 * 1/8" Y TAPA REFORZADA EN PLATINA DE 2 * 1/8" CON PARRILLA EN VARILLA 3/8 CADA 10 CM.)</v>
          </cell>
          <cell r="C178" t="str">
            <v>Actividad</v>
          </cell>
          <cell r="D178" t="str">
            <v>UND</v>
          </cell>
          <cell r="E178">
            <v>369447</v>
          </cell>
        </row>
        <row r="179">
          <cell r="A179" t="str">
            <v>003.003</v>
          </cell>
          <cell r="B179" t="str">
            <v>SUMINISTRO, TRANSPORTE E INSTALACION CAJA DE INSPECCION 0.60*0.60*1 M. (INCLUYE, LADRILLO COMÚN, MARCO EN ANGULO 2 1/2 X 2 1/2 * 3/16" Y TAPA REFORZADA EN PLATINA DE 3 * 3/16" CON PARRILLA EN VARILLA 3/8 CADA 10 CM.).</v>
          </cell>
          <cell r="C179" t="str">
            <v>Actividad</v>
          </cell>
          <cell r="D179" t="str">
            <v>UND</v>
          </cell>
          <cell r="E179">
            <v>714139</v>
          </cell>
        </row>
        <row r="180">
          <cell r="A180" t="str">
            <v>003.004</v>
          </cell>
          <cell r="B180" t="str">
            <v>SUMINISTRO, TRANSPORTE E INSTALACION CAJA DE INSPECCION  0.80*0.80*1 M.  (INCLUYE, LADRILLO COMÚN, MARCO EN ANGULO 2 1/2 X 2 1/2 * 3/16" Y TAPA REFORZADA EN PLATINA DE 3 * 3/16" CON PARRILLA EN VARILLA 3/8 CADA 10 CM.).</v>
          </cell>
          <cell r="C180" t="str">
            <v>Actividad</v>
          </cell>
          <cell r="D180" t="str">
            <v>UND</v>
          </cell>
          <cell r="E180">
            <v>877772</v>
          </cell>
        </row>
        <row r="181">
          <cell r="A181" t="str">
            <v>003.005</v>
          </cell>
          <cell r="B181" t="str">
            <v>SUMINISTRO, TRANSPORTE E INSTALACION CAJA DE INSPECCION  1 * 1 * 1 M.  (INCLUYE, LADRILLO COMÚN, MARCO EN ANGULO 2 1/2 X 2 1/2 * 3/16" Y TAPA REFORZADA EN PLATINA DE 3 * 3/16" CON PARRILLA EN VARILLA 3/8 CADA 10 CM.).</v>
          </cell>
          <cell r="C181" t="str">
            <v>Actividad</v>
          </cell>
          <cell r="D181" t="str">
            <v>UND</v>
          </cell>
          <cell r="E181">
            <v>1465708</v>
          </cell>
        </row>
        <row r="182">
          <cell r="A182" t="str">
            <v>003.006</v>
          </cell>
          <cell r="B182" t="str">
            <v>SUMINISTRO, TRANSPORTE E INSTALACION CAJA DE INSPECCION  1 * 1 * 1.50 M.  (INCLUYE, LADRILLO COMÚN, MARCO EN ANGULO 2 1/2 X 2 1/2 * 3/16" Y TAPA REFORZADA EN PLATINA DE 3 * 3/16" CON PARRILLA EN VARILLA 3/8 CADA 10 CM.).</v>
          </cell>
          <cell r="C182" t="str">
            <v>Actividad</v>
          </cell>
          <cell r="D182" t="str">
            <v>UND</v>
          </cell>
          <cell r="E182">
            <v>1624822</v>
          </cell>
        </row>
        <row r="183">
          <cell r="A183" t="str">
            <v>003.007</v>
          </cell>
          <cell r="B183" t="str">
            <v>SUMINISTRO, TRANSPORTE E INSTALACION BAJANTE AGUAS NEGRAS  PVC   3"   (INCLUYE CODO, UNION Y ACCESORIOS DE FIJACION)</v>
          </cell>
          <cell r="C183" t="str">
            <v>Actividad</v>
          </cell>
          <cell r="D183" t="str">
            <v>ML</v>
          </cell>
          <cell r="E183">
            <v>30509</v>
          </cell>
        </row>
        <row r="184">
          <cell r="A184" t="str">
            <v>003.008</v>
          </cell>
          <cell r="B184" t="str">
            <v>SUMINISTRO, TRANSPORTE E INSTALACION BAJANTE AGUAS NEGRAS  PVC   4"   (INCLUYE CODO, UNION Y ACCESORIOS DE FIJACION)</v>
          </cell>
          <cell r="C184" t="str">
            <v>Actividad</v>
          </cell>
          <cell r="D184" t="str">
            <v>ML</v>
          </cell>
          <cell r="E184">
            <v>37224</v>
          </cell>
        </row>
        <row r="185">
          <cell r="A185" t="str">
            <v>003.009</v>
          </cell>
          <cell r="B185" t="str">
            <v>SUMINISTRO, TRANSPORTE E INSTALACION BAJANTE AGUAS NEGRAS  PVC   6"   (INCLUYE CODO, UNION Y ACCESORIOS DE FIJACION)</v>
          </cell>
          <cell r="C185" t="str">
            <v>Actividad</v>
          </cell>
          <cell r="D185" t="str">
            <v>ML</v>
          </cell>
          <cell r="E185">
            <v>76123</v>
          </cell>
        </row>
        <row r="186">
          <cell r="A186" t="str">
            <v>003.010</v>
          </cell>
          <cell r="B186" t="str">
            <v>SUMINISTRO, TRANSPORTE E INSTALACION BAJANTE AGUAS LLUVIAS  PVC   3"   (INCLUYE CODO, UNION Y ACCESORIOS DE FIJACION)</v>
          </cell>
          <cell r="C186" t="str">
            <v>Actividad</v>
          </cell>
          <cell r="D186" t="str">
            <v>ML</v>
          </cell>
          <cell r="E186">
            <v>29571</v>
          </cell>
        </row>
        <row r="187">
          <cell r="A187" t="str">
            <v>003.011</v>
          </cell>
          <cell r="B187" t="str">
            <v>SUMINISTRO, TRANSPORTE E INSTALACION BAJANTE AGUAS LLUVIAS  PVC   4"   (INCLUYE CODO, UNION Y ACCESORIOS DE FIJACION)</v>
          </cell>
          <cell r="C187" t="str">
            <v>Actividad</v>
          </cell>
          <cell r="D187" t="str">
            <v>ML</v>
          </cell>
          <cell r="E187">
            <v>38890</v>
          </cell>
        </row>
        <row r="188">
          <cell r="A188" t="str">
            <v>003.012</v>
          </cell>
          <cell r="B188" t="str">
            <v>SUMINISTRO, TRANSPORTE E INSTALACION BAJANTE AGUAS LLUVIAS  PVC   6"   (INCLUYE CODO, UNION Y ACCESORIOS DE FIJACION)</v>
          </cell>
          <cell r="C188" t="str">
            <v>Actividad</v>
          </cell>
          <cell r="D188" t="str">
            <v>ML</v>
          </cell>
          <cell r="E188">
            <v>76123</v>
          </cell>
        </row>
        <row r="189">
          <cell r="A189" t="str">
            <v>003.013</v>
          </cell>
          <cell r="B189" t="str">
            <v>SUMINISTRO, TRANSPORTE E INSTALACION PUNTO DESAGUE PVC   2" APARATOS SANITARIOS Y DESAGUES  (INCLUYE CODO, YEE Y ACCESORIOS)</v>
          </cell>
          <cell r="C189" t="str">
            <v>Actividad</v>
          </cell>
          <cell r="D189" t="str">
            <v>UND</v>
          </cell>
          <cell r="E189">
            <v>83038</v>
          </cell>
        </row>
        <row r="190">
          <cell r="A190" t="str">
            <v>003.014</v>
          </cell>
          <cell r="B190" t="str">
            <v>SUMINISTRO, TRANSPORTE E INSTALACION PUNTO DESAGUE PVC   3"  APARATOS SANITARIOS Y DESAGUES  (INCLUYE CODO, YEE Y ACCESORIOS)</v>
          </cell>
          <cell r="C190" t="str">
            <v>Actividad</v>
          </cell>
          <cell r="D190" t="str">
            <v>UND</v>
          </cell>
          <cell r="E190">
            <v>104811</v>
          </cell>
        </row>
        <row r="191">
          <cell r="A191" t="str">
            <v>003.015</v>
          </cell>
          <cell r="B191" t="str">
            <v>SUMINISTRO, TRANSPORTE E INSTALACION PUNTO DESAGUE PVC   4" APARATOS SANITARIOS (INCLUYE CODO, YEE Y ACCESORIOS)</v>
          </cell>
          <cell r="C191" t="str">
            <v>Actividad</v>
          </cell>
          <cell r="D191" t="str">
            <v>UND</v>
          </cell>
          <cell r="E191">
            <v>139123</v>
          </cell>
        </row>
        <row r="192">
          <cell r="A192" t="str">
            <v>003.016</v>
          </cell>
          <cell r="B192" t="str">
            <v>SUMINISTRO, TRANSPORTE E INSTALACION PUNTO DESAGUE PVC   3" AGUAS LLUVIAS (INCLUYE CODO, YEE Y ACCESORIOS)</v>
          </cell>
          <cell r="C192" t="str">
            <v>Actividad</v>
          </cell>
          <cell r="D192" t="str">
            <v>UND</v>
          </cell>
          <cell r="E192">
            <v>108644</v>
          </cell>
        </row>
        <row r="193">
          <cell r="A193" t="str">
            <v>003.017</v>
          </cell>
          <cell r="B193" t="str">
            <v>SUMINISTRO, TRANSPORTE E INSTALACION PUNTO DESAGUE PVC   4" AGUAS LLUVIAS (INCLUYE CODO, YEE Y ACCESORIOS)</v>
          </cell>
          <cell r="C193" t="str">
            <v>Actividad</v>
          </cell>
          <cell r="D193" t="str">
            <v>UND</v>
          </cell>
          <cell r="E193">
            <v>145281</v>
          </cell>
        </row>
        <row r="194">
          <cell r="A194" t="str">
            <v>003.018</v>
          </cell>
          <cell r="B194" t="str">
            <v>SUMINISTRO, TRANSPORTE E INSTALACION PUNTO REVENTILACION PVC   2" (INCLUYE CODO, YEE Y UNIÓN).</v>
          </cell>
          <cell r="C194" t="str">
            <v>Actividad</v>
          </cell>
          <cell r="D194" t="str">
            <v>UND</v>
          </cell>
          <cell r="E194">
            <v>90480</v>
          </cell>
        </row>
        <row r="195">
          <cell r="A195" t="str">
            <v>003.019</v>
          </cell>
          <cell r="B195" t="str">
            <v>SUMINISTRO, TRANSPORTE E INSTALACION PUNTO REVENTILACION PVC   3" (INCLUYE ACCESORIOS DE  CONEXIÓN UNIÓN Y YEE ).</v>
          </cell>
          <cell r="C195" t="str">
            <v>Actividad</v>
          </cell>
          <cell r="D195" t="str">
            <v>UND</v>
          </cell>
          <cell r="E195">
            <v>115922</v>
          </cell>
        </row>
        <row r="196">
          <cell r="A196" t="str">
            <v>003.020</v>
          </cell>
          <cell r="B196" t="str">
            <v>SUMINISTRO, TRANSPORTE E INSTALACION PUNTO REVENTILACION PVC   4" (INCLUYE ACCESORIOS DE  CONEXIÓN UNIÓN Y YEE ).</v>
          </cell>
          <cell r="C196" t="str">
            <v>Actividad</v>
          </cell>
          <cell r="D196" t="str">
            <v>UND</v>
          </cell>
          <cell r="E196">
            <v>155731</v>
          </cell>
        </row>
        <row r="197">
          <cell r="A197" t="str">
            <v>003.021</v>
          </cell>
          <cell r="B197" t="str">
            <v>SUMINISTRO, TRANSPORTE E INSTALACION PUNTO REVENTILACION PVC   6" (INCLUYE ACCESORIOS DE  CONEXIÓN UNIÓN Y YEE ).</v>
          </cell>
          <cell r="C197" t="str">
            <v>Actividad</v>
          </cell>
          <cell r="D197" t="str">
            <v>UND</v>
          </cell>
          <cell r="E197">
            <v>521831</v>
          </cell>
        </row>
        <row r="198">
          <cell r="A198" t="str">
            <v>003.022</v>
          </cell>
          <cell r="B198" t="str">
            <v>SUMINISTRO, TRANSPORTE E INSTALACION TUBERIA PVC-S 1 1/2" (VENTILACION Y AGUAS LLUVIAS, INCLUYE ACCESORIOS)</v>
          </cell>
          <cell r="C198" t="str">
            <v>Actividad</v>
          </cell>
          <cell r="D198" t="str">
            <v>ML</v>
          </cell>
          <cell r="E198">
            <v>23011</v>
          </cell>
        </row>
        <row r="199">
          <cell r="A199" t="str">
            <v>003.023</v>
          </cell>
          <cell r="B199" t="str">
            <v>SUMINISTRO, TRANSPORTE E INSTALACION TUBERIA PVC-S 2" (VENTILACION Y AGUAS LLUVIAS, INCLUYE ACCESORIOS)</v>
          </cell>
          <cell r="C199" t="str">
            <v>Actividad</v>
          </cell>
          <cell r="D199" t="str">
            <v>ML</v>
          </cell>
          <cell r="E199">
            <v>23556</v>
          </cell>
        </row>
        <row r="200">
          <cell r="A200" t="str">
            <v>003.024</v>
          </cell>
          <cell r="B200" t="str">
            <v>SUMINISTRO, TRANSPORTE E INSTALACION TUBERIA PVC-S 3" (VENTILACION Y AGUAS LLUVIAS, INCLUYE ACCESORIOS)</v>
          </cell>
          <cell r="C200" t="str">
            <v>Actividad</v>
          </cell>
          <cell r="D200" t="str">
            <v>ML</v>
          </cell>
          <cell r="E200">
            <v>30363</v>
          </cell>
        </row>
        <row r="201">
          <cell r="A201" t="str">
            <v>003.025</v>
          </cell>
          <cell r="B201" t="str">
            <v>SUMINISTRO, TRANSPORTE E INSTALACION TUBERIA PVC-S 4" (VENTILACION Y AGUAS LLUVIAS, INCLUYE ACCESORIOS)</v>
          </cell>
          <cell r="C201" t="str">
            <v>Actividad</v>
          </cell>
          <cell r="D201" t="str">
            <v>ML</v>
          </cell>
          <cell r="E201">
            <v>40883</v>
          </cell>
        </row>
        <row r="202">
          <cell r="A202" t="str">
            <v>003.026</v>
          </cell>
          <cell r="B202" t="str">
            <v>SUMINISTRO, TRANSPORTE E INSTALACION TUBERIA PVC-S 6" (VENTILACION Y AGUAS LLUVIAS, INCLUYE ACCESORIOS)</v>
          </cell>
          <cell r="C202" t="str">
            <v>Actividad</v>
          </cell>
          <cell r="D202" t="str">
            <v>ML</v>
          </cell>
          <cell r="E202">
            <v>66856</v>
          </cell>
        </row>
        <row r="203">
          <cell r="A203" t="str">
            <v>003.027</v>
          </cell>
          <cell r="B203" t="str">
            <v>SUMINISTRO, TRANSPORTE E INSTALACION TUBERIA PVC-S  2" (RED SANITARIA, INCLUYE ACCESORIOS)</v>
          </cell>
          <cell r="C203" t="str">
            <v>Actividad</v>
          </cell>
          <cell r="D203" t="str">
            <v>ML</v>
          </cell>
          <cell r="E203">
            <v>21285</v>
          </cell>
        </row>
        <row r="204">
          <cell r="A204" t="str">
            <v>003.028</v>
          </cell>
          <cell r="B204" t="str">
            <v>SUMINISTRO, TRANSPORTE E INSTALACION TUBERIA PVC-S  3" (RED SANITARIA, INCLUYE ACCESORIOS)</v>
          </cell>
          <cell r="C204" t="str">
            <v>Actividad</v>
          </cell>
          <cell r="D204" t="str">
            <v>ML</v>
          </cell>
          <cell r="E204">
            <v>26533</v>
          </cell>
        </row>
        <row r="205">
          <cell r="A205" t="str">
            <v>003.029</v>
          </cell>
          <cell r="B205" t="str">
            <v>SUMINISTRO, TRANSPORTE E INSTALACION TUBERIA PVC-S  4" (RED SANITARIA, INCLUYE ACCESORIOS)</v>
          </cell>
          <cell r="C205" t="str">
            <v>Actividad</v>
          </cell>
          <cell r="D205" t="str">
            <v>ML</v>
          </cell>
          <cell r="E205">
            <v>33532</v>
          </cell>
        </row>
        <row r="206">
          <cell r="A206" t="str">
            <v>003.030</v>
          </cell>
          <cell r="B206" t="str">
            <v>SUMINISTRO, TRANSPORTE E INSTALACION TUBERIA PVC-S  6" (RED SANITARIA, INCLUYE ACCESORIOS)</v>
          </cell>
          <cell r="C206" t="str">
            <v>Actividad</v>
          </cell>
          <cell r="D206" t="str">
            <v>ML</v>
          </cell>
          <cell r="E206">
            <v>61843</v>
          </cell>
        </row>
        <row r="207">
          <cell r="A207" t="str">
            <v>003.031</v>
          </cell>
          <cell r="B207" t="str">
            <v>SUMINISTRO, TRANSPORTE E INSTALACION TUBERIA PVC-S 2" (RED SANITARIA DESCOLGADA, INCLUYE ACCESORIOS)</v>
          </cell>
          <cell r="C207" t="str">
            <v>Actividad</v>
          </cell>
          <cell r="D207" t="str">
            <v>ML</v>
          </cell>
          <cell r="E207">
            <v>24388</v>
          </cell>
        </row>
        <row r="208">
          <cell r="A208" t="str">
            <v>003.032</v>
          </cell>
          <cell r="B208" t="str">
            <v>SUMINISTRO, TRANSPORTE E INSTALACION TUBERIA PVC-S 3" (RED SANITARIA DESCOLGADA, INCLUYE ACCESORIOS)</v>
          </cell>
          <cell r="C208" t="str">
            <v>Actividad</v>
          </cell>
          <cell r="D208" t="str">
            <v>ML</v>
          </cell>
          <cell r="E208">
            <v>31195</v>
          </cell>
        </row>
        <row r="209">
          <cell r="A209" t="str">
            <v>003.033</v>
          </cell>
          <cell r="B209" t="str">
            <v>SUMINISTRO, TRANSPORTE E INSTALACION TUBERIA PVC-S 4" (RED SANITARIA DESCOLGADA, INCLUYE ACCESORIOS)</v>
          </cell>
          <cell r="C209" t="str">
            <v>Actividad</v>
          </cell>
          <cell r="D209" t="str">
            <v>ML</v>
          </cell>
          <cell r="E209">
            <v>40049</v>
          </cell>
        </row>
        <row r="210">
          <cell r="A210" t="str">
            <v>003.034</v>
          </cell>
          <cell r="B210" t="str">
            <v>SUMINISTRO, TRANSPORTE E INSTALACION TUBERIA PVC-S 6" (RED SANITARIA DESCOLGADA, INCLUYE ACCESORIOS)</v>
          </cell>
          <cell r="C210" t="str">
            <v>Actividad</v>
          </cell>
          <cell r="D210" t="str">
            <v>ML</v>
          </cell>
          <cell r="E210">
            <v>67688</v>
          </cell>
        </row>
        <row r="211">
          <cell r="A211" t="str">
            <v>003.035</v>
          </cell>
          <cell r="B211" t="str">
            <v>SUMINISTRO, TRANSPORTE E INSTALACION TUBERIA A  LL 110MM TIPO NOVAFORT O SIMILAR.  (INCLUYE ACCESORIOS, NIVELACIÓN Y CINTA DE DEMARCACIÓN)</v>
          </cell>
          <cell r="C211" t="str">
            <v>Actividad</v>
          </cell>
          <cell r="D211" t="str">
            <v>ML</v>
          </cell>
          <cell r="E211">
            <v>30361</v>
          </cell>
        </row>
        <row r="212">
          <cell r="A212" t="str">
            <v>003.036</v>
          </cell>
          <cell r="B212" t="str">
            <v>SUMINISTRO, TRANSPORTE E INSTALACION TUBERIA A LL 160MM TIPO NOVAFORT O SIMILAR. (INCLUYE ACCESORIOS, NIVELACIÓN Y CINTA DE DEMARCACIÓN)</v>
          </cell>
          <cell r="C212" t="str">
            <v>Actividad</v>
          </cell>
          <cell r="D212" t="str">
            <v>ML</v>
          </cell>
          <cell r="E212">
            <v>50028</v>
          </cell>
        </row>
        <row r="213">
          <cell r="A213" t="str">
            <v>003.037</v>
          </cell>
          <cell r="B213" t="str">
            <v>SUMINISTRO, TRANSPORTE E INSTALACION TUBERIA A LL 200 MM TIPO NOVAFORT O SIMILAR. (INCLUYE ACCESORIOS, NIVELACIÓN Y CINTA DE DEMARCACIÓN)</v>
          </cell>
          <cell r="C213" t="str">
            <v>Actividad</v>
          </cell>
          <cell r="D213" t="str">
            <v>ML</v>
          </cell>
          <cell r="E213">
            <v>68324</v>
          </cell>
        </row>
        <row r="214">
          <cell r="A214" t="str">
            <v>003.038</v>
          </cell>
          <cell r="B214" t="str">
            <v>SUMINISTRO, TRANSPORTE E INSTALACION TUBERIA A LL 250 MM TIPO NOVAFORT O SIMILAR. (INCLUYE CAMA DE APOYO EN GRAVA FINA, RELLENO LATERAL EN ARENA LAVADA, RELLENO INICIAL EN RECEBO B-600, INSTALACIÓN, ACCESORIOS, NIVELACIÓN Y CINTA DE NIVELACIÓN).</v>
          </cell>
          <cell r="C214" t="str">
            <v>Actividad</v>
          </cell>
          <cell r="D214" t="str">
            <v>ML</v>
          </cell>
          <cell r="E214">
            <v>100196</v>
          </cell>
        </row>
        <row r="215">
          <cell r="A215" t="str">
            <v>003.039</v>
          </cell>
          <cell r="B215" t="str">
            <v>SUMINISTRO, TRANSPORTE E INSTALACION TUBERIA A LL 315 MM TIPO NOVAFORT O SIMILAR. (INCLUYE ACCESORIOS, NIVELACIÓN Y CINTA DE DEMARCACIÓN)</v>
          </cell>
          <cell r="C215" t="str">
            <v>Actividad</v>
          </cell>
          <cell r="D215" t="str">
            <v>ML</v>
          </cell>
          <cell r="E215">
            <v>137381</v>
          </cell>
        </row>
        <row r="216">
          <cell r="A216" t="str">
            <v>003.040</v>
          </cell>
          <cell r="B216" t="str">
            <v>SUMINISTRO, TRANSPORTE E INSTALACION TUBERIA A LL 400 MM TIPO NOVAFORT O SIMILAR. (INCLUYE ACCESORIOS, NIVELACIÓN Y CINTA DE DEMARCACIÓN)</v>
          </cell>
          <cell r="C216" t="str">
            <v>Actividad</v>
          </cell>
          <cell r="D216" t="str">
            <v>ML</v>
          </cell>
          <cell r="E216">
            <v>162853</v>
          </cell>
        </row>
        <row r="217">
          <cell r="A217" t="str">
            <v>003.047</v>
          </cell>
          <cell r="B217" t="str">
            <v>SUMINISTRO, TRANSPORTE E INSTALACION TAPON DE LIMPIEZA DE 3" - DESCOLGADO  (INCLUYE YEE PVCS)</v>
          </cell>
          <cell r="C217" t="str">
            <v>Actividad</v>
          </cell>
          <cell r="D217" t="str">
            <v>UND</v>
          </cell>
          <cell r="E217">
            <v>55500</v>
          </cell>
        </row>
        <row r="218">
          <cell r="A218" t="str">
            <v>003.048</v>
          </cell>
          <cell r="B218" t="str">
            <v>SUMINISTRO, TRANSPORTE E INSTALACION TAPON DE LIMPIEZA DE 4" - DESCOLGADO  (INCLUYE YEE PVCS)</v>
          </cell>
          <cell r="C218" t="str">
            <v>Actividad</v>
          </cell>
          <cell r="D218" t="str">
            <v>UND</v>
          </cell>
          <cell r="E218">
            <v>73084</v>
          </cell>
        </row>
        <row r="219">
          <cell r="A219" t="str">
            <v>003.054</v>
          </cell>
          <cell r="B219" t="str">
            <v>SUMINISTRO, TRANSPORTE E INSTALACION FILTRO GEODREN VIAL TB 100 MM.  H=1M. INCLUYE TUBERIA DE DRENAJE 4",  (SECCIÓN DE 0.30 X 1 M.)</v>
          </cell>
          <cell r="C219" t="str">
            <v>Actividad</v>
          </cell>
          <cell r="D219" t="str">
            <v>ML</v>
          </cell>
          <cell r="E219">
            <v>70444</v>
          </cell>
        </row>
        <row r="220">
          <cell r="A220" t="str">
            <v>003.055</v>
          </cell>
          <cell r="B220" t="str">
            <v>SUMINISTRO, TRANSPORTE E INSTALACION FILTRO GEODREN VIAL TB 160 MM.  H=1.5M. INCLUYE TUBERIA DE DRENAJE 6", GEODREN PLANAR 0,5 M PAVCO O SIMILAR  (SECCIÓN DE 0.40 X 1.50 M.)</v>
          </cell>
          <cell r="C220" t="str">
            <v>Actividad</v>
          </cell>
          <cell r="D220" t="str">
            <v>ML</v>
          </cell>
          <cell r="E220">
            <v>130360</v>
          </cell>
        </row>
        <row r="221">
          <cell r="A221" t="str">
            <v>003.056</v>
          </cell>
          <cell r="B221" t="str">
            <v>SUMINISTRO, TRANSPORTE E INSTALACION GEODREN PLANAR 1,0 M</v>
          </cell>
          <cell r="C221" t="str">
            <v>Actividad</v>
          </cell>
          <cell r="D221" t="str">
            <v>M2</v>
          </cell>
          <cell r="E221">
            <v>82783</v>
          </cell>
        </row>
        <row r="222">
          <cell r="A222" t="str">
            <v>003.057</v>
          </cell>
          <cell r="B222" t="str">
            <v>SUMINISTRO, TRANSPORTE E INSTALACION FILTRO DRENAJE (0.50 X 0.50 M.) TUBO DRENAJE CORRUGADO DE 4" CON FILTRO. INCLUYE RELLENO PIEDRA FILTRO, GEOTEXTIL NT 3000</v>
          </cell>
          <cell r="C222" t="str">
            <v>Actividad</v>
          </cell>
          <cell r="D222" t="str">
            <v>ML</v>
          </cell>
          <cell r="E222">
            <v>82812</v>
          </cell>
        </row>
        <row r="223">
          <cell r="A223" t="str">
            <v>003.058</v>
          </cell>
          <cell r="B223" t="str">
            <v>SUMINISTRO, TRANSPORTE E INSTALACION FILTRO DRENAJE (0.50 X 0.80 M.) TUBO DRENAJE CORRUGADO DE 4" CON FILTRO. INCLUYE INCLUYE RELLENO PIEDRA FILTRO, GEOTEXTIL NT 3000</v>
          </cell>
          <cell r="C223" t="str">
            <v>Actividad</v>
          </cell>
          <cell r="D223" t="str">
            <v>ML</v>
          </cell>
          <cell r="E223">
            <v>110809</v>
          </cell>
        </row>
        <row r="224">
          <cell r="A224" t="str">
            <v>003.059</v>
          </cell>
          <cell r="B224" t="str">
            <v>SUMINISTRO, TRANSPORTE E INSTALACION FILTRO DRENAJE (0.60 X 1.00 M) TUBO DRENAJE CORRUGADO DE 4" CON FILTRO. INCLUYE RELLENO PIEDRA FILTRO, GEOTEXTIL NT 3000</v>
          </cell>
          <cell r="C224" t="str">
            <v>Actividad</v>
          </cell>
          <cell r="D224" t="str">
            <v>ML</v>
          </cell>
          <cell r="E224">
            <v>145941</v>
          </cell>
        </row>
        <row r="225">
          <cell r="A225" t="str">
            <v>003.060</v>
          </cell>
          <cell r="B225" t="str">
            <v>SUMINISTRO, TRANSPORTE E INSTALACION FILTRO DRENAJE (0.50 X 0.50 M.) TUBO DRENAJE CORRUGADO DE 6" CON FILTRO. INCLUYE RELLENO PIEDRA FILTRO, GEOTEXTIL NT 3000</v>
          </cell>
          <cell r="C225" t="str">
            <v>Actividad</v>
          </cell>
          <cell r="D225" t="str">
            <v>ML</v>
          </cell>
          <cell r="E225">
            <v>107131</v>
          </cell>
        </row>
        <row r="226">
          <cell r="A226" t="str">
            <v>003.063</v>
          </cell>
          <cell r="B226" t="str">
            <v>SUMINISTRO, TRANSPORTE E INSTALACION CARCAMO  A=0.30 M.  H=0.20 M. CON REJILLA PREFABRICADA (INCLUYE REJILLA PREFABRICADA CONCRETO)</v>
          </cell>
          <cell r="C226" t="str">
            <v>Actividad</v>
          </cell>
          <cell r="D226" t="str">
            <v>ML</v>
          </cell>
          <cell r="E226">
            <v>99830</v>
          </cell>
        </row>
        <row r="227">
          <cell r="A227" t="str">
            <v>003.064</v>
          </cell>
          <cell r="B227" t="str">
            <v>SUMINISTRO, TRANSPORTE E INSTALACION CARCAMO  A=0.40 M.  H=0.30 M. CON REJILLA METALICA EN CONTRAMARCO Y MARCO EN ANGULO 2"2*3/16 Y REJILLA EN PLATINA DE 2"*3/16 (INCLUYE REJILLA METALICA)</v>
          </cell>
          <cell r="C227" t="str">
            <v>Actividad</v>
          </cell>
          <cell r="D227" t="str">
            <v>ML</v>
          </cell>
          <cell r="E227">
            <v>182439</v>
          </cell>
        </row>
        <row r="228">
          <cell r="A228" t="str">
            <v>003.065</v>
          </cell>
          <cell r="B228" t="str">
            <v>SUMINISTRO, TRANSPORTE E INSTALACION CARCAMO  A=0.20 M.  H=0.20 M. CON REJILLA EN FUNDICION DE HIERRO (INCLUYE REJILLA FUNDICIÓN DE HIERRO GRIS REF. CAR -30X50 CM.)</v>
          </cell>
          <cell r="C228" t="str">
            <v>Actividad</v>
          </cell>
          <cell r="D228" t="str">
            <v>ML</v>
          </cell>
          <cell r="E228">
            <v>857259</v>
          </cell>
        </row>
        <row r="229">
          <cell r="A229" t="str">
            <v>003.066</v>
          </cell>
          <cell r="B229" t="str">
            <v xml:space="preserve">SUMINISTRO, TRANSPORTE E INSTALACION REJILLA  ALUMINIO  3" X 2"  CON SOSCO TRADICIONAL  - REF. T-3"X2"  </v>
          </cell>
          <cell r="C229" t="str">
            <v>Actividad</v>
          </cell>
          <cell r="D229" t="str">
            <v>UND</v>
          </cell>
          <cell r="E229">
            <v>20496</v>
          </cell>
        </row>
        <row r="230">
          <cell r="A230" t="str">
            <v>003.067</v>
          </cell>
          <cell r="B230" t="str">
            <v xml:space="preserve">SUMINISTRO, TRANSPORTE E INSTALACION REJILLA  ALUMINIO  3" X 2"  CON SOSCO ANTICUCARACHAS - REF. TA-3"X2"  </v>
          </cell>
          <cell r="C230" t="str">
            <v>Actividad</v>
          </cell>
          <cell r="D230" t="str">
            <v>UND</v>
          </cell>
          <cell r="E230">
            <v>21496</v>
          </cell>
        </row>
        <row r="231">
          <cell r="A231" t="str">
            <v>003.068</v>
          </cell>
          <cell r="B231" t="str">
            <v xml:space="preserve">SUMINISTRO, TRANSPORTE E INSTALACION REJILLA  ALUMINIO  4" X 3" CON SOSCO TRADICIONAL - REF. H-4"X3"  </v>
          </cell>
          <cell r="C231" t="str">
            <v>Actividad</v>
          </cell>
          <cell r="D231" t="str">
            <v>UND</v>
          </cell>
          <cell r="E231">
            <v>36442</v>
          </cell>
        </row>
        <row r="232">
          <cell r="A232" t="str">
            <v>003.069</v>
          </cell>
          <cell r="B232" t="str">
            <v xml:space="preserve">SUMINISTRO, TRANSPORTE E INSTALACION REJILLA  ALUMINIO  4" X 3"  CON SOSCO ANTICUCARACHAS - REF. HA-4"X3"  </v>
          </cell>
          <cell r="C232" t="str">
            <v>Actividad</v>
          </cell>
          <cell r="D232" t="str">
            <v>UND</v>
          </cell>
          <cell r="E232">
            <v>31442</v>
          </cell>
        </row>
        <row r="233">
          <cell r="A233" t="str">
            <v>003.070</v>
          </cell>
          <cell r="B233" t="str">
            <v xml:space="preserve">SUMINISTRO, TRANSPORTE E INSTALACION REJILLA  ALUMINIO  6" X 4"  CON SOSCO ANTICUCARACHAS - REF. TA-6"X4"  </v>
          </cell>
          <cell r="C233" t="str">
            <v>Actividad</v>
          </cell>
          <cell r="D233" t="str">
            <v>UND</v>
          </cell>
          <cell r="E233">
            <v>45803</v>
          </cell>
        </row>
        <row r="234">
          <cell r="A234" t="str">
            <v>003.071</v>
          </cell>
          <cell r="B234" t="str">
            <v xml:space="preserve">SUMINISTRO, TRANSPORTE E INSTALACION REJILLA  ALUMINIO  6" X 4"  CÚPULA TRADICIONAL CON SOSCO - REF. C-6"X4"  </v>
          </cell>
          <cell r="C234" t="str">
            <v>Actividad</v>
          </cell>
          <cell r="D234" t="str">
            <v>UND</v>
          </cell>
          <cell r="E234">
            <v>79857</v>
          </cell>
        </row>
        <row r="235">
          <cell r="A235" t="str">
            <v>003.075</v>
          </cell>
          <cell r="B235" t="str">
            <v>SUMINISTRO, TRANSPORTE E INSTALACION TRAMPA DE GRASAS  PLASTICA CAP. 250 LTS. ( INCLUYE ACCESORIOS DE INSTALACIÓN Y TAPA)</v>
          </cell>
          <cell r="C235" t="str">
            <v>Actividad</v>
          </cell>
          <cell r="D235" t="str">
            <v>UND</v>
          </cell>
          <cell r="E235">
            <v>380812</v>
          </cell>
        </row>
        <row r="236">
          <cell r="A236" t="str">
            <v>003.076</v>
          </cell>
          <cell r="B236" t="str">
            <v xml:space="preserve">SUMINISTRO, TRANSPORTE E INSTALACION TANQUE SEPTICO INTEGRADO PREFABRICADO TIPO IMHOFF SUBTERRANEO DE 2000 LTS. TIPO COLEMPAQUES CON TAPA Y ACCESORIOS OVOIDE - VERDE REF. 2 O SIMILAR </v>
          </cell>
          <cell r="C236" t="str">
            <v>Actividad</v>
          </cell>
          <cell r="D236" t="str">
            <v>UND</v>
          </cell>
          <cell r="E236">
            <v>4823837</v>
          </cell>
        </row>
        <row r="237">
          <cell r="A237" t="str">
            <v>003.077</v>
          </cell>
          <cell r="B237" t="str">
            <v>SUMINISTRO, TRANSPORTE E INSTALACION FILTRO ANAEROBICO PREFABRICADO DE 2000 LTS. TIPO COLEMPAQUES CON TAPA Y ACCESORIOS OVOIDE - VERDE REF. 2 O SIMILAR.</v>
          </cell>
          <cell r="C237" t="str">
            <v>Actividad</v>
          </cell>
          <cell r="D237" t="str">
            <v>UND</v>
          </cell>
          <cell r="E237">
            <v>2366472</v>
          </cell>
        </row>
        <row r="238">
          <cell r="A238" t="str">
            <v>003.084</v>
          </cell>
          <cell r="B238" t="str">
            <v>SUMINISTRO, TRANSPORTE E INSTALACION CABEZAL DE ENTREGA DE AGUAS LLUVIAS EN CONCRETO DE 3000 PSI 200 MM. (8"). (INCLUYE ACERO DE REFUERZO )</v>
          </cell>
          <cell r="C238" t="str">
            <v>Actividad</v>
          </cell>
          <cell r="D238" t="str">
            <v>UND</v>
          </cell>
          <cell r="E238">
            <v>1399803</v>
          </cell>
        </row>
        <row r="239">
          <cell r="A239" t="str">
            <v>003.085</v>
          </cell>
          <cell r="B239" t="str">
            <v>SUMINISTRO, TRANSPORTE E INSTALACION CABEZAL DE ENTREGA DE AGUAS LLUVIAS EN CONCRETO DE 3000 PSI  250 MM (10"). (INCLUYE ACERO DE REFUERZO )</v>
          </cell>
          <cell r="C239" t="str">
            <v>Actividad</v>
          </cell>
          <cell r="D239" t="str">
            <v>UND</v>
          </cell>
          <cell r="E239">
            <v>1877410</v>
          </cell>
        </row>
        <row r="240">
          <cell r="A240" t="str">
            <v>003.086</v>
          </cell>
          <cell r="B240" t="str">
            <v>SUMINISTRO, TRANSPORTE E INSTALACION CABEZAL DE ENTREGA DE AGUAS LLUVIAS EN CONCRETO  315 MM ( 12").  (INCLUYE ACERO DE REFUERZO )</v>
          </cell>
          <cell r="C240" t="str">
            <v>Actividad</v>
          </cell>
          <cell r="D240" t="str">
            <v>UND</v>
          </cell>
          <cell r="E240">
            <v>2224987</v>
          </cell>
        </row>
        <row r="241">
          <cell r="A241" t="str">
            <v>003.088</v>
          </cell>
          <cell r="B241" t="str">
            <v>SUMINISTRO, TRANSPORTE E INSTALACION PASAMURO EN TUBO ACERO GALVANIZADO PRESION 3" CALIBRE 40 ASTM A53 GRADO A -  L=0.30 M.</v>
          </cell>
          <cell r="C241" t="str">
            <v>Actividad</v>
          </cell>
          <cell r="D241" t="str">
            <v>UND</v>
          </cell>
          <cell r="E241">
            <v>80305</v>
          </cell>
        </row>
        <row r="242">
          <cell r="A242" t="str">
            <v>003.089</v>
          </cell>
          <cell r="B242" t="str">
            <v>SUMINISTRO, TRANSPORTE E INSTALACION PASAMURO EN TUBO EN ACERO GALVANIZADO PRESION  4"  CALIBRE 40 ASTM A53 GRADO A -  L=0.30 M.</v>
          </cell>
          <cell r="C242" t="str">
            <v>Actividad</v>
          </cell>
          <cell r="D242" t="str">
            <v>UND</v>
          </cell>
          <cell r="E242">
            <v>108111</v>
          </cell>
        </row>
        <row r="243">
          <cell r="A243" t="str">
            <v>003.090</v>
          </cell>
          <cell r="B243" t="str">
            <v>SUMINISTRO, TRANSPORTE E INSTALACION PASAMURO EN TUBO EN ACERO GALVANIZADO PRESION  6"  CALIBRE 40 ASTM A53 GRADO A -  L=0.30 M.</v>
          </cell>
          <cell r="C243" t="str">
            <v>Actividad</v>
          </cell>
          <cell r="D243" t="str">
            <v>UND</v>
          </cell>
          <cell r="E243">
            <v>110228</v>
          </cell>
        </row>
        <row r="244">
          <cell r="A244" t="str">
            <v>003.095</v>
          </cell>
          <cell r="B244" t="str">
            <v>SUMINISTRO, TRANSPORTE E INSTALACION GEODREN CIRCULAR   CON TUBERIA  200/5/200 160  H  1,00MT TUBO. ( SECCIÓN DE 0.40 X 1 M)</v>
          </cell>
          <cell r="C244" t="str">
            <v>Actividad</v>
          </cell>
          <cell r="D244" t="str">
            <v>ML</v>
          </cell>
          <cell r="E244">
            <v>56772</v>
          </cell>
        </row>
        <row r="245">
          <cell r="A245" t="str">
            <v>003.096</v>
          </cell>
          <cell r="B245" t="str">
            <v>SUMINISTRO, TRANSPORTE E INSTALACION FILTRO DRENAJE (0.60 X 0.90 M) TUBO DRENAJE CORRUGADO DE 4" CON FILTRO. INCLUYE GEOTEXTIL NT 3000.</v>
          </cell>
          <cell r="C245" t="str">
            <v>Actividad</v>
          </cell>
          <cell r="D245" t="str">
            <v>ML</v>
          </cell>
          <cell r="E245">
            <v>125949</v>
          </cell>
        </row>
        <row r="246">
          <cell r="A246" t="str">
            <v>003.098</v>
          </cell>
          <cell r="B246" t="str">
            <v xml:space="preserve">SUMINISTRO, TRANSPORTE E INSTALACION REJILLA  ALUMINIO  4" X 2"  CÚPULA TRADICIONAL CON SOSCO - REF. C-4"X2"  </v>
          </cell>
          <cell r="C246" t="str">
            <v>Actividad</v>
          </cell>
          <cell r="D246" t="str">
            <v>UND</v>
          </cell>
          <cell r="E246">
            <v>45094</v>
          </cell>
        </row>
        <row r="247">
          <cell r="A247" t="str">
            <v>003.099</v>
          </cell>
          <cell r="B247" t="str">
            <v>SUMINISTRO, TRANSPORTE E INSTALACION FILTRO DRENAJE (0.30 X 0.30 M.) TUBO DRENAJE CORRUGADO DE 4" CON FILTRO. INCLUYE RELLENO PIEDRA FILTRO, GEOTEXTIL NT 3000</v>
          </cell>
          <cell r="C247" t="str">
            <v>Actividad</v>
          </cell>
          <cell r="D247" t="str">
            <v>ML</v>
          </cell>
          <cell r="E247">
            <v>58994</v>
          </cell>
        </row>
        <row r="248">
          <cell r="A248" t="str">
            <v>003.102</v>
          </cell>
          <cell r="B248" t="str">
            <v>RECALCE DE BAJANTES EN PVC CON CONCRETO DE 3000 PSI - INCLUYE REFUERZO 3/8"</v>
          </cell>
          <cell r="C248" t="str">
            <v>Actividad</v>
          </cell>
          <cell r="D248" t="str">
            <v>ML</v>
          </cell>
          <cell r="E248">
            <v>113547</v>
          </cell>
        </row>
        <row r="249">
          <cell r="A249" t="str">
            <v>003.103</v>
          </cell>
          <cell r="B249" t="str">
            <v>SUMINISTRO, TRANSPORTE E INSTALACIÓN SIFÓN PVC-S 2"</v>
          </cell>
          <cell r="C249" t="str">
            <v>Actividad</v>
          </cell>
          <cell r="D249" t="str">
            <v>UND</v>
          </cell>
          <cell r="E249">
            <v>93846</v>
          </cell>
        </row>
        <row r="250">
          <cell r="A250" t="str">
            <v>003.104</v>
          </cell>
          <cell r="B250" t="str">
            <v>SUMINISTRO, TRANSPORTE E INSTALACION TUBERIA ALCANTARILLADO 8" TIPO NOVAFORT O SIMILAR, ( INCLUYE ACCESORIOS, NIVELACION Y CINTA DE DEMARCACION)</v>
          </cell>
          <cell r="C250" t="str">
            <v>Actividad</v>
          </cell>
          <cell r="D250" t="str">
            <v>ML</v>
          </cell>
          <cell r="E250">
            <v>0</v>
          </cell>
        </row>
        <row r="251">
          <cell r="A251" t="str">
            <v>003.105</v>
          </cell>
          <cell r="B251" t="str">
            <v>SUMINISTRO, TRANSPORTE E INSTALACION SANITARIO TIPO INSTITUCIONAL BAJO CONSUMO POR DESCARGA, COLOR BLANCO CORONA REF 340021001 O SIMILAR, INCLUYE MUEBLE Y ACCESORIOS GENERALES DE INSTALACIÓN.</v>
          </cell>
          <cell r="C251" t="str">
            <v>Actividad</v>
          </cell>
          <cell r="D251" t="str">
            <v>UND</v>
          </cell>
          <cell r="E251">
            <v>535026</v>
          </cell>
        </row>
        <row r="252">
          <cell r="A252" t="str">
            <v>003.106</v>
          </cell>
          <cell r="B252" t="str">
            <v>SUMINISTRO TRANSPORTE E INSTALACIÓN DE CARTUCHOS PUSH REF. O21121111 O SIMILAR. SE PUEDA UTILIZAR PARA PRODUCTOS DE LAVAMANOS DE MESA, ORINALES Y/O PARED ( INCLUYE DESINSTALACION DE ACCERORIOS DE PUNTOS SANITARIOS EXISTENTES)</v>
          </cell>
          <cell r="C252" t="str">
            <v>Actividad</v>
          </cell>
          <cell r="D252" t="str">
            <v>UND</v>
          </cell>
          <cell r="E252">
            <v>212010</v>
          </cell>
        </row>
        <row r="253">
          <cell r="A253" t="str">
            <v>003.107</v>
          </cell>
          <cell r="B253" t="str">
            <v>SUMINISTRO, TRANSPORTE E INSTALACION ORINAL INSTITUCIONAL MEDIANO DE ENTRADA SUPERIOR EN PORCELANA COLOR BLANCO LINEA POLO (CORONA) REF: 088621001 O SIMILAR. INCLUYE GRIFERÍA PUSH Y VÁLVULA ANTIVANDÁLICA.</v>
          </cell>
          <cell r="C253" t="str">
            <v>Actividad</v>
          </cell>
          <cell r="D253" t="str">
            <v>UND</v>
          </cell>
          <cell r="E253">
            <v>882320</v>
          </cell>
        </row>
        <row r="254">
          <cell r="A254" t="str">
            <v>003.108</v>
          </cell>
          <cell r="B254" t="str">
            <v>SUMINISTRO, TRANSPORTE E INSTALACION SANITARIO INSTITUCIONAL DE TAZA BÁLTICA DE ENTRADA POSTERIOR REFERENCIA 113121001 CORONA O SIMILAR VÁLVULA ANTIBANDÁLICA DE BAJO CONSUMO.  INCLUYE PUSH GLIFERÍA Y DEMÁS ELEMENTOS PARA SU CORRECTA INSTALACIÓN Y FUNCIONAMIENTO.</v>
          </cell>
          <cell r="C254" t="str">
            <v>Actividad</v>
          </cell>
          <cell r="D254" t="str">
            <v>UND</v>
          </cell>
          <cell r="E254">
            <v>1598864</v>
          </cell>
        </row>
        <row r="255">
          <cell r="A255" t="str">
            <v>003.109</v>
          </cell>
          <cell r="B255" t="str">
            <v>SUMINISTRO, TRANSPORTE E INSTALACION DE TUBERIA PVC SANITARIA POR PLACAS Y DUCTOS 3"</v>
          </cell>
          <cell r="C255" t="str">
            <v>Actividad</v>
          </cell>
          <cell r="D255" t="str">
            <v>ML</v>
          </cell>
          <cell r="E255">
            <v>28572</v>
          </cell>
        </row>
        <row r="256">
          <cell r="A256" t="str">
            <v>003.110</v>
          </cell>
          <cell r="B256" t="str">
            <v>SUMINISTRO, TRANSPORTE E INSTALACION DE TUBERIA PVC SANITARIA POR PLACAS Y DUCTOS 4"</v>
          </cell>
          <cell r="C256" t="str">
            <v>Actividad</v>
          </cell>
          <cell r="D256" t="str">
            <v>ML</v>
          </cell>
          <cell r="E256">
            <v>38071</v>
          </cell>
        </row>
        <row r="257">
          <cell r="A257" t="str">
            <v>003.111</v>
          </cell>
          <cell r="B257" t="str">
            <v>SUMINISTRO, TRANSPORTE E INSTALACION DE TUBERIA PVC SANITARIA POR PLACAS Y DUCTOS 6"</v>
          </cell>
          <cell r="C257" t="str">
            <v>Actividad</v>
          </cell>
          <cell r="D257" t="str">
            <v>ML</v>
          </cell>
          <cell r="E257">
            <v>91414</v>
          </cell>
        </row>
        <row r="258">
          <cell r="A258" t="str">
            <v>003.112</v>
          </cell>
          <cell r="B258" t="str">
            <v>SUMINISTRO, TRANSPORTE E INSTALACION DE ABRAZADERAS DE FIJACION PARA TUBERIA COLGANTE 2"</v>
          </cell>
          <cell r="C258" t="str">
            <v>Actividad</v>
          </cell>
          <cell r="D258" t="str">
            <v>UND</v>
          </cell>
          <cell r="E258">
            <v>18035</v>
          </cell>
        </row>
        <row r="259">
          <cell r="A259" t="str">
            <v>003.113</v>
          </cell>
          <cell r="B259" t="str">
            <v>SUMINISTRO, TRANSPORTE E INSTALACION DE ABRAZADERAS DE FIJACION PARA TUBERIA COLGANTE 3"</v>
          </cell>
          <cell r="C259" t="str">
            <v>Actividad</v>
          </cell>
          <cell r="D259" t="str">
            <v>UND</v>
          </cell>
          <cell r="E259">
            <v>29667</v>
          </cell>
        </row>
        <row r="260">
          <cell r="A260" t="str">
            <v>003.114</v>
          </cell>
          <cell r="B260" t="str">
            <v>SUMINISTRO, TRANSPORTE E INSTALACION DE ABRAZADERAS DE FIJACION PARA TUBERIA COLGANTE 4"</v>
          </cell>
          <cell r="C260" t="str">
            <v>Actividad</v>
          </cell>
          <cell r="D260" t="str">
            <v>UND</v>
          </cell>
          <cell r="E260">
            <v>34867</v>
          </cell>
        </row>
        <row r="261">
          <cell r="A261" t="str">
            <v>003.115</v>
          </cell>
          <cell r="B261" t="str">
            <v>SUMINISTRO, TRANSPORTE E INSTALACION DE ABRAZADERAS DE FIJACION PARA TUBERIA COLGANTE 6"</v>
          </cell>
          <cell r="C261" t="str">
            <v>Actividad</v>
          </cell>
          <cell r="D261" t="str">
            <v>UND</v>
          </cell>
          <cell r="E261">
            <v>44867</v>
          </cell>
        </row>
        <row r="262">
          <cell r="A262" t="str">
            <v>003.116</v>
          </cell>
          <cell r="B262" t="str">
            <v>SUMINISTRO, TRANSPORTE E INSTALACION DE TRAGANTE DE AGUAS LLUVIAS 6" X 4"</v>
          </cell>
          <cell r="C262" t="str">
            <v>Actividad</v>
          </cell>
          <cell r="D262" t="str">
            <v>UND</v>
          </cell>
          <cell r="E262">
            <v>59141</v>
          </cell>
        </row>
        <row r="263">
          <cell r="A263" t="str">
            <v>003.117</v>
          </cell>
          <cell r="B263" t="str">
            <v>SUMINISTRO, TRANSPORTE E INSTALACION DE TUBERIA PVC SANITARIA BAJO TIERRA 3"</v>
          </cell>
          <cell r="C263" t="str">
            <v>Actividad</v>
          </cell>
          <cell r="D263" t="str">
            <v>ML</v>
          </cell>
          <cell r="E263">
            <v>28572</v>
          </cell>
        </row>
        <row r="264">
          <cell r="A264" t="str">
            <v>003.118</v>
          </cell>
          <cell r="B264" t="str">
            <v>SUMINISTRO, TRANSPORTE E INSTALACION DE TUBERIA PVC SANITARIA BAJO TIERRA 4"</v>
          </cell>
          <cell r="C264" t="str">
            <v>Actividad</v>
          </cell>
          <cell r="D264" t="str">
            <v>ML</v>
          </cell>
          <cell r="E264">
            <v>38071</v>
          </cell>
        </row>
        <row r="265">
          <cell r="A265" t="str">
            <v>003.119</v>
          </cell>
          <cell r="B265" t="str">
            <v>SUMINISTRO, TRANSPORTE E INSTALACION DE TUBERIA PVC SANITARIA BAJO TIERRA 6"</v>
          </cell>
          <cell r="C265" t="str">
            <v>Actividad</v>
          </cell>
          <cell r="D265" t="str">
            <v>ML</v>
          </cell>
          <cell r="E265">
            <v>91414</v>
          </cell>
        </row>
        <row r="266">
          <cell r="A266" t="str">
            <v>003.120</v>
          </cell>
          <cell r="B266" t="str">
            <v>SUMINISTRO, TRANSPORTE E INSTALACION DE TUBERIA PVC SANITARIA BAJO TIERRA 8"</v>
          </cell>
          <cell r="C266" t="str">
            <v>Actividad</v>
          </cell>
          <cell r="D266" t="str">
            <v>ML</v>
          </cell>
          <cell r="E266">
            <v>182319</v>
          </cell>
        </row>
        <row r="267">
          <cell r="A267" t="str">
            <v>003.121</v>
          </cell>
          <cell r="B267" t="str">
            <v>SUMINISTRO, TRANSPORTE E INSTALACION DE TUBERIA PVC NOVAFORT BAJO TIERRA 4"</v>
          </cell>
          <cell r="C267" t="str">
            <v>Actividad</v>
          </cell>
          <cell r="D267" t="str">
            <v>ML</v>
          </cell>
          <cell r="E267">
            <v>48320</v>
          </cell>
        </row>
        <row r="268">
          <cell r="A268" t="str">
            <v>003.122</v>
          </cell>
          <cell r="B268" t="str">
            <v>SUMINISTRO, TRANSPORTE E INSTALACION DE TUBERIA PVC NOVAFORT BAJO TIERRA 6"</v>
          </cell>
          <cell r="C268" t="str">
            <v>Actividad</v>
          </cell>
          <cell r="D268" t="str">
            <v>ML</v>
          </cell>
          <cell r="E268">
            <v>72654</v>
          </cell>
        </row>
        <row r="269">
          <cell r="A269" t="str">
            <v>003.124</v>
          </cell>
          <cell r="B269" t="str">
            <v>SUMINISTRO, TRANSPORTE E INSTALACION DE TUBERIA PVC NOVAFORT BAJO TIERRA 8"</v>
          </cell>
          <cell r="C269" t="str">
            <v>Actividad</v>
          </cell>
          <cell r="D269" t="str">
            <v>ML</v>
          </cell>
          <cell r="E269">
            <v>106750</v>
          </cell>
        </row>
        <row r="270">
          <cell r="A270" t="str">
            <v>003.125</v>
          </cell>
          <cell r="B270" t="str">
            <v>SUMINISTRO, TRANSPORTE E INSTALACION CAJA DE INSPECCION CIRCULAR 1,20 (COMPLETA)</v>
          </cell>
          <cell r="C270" t="str">
            <v>Actividad</v>
          </cell>
          <cell r="D270" t="str">
            <v>UND</v>
          </cell>
          <cell r="E270">
            <v>1440691</v>
          </cell>
        </row>
        <row r="271">
          <cell r="A271" t="str">
            <v>003.126</v>
          </cell>
          <cell r="B271" t="str">
            <v>SUMINISTRO, TRANSPORTE E INSTALACION DE TUBERIA PVC NOVAFORT BAJO TIERRA 10"</v>
          </cell>
          <cell r="C271" t="str">
            <v>Actividad</v>
          </cell>
          <cell r="D271" t="str">
            <v>ML</v>
          </cell>
          <cell r="E271">
            <v>148676</v>
          </cell>
        </row>
        <row r="272">
          <cell r="A272" t="str">
            <v>003.127</v>
          </cell>
          <cell r="B272" t="str">
            <v>SUMINISTRO, TRANSPORTE E INSTALACION DE TUBERIA PVC NOVAFORT BAJO TIERRA 12"</v>
          </cell>
          <cell r="C272" t="str">
            <v>Actividad</v>
          </cell>
          <cell r="D272" t="str">
            <v>ML</v>
          </cell>
          <cell r="E272">
            <v>191228</v>
          </cell>
        </row>
        <row r="273">
          <cell r="A273" t="str">
            <v>003.128</v>
          </cell>
          <cell r="B273" t="str">
            <v>SUMINISTRO, TRANSPORTE E INSTALACION DE TUBERIA PVC NOVAFORT BAJO TIERRA 14"</v>
          </cell>
          <cell r="C273" t="str">
            <v>Actividad</v>
          </cell>
          <cell r="D273" t="str">
            <v>ML</v>
          </cell>
          <cell r="E273">
            <v>230455</v>
          </cell>
        </row>
        <row r="274">
          <cell r="A274" t="str">
            <v>003.129</v>
          </cell>
          <cell r="B274" t="str">
            <v>SUMINISTRO, TRANSPORTE E INSTALACION DE TUBERIA PVC NOVAFORT BAJO TIERRA 16"</v>
          </cell>
          <cell r="C274" t="str">
            <v>Actividad</v>
          </cell>
          <cell r="D274" t="str">
            <v>ML</v>
          </cell>
          <cell r="E274">
            <v>273989</v>
          </cell>
        </row>
        <row r="275">
          <cell r="A275" t="str">
            <v>003.130</v>
          </cell>
          <cell r="B275" t="str">
            <v>SUMINISTRO, TRANSPORTE E INSTALACION DE TUBERIA PVC NOVAFORT BAJO TIERRA 18"</v>
          </cell>
          <cell r="C275" t="str">
            <v>Actividad</v>
          </cell>
          <cell r="D275" t="str">
            <v>ML</v>
          </cell>
          <cell r="E275">
            <v>302834</v>
          </cell>
        </row>
        <row r="276">
          <cell r="A276" t="str">
            <v>003.131</v>
          </cell>
          <cell r="B276" t="str">
            <v>SUMINISTRO, TRANSPORTE E INSTALACION DE TUBERIA PVC NOVAFORT BAJO TIERRA 20"</v>
          </cell>
          <cell r="C276" t="str">
            <v>Actividad</v>
          </cell>
          <cell r="D276" t="str">
            <v>ML</v>
          </cell>
          <cell r="E276">
            <v>366399</v>
          </cell>
        </row>
        <row r="277">
          <cell r="A277" t="str">
            <v>003.132</v>
          </cell>
          <cell r="B277" t="str">
            <v>SUMINISTRO, TRANSPORTE E INSTALACION DE VALVULA ANTIRRETORNO 4"</v>
          </cell>
          <cell r="C277" t="str">
            <v>Actividad</v>
          </cell>
          <cell r="D277" t="str">
            <v>UND</v>
          </cell>
          <cell r="E277">
            <v>665419</v>
          </cell>
        </row>
        <row r="278">
          <cell r="A278" t="str">
            <v>003.133</v>
          </cell>
          <cell r="B278" t="str">
            <v>SUMINISTRO, TRANSPORTE E INSTALACION DE BOMBA SUMERGIBLE</v>
          </cell>
          <cell r="C278" t="str">
            <v>Actividad</v>
          </cell>
          <cell r="D278" t="str">
            <v>UND</v>
          </cell>
          <cell r="E278">
            <v>1532570</v>
          </cell>
        </row>
        <row r="279">
          <cell r="A279" t="str">
            <v>003.134</v>
          </cell>
          <cell r="B279" t="str">
            <v>SUMINISTRO, TRANSPORTE E INSTALACION FILTRO DRENAJE (0.30 X 1.20 M.) TUBO DRENAJE CORRUGADO DE 4" CON FILTRO. INCLUYE RELLENO PIEDRA FILTRO, GEOTEXTIL NT 3000</v>
          </cell>
          <cell r="C279" t="str">
            <v>Actividad</v>
          </cell>
          <cell r="D279" t="str">
            <v>ML</v>
          </cell>
          <cell r="E279">
            <v>125226</v>
          </cell>
        </row>
        <row r="280">
          <cell r="A280" t="str">
            <v>003.135</v>
          </cell>
          <cell r="B280" t="str">
            <v>SUMINISTRO, TRANSPORTE E INSTALACION FILTRO DRENAJE (0.30 X 1.50 M.) TUBO DRENAJE CORRUGADO DE 4" CON FILTRO. INCLUYE RELLENO PIEDRA FILTRO, GEOTEXTIL NT 3000</v>
          </cell>
          <cell r="C280" t="str">
            <v>Actividad</v>
          </cell>
          <cell r="D280" t="str">
            <v>ML</v>
          </cell>
          <cell r="E280">
            <v>144799</v>
          </cell>
        </row>
        <row r="281">
          <cell r="A281" t="str">
            <v>003.136</v>
          </cell>
          <cell r="B281" t="str">
            <v>SUMINISTRO, TRANSPORTE E INSTALACION FILTRO DRENAJE (0.30 X 1.80 M.) TUBO DRENAJE CORRUGADO DE 4" CON FILTRO. INCLUYE RELLENO PIEDRA FILTRO, GEOTEXTIL NT 3000</v>
          </cell>
          <cell r="C281" t="str">
            <v>Actividad</v>
          </cell>
          <cell r="D281" t="str">
            <v>ML</v>
          </cell>
          <cell r="E281">
            <v>164372</v>
          </cell>
        </row>
        <row r="282">
          <cell r="A282" t="str">
            <v>003.137</v>
          </cell>
          <cell r="B282" t="str">
            <v>REUBICACION DE PUNTOS SANITARIOS 4" PARA DESAGUE EN PLACAS DE CONTRAPISO (INCLUYE DEMOLICION DE PLACA, EXCAVACION,TUBERIA, ACCESORIOS, CONCRETO Y MALLA ELECTROSOLDADA)</v>
          </cell>
          <cell r="C282" t="str">
            <v>Actividad</v>
          </cell>
          <cell r="D282" t="str">
            <v>UND</v>
          </cell>
          <cell r="E282">
            <v>276897</v>
          </cell>
        </row>
        <row r="283">
          <cell r="A283" t="str">
            <v>003.138</v>
          </cell>
          <cell r="B283" t="str">
            <v>SUMINISTRO, TRANSPORTE E INSTALACION DE TRAGANTE DE AGUAS LLUVIAS 8" X 6"</v>
          </cell>
          <cell r="C283" t="str">
            <v>Actividad</v>
          </cell>
          <cell r="D283" t="str">
            <v>UND</v>
          </cell>
          <cell r="E283">
            <v>155684</v>
          </cell>
        </row>
        <row r="284">
          <cell r="A284" t="str">
            <v>003.139</v>
          </cell>
          <cell r="B284" t="str">
            <v>SUMINISTRO, TRANSPORTE E INSTALACION DE TUBERIA PVC SANITARIA POR PLACAS Y DUCTOS 2"</v>
          </cell>
          <cell r="C284" t="str">
            <v>Actividad</v>
          </cell>
          <cell r="D284" t="str">
            <v>ML</v>
          </cell>
          <cell r="E284">
            <v>23438</v>
          </cell>
        </row>
        <row r="285">
          <cell r="A285" t="str">
            <v>003.140</v>
          </cell>
          <cell r="B285" t="str">
            <v>SUMINISTRO, TRANSPORTE E INSTALACION DE TRAGANTE DE AGUAS LLUVIAS 4X3"</v>
          </cell>
          <cell r="C285" t="str">
            <v>Actividad</v>
          </cell>
          <cell r="D285" t="str">
            <v>UND</v>
          </cell>
          <cell r="E285">
            <v>46684</v>
          </cell>
        </row>
        <row r="286">
          <cell r="A286" t="str">
            <v>004</v>
          </cell>
          <cell r="B286" t="str">
            <v>PISOS-BASES-RELLENOS</v>
          </cell>
          <cell r="C286" t="str">
            <v>Capitulo</v>
          </cell>
          <cell r="E286" t="str">
            <v>--</v>
          </cell>
        </row>
        <row r="287">
          <cell r="A287" t="str">
            <v>004.001</v>
          </cell>
          <cell r="B287" t="str">
            <v>SUMINISTRO, TRANSPORTE E INSTALACION  BASE GRANULAR  COMPACTADA CON RANA</v>
          </cell>
          <cell r="C287" t="str">
            <v>Actividad</v>
          </cell>
          <cell r="D287" t="str">
            <v>M3</v>
          </cell>
          <cell r="E287">
            <v>200128</v>
          </cell>
        </row>
        <row r="288">
          <cell r="A288" t="str">
            <v>004.003</v>
          </cell>
          <cell r="B288" t="str">
            <v>SUMINISTRO, TRANSPORTE E INSTALACION POLIETILENO CAL. 6 (IMPERMEABILIZACIÓN PISO)</v>
          </cell>
          <cell r="C288" t="str">
            <v>Actividad</v>
          </cell>
          <cell r="D288" t="str">
            <v>M2</v>
          </cell>
          <cell r="E288">
            <v>7207</v>
          </cell>
        </row>
        <row r="289">
          <cell r="A289" t="str">
            <v>004.005</v>
          </cell>
          <cell r="B289" t="str">
            <v>SUMINISTRO, TRANSPORTE E INSTALACION SUB BASE COMPACTADA CON RANA</v>
          </cell>
          <cell r="C289" t="str">
            <v>Actividad</v>
          </cell>
          <cell r="D289" t="str">
            <v>M3</v>
          </cell>
          <cell r="E289">
            <v>197034</v>
          </cell>
        </row>
        <row r="290">
          <cell r="A290" t="str">
            <v>004.007</v>
          </cell>
          <cell r="B290" t="str">
            <v>SUMINISTRO, TRANSPORTE E INSTALACION GEOTEXTIL NO TEJIDO 1600</v>
          </cell>
          <cell r="C290" t="str">
            <v>Actividad</v>
          </cell>
          <cell r="D290" t="str">
            <v>M2</v>
          </cell>
          <cell r="E290">
            <v>6094</v>
          </cell>
        </row>
        <row r="291">
          <cell r="A291" t="str">
            <v>004.008</v>
          </cell>
          <cell r="B291" t="str">
            <v>SUMINISTRO, TRANSPORTE E INSTALACION GEOTEXTIL NO TEJIDO 4000</v>
          </cell>
          <cell r="C291" t="str">
            <v>Actividad</v>
          </cell>
          <cell r="D291" t="str">
            <v>M2</v>
          </cell>
          <cell r="E291">
            <v>15790</v>
          </cell>
        </row>
        <row r="292">
          <cell r="A292" t="str">
            <v>004.010</v>
          </cell>
          <cell r="B292" t="str">
            <v>SUMINISTRO, TRANSPORTE E INSTALACION SUELO NATURAL TRATADO QUIMICAMENTE EN UNA MEZCLA CON CAL HIDRATADA, EN UNA DOSIFICACION IGUAL AL 5% EN PESO</v>
          </cell>
          <cell r="C292" t="str">
            <v>Actividad</v>
          </cell>
          <cell r="D292" t="str">
            <v>M3</v>
          </cell>
          <cell r="E292">
            <v>181480</v>
          </cell>
        </row>
        <row r="293">
          <cell r="A293" t="str">
            <v>004.011</v>
          </cell>
          <cell r="B293" t="str">
            <v xml:space="preserve">SUMINISTRO, TRANSPORTE E INSTALACION TRATAMIENTO DE SUELO,  CAL HIDRATADA E=0.02 MTS. </v>
          </cell>
          <cell r="C293" t="str">
            <v>Actividad</v>
          </cell>
          <cell r="D293" t="str">
            <v>M2</v>
          </cell>
          <cell r="E293">
            <v>28693</v>
          </cell>
        </row>
        <row r="294">
          <cell r="A294" t="str">
            <v>004.012</v>
          </cell>
          <cell r="B294" t="str">
            <v>SUMINISTRO, TRANSPORTE E INSTALACION TRATAMIENTO DE SUELO, BARRENOS EN CAL HIDRATADA D=0.12 MTS L=1,20 MTS.(ZAPATAS)</v>
          </cell>
          <cell r="C294" t="str">
            <v>Actividad</v>
          </cell>
          <cell r="D294" t="str">
            <v>ML</v>
          </cell>
          <cell r="E294">
            <v>54754</v>
          </cell>
        </row>
        <row r="295">
          <cell r="A295" t="str">
            <v>004.013</v>
          </cell>
          <cell r="B295" t="str">
            <v>SUMINISTRO, TRANSPORTE E INSTALACION AFIRMADO COMPACTADO PARA ESTRUCTURAS</v>
          </cell>
          <cell r="C295" t="str">
            <v>Actividad</v>
          </cell>
          <cell r="D295" t="str">
            <v>M3</v>
          </cell>
          <cell r="E295">
            <v>136601</v>
          </cell>
        </row>
        <row r="296">
          <cell r="A296" t="str">
            <v>004.014</v>
          </cell>
          <cell r="B296" t="str">
            <v>NIVELACION MANUAL DE ARENA PARA CANCHAS DE FUTBOL (NO INCLUYE SUMINISTRO DE ARENA)</v>
          </cell>
          <cell r="C296" t="str">
            <v>Actividad</v>
          </cell>
          <cell r="D296" t="str">
            <v>M2</v>
          </cell>
          <cell r="E296">
            <v>2399</v>
          </cell>
        </row>
        <row r="297">
          <cell r="A297" t="str">
            <v>004.015</v>
          </cell>
          <cell r="B297" t="str">
            <v>SUMINISTRO, TRANSPORTE E INSTALACION GEOTEXTIL NO TEJIDO 3000</v>
          </cell>
          <cell r="C297" t="str">
            <v>Actividad</v>
          </cell>
          <cell r="D297" t="str">
            <v>M2</v>
          </cell>
          <cell r="E297">
            <v>13934</v>
          </cell>
        </row>
        <row r="298">
          <cell r="A298" t="str">
            <v>005</v>
          </cell>
          <cell r="B298" t="str">
            <v>ESTRUCTURAS EN CONCRETO, METALICAS Y DE MADERA</v>
          </cell>
          <cell r="C298" t="str">
            <v>Capitulo</v>
          </cell>
          <cell r="E298" t="str">
            <v>--</v>
          </cell>
        </row>
        <row r="299">
          <cell r="A299" t="str">
            <v>005.001</v>
          </cell>
          <cell r="B299" t="str">
            <v>SUMINISTRO, TRANSPORTE E INSTALACION MALLA ELECTROSOLDADA CUALQUIER REFERENCIA (INCLUYE ALAMBRE NEGRO, COLOCACIÓN Y TRASLAPO).</v>
          </cell>
          <cell r="C299" t="str">
            <v>Actividad</v>
          </cell>
          <cell r="D299" t="str">
            <v>KG</v>
          </cell>
          <cell r="E299">
            <v>8506</v>
          </cell>
        </row>
        <row r="300">
          <cell r="A300" t="str">
            <v>005.010</v>
          </cell>
          <cell r="B300" t="str">
            <v>SUMINISTRO, TRANSPORTE E INSTALACION PLACA CONTRAPISO CONCRETO 3000 PSI  E=0.07 M ( SIN REFUERZO)</v>
          </cell>
          <cell r="C300" t="str">
            <v>Actividad</v>
          </cell>
          <cell r="D300" t="str">
            <v>M2</v>
          </cell>
          <cell r="E300">
            <v>80331</v>
          </cell>
        </row>
        <row r="301">
          <cell r="A301" t="str">
            <v>005.011</v>
          </cell>
          <cell r="B301" t="str">
            <v xml:space="preserve">SUMINISTRO, TRANSPORTE E INSTALACION PLACA CONTRAPISO CONCRETO 3000 PSI  E=0.10 M </v>
          </cell>
          <cell r="C301" t="str">
            <v>Actividad</v>
          </cell>
          <cell r="D301" t="str">
            <v>M2</v>
          </cell>
          <cell r="E301">
            <v>108578</v>
          </cell>
        </row>
        <row r="302">
          <cell r="A302" t="str">
            <v>005.012</v>
          </cell>
          <cell r="B302" t="str">
            <v xml:space="preserve">SUMINISTRO, TRANSPORTE E INSTALACION PLACA CONTRAPISO CONCRETO 3000 PSI  E=0.15  </v>
          </cell>
          <cell r="C302" t="str">
            <v>Actividad</v>
          </cell>
          <cell r="D302" t="str">
            <v>M2</v>
          </cell>
          <cell r="E302">
            <v>146188</v>
          </cell>
        </row>
        <row r="303">
          <cell r="A303" t="str">
            <v>005.013</v>
          </cell>
          <cell r="B303" t="str">
            <v xml:space="preserve">SUMINISTRO, TRANSPORTE E INSTALACION PLACA CONTRAPISO CONCRETO 3000 PSI  </v>
          </cell>
          <cell r="C303" t="str">
            <v>Actividad</v>
          </cell>
          <cell r="D303" t="str">
            <v>M3</v>
          </cell>
          <cell r="E303">
            <v>1013490</v>
          </cell>
        </row>
        <row r="304">
          <cell r="A304" t="str">
            <v>005.014</v>
          </cell>
          <cell r="B304" t="str">
            <v xml:space="preserve">SUMINISTRO, TRANSPORTE E INSTALACION COLUMNAS CONCRETO 4000 PSI </v>
          </cell>
          <cell r="C304" t="str">
            <v>Actividad</v>
          </cell>
          <cell r="D304" t="str">
            <v>M3</v>
          </cell>
          <cell r="E304">
            <v>1503012</v>
          </cell>
        </row>
        <row r="305">
          <cell r="A305" t="str">
            <v>005.015</v>
          </cell>
          <cell r="B305" t="str">
            <v>SUMINISTRO, TRANSPORTE E INSTALACION VIGA AEREA CONCRETO 4000 PSI  .</v>
          </cell>
          <cell r="C305" t="str">
            <v>Actividad</v>
          </cell>
          <cell r="D305" t="str">
            <v>M3</v>
          </cell>
          <cell r="E305">
            <v>1432033</v>
          </cell>
        </row>
        <row r="306">
          <cell r="A306" t="str">
            <v>005.016</v>
          </cell>
          <cell r="B306" t="str">
            <v xml:space="preserve">SUMINISTRO, TRANSPORTE E INSTALACION PLACA CONTRAPISO CONCRETO 4000 PSI  E=0.10 M </v>
          </cell>
          <cell r="C306" t="str">
            <v>Actividad</v>
          </cell>
          <cell r="D306" t="str">
            <v>M2</v>
          </cell>
          <cell r="E306">
            <v>116624</v>
          </cell>
        </row>
        <row r="307">
          <cell r="A307" t="str">
            <v>005.017</v>
          </cell>
          <cell r="B307" t="str">
            <v xml:space="preserve">SUMINISTRO, TRANSPORTE E INSTALACION LOSA DE ENTREPISO ALIGERADA CON CASETON DE GUADUA H= 0.35 M. TORTA SUPERIOR 5CM. E INFERIOR DE 3 CM. CONCRETO 4000 PSI.   </v>
          </cell>
          <cell r="C307" t="str">
            <v>Actividad</v>
          </cell>
          <cell r="D307" t="str">
            <v>M2</v>
          </cell>
          <cell r="E307">
            <v>260164</v>
          </cell>
        </row>
        <row r="308">
          <cell r="A308" t="str">
            <v>005.018</v>
          </cell>
          <cell r="B308" t="str">
            <v xml:space="preserve">SUMINISTRO, TRANSPORTE E INSTALACION LOSA DE ENTREPISO ALIGERADA CON CASETON DE GUADUA H= 0.40 M. TORTA SUPERIOR 5CM. E INFERIOR DE 3 CM. CONCRETO 4000 PSI.   </v>
          </cell>
          <cell r="C308" t="str">
            <v>Actividad</v>
          </cell>
          <cell r="D308" t="str">
            <v>M2</v>
          </cell>
          <cell r="E308">
            <v>281975</v>
          </cell>
        </row>
        <row r="309">
          <cell r="A309" t="str">
            <v>005.019</v>
          </cell>
          <cell r="B309" t="str">
            <v xml:space="preserve">SUMINISTRO, TRANSPORTE E INSTALACION LOSA DE ENTREPISO ALIGERADA CON CASETON DE GUADUA H= 0.45 M. TORTA SUPERIOR 5CM. E INFERIOR DE 3 CM. CONCRETO 4000 PSI.   </v>
          </cell>
          <cell r="C309" t="str">
            <v>Actividad</v>
          </cell>
          <cell r="D309" t="str">
            <v>M2</v>
          </cell>
          <cell r="E309">
            <v>306312</v>
          </cell>
        </row>
        <row r="310">
          <cell r="A310" t="str">
            <v>005.020</v>
          </cell>
          <cell r="B310" t="str">
            <v xml:space="preserve">SUMINISTRO, TRANSPORTE E INSTALACION LOSA DE ENTREPISO ALIGERADA CON CASETON DE GUADUA H= 0.50 M. TORTA SUPERIOR 5CM. E INFERIOR DE 3 CM. CONCRETO 4000 PSI.   </v>
          </cell>
          <cell r="C310" t="str">
            <v>Actividad</v>
          </cell>
          <cell r="D310" t="str">
            <v>M2</v>
          </cell>
          <cell r="E310">
            <v>325796</v>
          </cell>
        </row>
        <row r="311">
          <cell r="A311" t="str">
            <v>005.025</v>
          </cell>
          <cell r="B311" t="str">
            <v xml:space="preserve">SUMINISTRO, TRANSPORTE E INSTALACION PLACA EN STEEL DECK  LAMINA 2" CALIBRE 16, H= 0.10 M. CONCRETO 4000 PSI   </v>
          </cell>
          <cell r="C311" t="str">
            <v>Actividad</v>
          </cell>
          <cell r="D311" t="str">
            <v>M2</v>
          </cell>
          <cell r="E311">
            <v>197169</v>
          </cell>
        </row>
        <row r="312">
          <cell r="A312" t="str">
            <v>005.026</v>
          </cell>
          <cell r="B312" t="str">
            <v xml:space="preserve">SUMINISTRO, TRANSPORTE E INSTALACION PLACA EN STEEL DECK  LAMINA 2" CALIBRE 16, H= 0.12 M. CONCRETO 4000 PSI   </v>
          </cell>
          <cell r="C312" t="str">
            <v>Actividad</v>
          </cell>
          <cell r="D312" t="str">
            <v>M2</v>
          </cell>
          <cell r="E312">
            <v>212520</v>
          </cell>
        </row>
        <row r="313">
          <cell r="A313" t="str">
            <v>005.027</v>
          </cell>
          <cell r="B313" t="str">
            <v xml:space="preserve">SUMINISTRO, TRANSPORTE E INSTALACION PLACA EN STEEL DECK  LAMINA 2" CALIBRE 16, H= 0.13 M. CONCRETO 4000 PSI   </v>
          </cell>
          <cell r="C313" t="str">
            <v>Actividad</v>
          </cell>
          <cell r="D313" t="str">
            <v>M2</v>
          </cell>
          <cell r="E313">
            <v>219933</v>
          </cell>
        </row>
        <row r="314">
          <cell r="A314" t="str">
            <v>005.028</v>
          </cell>
          <cell r="B314" t="str">
            <v xml:space="preserve">SUMINISTRO, TRANSPORTE E INSTALACION PLACA EN STEEL DECK  LAMINA 2" CALIBRE 16, H= 0.15 M. CONCRETO 4000 PSI   </v>
          </cell>
          <cell r="C314" t="str">
            <v>Actividad</v>
          </cell>
          <cell r="D314" t="str">
            <v>M2</v>
          </cell>
          <cell r="E314">
            <v>234723</v>
          </cell>
        </row>
        <row r="315">
          <cell r="A315" t="str">
            <v>005.029</v>
          </cell>
          <cell r="B315" t="str">
            <v xml:space="preserve">SUMINISTRO, TRANSPORTE E INSTALACION PLACA MACIZA AEREA CONCRETO 4000 PSI  E= 0.10M  </v>
          </cell>
          <cell r="C315" t="str">
            <v>Actividad</v>
          </cell>
          <cell r="D315" t="str">
            <v>M2</v>
          </cell>
          <cell r="E315">
            <v>145268</v>
          </cell>
        </row>
        <row r="316">
          <cell r="A316" t="str">
            <v>005.030</v>
          </cell>
          <cell r="B316" t="str">
            <v xml:space="preserve">SUMINISTRO, TRANSPORTE E INSTALACION PLACA MACIZA AEREA CONCRETO 4000 PSI E= 0.15M  </v>
          </cell>
          <cell r="C316" t="str">
            <v>Actividad</v>
          </cell>
          <cell r="D316" t="str">
            <v>M2</v>
          </cell>
          <cell r="E316">
            <v>191080</v>
          </cell>
        </row>
        <row r="317">
          <cell r="A317" t="str">
            <v>005.031</v>
          </cell>
          <cell r="B317" t="str">
            <v xml:space="preserve">SUMINISTRO, TRANSPORTE E INSTALACION PLACA MACIZA AEREA CONCRETO 4000 PSI E= 0.20M  </v>
          </cell>
          <cell r="C317" t="str">
            <v>Actividad</v>
          </cell>
          <cell r="D317" t="str">
            <v>M2</v>
          </cell>
          <cell r="E317">
            <v>249232</v>
          </cell>
        </row>
        <row r="318">
          <cell r="A318" t="str">
            <v>005.032</v>
          </cell>
          <cell r="B318" t="str">
            <v xml:space="preserve">SUMINISTRO, TRANSPORTE E INSTALACION PLACA MACIZA AEREA CONCRETO 4000 PSI E= 0.25M  </v>
          </cell>
          <cell r="C318" t="str">
            <v>Actividad</v>
          </cell>
          <cell r="D318" t="str">
            <v>M2</v>
          </cell>
          <cell r="E318">
            <v>307316</v>
          </cell>
        </row>
        <row r="319">
          <cell r="A319" t="str">
            <v>005.033</v>
          </cell>
          <cell r="B319" t="str">
            <v xml:space="preserve">SUMINISTRO, TRANSPORTE E INSTALACION PLACA FOSO ASCENSOR CONCRETO 3000 PSI </v>
          </cell>
          <cell r="C319" t="str">
            <v>Actividad</v>
          </cell>
          <cell r="D319" t="str">
            <v>M3</v>
          </cell>
          <cell r="E319">
            <v>1133534</v>
          </cell>
        </row>
        <row r="320">
          <cell r="A320" t="str">
            <v>005.034</v>
          </cell>
          <cell r="B320" t="str">
            <v>SUMINISTRO, TRANSPORTE E INSTALACION ESCALERA EN CONCRETO 4000 PSI</v>
          </cell>
          <cell r="C320" t="str">
            <v>Actividad</v>
          </cell>
          <cell r="D320" t="str">
            <v>M3</v>
          </cell>
          <cell r="E320">
            <v>1510047</v>
          </cell>
        </row>
        <row r="321">
          <cell r="A321" t="str">
            <v>005.035</v>
          </cell>
          <cell r="B321" t="str">
            <v>SUMINISTRO, TRANSPORTE E INSTALACION VIGUETA CONFINAMIENTO CONCRETO 3000 PSI</v>
          </cell>
          <cell r="C321" t="str">
            <v>Actividad</v>
          </cell>
          <cell r="D321" t="str">
            <v>M3</v>
          </cell>
          <cell r="E321">
            <v>1412492</v>
          </cell>
        </row>
        <row r="322">
          <cell r="A322" t="str">
            <v>005.036</v>
          </cell>
          <cell r="B322" t="str">
            <v>SUMINISTRO, TRANSPORTE E INSTALACION VIGUETA CONFINAMIENTO CONCRETO 3000 PSI 0.20 X 0.12 M.</v>
          </cell>
          <cell r="C322" t="str">
            <v>Actividad</v>
          </cell>
          <cell r="D322" t="str">
            <v>ML</v>
          </cell>
          <cell r="E322">
            <v>62120</v>
          </cell>
        </row>
        <row r="323">
          <cell r="A323" t="str">
            <v>005.037</v>
          </cell>
          <cell r="B323" t="str">
            <v xml:space="preserve">SUMINISTRO, TRANSPORTE E INSTALACION COLUMNETA CONFINAMIENTO CONCRETO 3000 PSI </v>
          </cell>
          <cell r="C323" t="str">
            <v>Actividad</v>
          </cell>
          <cell r="D323" t="str">
            <v>M3</v>
          </cell>
          <cell r="E323">
            <v>1516563</v>
          </cell>
        </row>
        <row r="324">
          <cell r="A324" t="str">
            <v>005.038</v>
          </cell>
          <cell r="B324" t="str">
            <v>SUMINISTRO, TRANSPORTE E INSTALACION COLUMNETA CONFINAMIENTO CONCRETO 3000 PSI  0.20 X 0.12 M.</v>
          </cell>
          <cell r="C324" t="str">
            <v>Actividad</v>
          </cell>
          <cell r="D324" t="str">
            <v>ML</v>
          </cell>
          <cell r="E324">
            <v>89184</v>
          </cell>
        </row>
        <row r="325">
          <cell r="A325" t="str">
            <v>005.039</v>
          </cell>
          <cell r="B325" t="str">
            <v>SUMINISTRO, TRANSPORTE E INSTALACION DINTEL CONCRETO 3000 PSI  .</v>
          </cell>
          <cell r="C325" t="str">
            <v>Actividad</v>
          </cell>
          <cell r="D325" t="str">
            <v>M3</v>
          </cell>
          <cell r="E325">
            <v>1444428</v>
          </cell>
        </row>
        <row r="326">
          <cell r="A326" t="str">
            <v>005.040</v>
          </cell>
          <cell r="B326" t="str">
            <v>SUMINISTRO, TRANSPORTE E INSTALACION DINTEL CONCRETO 3.000 PSI 0.15 * 0.20 M.</v>
          </cell>
          <cell r="C326" t="str">
            <v>Actividad</v>
          </cell>
          <cell r="D326" t="str">
            <v>ML</v>
          </cell>
          <cell r="E326">
            <v>65596</v>
          </cell>
        </row>
        <row r="327">
          <cell r="A327" t="str">
            <v>005.041</v>
          </cell>
          <cell r="B327" t="str">
            <v>SUMINISTRO, TRANSPORTE E INSTALACION CONCRETO CICLOPEO PLACA CONTRAPISO (60% CONCRETO 3000 PSI Y 40% PIEDRA MEDIA ZONGA)</v>
          </cell>
          <cell r="C327" t="str">
            <v>Actividad</v>
          </cell>
          <cell r="D327" t="str">
            <v>M3</v>
          </cell>
          <cell r="E327">
            <v>571562</v>
          </cell>
        </row>
        <row r="328">
          <cell r="A328" t="str">
            <v>005.044</v>
          </cell>
          <cell r="B328" t="str">
            <v>SUMINISTRO, TRANSPORTE E INSTALACION ALFAJIAS EN CONCRETO 3000 PSI A=0.25 M</v>
          </cell>
          <cell r="C328" t="str">
            <v>Actividad</v>
          </cell>
          <cell r="D328" t="str">
            <v>ML</v>
          </cell>
          <cell r="E328">
            <v>47276</v>
          </cell>
        </row>
        <row r="329">
          <cell r="A329" t="str">
            <v>005.045</v>
          </cell>
          <cell r="B329" t="str">
            <v>SUMINISTRO, TRANSPORTE E INSTALACION ALFAJIAS EN CONCRETO 3000 PSI A=0.30 M</v>
          </cell>
          <cell r="C329" t="str">
            <v>Actividad</v>
          </cell>
          <cell r="D329" t="str">
            <v>ML</v>
          </cell>
          <cell r="E329">
            <v>50004</v>
          </cell>
        </row>
        <row r="330">
          <cell r="A330" t="str">
            <v>005.046</v>
          </cell>
          <cell r="B330" t="str">
            <v>SUMINISTRO, TRANSPORTE E INSTALACION PERSIANA EN CONCRETO 3000 PSI A=0.20 M.</v>
          </cell>
          <cell r="C330" t="str">
            <v>Actividad</v>
          </cell>
          <cell r="D330" t="str">
            <v>ML</v>
          </cell>
          <cell r="E330">
            <v>42120</v>
          </cell>
        </row>
        <row r="331">
          <cell r="A331" t="str">
            <v>005.047</v>
          </cell>
          <cell r="B331" t="str">
            <v>SUMINISTRO, TRANSPORTE E INSTALACION ALBARDILLAS PROTECCION MUROS  EN CONCRETO DE 3000 PSI</v>
          </cell>
          <cell r="C331" t="str">
            <v>Actividad</v>
          </cell>
          <cell r="D331" t="str">
            <v>ML</v>
          </cell>
          <cell r="E331">
            <v>70087</v>
          </cell>
        </row>
        <row r="332">
          <cell r="A332" t="str">
            <v>005.048</v>
          </cell>
          <cell r="B332" t="str">
            <v>SUMINISTRO, TRANSPORTE E INSTALACION MESON EN CONCRETO 3000 PSI A=0.60 M E=0.08 M.</v>
          </cell>
          <cell r="C332" t="str">
            <v>Actividad</v>
          </cell>
          <cell r="D332" t="str">
            <v>ML</v>
          </cell>
          <cell r="E332">
            <v>159211</v>
          </cell>
        </row>
        <row r="333">
          <cell r="A333" t="str">
            <v>005.049</v>
          </cell>
          <cell r="B333" t="str">
            <v>SUMINISTRO, TRANSPORTE E INSTALACION MESON EN CONCRETO 3000 PSI E=0,07 M ANCHO=0,60M( INCLUYE REFUERZO, ACERO NO. 3 EN AMBAS DIRECCIONES @ 0,15M, MURO EN LADRILLO Y REVOQUE)</v>
          </cell>
          <cell r="C333" t="str">
            <v>Actividad</v>
          </cell>
          <cell r="D333" t="str">
            <v>ML</v>
          </cell>
          <cell r="E333">
            <v>217609</v>
          </cell>
        </row>
        <row r="334">
          <cell r="A334" t="str">
            <v>005.050</v>
          </cell>
          <cell r="B334" t="str">
            <v>SUMINISTRO, TRANSPORTE E INSTALACION TANQUE SUBTERRANEO EN CONCRETO IMPERMEABILIZADO DE 3000 PSI. INCLUYE: ACCESORIOS, TAPA.</v>
          </cell>
          <cell r="C334" t="str">
            <v>Actividad</v>
          </cell>
          <cell r="D334" t="str">
            <v>M3</v>
          </cell>
          <cell r="E334">
            <v>1174218</v>
          </cell>
        </row>
        <row r="335">
          <cell r="A335" t="str">
            <v>005.051</v>
          </cell>
          <cell r="B335" t="str">
            <v>SUMINISTRO, TRANSPORTE E INSTALACION TANQUE SUBTERRANEO EN CONCRETO IMPERMEABILIZADO DE 3500 PSI. INCLUYE: ACCESORIOS, TAPA</v>
          </cell>
          <cell r="C335" t="str">
            <v>Actividad</v>
          </cell>
          <cell r="D335" t="str">
            <v>M3</v>
          </cell>
          <cell r="E335">
            <v>1240233</v>
          </cell>
        </row>
        <row r="336">
          <cell r="A336" t="str">
            <v>005.054</v>
          </cell>
          <cell r="B336" t="str">
            <v>SUMINISTRO, TRANSPORTE E INSTALACION CINTA SIKA PVC V - 15 PARA JUNTAS</v>
          </cell>
          <cell r="C336" t="str">
            <v>Actividad</v>
          </cell>
          <cell r="D336" t="str">
            <v>ML</v>
          </cell>
          <cell r="E336">
            <v>48289</v>
          </cell>
        </row>
        <row r="337">
          <cell r="A337" t="str">
            <v>005.056</v>
          </cell>
          <cell r="B337" t="str">
            <v>SUMINISTRO, TRANSPORTE E INSTALACION JUNTA DE DILATACION PARA PLACA CONTRAPISO (INLCUYE SELLANTE)</v>
          </cell>
          <cell r="C337" t="str">
            <v>Actividad</v>
          </cell>
          <cell r="D337" t="str">
            <v>ML</v>
          </cell>
          <cell r="E337">
            <v>19050</v>
          </cell>
        </row>
        <row r="338">
          <cell r="A338" t="str">
            <v>005.057</v>
          </cell>
          <cell r="B338" t="str">
            <v>SUMINISTRO, TRANSPORTE E INSTALACION POCETA EN CONCRETO 3000 PSI  DIMENSIÓN: 1.12 * 0.70 * 0.15 M.</v>
          </cell>
          <cell r="C338" t="str">
            <v>Actividad</v>
          </cell>
          <cell r="D338" t="str">
            <v>UND</v>
          </cell>
          <cell r="E338">
            <v>642022</v>
          </cell>
        </row>
        <row r="339">
          <cell r="A339" t="str">
            <v>005.060</v>
          </cell>
          <cell r="B339" t="str">
            <v xml:space="preserve">SUMINISTRO, TRANSPORTE E INSTALACION PLACA CONTRAPISO CONCRETO 3000 PSI  E=0.25  </v>
          </cell>
          <cell r="C339" t="str">
            <v>Actividad</v>
          </cell>
          <cell r="D339" t="str">
            <v>M2</v>
          </cell>
          <cell r="E339">
            <v>387414</v>
          </cell>
        </row>
        <row r="340">
          <cell r="A340" t="str">
            <v>005.061</v>
          </cell>
          <cell r="B340" t="str">
            <v xml:space="preserve">SUMINISTRO, TRANSPORTE E INSTALACION LOSA CIMENTACION CONCRETO 4000 PSI  E=0.10  </v>
          </cell>
          <cell r="C340" t="str">
            <v>Actividad</v>
          </cell>
          <cell r="D340" t="str">
            <v>M2</v>
          </cell>
          <cell r="E340">
            <v>178923</v>
          </cell>
        </row>
        <row r="341">
          <cell r="A341" t="str">
            <v>005.062</v>
          </cell>
          <cell r="B341" t="str">
            <v xml:space="preserve">SUMINISTRO, TRANSPORTE E INSTALACION COLUMNAS CONCRETO 4000 PSI  A LA VISTA </v>
          </cell>
          <cell r="C341" t="str">
            <v>Actividad</v>
          </cell>
          <cell r="D341" t="str">
            <v>M3</v>
          </cell>
          <cell r="E341">
            <v>1474010</v>
          </cell>
        </row>
        <row r="342">
          <cell r="A342" t="str">
            <v>005.063</v>
          </cell>
          <cell r="B342" t="str">
            <v>SUMINISTRO, TRANSPORTE E INSTALACION VIGA AEREA CONCRETO 4000 PSI  A LA VISTA .</v>
          </cell>
          <cell r="C342" t="str">
            <v>Actividad</v>
          </cell>
          <cell r="D342" t="str">
            <v>M3</v>
          </cell>
          <cell r="E342">
            <v>1441108</v>
          </cell>
        </row>
        <row r="343">
          <cell r="A343" t="str">
            <v>005.065</v>
          </cell>
          <cell r="B343" t="str">
            <v>SUMINISTRO, TRANSPORTE E INSTALACION APANTALLAMIENTO CONCRETO DE 4000 PSI  A LA VISTA</v>
          </cell>
          <cell r="C343" t="str">
            <v>Actividad</v>
          </cell>
          <cell r="D343" t="str">
            <v>M3</v>
          </cell>
          <cell r="E343">
            <v>1728614</v>
          </cell>
        </row>
        <row r="344">
          <cell r="A344" t="str">
            <v>005.066</v>
          </cell>
          <cell r="B344" t="str">
            <v>SUMINISTRO, TRANSPORTE E INSTALACION VIGA + ALFAJIA  CONFINAMIENTO CONCRETO 3000 PSI .</v>
          </cell>
          <cell r="C344" t="str">
            <v>Actividad</v>
          </cell>
          <cell r="D344" t="str">
            <v>M3</v>
          </cell>
          <cell r="E344">
            <v>1594392</v>
          </cell>
        </row>
        <row r="345">
          <cell r="A345" t="str">
            <v>005.068</v>
          </cell>
          <cell r="B345" t="str">
            <v>SUMINISTRO, TRANSPORTE E INSTALACION MENSULAS CONCRETO 4000 PSI  .</v>
          </cell>
          <cell r="C345" t="str">
            <v>Actividad</v>
          </cell>
          <cell r="D345" t="str">
            <v>M3</v>
          </cell>
          <cell r="E345">
            <v>1775858</v>
          </cell>
        </row>
        <row r="346">
          <cell r="A346" t="str">
            <v>005.069</v>
          </cell>
          <cell r="B346" t="str">
            <v>SUMINISTRO, TRANSPORTE E INSTALACION GARGOLA EN CONCRETO 0,13X0,13</v>
          </cell>
          <cell r="C346" t="str">
            <v>Actividad</v>
          </cell>
          <cell r="D346" t="str">
            <v>ML</v>
          </cell>
          <cell r="E346">
            <v>49577</v>
          </cell>
        </row>
        <row r="347">
          <cell r="A347" t="str">
            <v>005.073</v>
          </cell>
          <cell r="B347" t="str">
            <v>SUMINISTRO, TRANSPORTE E INSTALACION ESTRUCTURA METÁLICA EN PERFIL LÁMINA DELGADA PHR ASTM A500 GRADO 50. CALIBRE SEGÚN DISEÑO (INCLUYE VIGAS, CERCHAS, CORREAS, ANTICORROSIVO Y ESMALTE)</v>
          </cell>
          <cell r="C347" t="str">
            <v>Actividad</v>
          </cell>
          <cell r="D347" t="str">
            <v>KG</v>
          </cell>
          <cell r="E347">
            <v>19399</v>
          </cell>
        </row>
        <row r="348">
          <cell r="A348" t="str">
            <v>005.074</v>
          </cell>
          <cell r="B348" t="str">
            <v>SUMINISTRO, TRANSPORTE E INSTALACION PERFILES TUBULARES ACERO LAMINADOS EN FRIO ASTM A-500 GRADO C  (INCLUYE PERNOS, PLATINAS, TUERCAS, ARANDELAS, SOLDADURA, ANTICORROSIVO Y ESMALTE)</v>
          </cell>
          <cell r="C348" t="str">
            <v>Actividad</v>
          </cell>
          <cell r="D348" t="str">
            <v>KG</v>
          </cell>
          <cell r="E348">
            <v>20827</v>
          </cell>
        </row>
        <row r="349">
          <cell r="A349" t="str">
            <v>005.075</v>
          </cell>
          <cell r="B349" t="str">
            <v>SUMINISTRO, TRANSPORTE E INSTALACION PERFILES IPE A-36  ( INCLUYE SOLDADURA, ANTICORROSIVO Y ESMALTE + PROTECCION ANTIFUEGO E INSTALACION)</v>
          </cell>
          <cell r="C349" t="str">
            <v>Actividad</v>
          </cell>
          <cell r="D349" t="str">
            <v>KG</v>
          </cell>
          <cell r="E349">
            <v>19905</v>
          </cell>
        </row>
        <row r="350">
          <cell r="A350" t="str">
            <v>005.076</v>
          </cell>
          <cell r="B350" t="str">
            <v>SUMINISTRO, TRANSPORTE E INSTALACION PERFILES HEA  A-36  ( INCLUYE SOLDADURA, ANTICORROSIVO Y ESMALTE + PROTECCION ANTIFUEGO E INSTALACION)</v>
          </cell>
          <cell r="C350" t="str">
            <v>Actividad</v>
          </cell>
          <cell r="D350" t="str">
            <v>KG</v>
          </cell>
          <cell r="E350">
            <v>18593</v>
          </cell>
        </row>
        <row r="351">
          <cell r="A351" t="str">
            <v>005.077</v>
          </cell>
          <cell r="B351" t="str">
            <v>SUMINISTRO, TRANSPORTE E INSTALACION ACERO 60.000 PSI PARA TEMPLETES O TIRANTILLOS  Y CORTAVIENTOS ( INCLUYE SOLDADURA, ANTICORROSIVO Y ESMALTE ) - PARA REPARACIÓN DE ESTRUCTURAS</v>
          </cell>
          <cell r="C351" t="str">
            <v>Actividad</v>
          </cell>
          <cell r="D351" t="str">
            <v>KG</v>
          </cell>
          <cell r="E351">
            <v>13251</v>
          </cell>
        </row>
        <row r="352">
          <cell r="A352" t="str">
            <v>005.078</v>
          </cell>
          <cell r="B352" t="str">
            <v>SUMINISTRO, TRANSPORTE E INSTALACION PLATINAS Y ANGULOS DE UNION ACERO A-36  ( INCLUYE SOLDADURA, ANTICORROSIVO Y ESMALTE) - PARA REPARACIÓN DE ESTRUCTURAS</v>
          </cell>
          <cell r="C352" t="str">
            <v>Actividad</v>
          </cell>
          <cell r="D352" t="str">
            <v>KG</v>
          </cell>
          <cell r="E352">
            <v>15500</v>
          </cell>
        </row>
        <row r="353">
          <cell r="A353" t="str">
            <v>005.079</v>
          </cell>
          <cell r="B353" t="str">
            <v>SUMINISTRO, TRANSPORTE E INSTALACION CINTA SIKA PVC V - 10 PARA JUNTAS</v>
          </cell>
          <cell r="C353" t="str">
            <v>Actividad</v>
          </cell>
          <cell r="D353" t="str">
            <v>ML</v>
          </cell>
          <cell r="E353">
            <v>32181</v>
          </cell>
        </row>
        <row r="354">
          <cell r="A354" t="str">
            <v>005.080</v>
          </cell>
          <cell r="B354" t="str">
            <v>SUMINISTRO, TRANSPORTE E INSTALACION CINTA SIKA PVC V - 22 PARA JUNTAS</v>
          </cell>
          <cell r="C354" t="str">
            <v>Actividad</v>
          </cell>
          <cell r="D354" t="str">
            <v>ML</v>
          </cell>
          <cell r="E354">
            <v>74815</v>
          </cell>
        </row>
        <row r="355">
          <cell r="A355" t="str">
            <v>005.081</v>
          </cell>
          <cell r="B355" t="str">
            <v>SUMINISTRO, TRANSPORTE E INSTALACION PLACA EN STEEL DECK  LAMINA 2" CALIBRE 22, E=10CM. CONCRETO 3000 PSI INCLUYE MALLA ELECTROSODADA 15X15X6.5MM</v>
          </cell>
          <cell r="C355" t="str">
            <v>Actividad</v>
          </cell>
          <cell r="D355" t="str">
            <v>M2</v>
          </cell>
          <cell r="E355">
            <v>186593</v>
          </cell>
        </row>
        <row r="356">
          <cell r="A356" t="str">
            <v>005.082</v>
          </cell>
          <cell r="B356" t="str">
            <v>SUMINISTRO, TRANSPORTE E INSTALACIÓN DE LOSA DE ENTREPISO EN FIBROCEMENTO DE 14MM, CONCREMALLA 15X15 4MM, CONCRETO 3000 PSI E=0,07 MTS Y TODOS LOS ACCESORIOS REQUERIDOS PARA LA INSTALACIÓN</v>
          </cell>
          <cell r="C356" t="str">
            <v>Actividad</v>
          </cell>
          <cell r="D356" t="str">
            <v>M2</v>
          </cell>
          <cell r="E356">
            <v>140608</v>
          </cell>
        </row>
        <row r="357">
          <cell r="A357" t="str">
            <v>005.083</v>
          </cell>
          <cell r="B357" t="str">
            <v>SUMINISTRO, TRANSPORTE E INSTALACIÓN DE VIGAS Y COLUMNAS DE 0,20 *13 CMS CONCRETO DE 3000 PSI. NO INCLUYE REFUERZO</v>
          </cell>
          <cell r="C357" t="str">
            <v>Actividad</v>
          </cell>
          <cell r="D357" t="str">
            <v>ML</v>
          </cell>
          <cell r="E357">
            <v>98943</v>
          </cell>
        </row>
        <row r="358">
          <cell r="A358" t="str">
            <v>005.084</v>
          </cell>
          <cell r="B358" t="str">
            <v>LOSA DE ENTREPISO EN VIGUETA DE CHANUL, ESTERILLA, CONCREMALLA DE 15X15 4MM, CONCRETO 3000 PSI E=7CM</v>
          </cell>
          <cell r="C358" t="str">
            <v>Actividad</v>
          </cell>
          <cell r="D358" t="str">
            <v>M2</v>
          </cell>
          <cell r="E358">
            <v>182450</v>
          </cell>
        </row>
        <row r="359">
          <cell r="A359" t="str">
            <v>005.085</v>
          </cell>
          <cell r="B359" t="str">
            <v>LOSA DE ENTREPISO EN VIGUETA DE CHANUL, ESTERILLA, CONCREMALLA DE 15X15 4MM, CONCRETO 3000 PSI E=7CM</v>
          </cell>
          <cell r="C359" t="str">
            <v>Actividad</v>
          </cell>
          <cell r="D359" t="str">
            <v>M2</v>
          </cell>
          <cell r="E359">
            <v>60646</v>
          </cell>
        </row>
        <row r="360">
          <cell r="A360" t="str">
            <v>005.086</v>
          </cell>
          <cell r="B360" t="str">
            <v>SUMINISTRO TRANSPORTE E INSTALACION MURO EN CONCRETO 21 MPA, NO INCLUYE REFUERZO</v>
          </cell>
          <cell r="C360" t="str">
            <v>Actividad</v>
          </cell>
          <cell r="D360" t="str">
            <v>M3</v>
          </cell>
          <cell r="E360">
            <v>1002927</v>
          </cell>
        </row>
        <row r="361">
          <cell r="A361" t="str">
            <v>005.087</v>
          </cell>
          <cell r="B361" t="str">
            <v>SUMINISTRO, TRANSPORTE E INSTALACION MESON EN CONCRETO DE 3000 PSI PARA LAVAMANOS SECCIÓN TRIANGULAR, HECHO EN OBRA. INCLUYE SOPORTES METÁLICOS EN ANGULO DE 1" ANCLADOS CON PERNOS</v>
          </cell>
          <cell r="C361" t="str">
            <v>Actividad</v>
          </cell>
          <cell r="D361" t="str">
            <v>ML</v>
          </cell>
          <cell r="E361">
            <v>329195</v>
          </cell>
        </row>
        <row r="362">
          <cell r="A362" t="str">
            <v>005.089</v>
          </cell>
          <cell r="B362" t="str">
            <v>SUMINISTRO, TRANSPORTE E INSTALACIÓN GRADERÍAS EN CONCRETO 3000 PSI SOBRE TIERRA, DESARROLLO HASTA 1, 0 M (MALLA ELECTRO SOLDADA D 131 Y FORMALETA METÁLICA)</v>
          </cell>
          <cell r="C362" t="str">
            <v>Actividad</v>
          </cell>
          <cell r="D362" t="str">
            <v>ML</v>
          </cell>
          <cell r="E362">
            <v>186667</v>
          </cell>
        </row>
        <row r="363">
          <cell r="A363" t="str">
            <v>005.090</v>
          </cell>
          <cell r="B363" t="str">
            <v>SUMINISTRO, TRANSPORTE E INSTALACION PLACA EN METALDECK  LAMINA 2" CALIBRE 22, H= 0.10 M. CONCRETO 3000 PSI</v>
          </cell>
          <cell r="C363" t="str">
            <v>Actividad</v>
          </cell>
          <cell r="D363" t="str">
            <v>M2</v>
          </cell>
          <cell r="E363">
            <v>191388</v>
          </cell>
        </row>
        <row r="364">
          <cell r="A364" t="str">
            <v>005.092</v>
          </cell>
          <cell r="B364" t="str">
            <v>SUMINISTRO DE TRANSPORTE E INSTALACION PERFILES IPE (INCLUYE SOLDADURA, ANTICORROSIVO Y ESMALTE)</v>
          </cell>
          <cell r="C364" t="str">
            <v>Actividad</v>
          </cell>
          <cell r="D364" t="str">
            <v>KG</v>
          </cell>
          <cell r="E364">
            <v>21585</v>
          </cell>
        </row>
        <row r="365">
          <cell r="A365" t="str">
            <v>005.093</v>
          </cell>
          <cell r="B365" t="str">
            <v>SUMINISTRO, TRANSPORTE E INSTALACION PERFILES  C3X5 ( INCLUYE, SOLDADURA, ANTICORROSIVO Y ESMALTE + PROTECCION ANTIFUEGO E INSTALACION)</v>
          </cell>
          <cell r="C365" t="str">
            <v>Actividad</v>
          </cell>
          <cell r="D365" t="str">
            <v>KG</v>
          </cell>
          <cell r="E365">
            <v>15398</v>
          </cell>
        </row>
        <row r="366">
          <cell r="A366" t="str">
            <v>005.094</v>
          </cell>
          <cell r="B366" t="str">
            <v>SUMINISTRO TRANSPORTE E INSTALACION DE MENSULA EN LAMINA 3/8 DE 1,20*, 90 CON PERFORACION EN BROCA DE 1/2 Y PINTURA ELECTROSTATICA SEGUN DISEÑO</v>
          </cell>
          <cell r="C366" t="str">
            <v>Actividad</v>
          </cell>
          <cell r="D366" t="str">
            <v>UND</v>
          </cell>
          <cell r="E366">
            <v>707933</v>
          </cell>
        </row>
        <row r="367">
          <cell r="A367" t="str">
            <v>005.095</v>
          </cell>
          <cell r="B367" t="str">
            <v>SUMINISTRO, TRANSPORTE E INSTALACION PERFIL METALICO C EN CAJON 305X80X2,5 MM  ( INCLUYE SOLDADURA, ANTICORROSIVO Y ESMALTE + PROTECCION ANTIFUEGO E INSTALACION)</v>
          </cell>
          <cell r="C367" t="str">
            <v>Actividad</v>
          </cell>
          <cell r="D367" t="str">
            <v>KG</v>
          </cell>
          <cell r="E367">
            <v>22289</v>
          </cell>
        </row>
        <row r="368">
          <cell r="A368" t="str">
            <v>005.097</v>
          </cell>
          <cell r="B368" t="str">
            <v>SUMINISTRO, TRANSPORTE E INSTAALCION DE PERFIL METALICO 40X40X3 MM</v>
          </cell>
          <cell r="C368" t="str">
            <v>Actividad</v>
          </cell>
          <cell r="D368" t="str">
            <v>KG</v>
          </cell>
          <cell r="E368">
            <v>35103</v>
          </cell>
        </row>
        <row r="369">
          <cell r="A369" t="str">
            <v>005.098</v>
          </cell>
          <cell r="B369" t="str">
            <v>SUMINISTRO, TRANSPORTE E INSTALACION DE LAMINA COLABORANTE  CAL 22 2"</v>
          </cell>
          <cell r="C369" t="str">
            <v>Actividad</v>
          </cell>
          <cell r="D369" t="str">
            <v>M2</v>
          </cell>
          <cell r="E369">
            <v>119511</v>
          </cell>
        </row>
        <row r="370">
          <cell r="A370" t="str">
            <v>005.099</v>
          </cell>
          <cell r="B370" t="str">
            <v>SUMINISTRO E INSTALACIÓN COLUMNA EN MADERA CHANUL 20 X 20 CM X 3 M</v>
          </cell>
          <cell r="C370" t="str">
            <v>Actividad</v>
          </cell>
          <cell r="D370" t="str">
            <v>ML</v>
          </cell>
          <cell r="E370">
            <v>282564</v>
          </cell>
        </row>
        <row r="371">
          <cell r="A371" t="str">
            <v>005.100</v>
          </cell>
          <cell r="B371" t="str">
            <v>SUMINISTRO, TRANSPORTE, INSTALACIÓN Y ANCLAJE DE BURRO EN TUBO DE ACERO GALVANIZADO 2". (INCLUYE SOLDADURA, WASH PRIMER, ANTICORROSIVO, ESMALTE, Y DEMÁS ACCESORIOS DE INSTALACIÓN)</v>
          </cell>
          <cell r="C371" t="str">
            <v>Actividad</v>
          </cell>
          <cell r="D371" t="str">
            <v>M</v>
          </cell>
          <cell r="E371">
            <v>146520</v>
          </cell>
        </row>
        <row r="372">
          <cell r="A372" t="str">
            <v>005.101</v>
          </cell>
          <cell r="B372" t="str">
            <v>SUMINISTRO, TRANSPORTE E INSTALACION COLUMNAS DE CONCRETO 3000 PSI (20 X 20). INCLUYE MEZCLADORA CON OPERARIO</v>
          </cell>
          <cell r="C372" t="str">
            <v>Actividad</v>
          </cell>
          <cell r="D372" t="str">
            <v>ML</v>
          </cell>
          <cell r="E372">
            <v>504723</v>
          </cell>
        </row>
        <row r="373">
          <cell r="A373" t="str">
            <v>005.102</v>
          </cell>
          <cell r="B373" t="str">
            <v>SUMINISTRO, TRANSPORTE E INSTALACIÓN DE COLUMNA DE MADERA CHANUL 12X12 CM. INCLUYE ACCESORIOS DE FIJACIÓN E INSTALACIÓN. INCLUYE 2 MANOS DE PINTURA (COLOR SEGÚN DISEÑO). INSTALACIÓN A UNA ALTURA MENOR A 3 MTS</v>
          </cell>
          <cell r="C373" t="str">
            <v>Actividad</v>
          </cell>
          <cell r="D373" t="str">
            <v>ML</v>
          </cell>
          <cell r="E373">
            <v>75622</v>
          </cell>
        </row>
        <row r="374">
          <cell r="A374" t="str">
            <v>005.103</v>
          </cell>
          <cell r="B374" t="str">
            <v>SUMINISTRO, TRANSPORTE E INSTALACIÓN DE CHAMBRANA EN CON CUARTONES DE CHANUL Y BOLILLOS DE 3/4" EN MADERA CARRÁ. INCLUYE ELEMENTOS DE FIJACIÓN E INSTALACIÓN. INCLUYE 2 MANOS DE PINTURA EN ESMALTE (COLOR SEGÚN DISEÑO). ALTURA &lt; 60 CM</v>
          </cell>
          <cell r="C374" t="str">
            <v>Actividad</v>
          </cell>
          <cell r="D374" t="str">
            <v>ML</v>
          </cell>
          <cell r="E374">
            <v>41074</v>
          </cell>
        </row>
        <row r="375">
          <cell r="A375" t="str">
            <v>005.104</v>
          </cell>
          <cell r="B375" t="str">
            <v>SUMINISTRO, TRANSPORTE E INSTALACIÓN DE VIGUETA DE MADERA CHANUL 12X4 CM. INCLUYE ACCESORIOS DE FIJACIÓN E INSTALACIÓN. INCLUYE 2 MANOS DE PINTURA (COLOR SEGÚN DISEÑO). INSTALACIÓN A UNA ALTURA MENOR A 3 MTS</v>
          </cell>
          <cell r="C375" t="str">
            <v>Actividad</v>
          </cell>
          <cell r="D375" t="str">
            <v>ML</v>
          </cell>
          <cell r="E375">
            <v>58065</v>
          </cell>
        </row>
        <row r="376">
          <cell r="A376" t="str">
            <v>005.105</v>
          </cell>
          <cell r="B376" t="str">
            <v>SUMINISTRO, TRANSPORTE E INSTALACION COLUMNAS CONCRETO 3000 PSI</v>
          </cell>
          <cell r="C376" t="str">
            <v>Actividad</v>
          </cell>
          <cell r="D376" t="str">
            <v>M3</v>
          </cell>
          <cell r="E376">
            <v>1371214</v>
          </cell>
        </row>
        <row r="377">
          <cell r="A377" t="str">
            <v>005.106</v>
          </cell>
          <cell r="B377" t="str">
            <v>SUMINISTRO, TRANSPORTE E INSTALACION MALLA ELECTROSOLDADA M-442 Q-9 DIAMETRO 7,50 MM C/.10 M EN AMBOS SENTIDOS. PESO 7 KG/M2. INCLUYE ALAMBRE NEGRO, COLOCACIÓN Y TRASLAPO.</v>
          </cell>
          <cell r="C377" t="str">
            <v>Actividad</v>
          </cell>
          <cell r="D377" t="str">
            <v>M2</v>
          </cell>
          <cell r="E377">
            <v>41425</v>
          </cell>
        </row>
        <row r="378">
          <cell r="A378" t="str">
            <v>005.107</v>
          </cell>
          <cell r="B378" t="str">
            <v>SUMINISTRO, TRANSPORTE E INSTALACIÓN DE LISTÓN CHANUL DE MADERA PARA CUBIERTA DE 4 X 9 (SEGÚN DISEÑO)</v>
          </cell>
          <cell r="C378" t="str">
            <v>Actividad</v>
          </cell>
          <cell r="D378" t="str">
            <v>ML</v>
          </cell>
          <cell r="E378">
            <v>57586</v>
          </cell>
        </row>
        <row r="379">
          <cell r="A379" t="str">
            <v>005.108</v>
          </cell>
          <cell r="B379" t="str">
            <v>SUMINISTRO, TRANSPORTE E INSTALACIÓN DE APUNTALAMIENTO EN GUADUA MACANA (2 HILOS). INCLUYE TORNILLO SIN FIN 1/2"</v>
          </cell>
          <cell r="C379" t="str">
            <v>Actividad</v>
          </cell>
          <cell r="D379" t="str">
            <v>ML</v>
          </cell>
          <cell r="E379">
            <v>29219</v>
          </cell>
        </row>
        <row r="380">
          <cell r="A380" t="str">
            <v>005.109</v>
          </cell>
          <cell r="B380" t="str">
            <v>SUMINISTRO, TRANSPORTE E INSTALACIÓN DE ALAMBRE NEGRO NO. 18 PARA TEMPLETES. INCLUYE FIGURADO Y FIJACIÓN DEL ALAMBRE</v>
          </cell>
          <cell r="C380" t="str">
            <v>Actividad</v>
          </cell>
          <cell r="D380" t="str">
            <v>KG</v>
          </cell>
          <cell r="E380">
            <v>8419</v>
          </cell>
        </row>
        <row r="381">
          <cell r="A381" t="str">
            <v>005.110</v>
          </cell>
          <cell r="B381" t="str">
            <v>SUMINISTRO, TRANSPORTE E INSTALACIÓN DE CINTAS DE AMARRE EN CONCRETO DE 3000 PSI DE 0,15*0,15 (INCLUYE ACERO DE REFUERZO)</v>
          </cell>
          <cell r="C381" t="str">
            <v>Actividad</v>
          </cell>
          <cell r="D381" t="str">
            <v>ML</v>
          </cell>
          <cell r="E381">
            <v>55163</v>
          </cell>
        </row>
        <row r="382">
          <cell r="A382" t="str">
            <v>005.111</v>
          </cell>
          <cell r="B382" t="str">
            <v>SUMINISTRO, TRANSPORTE E INSTALACION SOBRECIMIENTO CONCRETO 3000 P.S.I.</v>
          </cell>
          <cell r="C382" t="str">
            <v>Actividad</v>
          </cell>
          <cell r="D382" t="str">
            <v>M3</v>
          </cell>
          <cell r="E382">
            <v>1111480</v>
          </cell>
        </row>
        <row r="383">
          <cell r="A383" t="str">
            <v>005.112</v>
          </cell>
          <cell r="B383" t="str">
            <v>SUMINISTRO, TRANSPORTE E INSTALACIÓN DE ACERO DE REFUERZO FY = 60.000 PSI = 420 MPA (INCLUYE NALAMBRE NEGRO Y FIGURACIÓN)</v>
          </cell>
          <cell r="C383" t="str">
            <v>Actividad</v>
          </cell>
          <cell r="D383" t="str">
            <v>KG</v>
          </cell>
          <cell r="E383">
            <v>7381</v>
          </cell>
        </row>
        <row r="384">
          <cell r="A384" t="str">
            <v>005.113</v>
          </cell>
          <cell r="B384" t="str">
            <v>SUMINISTRO, TRANSPORTE E INSTALACION ESTRUCTURA METALICA PARA CUBIERTA (INCLUYE SOLDADURA, ANTICORROSIVO Y ESMALTE).</v>
          </cell>
          <cell r="C384" t="str">
            <v>Actividad</v>
          </cell>
          <cell r="D384" t="str">
            <v>KG</v>
          </cell>
          <cell r="E384">
            <v>21595</v>
          </cell>
        </row>
        <row r="385">
          <cell r="A385" t="str">
            <v>005.114</v>
          </cell>
          <cell r="B385" t="str">
            <v>SUMINISTRO, TRANSPORTE E INSTALACION DE RECALCE CONCRETO 3000 PSI  E=0.07 M PARA GRADERÍAS EN CONCRETO SOBRE TIERRA (INCLUYE REFUERZO)</v>
          </cell>
          <cell r="C385" t="str">
            <v>Actividad</v>
          </cell>
          <cell r="D385" t="str">
            <v>M2</v>
          </cell>
          <cell r="E385">
            <v>93458</v>
          </cell>
        </row>
        <row r="386">
          <cell r="A386" t="str">
            <v>005.115</v>
          </cell>
          <cell r="B386" t="str">
            <v>SUMINISTRO, TRANSPORTE E INSTALACION ESCALERA EN CONCRETO 3000 PSI</v>
          </cell>
          <cell r="C386" t="str">
            <v>Actividad</v>
          </cell>
          <cell r="D386" t="str">
            <v>M3</v>
          </cell>
          <cell r="E386">
            <v>1428021</v>
          </cell>
        </row>
        <row r="387">
          <cell r="A387" t="str">
            <v>005.116</v>
          </cell>
          <cell r="B387" t="str">
            <v>ESTAMPADO SOBRE CONCRETO CON MOLDE METÁLICO HEXAGONAL</v>
          </cell>
          <cell r="C387" t="str">
            <v>Actividad</v>
          </cell>
          <cell r="D387" t="str">
            <v>M2</v>
          </cell>
          <cell r="E387">
            <v>5682</v>
          </cell>
        </row>
        <row r="388">
          <cell r="A388" t="str">
            <v>005.117</v>
          </cell>
          <cell r="B388" t="str">
            <v>SUMINISTRO, TRANSPORTE E INSTALACIÓN DE CONCRETO DE 4000 PSI IMPERMEABILIZADO PARA MUROS</v>
          </cell>
          <cell r="C388" t="str">
            <v>Actividad</v>
          </cell>
          <cell r="D388" t="str">
            <v>M3</v>
          </cell>
          <cell r="E388">
            <v>1379836</v>
          </cell>
        </row>
        <row r="389">
          <cell r="A389" t="str">
            <v>005.118</v>
          </cell>
          <cell r="B389" t="str">
            <v xml:space="preserve">SUMINISTRO, TRANSPORTE E INSTALACION PLACA MACIZA AEREA CONCRETO IMPERMEABILIZADO DE 4000 PSI E= 0.25M  </v>
          </cell>
          <cell r="C389" t="str">
            <v>Actividad</v>
          </cell>
          <cell r="D389" t="str">
            <v>M2</v>
          </cell>
          <cell r="E389">
            <v>316060</v>
          </cell>
        </row>
        <row r="390">
          <cell r="A390" t="str">
            <v>005.119</v>
          </cell>
          <cell r="B390" t="str">
            <v xml:space="preserve">SUMINISTRO, TRANSPORTE E INSTALACION PLACA DE CONTRAPISO EN CONCRETO IMPERMEABILIZADO DE 4000 PSI E= 0.35M  </v>
          </cell>
          <cell r="C390" t="str">
            <v>Actividad</v>
          </cell>
          <cell r="D390" t="str">
            <v>M2</v>
          </cell>
          <cell r="E390">
            <v>380764</v>
          </cell>
        </row>
        <row r="391">
          <cell r="A391" t="str">
            <v>005.120</v>
          </cell>
          <cell r="B391" t="str">
            <v>SUMINISTRO TRANSPORTE E INSTALACION MURO EN CONCRETO 28 MPA, NO INCLUYE REFUERZO</v>
          </cell>
          <cell r="C391" t="str">
            <v>Actividad</v>
          </cell>
          <cell r="D391" t="str">
            <v>M3</v>
          </cell>
          <cell r="E391">
            <v>1003620</v>
          </cell>
        </row>
        <row r="392">
          <cell r="A392" t="str">
            <v>006</v>
          </cell>
          <cell r="B392" t="str">
            <v>MAMPOSTERIA</v>
          </cell>
          <cell r="C392" t="str">
            <v>Capitulo</v>
          </cell>
          <cell r="E392" t="str">
            <v>--</v>
          </cell>
        </row>
        <row r="393">
          <cell r="A393" t="str">
            <v>006.001</v>
          </cell>
          <cell r="B393" t="str">
            <v>SUMINISTRO, TRANSPORTE E INSTALACION MURO EN BLOQUE Nº4  ARCILLA 33*23*9 CM.</v>
          </cell>
          <cell r="C393" t="str">
            <v>Actividad</v>
          </cell>
          <cell r="D393" t="str">
            <v>M2</v>
          </cell>
          <cell r="E393">
            <v>66405</v>
          </cell>
        </row>
        <row r="394">
          <cell r="A394" t="str">
            <v>006.003</v>
          </cell>
          <cell r="B394" t="str">
            <v>SUMINISTRO, TRANSPORTE E INSTALACION MURO EN BLOQUE Nº5  ARCILLA 33*23*11.5 CM.</v>
          </cell>
          <cell r="C394" t="str">
            <v>Actividad</v>
          </cell>
          <cell r="D394" t="str">
            <v>M2</v>
          </cell>
          <cell r="E394">
            <v>74460</v>
          </cell>
        </row>
        <row r="395">
          <cell r="A395" t="str">
            <v>006.006</v>
          </cell>
          <cell r="B395" t="str">
            <v>SUMINISTRO, TRANSPORTE E INSTALACION MURO LADRILLO FACHADA PRENSADO LIVIANO (24.5 X 12 X 6 CM.) ARCILLA PERFORACIÓN VERTICAL ( INCLUYE  GROUTING DOVELAS 2.500 PSI.)</v>
          </cell>
          <cell r="C395" t="str">
            <v>Actividad</v>
          </cell>
          <cell r="D395" t="str">
            <v>M2</v>
          </cell>
          <cell r="E395">
            <v>142921</v>
          </cell>
        </row>
        <row r="396">
          <cell r="A396" t="str">
            <v>006.007</v>
          </cell>
          <cell r="B396" t="str">
            <v>SUMINISTRO, TRANSPORTE E INSTALACION MURO LADRILLO FACHADA PRENSADO MACIZO (24.5 X 12 X 5.5 CM.) ARCILLA</v>
          </cell>
          <cell r="C396" t="str">
            <v>Actividad</v>
          </cell>
          <cell r="D396" t="str">
            <v>M2</v>
          </cell>
          <cell r="E396">
            <v>148827</v>
          </cell>
        </row>
        <row r="397">
          <cell r="A397" t="str">
            <v>006.008</v>
          </cell>
          <cell r="B397" t="str">
            <v>SUMINISTRO, TRANSPORTE E INSTALACION MURO LADRILLO ESTRUCTURAL PORTANTE PRENSADO ARCILLA 29 X 12 X 9 CM. PERFORACIÓN VERTICAL. ( INCLUYE  GROUTING DOVELAS 2.500 PSI.)</v>
          </cell>
          <cell r="C397" t="str">
            <v>Actividad</v>
          </cell>
          <cell r="D397" t="str">
            <v>M2</v>
          </cell>
          <cell r="E397">
            <v>119798</v>
          </cell>
        </row>
        <row r="398">
          <cell r="A398" t="str">
            <v>006.010</v>
          </cell>
          <cell r="B398" t="str">
            <v>SUMINISTRO, TRANSPORTE E INSTALACION MURO EN BLOQUE CONCRETO ESTRUCTURAL LISO 12*20*40 CM. (INCLUYE GROUTING Y REFUERZO)</v>
          </cell>
          <cell r="C398" t="str">
            <v>Actividad</v>
          </cell>
          <cell r="D398" t="str">
            <v>M2</v>
          </cell>
          <cell r="E398">
            <v>119834</v>
          </cell>
        </row>
        <row r="399">
          <cell r="A399" t="str">
            <v>006.011</v>
          </cell>
          <cell r="B399" t="str">
            <v>SUMINISTRO, TRANSPORTE E INSTALACION MURO EN BLOQUE CONCRETO ESTRUCTURAL LISO  15*20*40 CM TIPO ADOQUINAR O SIMILAR (INCLUYE GROUTING)</v>
          </cell>
          <cell r="C399" t="str">
            <v>Actividad</v>
          </cell>
          <cell r="D399" t="str">
            <v>M2</v>
          </cell>
          <cell r="E399">
            <v>129843</v>
          </cell>
        </row>
        <row r="400">
          <cell r="A400" t="str">
            <v>006.012</v>
          </cell>
          <cell r="B400" t="str">
            <v>SUMINISTRO, TRANSPORTE E INSTALACION MURO EN BLOQUE CONCRETO DECORATIVO CATALÁN LISO GRIS VERDE OLIVA 15*10*30 TIPO ADOQUINAR O SIMILAR Y CATALÁN SPLIT ABUZARDADO BLANCO ARENA 15*10*30 CM. TIPO ADOQUINAR O SIMILAR. SEGÚN DISEÑO.  (INCLUYE GROUTING Y REFUERZO)</v>
          </cell>
          <cell r="C400" t="str">
            <v>Actividad</v>
          </cell>
          <cell r="D400" t="str">
            <v>M2</v>
          </cell>
          <cell r="E400">
            <v>261777</v>
          </cell>
        </row>
        <row r="401">
          <cell r="A401" t="str">
            <v>006.013</v>
          </cell>
          <cell r="B401" t="str">
            <v>SUMINISTRO, TRANSPORTE E INSTALACION FACHALETA ARQUITECTONICA PARA ENCHAPE DE PLACA DE ENTREPISO ARCILLA 29*6 CM.</v>
          </cell>
          <cell r="C401" t="str">
            <v>Actividad</v>
          </cell>
          <cell r="D401" t="str">
            <v>ML</v>
          </cell>
          <cell r="E401">
            <v>46046</v>
          </cell>
        </row>
        <row r="402">
          <cell r="A402" t="str">
            <v>006.014</v>
          </cell>
          <cell r="B402" t="str">
            <v xml:space="preserve">SUMINISTRO, TRANSPORTE E INSTALACION HILADA DE REMATE CON MEDIA PIEZA PARADA DE LADRILLO ESTRUCTURAL PORTANTE PRENSADO ARCILLA 29*6*14.5 CM. </v>
          </cell>
          <cell r="C402" t="str">
            <v>Actividad</v>
          </cell>
          <cell r="D402" t="str">
            <v>ML</v>
          </cell>
          <cell r="E402">
            <v>63834</v>
          </cell>
        </row>
        <row r="403">
          <cell r="A403" t="str">
            <v>006.015</v>
          </cell>
          <cell r="B403" t="str">
            <v>SUMINISTRO, TRANSPORTE E INSTALACIÓN A TODO COSTO DE MURO EN GYPLAC 12,7 MM PINTADO Y TERMINADO (DOS CARAS). INCLUYE PERFILERÍA Y TODO LO NECESARIO PARA SU CORRECTA INSTALACIÓN</v>
          </cell>
          <cell r="C403" t="str">
            <v>Actividad</v>
          </cell>
          <cell r="D403" t="str">
            <v>M2</v>
          </cell>
          <cell r="E403">
            <v>93385</v>
          </cell>
        </row>
        <row r="404">
          <cell r="A404" t="str">
            <v>006.016</v>
          </cell>
          <cell r="B404" t="str">
            <v>SUMINISTRO, TRANSPORTE E INSTALACIÓN A TODO COSTO DE MURO EN GYPLAC 12,7 MM PINTADO Y TERMINADO (UNA CARA). INCLUYE PERFILERÍA Y TODO LO NECESARIO PARA SU CORRECTA INSTALACIÓN</v>
          </cell>
          <cell r="C404" t="str">
            <v>Actividad</v>
          </cell>
          <cell r="D404" t="str">
            <v>M2</v>
          </cell>
          <cell r="E404">
            <v>61369</v>
          </cell>
        </row>
        <row r="405">
          <cell r="A405" t="str">
            <v>006.018</v>
          </cell>
          <cell r="B405" t="str">
            <v>SUMINISTRO, TRANSPORTE E INSTALACION DINTEL EN DRYWALL TRES TAPAS (PERFILERIA CAL. 26)  INCLUYE TRES (3) MANOS DE PINTURA</v>
          </cell>
          <cell r="C405" t="str">
            <v>Actividad</v>
          </cell>
          <cell r="D405" t="str">
            <v>ML</v>
          </cell>
          <cell r="E405">
            <v>145023</v>
          </cell>
        </row>
        <row r="406">
          <cell r="A406" t="str">
            <v>006.019</v>
          </cell>
          <cell r="B406" t="str">
            <v>SUMINISTRO, TRANSPORTE E INSTALACIÓN A TODO COSTO DE MURO EN SUPERBOARD 8 MM PINTADO Y TERMINADO (DOS CARAS). INCLUYE PERFILERÍA Y TODO LO NECESARIO PARA SU CORRECTA INSTALACIÓN</v>
          </cell>
          <cell r="C406" t="str">
            <v>Actividad</v>
          </cell>
          <cell r="D406" t="str">
            <v>M2</v>
          </cell>
          <cell r="E406">
            <v>133757</v>
          </cell>
        </row>
        <row r="407">
          <cell r="A407" t="str">
            <v>006.021</v>
          </cell>
          <cell r="B407" t="str">
            <v>SUMINISTRO, TRANSPORTE E INSTALACION RECUBRIMIENTO BAJANTES AGUAS LLUVIAS EN MURO SUPERBOARD 8 MM. ( PERFILERIA CAL. 26 CADA 60 CM.)  INCLUYE TRES (3) MANOS DE PINTURA</v>
          </cell>
          <cell r="C407" t="str">
            <v>Actividad</v>
          </cell>
          <cell r="D407" t="str">
            <v>ML</v>
          </cell>
          <cell r="E407">
            <v>91925</v>
          </cell>
        </row>
        <row r="408">
          <cell r="A408" t="str">
            <v>006.022</v>
          </cell>
          <cell r="B408" t="str">
            <v xml:space="preserve">SUMINISTRO, TRANSPORTE E INSTALACION FIBRA DE VIDRIO TIPO FRESCASA  E=2 1/2" SIN PAPEL </v>
          </cell>
          <cell r="C408" t="str">
            <v>Actividad</v>
          </cell>
          <cell r="D408" t="str">
            <v>M2</v>
          </cell>
          <cell r="E408">
            <v>14413</v>
          </cell>
        </row>
        <row r="409">
          <cell r="A409" t="str">
            <v>006.023</v>
          </cell>
          <cell r="B409" t="str">
            <v xml:space="preserve">SUMINISTRO, TRANSPORTE E INSTALACION FIBRA DE VIDRIO TIPO FRESCASA  E=3 1/2" SIN PAPEL </v>
          </cell>
          <cell r="C409" t="str">
            <v>Actividad</v>
          </cell>
          <cell r="D409" t="str">
            <v>M2</v>
          </cell>
          <cell r="E409">
            <v>17588</v>
          </cell>
        </row>
        <row r="410">
          <cell r="A410" t="str">
            <v>006.026</v>
          </cell>
          <cell r="B410" t="str">
            <v xml:space="preserve">SUMINISTRO, TRANSPORTE E INSTALACION LAVADO E IMPERMEABILIZADO DE LADRILLO CON HIDROFUGO </v>
          </cell>
          <cell r="C410" t="str">
            <v>Actividad</v>
          </cell>
          <cell r="D410" t="str">
            <v>M2</v>
          </cell>
          <cell r="E410">
            <v>30610</v>
          </cell>
        </row>
        <row r="411">
          <cell r="A411" t="str">
            <v>006.028</v>
          </cell>
          <cell r="B411" t="str">
            <v>SUMINISTRO, TRANSPORTE E INSTALACION MURO LADRILLO ESTRUCTURAL PORTANTE PRENSADO ARCILLA 29 X 14.5 X 9 CM. PERFORACIÓN VERTICAL. ( INCLUYE  GROUTING DOVELAS 2.500 PSI.)</v>
          </cell>
          <cell r="C411" t="str">
            <v>Actividad</v>
          </cell>
          <cell r="D411" t="str">
            <v>M2</v>
          </cell>
          <cell r="E411">
            <v>125019</v>
          </cell>
        </row>
        <row r="412">
          <cell r="A412" t="str">
            <v>006.029</v>
          </cell>
          <cell r="B412" t="str">
            <v>SUMINISTRO, TRANSPORTE E INSTALACION MURO LADRILLO ESTRUCTURAL PORTANTE PRENSADO ARCILLA 29 X 14.5 X 9 CM. PERFORACIÓN VERTICAL. ( INCLUYE  GROUTING 2.500 PSI.)</v>
          </cell>
          <cell r="C412" t="str">
            <v>Actividad</v>
          </cell>
          <cell r="D412" t="str">
            <v>ML</v>
          </cell>
          <cell r="E412">
            <v>81759</v>
          </cell>
        </row>
        <row r="413">
          <cell r="A413" t="str">
            <v>006.030</v>
          </cell>
          <cell r="B413" t="str">
            <v>SUMINISTRO, TRANSPORTE E INSTALACION ANCLAJE EPOXICO 1/2" L= 20CM (INCLUYE PERFORACIÓN Y ADHESIVO EPÓXICO)</v>
          </cell>
          <cell r="C413" t="str">
            <v>Actividad</v>
          </cell>
          <cell r="D413" t="str">
            <v>UND</v>
          </cell>
          <cell r="E413">
            <v>18364</v>
          </cell>
        </row>
        <row r="414">
          <cell r="A414" t="str">
            <v>006.031</v>
          </cell>
          <cell r="B414" t="str">
            <v>SUMINISTRO, TRANSPORTE E INSTALACION ANCLAJE EPOXICO 3/8" L=15 CM (INCLUYE PERFORACIÓN Y ADHESIVO EPÓXICO)</v>
          </cell>
          <cell r="C414" t="str">
            <v>Actividad</v>
          </cell>
          <cell r="D414" t="str">
            <v>UND</v>
          </cell>
          <cell r="E414">
            <v>31685</v>
          </cell>
        </row>
        <row r="415">
          <cell r="A415" t="str">
            <v>006.032</v>
          </cell>
          <cell r="B415" t="str">
            <v>SUMINISTRO, TRANSPORTE E INSTALACION ANCLAJE EPOXICO 3/8" L=20 CM (INCLUYE PERFORACIÓN Y ADHESIVO EPÓXICO)</v>
          </cell>
          <cell r="C415" t="str">
            <v>Actividad</v>
          </cell>
          <cell r="D415" t="str">
            <v>UND</v>
          </cell>
          <cell r="E415">
            <v>18225</v>
          </cell>
        </row>
        <row r="416">
          <cell r="A416" t="str">
            <v>006.033</v>
          </cell>
          <cell r="B416" t="str">
            <v>SUMINISTRO, TRANSPORTE E INSTALACION ANCLAJE EPOXICO 1/2" L=15 CM (INCLUYE PERFORACIÓN Y ADHESIVO EPÓXICO)</v>
          </cell>
          <cell r="C416" t="str">
            <v>Actividad</v>
          </cell>
          <cell r="D416" t="str">
            <v>UND</v>
          </cell>
          <cell r="E416">
            <v>18042</v>
          </cell>
        </row>
        <row r="417">
          <cell r="A417" t="str">
            <v>006.034</v>
          </cell>
          <cell r="B417" t="str">
            <v>SUMINISTRO, TRANSPORTE E INSTALACION ANCLAJE EPOXICO 5/8" L=15 CM (INCLUYE PERFORACIÓN Y ADHESIVO EPÓXICO)</v>
          </cell>
          <cell r="C417" t="str">
            <v>Actividad</v>
          </cell>
          <cell r="D417" t="str">
            <v>UND</v>
          </cell>
          <cell r="E417">
            <v>18793</v>
          </cell>
        </row>
        <row r="418">
          <cell r="A418" t="str">
            <v>006.035</v>
          </cell>
          <cell r="B418" t="str">
            <v>SUMINISTRO, TRANSPORTE E INSTALACION ANCLAJE EPOXICO 3/4" L=15 CM (INCLUYE PERFORACIÓN Y ADHESIVO EPÓXICO)</v>
          </cell>
          <cell r="C418" t="str">
            <v>Actividad</v>
          </cell>
          <cell r="D418" t="str">
            <v>UND</v>
          </cell>
          <cell r="E418">
            <v>18961</v>
          </cell>
        </row>
        <row r="419">
          <cell r="A419" t="str">
            <v>006.036</v>
          </cell>
          <cell r="B419" t="str">
            <v>SUMINISTRO, TRANSPORTE E INSTALACION ANCLAJE EPOXICO 7/8" L=15 CM (INCLUYE PERFORACIÓN Y ADHESIVO EPÓXICO)</v>
          </cell>
          <cell r="C419" t="str">
            <v>Actividad</v>
          </cell>
          <cell r="D419" t="str">
            <v>UND</v>
          </cell>
          <cell r="E419">
            <v>19414</v>
          </cell>
        </row>
        <row r="420">
          <cell r="A420" t="str">
            <v>006.037</v>
          </cell>
          <cell r="B420" t="str">
            <v>SUMINISTRO, TRANSPORTE E INSTALACION ANCLAJE EPOXICO 5/8" L=25 CM (INCLUYE PERFORACIÓN Y ADHESIVO EPÓXICO)</v>
          </cell>
          <cell r="C420" t="str">
            <v>Actividad</v>
          </cell>
          <cell r="D420" t="str">
            <v>UND</v>
          </cell>
          <cell r="E420">
            <v>20322</v>
          </cell>
        </row>
        <row r="421">
          <cell r="A421" t="str">
            <v>006.038</v>
          </cell>
          <cell r="B421" t="str">
            <v>SUMINISTRO TRANSPORTE E INSTALACION MURO EN SUPERBOARD DE 10 MM, DOS CARAS (INCLUYE FRESCASA). (ÍTEM INCOMPLETO)</v>
          </cell>
          <cell r="C421" t="str">
            <v>Actividad</v>
          </cell>
          <cell r="D421" t="str">
            <v>M2</v>
          </cell>
          <cell r="E421">
            <v>168410</v>
          </cell>
        </row>
        <row r="422">
          <cell r="A422" t="str">
            <v>006.039</v>
          </cell>
          <cell r="B422" t="str">
            <v>SUMINISTRO, TRANSPORTE E INSTALACION DE CALADOS EN CELOSIA CERAMICA ACABADO EN GRES DE 20X20X10 CMS</v>
          </cell>
          <cell r="C422" t="str">
            <v>Actividad</v>
          </cell>
          <cell r="D422" t="str">
            <v>M2</v>
          </cell>
          <cell r="E422">
            <v>436047</v>
          </cell>
        </row>
        <row r="423">
          <cell r="A423" t="str">
            <v>006.040</v>
          </cell>
          <cell r="B423" t="str">
            <v>SUMINISTRO TRANSPORTE E INSTALACION DE MURO EN LADRILLO FAROL PANDERETA E=12CMS. INCLUYE MORTERO DE PEGA.</v>
          </cell>
          <cell r="C423" t="str">
            <v>Actividad</v>
          </cell>
          <cell r="D423" t="str">
            <v>M2</v>
          </cell>
          <cell r="E423">
            <v>52274</v>
          </cell>
        </row>
        <row r="424">
          <cell r="A424" t="str">
            <v>006.041</v>
          </cell>
          <cell r="B424" t="str">
            <v>SUMINISTRO TRANSPORTE E INSTALACION DE ICOPOR PARA DILATACION EN ESTRUCTURAS</v>
          </cell>
          <cell r="C424" t="str">
            <v>Actividad</v>
          </cell>
          <cell r="D424" t="str">
            <v>ML</v>
          </cell>
          <cell r="E424">
            <v>3215</v>
          </cell>
        </row>
        <row r="425">
          <cell r="A425" t="str">
            <v>006.042</v>
          </cell>
          <cell r="B425" t="str">
            <v>SUMINISTRO, TRANSPORTE E INSTALACIÓN DE ESTRUCTURA DE CUBIERTA EN STEEL FRAMING CON PERFILERÍA PGU Y PGC EN LÁMINA GALVANIZADA DE ACERO GR 50</v>
          </cell>
          <cell r="C425" t="str">
            <v>Actividad</v>
          </cell>
          <cell r="D425" t="str">
            <v>KG</v>
          </cell>
          <cell r="E425">
            <v>19364</v>
          </cell>
        </row>
        <row r="426">
          <cell r="A426" t="str">
            <v>006.043</v>
          </cell>
          <cell r="B426" t="str">
            <v>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v>
          </cell>
          <cell r="C426" t="str">
            <v>Actividad</v>
          </cell>
          <cell r="D426" t="str">
            <v>M2</v>
          </cell>
          <cell r="E426">
            <v>95694</v>
          </cell>
        </row>
        <row r="427">
          <cell r="A427" t="str">
            <v>006.044</v>
          </cell>
          <cell r="B427" t="str">
            <v>SUMINISTRO, TRANSPORTE E INSTALACIÓN DE ENTREPISO EN SISTEMA STEEL FRAMING CON PLACAS DE SUPERBOARD DE 20 MM (AMBAS CARAS) Y ESTRUCTURA METÁLICA CON PERFILES DE ACERO GALVANIZADO PGC GR50</v>
          </cell>
          <cell r="C427" t="str">
            <v>Actividad</v>
          </cell>
          <cell r="D427" t="str">
            <v>M2</v>
          </cell>
          <cell r="E427">
            <v>320541</v>
          </cell>
        </row>
        <row r="428">
          <cell r="A428" t="str">
            <v>006.045</v>
          </cell>
          <cell r="B428" t="str">
            <v>SUMINISTRO, TRANSPORTE E INSTALACIÓN A TODO COSTO DE CIELO RASO EN SUPERBOARD TEXTURIZADO MODULADO 1,20 X 0,60 PINTADO Y TERMINADO. INCLUYE PERFILERÍA, ANCLAJES Y TODO LO NECESARIO PARA SU CORRECTA INSTALACIÓN</v>
          </cell>
          <cell r="C428" t="str">
            <v>Actividad</v>
          </cell>
          <cell r="D428" t="str">
            <v>M2</v>
          </cell>
          <cell r="E428">
            <v>59338</v>
          </cell>
        </row>
        <row r="429">
          <cell r="A429" t="str">
            <v>006.046</v>
          </cell>
          <cell r="B429" t="str">
            <v>SUMINISTRO, TRANSPORTE E INSTALACIÓN A TODO COSTO DE MURO EN SUPERBOARD 10 MM PINTADO Y TERMINADO (DOS CARAS). INCLUYE PERFILERÍA Y TODO LO NECESARIO PARA SU CORRECTA INSTALACIÓN</v>
          </cell>
          <cell r="C429" t="str">
            <v>Actividad</v>
          </cell>
          <cell r="D429" t="str">
            <v>M2</v>
          </cell>
          <cell r="E429">
            <v>178767</v>
          </cell>
        </row>
        <row r="430">
          <cell r="A430" t="str">
            <v>006.047</v>
          </cell>
          <cell r="B430" t="str">
            <v>SUMINISTRO, TRANSPORTE E INSTALACIÓN A TODO COSTO DE MURO EN SUPERBOARD 8 MM PINTADO Y TERMINADO (DOS CARAS). INCLUYE PERFILERÍA Y TODO LO NECESARIO PARA SU CORRECTA INSTALACIÓN. ALTURA MAYOR A 3 METROS.</v>
          </cell>
          <cell r="C430" t="str">
            <v>Actividad</v>
          </cell>
          <cell r="D430" t="str">
            <v>M2</v>
          </cell>
          <cell r="E430">
            <v>172280</v>
          </cell>
        </row>
        <row r="431">
          <cell r="A431" t="str">
            <v>006.048</v>
          </cell>
          <cell r="B431" t="str">
            <v>SUMINISTRO, TRANSPORTE E INSTALACION ANCLAJE EPOXICO 5/8" L=20 CM (INCLUYE PERFORACIÓN Y ADHESIVO EPÓXICO)</v>
          </cell>
          <cell r="C431" t="str">
            <v>Actividad</v>
          </cell>
          <cell r="D431" t="str">
            <v>UND</v>
          </cell>
          <cell r="E431">
            <v>46111</v>
          </cell>
        </row>
        <row r="432">
          <cell r="A432" t="str">
            <v>006.049</v>
          </cell>
          <cell r="B432" t="str">
            <v>SUMINISTRO, TRANSPORTE E INSTALACION ANCLAJE EPOXICO 3/4" L=20 CM (INCLUYE PERFORACIÓN Y ADHESIVO EPÓXICO)</v>
          </cell>
          <cell r="C432" t="str">
            <v>Actividad</v>
          </cell>
          <cell r="D432" t="str">
            <v>UND</v>
          </cell>
          <cell r="E432">
            <v>49699</v>
          </cell>
        </row>
        <row r="433">
          <cell r="A433" t="str">
            <v>006.050</v>
          </cell>
          <cell r="B433" t="str">
            <v>SUMINISTRO TRANSPORTE E INSTALACIÓN DE MURO EN SUPERBOARD 8MM UNA CARA (PERFILERÍA CAL. 26 CADA 60 CM). INCLUYE TRES MANOS DE PINTURA. ANCHO &lt; 50 CM (A TODO COSTO)</v>
          </cell>
          <cell r="C433" t="str">
            <v>Actividad</v>
          </cell>
          <cell r="D433" t="str">
            <v>ML</v>
          </cell>
          <cell r="E433">
            <v>96011</v>
          </cell>
        </row>
        <row r="434">
          <cell r="A434" t="str">
            <v>006.051</v>
          </cell>
          <cell r="B434" t="str">
            <v>SUMINISTRO, TRANSPORTE E INSTALACIÓN A TODO COSTO DE ALERO PARA FACHADA EN SUPERBOARD DE 8 MM. INCLUYE ESTRUCTURA METÁLICA DE SOPORTE Y ANDAMIOS PARA SU CONSTRUCCIÓN</v>
          </cell>
          <cell r="C434" t="str">
            <v>Actividad</v>
          </cell>
          <cell r="D434" t="str">
            <v>ML</v>
          </cell>
          <cell r="E434">
            <v>511809</v>
          </cell>
        </row>
        <row r="435">
          <cell r="A435" t="str">
            <v>006.052</v>
          </cell>
          <cell r="B435" t="str">
            <v>SUMINISTRO, TRANSPORTE E INSTALACIÓN A TODO COSTO DE MURO EN SUPERBOARD 8 MM PINTADO Y TERMINADO ACRILTEX (DOS CARAS). INCLUYE PERFILERÍA Y TODO LO NECESARIO PARA SU CORRECTA INSTALACIÓN</v>
          </cell>
          <cell r="C435" t="str">
            <v>Actividad</v>
          </cell>
          <cell r="D435" t="str">
            <v>M2</v>
          </cell>
          <cell r="E435">
            <v>180728</v>
          </cell>
        </row>
        <row r="436">
          <cell r="A436" t="str">
            <v>006.053</v>
          </cell>
          <cell r="B436" t="str">
            <v>SUMINISTRO, TRANSPORTE E INSTALACION MURO EN BLOQUE Nº5  ARCILLA 30*20*12 CM.</v>
          </cell>
          <cell r="C436" t="str">
            <v>Actividad</v>
          </cell>
          <cell r="D436" t="str">
            <v>M2</v>
          </cell>
          <cell r="E436">
            <v>66027</v>
          </cell>
        </row>
        <row r="437">
          <cell r="A437" t="str">
            <v>006.054</v>
          </cell>
          <cell r="B437" t="str">
            <v>SUMINISTRO, TRANSPORTE E INSTALACIÓN A TODO COSTO DE CIELO RASO EN SUPERBOARD 4 MM TEXTURIZADO MODULADO 0,60 X 0,60 PINTADO Y TERMINADO. INCLUYE PERFILERÍA, ANCLAJES Y TODO LO NECESARIO PARA SU CORRECTA INSTALACIÓN</v>
          </cell>
          <cell r="C437" t="str">
            <v>Actividad</v>
          </cell>
          <cell r="D437" t="str">
            <v>M2</v>
          </cell>
          <cell r="E437">
            <v>67234</v>
          </cell>
        </row>
        <row r="438">
          <cell r="A438" t="str">
            <v>006.056</v>
          </cell>
          <cell r="B438" t="str">
            <v>SUMINISTRO, TRANSPORTE E INSTALACIÓN DE MURO PARA MEDIDA SEMIDIRECTA</v>
          </cell>
          <cell r="C438" t="str">
            <v>Actividad</v>
          </cell>
          <cell r="D438" t="str">
            <v>UND</v>
          </cell>
          <cell r="E438">
            <v>802836</v>
          </cell>
        </row>
        <row r="439">
          <cell r="A439" t="str">
            <v>006.057</v>
          </cell>
          <cell r="B439" t="str">
            <v>ADECUACIÓN PARA TABLERO Y REGATA</v>
          </cell>
          <cell r="C439" t="str">
            <v>Actividad</v>
          </cell>
          <cell r="D439" t="str">
            <v>UND</v>
          </cell>
          <cell r="E439">
            <v>530882</v>
          </cell>
        </row>
        <row r="440">
          <cell r="A440" t="str">
            <v>006.37</v>
          </cell>
          <cell r="B440" t="str">
            <v>SUMINISTRO TRANSPORTE INSTALACION DE ANCLAJE DE 1/2"CON EPOXICO ESTRUCTURAL, PERFORACION 5/8" (NO INCLUYE REFUERZO) LONGITUD ANCLAJE 0.15 M</v>
          </cell>
          <cell r="C440" t="str">
            <v>Actividad</v>
          </cell>
          <cell r="D440" t="str">
            <v>UND</v>
          </cell>
          <cell r="E440">
            <v>25557</v>
          </cell>
        </row>
        <row r="441">
          <cell r="A441" t="str">
            <v>006.39</v>
          </cell>
          <cell r="B441" t="str">
            <v>SUMINISTRO, TRANSPORTE E INSTALACION DE FORRADO DUCTOS</v>
          </cell>
          <cell r="C441" t="str">
            <v>Actividad</v>
          </cell>
          <cell r="D441" t="str">
            <v>M</v>
          </cell>
          <cell r="E441">
            <v>95007</v>
          </cell>
        </row>
        <row r="442">
          <cell r="A442" t="str">
            <v>006.058</v>
          </cell>
          <cell r="B442" t="str">
            <v>SUMINISTRO TRANSPORTE E INSTALACION DE DILATACIONES ESTRUCTURALES CON ICOPOR E=2.0CM  Y SELLO CON SIKAFLEX 1A PLUS</v>
          </cell>
          <cell r="C442" t="str">
            <v>Actividad</v>
          </cell>
          <cell r="D442" t="str">
            <v>ML</v>
          </cell>
          <cell r="E442">
            <v>43036</v>
          </cell>
        </row>
        <row r="443">
          <cell r="A443" t="str">
            <v>006.059</v>
          </cell>
          <cell r="B443" t="str">
            <v>SUMINISTRO, TRANSPORTE E INSTALACIÓN A TODO COSTO DE MURO EN SUPERBOARD 8 MM PINTADO Y TERMINADO (UNA CARA). INCLUYE PERFILERÍA Y TODO LO NECESARIO PARA SU CORRECTA INSTALACIÓN</v>
          </cell>
          <cell r="C443" t="str">
            <v>Actividad</v>
          </cell>
          <cell r="D443" t="str">
            <v>M2</v>
          </cell>
          <cell r="E443">
            <v>74636</v>
          </cell>
        </row>
        <row r="444">
          <cell r="A444" t="str">
            <v>007</v>
          </cell>
          <cell r="B444" t="str">
            <v>INSTALACIONES HIDRAULICAS</v>
          </cell>
          <cell r="C444" t="str">
            <v>Capitulo</v>
          </cell>
          <cell r="E444" t="str">
            <v>--</v>
          </cell>
        </row>
        <row r="445">
          <cell r="A445" t="str">
            <v>007.001</v>
          </cell>
          <cell r="B445" t="str">
            <v>SUMINISTRO, TRANSPORTE E INSTALACION REGISTRO RED WHITE 1/2 (INCLUYE ACCESORIOS)</v>
          </cell>
          <cell r="C445" t="str">
            <v>Actividad</v>
          </cell>
          <cell r="D445" t="str">
            <v>UND</v>
          </cell>
          <cell r="E445">
            <v>136675</v>
          </cell>
        </row>
        <row r="446">
          <cell r="A446" t="str">
            <v>007.002</v>
          </cell>
          <cell r="B446" t="str">
            <v>SUMINISTRO, TRANSPORTE E INSTALACION REGISTRO RED WHITE 3/4" (INCLUYE ACCESORIOS)</v>
          </cell>
          <cell r="C446" t="str">
            <v>Actividad</v>
          </cell>
          <cell r="D446" t="str">
            <v>UND</v>
          </cell>
          <cell r="E446">
            <v>167762</v>
          </cell>
        </row>
        <row r="447">
          <cell r="A447" t="str">
            <v>007.003</v>
          </cell>
          <cell r="B447" t="str">
            <v>SUMINISTRO, TRANSPORTE E INSTALACION REGISTRO RED WHITE  1" (INCLUYE UNIVERSAL)</v>
          </cell>
          <cell r="C447" t="str">
            <v>Actividad</v>
          </cell>
          <cell r="D447" t="str">
            <v>UND</v>
          </cell>
          <cell r="E447">
            <v>198085</v>
          </cell>
        </row>
        <row r="448">
          <cell r="A448" t="str">
            <v>007.004</v>
          </cell>
          <cell r="B448" t="str">
            <v>SUMINISTRO, TRANSPORTE E INSTALACION REGISTRO RED WHITE  1 1/4" (INCLUYE UNIVERSAL)</v>
          </cell>
          <cell r="C448" t="str">
            <v>Actividad</v>
          </cell>
          <cell r="D448" t="str">
            <v>UND</v>
          </cell>
          <cell r="E448">
            <v>245767</v>
          </cell>
        </row>
        <row r="449">
          <cell r="A449" t="str">
            <v>007.005</v>
          </cell>
          <cell r="B449" t="str">
            <v>SUMINISTRO, TRANSPORTE E INSTALACION REGISTRO RED WHITE  1 1/2" (INCLUYE UNIVERSAL )</v>
          </cell>
          <cell r="C449" t="str">
            <v>Actividad</v>
          </cell>
          <cell r="D449" t="str">
            <v>UND</v>
          </cell>
          <cell r="E449">
            <v>360593</v>
          </cell>
        </row>
        <row r="450">
          <cell r="A450" t="str">
            <v>007.006</v>
          </cell>
          <cell r="B450" t="str">
            <v>SUMINISTRO, TRANSPORTE E INSTALACION REGISTRO RED WHITE 2"  (INCLUYE UNIVERSAL)</v>
          </cell>
          <cell r="C450" t="str">
            <v>Actividad</v>
          </cell>
          <cell r="D450" t="str">
            <v>UND</v>
          </cell>
          <cell r="E450">
            <v>587563</v>
          </cell>
        </row>
        <row r="451">
          <cell r="A451" t="str">
            <v>007.007</v>
          </cell>
          <cell r="B451" t="str">
            <v>SUMINISTRO, TRANSPORTE E INSTALACION REGISTRO RED WHITE 2 1/2"  (INCLUYE UNIVERSAL)</v>
          </cell>
          <cell r="C451" t="str">
            <v>Actividad</v>
          </cell>
          <cell r="D451" t="str">
            <v>UND</v>
          </cell>
          <cell r="E451">
            <v>1002233</v>
          </cell>
        </row>
        <row r="452">
          <cell r="A452" t="str">
            <v>007.008</v>
          </cell>
          <cell r="B452" t="str">
            <v>SUMINISTRO, TRANSPORTE E INSTALACION REGISTRO RED WHITE 3"  (INCLUYE UNIVERSAL)</v>
          </cell>
          <cell r="C452" t="str">
            <v>Actividad</v>
          </cell>
          <cell r="D452" t="str">
            <v>UND</v>
          </cell>
          <cell r="E452">
            <v>1267872</v>
          </cell>
        </row>
        <row r="453">
          <cell r="A453" t="str">
            <v>007.009</v>
          </cell>
          <cell r="B453" t="str">
            <v>SUMINISTRO, TRANSPORTE E INSTALACION REGISTRO RED WHITE 4"  (INCLUYE UNIVERSAL)</v>
          </cell>
          <cell r="C453" t="str">
            <v>Actividad</v>
          </cell>
          <cell r="D453" t="str">
            <v>UND</v>
          </cell>
          <cell r="E453">
            <v>3025953</v>
          </cell>
        </row>
        <row r="454">
          <cell r="A454" t="str">
            <v>007.010</v>
          </cell>
          <cell r="B454" t="str">
            <v>SUMINISTRO, TRANSPORTE E INSTALACION CHEQUE ROSCADO RED WHITE 3/4"  (INCLUYE UNIVERSAL).</v>
          </cell>
          <cell r="C454" t="str">
            <v>Actividad</v>
          </cell>
          <cell r="D454" t="str">
            <v>UND</v>
          </cell>
          <cell r="E454">
            <v>103018</v>
          </cell>
        </row>
        <row r="455">
          <cell r="A455" t="str">
            <v>007.011</v>
          </cell>
          <cell r="B455" t="str">
            <v>SUMINISTRO, TRANSPORTE E INSTALACION CHEQUE ROSCADO RED WHITE 1"  (INCLUYE UNIVERSAL).</v>
          </cell>
          <cell r="C455" t="str">
            <v>Actividad</v>
          </cell>
          <cell r="D455" t="str">
            <v>UND</v>
          </cell>
          <cell r="E455">
            <v>130496</v>
          </cell>
        </row>
        <row r="456">
          <cell r="A456" t="str">
            <v>007.012</v>
          </cell>
          <cell r="B456" t="str">
            <v>SUMINISTRO, TRANSPORTE E INSTALACION CHEQUE ROSCADO RED WHITE 1 1/2"  (INCLUYE UNIVERSAL).</v>
          </cell>
          <cell r="C456" t="str">
            <v>Actividad</v>
          </cell>
          <cell r="D456" t="str">
            <v>UND</v>
          </cell>
          <cell r="E456">
            <v>371121</v>
          </cell>
        </row>
        <row r="457">
          <cell r="A457" t="str">
            <v>007.013</v>
          </cell>
          <cell r="B457" t="str">
            <v>SUMINISTRO, TRANSPORTE E INSTALACION CHEQUE ROSCADO RED WHITE 2"  (INCLUYE UNIVERSAL).</v>
          </cell>
          <cell r="C457" t="str">
            <v>Actividad</v>
          </cell>
          <cell r="D457" t="str">
            <v>UND</v>
          </cell>
          <cell r="E457">
            <v>417659</v>
          </cell>
        </row>
        <row r="458">
          <cell r="A458" t="str">
            <v>007.014</v>
          </cell>
          <cell r="B458" t="str">
            <v>SUMINISTRO, TRANSPORTE E INSTALACION CHEQUE ROSCADO RED WHITE 2 1/2"  (INCLUYE UNIVERSAL).</v>
          </cell>
          <cell r="C458" t="str">
            <v>Actividad</v>
          </cell>
          <cell r="D458" t="str">
            <v>UND</v>
          </cell>
          <cell r="E458">
            <v>606044</v>
          </cell>
        </row>
        <row r="459">
          <cell r="A459" t="str">
            <v>007.015</v>
          </cell>
          <cell r="B459" t="str">
            <v>SUMINISTRO, TRANSPORTE E INSTALACION CHEQUE ROSCADO RED WHITE 3"  (INCLUYE UNIVERSAL).</v>
          </cell>
          <cell r="C459" t="str">
            <v>Actividad</v>
          </cell>
          <cell r="D459" t="str">
            <v>UND</v>
          </cell>
          <cell r="E459">
            <v>941648</v>
          </cell>
        </row>
        <row r="460">
          <cell r="A460" t="str">
            <v>007.016</v>
          </cell>
          <cell r="B460" t="str">
            <v>SUMINISTRO, TRANSPORTE E INSTALACION CHEQUE ROSCADO RED WHITE 4"  (INCLUYE UNIVERSAL).</v>
          </cell>
          <cell r="C460" t="str">
            <v>Actividad</v>
          </cell>
          <cell r="D460" t="str">
            <v>UND</v>
          </cell>
          <cell r="E460">
            <v>2724868</v>
          </cell>
        </row>
        <row r="461">
          <cell r="A461" t="str">
            <v>007.017</v>
          </cell>
          <cell r="B461" t="str">
            <v>SUMINISTRO, TRANSPORTE E INSTALACION PUNTO  AGUA FRIA  1/2" PVC -P ( INCLUYE ACCESORIOS DE INSTALACIÓN )</v>
          </cell>
          <cell r="C461" t="str">
            <v>Actividad</v>
          </cell>
          <cell r="D461" t="str">
            <v>UND</v>
          </cell>
          <cell r="E461">
            <v>60969</v>
          </cell>
        </row>
        <row r="462">
          <cell r="A462" t="str">
            <v>007.018</v>
          </cell>
          <cell r="B462" t="str">
            <v>SUMINISTRO, TRANSPORTE E INSTALACION PUNTO  AGUA FRIA  3/4" PVC -P ( INCLUYE ACCESORIOS DE INSTALACIÓN )</v>
          </cell>
          <cell r="C462" t="str">
            <v>Actividad</v>
          </cell>
          <cell r="D462" t="str">
            <v>UND</v>
          </cell>
          <cell r="E462">
            <v>66975</v>
          </cell>
        </row>
        <row r="463">
          <cell r="A463" t="str">
            <v>007.019</v>
          </cell>
          <cell r="B463" t="str">
            <v>SUMINISTRO, TRANSPORTE E INSTALACION PUNTO  AGUA FRIA  1" PVC-P ( INCLUYE ACCESORIOS DE INSTALACIÓN )</v>
          </cell>
          <cell r="C463" t="str">
            <v>Actividad</v>
          </cell>
          <cell r="D463" t="str">
            <v>UND</v>
          </cell>
          <cell r="E463">
            <v>89953</v>
          </cell>
        </row>
        <row r="464">
          <cell r="A464" t="str">
            <v>007.020</v>
          </cell>
          <cell r="B464" t="str">
            <v>SUMINISTRO, TRANSPORTE E INSTALACION PUNTO  AGUA FRIA  1 1/2" PVC-P ( INCLUYE ACCESORIOS DE INSTALACIÓN )</v>
          </cell>
          <cell r="C464" t="str">
            <v>Actividad</v>
          </cell>
          <cell r="D464" t="str">
            <v>UND</v>
          </cell>
          <cell r="E464">
            <v>176396</v>
          </cell>
        </row>
        <row r="465">
          <cell r="A465" t="str">
            <v>007.021</v>
          </cell>
          <cell r="B465" t="str">
            <v>SUMINISTRO, TRANSPORTE E INSTALACION PUNTO  AGUA CALIENTE  1/2" CPVC-P ( INCLUYE ACCESORIOS DE INSTALACIÓN )</v>
          </cell>
          <cell r="C465" t="str">
            <v>Actividad</v>
          </cell>
          <cell r="D465" t="str">
            <v>UND</v>
          </cell>
          <cell r="E465">
            <v>115913</v>
          </cell>
        </row>
        <row r="466">
          <cell r="A466" t="str">
            <v>007.022</v>
          </cell>
          <cell r="B466" t="str">
            <v>SUMINISTRO, TRANSPORTE E INSTALACION TUBERIA PVC-P RDE 9 1/2" AGUA FRIA ( RED DE SUMINISTRO ) INCLUYE ACCESORIOS</v>
          </cell>
          <cell r="C466" t="str">
            <v>Actividad</v>
          </cell>
          <cell r="D466" t="str">
            <v>ML</v>
          </cell>
          <cell r="E466">
            <v>15712</v>
          </cell>
        </row>
        <row r="467">
          <cell r="A467" t="str">
            <v>007.023</v>
          </cell>
          <cell r="B467" t="str">
            <v>SUMINISTRO, TRANSPORTE E INSTALACION TUBERIA PVC-P RDE 11 3/4" AGUA FRIA ( RED DE SUMINISTRO ) INCLUYE ACCESORIOS</v>
          </cell>
          <cell r="C467" t="str">
            <v>Actividad</v>
          </cell>
          <cell r="D467" t="str">
            <v>ML</v>
          </cell>
          <cell r="E467">
            <v>20810</v>
          </cell>
        </row>
        <row r="468">
          <cell r="A468" t="str">
            <v>007.024</v>
          </cell>
          <cell r="B468" t="str">
            <v>SUMINISTRO, TRANSPORTE E INSTALACION TUBERIA PVC-P  RDE 13.5  1" AGUA FRIA  (RED DE SUMINISTRO)  INCLUYE ACCESORIOS</v>
          </cell>
          <cell r="C468" t="str">
            <v>Actividad</v>
          </cell>
          <cell r="D468" t="str">
            <v>ML</v>
          </cell>
          <cell r="E468">
            <v>22710</v>
          </cell>
        </row>
        <row r="469">
          <cell r="A469" t="str">
            <v>007.025</v>
          </cell>
          <cell r="B469" t="str">
            <v>SUMINISTRO, TRANSPORTE E INSTALACION TUBERIA PVC-P  RDE 21  1 1/4"  AGUA FRIA  (RED DE SUMINISTRO) INCLUYE ACCESORIOS</v>
          </cell>
          <cell r="C469" t="str">
            <v>Actividad</v>
          </cell>
          <cell r="D469" t="str">
            <v>ML</v>
          </cell>
          <cell r="E469">
            <v>29501</v>
          </cell>
        </row>
        <row r="470">
          <cell r="A470" t="str">
            <v>007.026</v>
          </cell>
          <cell r="B470" t="str">
            <v>SUMINISTRO, TRANSPORTE E INSTALACION TUBERIA PVC-P  RDE 21  1 1/2"  AGUA FRIA  (RED DE SUMINISTRO)  INCLUYE ACCESORIOS</v>
          </cell>
          <cell r="C470" t="str">
            <v>Actividad</v>
          </cell>
          <cell r="D470" t="str">
            <v>ML</v>
          </cell>
          <cell r="E470">
            <v>31812</v>
          </cell>
        </row>
        <row r="471">
          <cell r="A471" t="str">
            <v>007.027</v>
          </cell>
          <cell r="B471" t="str">
            <v>SUMINISTRO, TRANSPORTE E INSTALACION TUBERIA PVC-P  RDE 21  2" AGUA FRIA (RED DE SUMINISTRO) INCLUYE ACCESORIOS</v>
          </cell>
          <cell r="C471" t="str">
            <v>Actividad</v>
          </cell>
          <cell r="D471" t="str">
            <v>ML</v>
          </cell>
          <cell r="E471">
            <v>41798</v>
          </cell>
        </row>
        <row r="472">
          <cell r="A472" t="str">
            <v>007.028</v>
          </cell>
          <cell r="B472" t="str">
            <v>SUMINISTRO, TRANSPORTE E INSTALACION TUBERIA PVC-P  RDE 21  2 1/2" AGUA FRIA  (RED DE SUMINISTRO) INCLUYE ACCESORIOS</v>
          </cell>
          <cell r="C472" t="str">
            <v>Actividad</v>
          </cell>
          <cell r="D472" t="str">
            <v>ML</v>
          </cell>
          <cell r="E472">
            <v>74887</v>
          </cell>
        </row>
        <row r="473">
          <cell r="A473" t="str">
            <v>007.029</v>
          </cell>
          <cell r="B473" t="str">
            <v>SUMINISTRO, TRANSPORTE E INSTALACION TUBERIA PVC-P  RDE 21  3" AGUA FRIA  (RED DE SUMINISTRO) INCLUYE ACCESORIOS</v>
          </cell>
          <cell r="C473" t="str">
            <v>Actividad</v>
          </cell>
          <cell r="D473" t="str">
            <v>ML</v>
          </cell>
          <cell r="E473">
            <v>89840</v>
          </cell>
        </row>
        <row r="474">
          <cell r="A474" t="str">
            <v>007.030</v>
          </cell>
          <cell r="B474" t="str">
            <v>SUMINISTRO, TRANSPORTE E INSTALACION TUBERIA PVC-P  RDE 21  4" AGUA FRIA (RED DE SUMINISTRO) INCLUYE ACCESORIOS</v>
          </cell>
          <cell r="C474" t="str">
            <v>Actividad</v>
          </cell>
          <cell r="D474" t="str">
            <v>ML</v>
          </cell>
          <cell r="E474">
            <v>147864</v>
          </cell>
        </row>
        <row r="475">
          <cell r="A475" t="str">
            <v>007.031</v>
          </cell>
          <cell r="B475" t="str">
            <v>SUMINISTRO, TRANSPORTE E INSTALACION TUBERIA PVC-P RDE 11 3/4" AGUA FRIA ( RED DE SUMINISTRO DESCOLGADA) INCLUYE INSTALACIÓN Y ACCESORIOS.</v>
          </cell>
          <cell r="C475" t="str">
            <v>Actividad</v>
          </cell>
          <cell r="D475" t="str">
            <v>ML</v>
          </cell>
          <cell r="E475">
            <v>24997</v>
          </cell>
        </row>
        <row r="476">
          <cell r="A476" t="str">
            <v>007.032</v>
          </cell>
          <cell r="B476" t="str">
            <v>SUMINISTRO, TRANSPORTE E INSTALACION TUBERIA PVC-P  RDE 21  1" AGUA FRIA  (RED DE SUMINISTRO DESCOLGADA) INCLUYE INSTALACIÓN Y ACCESORIOS.</v>
          </cell>
          <cell r="C476" t="str">
            <v>Actividad</v>
          </cell>
          <cell r="D476" t="str">
            <v>ML</v>
          </cell>
          <cell r="E476">
            <v>26841</v>
          </cell>
        </row>
        <row r="477">
          <cell r="A477" t="str">
            <v>007.033</v>
          </cell>
          <cell r="B477" t="str">
            <v>SUMINISTRO, TRANSPORTE E INSTALACION TUBERIA PVC-P  RDE 21  1 1/4"  AGUA FRIA  (RED DE SUMINISTRO DESCOLGADA) INCLUYE INSTALACIÓN Y ACCESORIOS.</v>
          </cell>
          <cell r="C477" t="str">
            <v>Actividad</v>
          </cell>
          <cell r="D477" t="str">
            <v>ML</v>
          </cell>
          <cell r="E477">
            <v>34666</v>
          </cell>
        </row>
        <row r="478">
          <cell r="A478" t="str">
            <v>007.034</v>
          </cell>
          <cell r="B478" t="str">
            <v>SUMINISTRO, TRANSPORTE E INSTALACION TUBERIA PVC-P  RDE 21  1 1/2"  AGUA FRIA  (RED DE SUMINISTRO DESCOLGADA) INCLUYE INSTALACIÓN Y ACCESORIOS.</v>
          </cell>
          <cell r="C478" t="str">
            <v>Actividad</v>
          </cell>
          <cell r="D478" t="str">
            <v>ML</v>
          </cell>
          <cell r="E478">
            <v>37123</v>
          </cell>
        </row>
        <row r="479">
          <cell r="A479" t="str">
            <v>007.035</v>
          </cell>
          <cell r="B479" t="str">
            <v>SUMINISTRO, TRANSPORTE E INSTALACION TUBERIA PVC-P  RDE 21  2" AGUA FRIA  (RED DE SUMINISTRO DESCOLGADA) INCLUYE INSTALACIÓN Y ACCESORIOS.</v>
          </cell>
          <cell r="C479" t="str">
            <v>Actividad</v>
          </cell>
          <cell r="D479" t="str">
            <v>ML</v>
          </cell>
          <cell r="E479">
            <v>46910</v>
          </cell>
        </row>
        <row r="480">
          <cell r="A480" t="str">
            <v>007.036</v>
          </cell>
          <cell r="B480" t="str">
            <v>SUMINISTRO, TRANSPORTE E INSTALACION TUBERIA PVC-P  RDE 21  2 1/2" AGUA FRIA  (RED DE SUMINISTRO DESCOLGADA) INCLUYE INSTALACIÓN Y ACCESORIOS.</v>
          </cell>
          <cell r="C480" t="str">
            <v>Actividad</v>
          </cell>
          <cell r="D480" t="str">
            <v>ML</v>
          </cell>
          <cell r="E480">
            <v>81495</v>
          </cell>
        </row>
        <row r="481">
          <cell r="A481" t="str">
            <v>007.037</v>
          </cell>
          <cell r="B481" t="str">
            <v>SUMINISTRO, TRANSPORTE E INSTALACION TUBERIA PVC-P  RDE 21  3" AGUA FRIA  (RED DE SUMINISTRO DESCOLGADA) INCLUYE INSTALACIÓN Y ACCESORIOS.</v>
          </cell>
          <cell r="C481" t="str">
            <v>Actividad</v>
          </cell>
          <cell r="D481" t="str">
            <v>ML</v>
          </cell>
          <cell r="E481">
            <v>96448</v>
          </cell>
        </row>
        <row r="482">
          <cell r="A482" t="str">
            <v>007.038</v>
          </cell>
          <cell r="B482" t="str">
            <v>SUMINISTRO, TRANSPORTE E INSTALACION TUBERIA PVC-P  RDE 21  4" AGUA FRIA  (RED DE SUMINISTRO DESCOLGADA) INCLUYE INSTALACIÓN Y ACCESORIOS.</v>
          </cell>
          <cell r="C482" t="str">
            <v>Actividad</v>
          </cell>
          <cell r="D482" t="str">
            <v>ML</v>
          </cell>
          <cell r="E482">
            <v>155305</v>
          </cell>
        </row>
        <row r="483">
          <cell r="A483" t="str">
            <v>007.039</v>
          </cell>
          <cell r="B483" t="str">
            <v>SUMINISTRO, TRANSPORTE E INSTALACION TUBERIA PVC-P  RDE 21  4" UNION PLATINO (RED DE SUMINISTRO) INCLUYE ACCESORIOS</v>
          </cell>
          <cell r="C483" t="str">
            <v>Actividad</v>
          </cell>
          <cell r="D483" t="str">
            <v>ML</v>
          </cell>
          <cell r="E483">
            <v>77816</v>
          </cell>
        </row>
        <row r="484">
          <cell r="A484" t="str">
            <v>007.040</v>
          </cell>
          <cell r="B484" t="str">
            <v>SUMINISTRO, TRANSPORTE E INSTALACION TUBERIA PVC-P  RDE 21  6" UNION PLATINO (RED DE SUMINISTRO) INCLUYE ACCESORIOS</v>
          </cell>
          <cell r="C484" t="str">
            <v>Actividad</v>
          </cell>
          <cell r="D484" t="str">
            <v>ML</v>
          </cell>
          <cell r="E484">
            <v>142675</v>
          </cell>
        </row>
        <row r="485">
          <cell r="A485" t="str">
            <v>007.041</v>
          </cell>
          <cell r="B485" t="str">
            <v>SUMINISTRO, TRANSPORTE E INSTALACION TUBERIA PVC-P  RDE 21  10" UNION PLATINO (RED DE SUMINISTRO) INCLUYE ACCESORIOS</v>
          </cell>
          <cell r="C485" t="str">
            <v>Actividad</v>
          </cell>
          <cell r="D485" t="str">
            <v>ML</v>
          </cell>
          <cell r="E485">
            <v>345593</v>
          </cell>
        </row>
        <row r="486">
          <cell r="A486" t="str">
            <v>007.042</v>
          </cell>
          <cell r="B486" t="str">
            <v>SUMINISTRO, TRANSPORTE E INSTALACION CODO 90° GRAN RADIO RDE 21  200 PSI 4" UNION PLATINO. INCLUYE ANCLAJE EN CONCRETO.</v>
          </cell>
          <cell r="C486" t="str">
            <v>Actividad</v>
          </cell>
          <cell r="D486" t="str">
            <v>UND</v>
          </cell>
          <cell r="E486">
            <v>494874</v>
          </cell>
        </row>
        <row r="487">
          <cell r="A487" t="str">
            <v>007.043</v>
          </cell>
          <cell r="B487" t="str">
            <v>SUMINISTRO, TRANSPORTE E INSTALACION CODO 90° GRAN RADIO RDE 21  200 PSI 6" UNION PLATINO. INCLUYE ANCLAJE EN CONCRETO.</v>
          </cell>
          <cell r="C487" t="str">
            <v>Actividad</v>
          </cell>
          <cell r="D487" t="str">
            <v>UND</v>
          </cell>
          <cell r="E487">
            <v>847557</v>
          </cell>
        </row>
        <row r="488">
          <cell r="A488" t="str">
            <v>007.044</v>
          </cell>
          <cell r="B488" t="str">
            <v>SUMINISTRO, TRANSPORTE E INSTALACION CODO 90° GRAN RADIO RDE 21  200 PSI  10" UNION PLATINO.  INCLUYE ANCLAJE EN CONCRETO.</v>
          </cell>
          <cell r="C488" t="str">
            <v>Actividad</v>
          </cell>
          <cell r="D488" t="str">
            <v>UND</v>
          </cell>
          <cell r="E488">
            <v>2489222</v>
          </cell>
        </row>
        <row r="489">
          <cell r="A489" t="str">
            <v>007.045</v>
          </cell>
          <cell r="B489" t="str">
            <v>SUMINISTRO, TRANSPORTE E INSTALACION CODO 45° GRAN RADIO RDE 21  200 PSI  4" UNION PLATINO.  INCLUYE ANCLAJE EN CONCRETO.</v>
          </cell>
          <cell r="C489" t="str">
            <v>Actividad</v>
          </cell>
          <cell r="D489" t="str">
            <v>UND</v>
          </cell>
          <cell r="E489">
            <v>346606</v>
          </cell>
        </row>
        <row r="490">
          <cell r="A490" t="str">
            <v>007.046</v>
          </cell>
          <cell r="B490" t="str">
            <v>SUMINISTRO, TRANSPORTE E INSTALACION CODO 45° GRAN RADIO RDE 21  200 PSI 6" UNION PLATINO.  INCLUYE ANCLAJE EN CONCRETO.</v>
          </cell>
          <cell r="C490" t="str">
            <v>Actividad</v>
          </cell>
          <cell r="D490" t="str">
            <v>UND</v>
          </cell>
          <cell r="E490">
            <v>594036</v>
          </cell>
        </row>
        <row r="491">
          <cell r="A491" t="str">
            <v>007.047</v>
          </cell>
          <cell r="B491" t="str">
            <v>SUMINISTRO, TRANSPORTE E INSTALACION CODO 45° GRAN RADIO RDE 21  200 PSI  10" UNION PLATINO.  INCLUYE ANCLAJE EN CONCRETO.</v>
          </cell>
          <cell r="C491" t="str">
            <v>Actividad</v>
          </cell>
          <cell r="D491" t="str">
            <v>UND</v>
          </cell>
          <cell r="E491">
            <v>1750913</v>
          </cell>
        </row>
        <row r="492">
          <cell r="A492" t="str">
            <v>007.048</v>
          </cell>
          <cell r="B492" t="str">
            <v>SUMINISTRO, TRANSPORTE E INSTALACION CODO 22 1/2° GRAN RADIO RDE 21  200 PSI  4" UNION PLATINO.  INCLUYE ANCLAJE EN CONCRETO.</v>
          </cell>
          <cell r="C492" t="str">
            <v>Actividad</v>
          </cell>
          <cell r="D492" t="str">
            <v>UND</v>
          </cell>
          <cell r="E492">
            <v>334708</v>
          </cell>
        </row>
        <row r="493">
          <cell r="A493" t="str">
            <v>007.049</v>
          </cell>
          <cell r="B493" t="str">
            <v>SUMINISTRO, TRANSPORTE E INSTALACION CODO 22  1/2° GRAN RADIO RDE 21  200 PSI 6" UNION PLATINO.  INCLUYE ANCLAJE EN CONCRETO.</v>
          </cell>
          <cell r="C493" t="str">
            <v>Actividad</v>
          </cell>
          <cell r="D493" t="str">
            <v>UND</v>
          </cell>
          <cell r="E493">
            <v>541578</v>
          </cell>
        </row>
        <row r="494">
          <cell r="A494" t="str">
            <v>007.050</v>
          </cell>
          <cell r="B494" t="str">
            <v>SUMINISTRO, TRANSPORTE E INSTALACION CODO 22  1/2° GRAN RADIO RDE 21  200 PSI  10" UNION PLATINO.  INCLUYE ANCLAJE EN CONCRETO.</v>
          </cell>
          <cell r="C494" t="str">
            <v>Actividad</v>
          </cell>
          <cell r="D494" t="str">
            <v>UND</v>
          </cell>
          <cell r="E494">
            <v>1491453</v>
          </cell>
        </row>
        <row r="495">
          <cell r="A495" t="str">
            <v>007.051</v>
          </cell>
          <cell r="B495" t="str">
            <v>SUMINISTRO, TRANSPORTE E INSTALACION CODO 11 1/4° GRAN RADIO RDE 21  200 PSI  4" UNION PLATINO. INCLUYE ANCLAJE EN CONCRETO.</v>
          </cell>
          <cell r="C495" t="str">
            <v>Actividad</v>
          </cell>
          <cell r="D495" t="str">
            <v>UND</v>
          </cell>
          <cell r="E495">
            <v>329839</v>
          </cell>
        </row>
        <row r="496">
          <cell r="A496" t="str">
            <v>007.052</v>
          </cell>
          <cell r="B496" t="str">
            <v>SUMINISTRO, TRANSPORTE E INSTALACION CODO 11  1/4° GRAN RADIO RDE 21  200 PSI 6" UNION PLATINO. INCLUYE ANCLAJE EN CONCRETO.</v>
          </cell>
          <cell r="C496" t="str">
            <v>Actividad</v>
          </cell>
          <cell r="D496" t="str">
            <v>UND</v>
          </cell>
          <cell r="E496">
            <v>508164</v>
          </cell>
        </row>
        <row r="497">
          <cell r="A497" t="str">
            <v>007.053</v>
          </cell>
          <cell r="B497" t="str">
            <v>SUMINISTRO, TRANSPORTE E INSTALACION CODO 11  1/4° GRAN RADIO RDE 21  200 PSI  10" UNION PLATINO. INCLUYE ANCLAJE EN CONCRETO.</v>
          </cell>
          <cell r="C497" t="str">
            <v>Actividad</v>
          </cell>
          <cell r="D497" t="str">
            <v>UND</v>
          </cell>
          <cell r="E497">
            <v>1284574</v>
          </cell>
        </row>
        <row r="498">
          <cell r="A498" t="str">
            <v>007.054</v>
          </cell>
          <cell r="B498" t="str">
            <v>SUMINISTRO, TRANSPORTE E INSTALACION TUBERIA POLIETILENO ALTA DENSIDAD - PEAD 63 MM. CON UNION A TOPE POR TERMOFUSION. TIPO ACUAFLEX O SIMILAR. (INCLUYE ACCESORIOS Y CINTA DE DEMARCACIÓN.)</v>
          </cell>
          <cell r="C498" t="str">
            <v>Actividad</v>
          </cell>
          <cell r="D498" t="str">
            <v>ML</v>
          </cell>
          <cell r="E498">
            <v>25299</v>
          </cell>
        </row>
        <row r="499">
          <cell r="A499" t="str">
            <v>007.055</v>
          </cell>
          <cell r="B499" t="str">
            <v>SUMINISTRO, TRANSPORTE E INSTALACION TUBERIA POLIETILENO ALTA DENSIDAD - PEAD 90 MM. CON UNION A TOPE POR TERMOFUSION. TIPO ACUAFLEX O SIMILAR. (INCLUYE CINTA DE DEMARCACIÓN.)</v>
          </cell>
          <cell r="C499" t="str">
            <v>Actividad</v>
          </cell>
          <cell r="D499" t="str">
            <v>ML</v>
          </cell>
          <cell r="E499">
            <v>39054</v>
          </cell>
        </row>
        <row r="500">
          <cell r="A500" t="str">
            <v>007.056</v>
          </cell>
          <cell r="B500" t="str">
            <v>SUMINISTRO, TRANSPORTE E INSTALACION TUBERIA POLIETILENO ALTA DENSIDAD - PEAD 110 MM. CON UNION A TOPE POR TERMOFUSION. TIPO ACUAFLEX O SIMILAR. (INCLUYE CINTA DE DEMARCACIÓN.)</v>
          </cell>
          <cell r="C500" t="str">
            <v>Actividad</v>
          </cell>
          <cell r="D500" t="str">
            <v>ML</v>
          </cell>
          <cell r="E500">
            <v>53814</v>
          </cell>
        </row>
        <row r="501">
          <cell r="A501" t="str">
            <v>007.057</v>
          </cell>
          <cell r="B501" t="str">
            <v>SUMINISTRO, TRANSPORTE E INSTALACION TUBERIA POLIETILENO ALTA DENSIDAD - PEAD 160 MM. CON UNION A TOPE POR TERMOFUSION. TIPO ACUAFLEX O SIMILAR. (INCLUYE CINTA DE DEMARCACIÓN.)</v>
          </cell>
          <cell r="C501" t="str">
            <v>Actividad</v>
          </cell>
          <cell r="D501" t="str">
            <v>ML</v>
          </cell>
          <cell r="E501">
            <v>602965</v>
          </cell>
        </row>
        <row r="502">
          <cell r="A502" t="str">
            <v>007.058</v>
          </cell>
          <cell r="B502" t="str">
            <v>SUMINISTRO, TRANSPORTE E INSTALACION TUBERIA POLIETILENO ALTA DENSIDAD - PEAD 200 MM. CON UNION A TOPE POR TERMOFUSION. TIPO ACUAFLEX O SIMILAR. (INCLUYE CINTA DE DEMARCACIÓN.)</v>
          </cell>
          <cell r="C502" t="str">
            <v>Actividad</v>
          </cell>
          <cell r="D502" t="str">
            <v>ML</v>
          </cell>
          <cell r="E502">
            <v>937961</v>
          </cell>
        </row>
        <row r="503">
          <cell r="A503" t="str">
            <v>007.059</v>
          </cell>
          <cell r="B503" t="str">
            <v>SUMINISTRO, TRANSPORTE E INSTALACION TUBERIA CPVC 1/2" AGUA CALIENTE (RED DE SUMINISTRO) INCLUYE ACCESORIOS.</v>
          </cell>
          <cell r="C503" t="str">
            <v>Actividad</v>
          </cell>
          <cell r="D503" t="str">
            <v>ML</v>
          </cell>
          <cell r="E503">
            <v>22407</v>
          </cell>
        </row>
        <row r="504">
          <cell r="A504" t="str">
            <v>007.060</v>
          </cell>
          <cell r="B504" t="str">
            <v>SUMINISTRO, TRANSPORTE E INSTALACION TUBERIA CPVC 3/4" AGUA CALIENTE (RED DE SUMINISTRO) INCLUYE ACCESORIOS.</v>
          </cell>
          <cell r="C504" t="str">
            <v>Actividad</v>
          </cell>
          <cell r="D504" t="str">
            <v>ML</v>
          </cell>
          <cell r="E504">
            <v>36813</v>
          </cell>
        </row>
        <row r="505">
          <cell r="A505" t="str">
            <v>007.061</v>
          </cell>
          <cell r="B505" t="str">
            <v>SUMINISTRO, TRANSPORTE E INSTALACION TUBERIA ACERO GALVANIZADO AGUA 3/4"  NIC 505 - 001 (RED DE SUMINISTRO DESCOLGADA) INCLUYE ACCESORIOS.</v>
          </cell>
          <cell r="C505" t="str">
            <v>Actividad</v>
          </cell>
          <cell r="D505" t="str">
            <v>ML</v>
          </cell>
          <cell r="E505">
            <v>54916</v>
          </cell>
        </row>
        <row r="506">
          <cell r="A506" t="str">
            <v>007.062</v>
          </cell>
          <cell r="B506" t="str">
            <v>SUMINISTRO, TRANSPORTE E INSTALACION TUBERIA ACERO GALVANIZADO AGUA 1"  NIC 505 - 001 (RED DE SUMINISTRO DESCOLGADA) INCLUYE ACCESORIOS.</v>
          </cell>
          <cell r="C506" t="str">
            <v>Actividad</v>
          </cell>
          <cell r="D506" t="str">
            <v>ML</v>
          </cell>
          <cell r="E506">
            <v>65077</v>
          </cell>
        </row>
        <row r="507">
          <cell r="A507" t="str">
            <v>007.063</v>
          </cell>
          <cell r="B507" t="str">
            <v>SUMINISTRO, TRANSPORTE E INSTALACION TUBERIA  ACERO GALVANIZADO AGUA 1 1/2"  NIC 505 - 001 (RED DE SUMINISTRO DESCOLGADA) INCLUYE ACCESORIOS.</v>
          </cell>
          <cell r="C507" t="str">
            <v>Actividad</v>
          </cell>
          <cell r="D507" t="str">
            <v>ML</v>
          </cell>
          <cell r="E507">
            <v>87732</v>
          </cell>
        </row>
        <row r="508">
          <cell r="A508" t="str">
            <v>007.064</v>
          </cell>
          <cell r="B508" t="str">
            <v>SUMINISTRO, TRANSPORTE E INSTALACION TUBERIA ACERO GALVANIZADO AGUA 2"  NIC 505 - 001 (RED DE SUMINISTRO DESCOLGADA) INCLUYE ACCESORIOS.</v>
          </cell>
          <cell r="C508" t="str">
            <v>Actividad</v>
          </cell>
          <cell r="D508" t="str">
            <v>ML</v>
          </cell>
          <cell r="E508">
            <v>108618</v>
          </cell>
        </row>
        <row r="509">
          <cell r="A509" t="str">
            <v>007.065</v>
          </cell>
          <cell r="B509" t="str">
            <v>SUMINISTRO, TRANSPORTE E INSTALACION TUBERIA ACERO GALVANIZADO AGUA 2 1/2"  NIC 505 - 001 (RED DE SUMINISTRO DESCOLGADA) INCLUYE ACCESORIOS.</v>
          </cell>
          <cell r="C509" t="str">
            <v>Actividad</v>
          </cell>
          <cell r="D509" t="str">
            <v>ML</v>
          </cell>
          <cell r="E509">
            <v>128265</v>
          </cell>
        </row>
        <row r="510">
          <cell r="A510" t="str">
            <v>007.066</v>
          </cell>
          <cell r="B510" t="str">
            <v>SUMINISTRO, TRANSPORTE E INSTALACION TUBERIA ACERO GALVANIZADO AGUA  3"  NIC 505 - 001 (RED DE SUMINISTRO DESCOLGADA) INCLUYE ACCESORIOS.</v>
          </cell>
          <cell r="C510" t="str">
            <v>Actividad</v>
          </cell>
          <cell r="D510" t="str">
            <v>ML</v>
          </cell>
          <cell r="E510">
            <v>150279</v>
          </cell>
        </row>
        <row r="511">
          <cell r="A511" t="str">
            <v>007.067</v>
          </cell>
          <cell r="B511" t="str">
            <v>SUMINISTRO, TRANSPORTE E INSTALACION TUBERIA ACERO GALVANIZADO AGUA  4"  NIC 505 - 001 (RED DE SUMINISTRO DESCOLGADA) INCLUYE ACCESORIOS.</v>
          </cell>
          <cell r="C511" t="str">
            <v>Actividad</v>
          </cell>
          <cell r="D511" t="str">
            <v>ML</v>
          </cell>
          <cell r="E511">
            <v>386838</v>
          </cell>
        </row>
        <row r="512">
          <cell r="A512" t="str">
            <v>007.068</v>
          </cell>
          <cell r="B512" t="str">
            <v>SUMINISTRO, TRANSPORTE E INSTALACION TUBERIA ACERO NEGRA  2 1/2"  CALIBRE 10  ASTM A 795 (RED CONTRA INCENDIO DESCOLGADA) INCLUYE ACCESORIOS.</v>
          </cell>
          <cell r="C512" t="str">
            <v>Actividad</v>
          </cell>
          <cell r="D512" t="str">
            <v>ML</v>
          </cell>
          <cell r="E512">
            <v>77725</v>
          </cell>
        </row>
        <row r="513">
          <cell r="A513" t="str">
            <v>007.069</v>
          </cell>
          <cell r="B513" t="str">
            <v>SUMINISTRO, TRANSPORTE E INSTALACION TUBERIA ACERO NEGRA  4"  CALIBRE 10  ASTM A 795 (RED CONTRA INCENDIO DESCOLGADA) INCLUYE ACCESORIOS.</v>
          </cell>
          <cell r="C513" t="str">
            <v>Actividad</v>
          </cell>
          <cell r="D513" t="str">
            <v>ML</v>
          </cell>
          <cell r="E513">
            <v>118339</v>
          </cell>
        </row>
        <row r="514">
          <cell r="A514" t="str">
            <v>007.070</v>
          </cell>
          <cell r="B514" t="str">
            <v>SUMINISTRO, TRANSPORTE E INSTALACION VALVULA REGULADORA DE PRESION 1" (INCLUYE UNIVERSAL)</v>
          </cell>
          <cell r="C514" t="str">
            <v>Actividad</v>
          </cell>
          <cell r="D514" t="str">
            <v>UND</v>
          </cell>
          <cell r="E514">
            <v>587336</v>
          </cell>
        </row>
        <row r="515">
          <cell r="A515" t="str">
            <v>007.071</v>
          </cell>
          <cell r="B515" t="str">
            <v>SUMINISTRO, TRANSPORTE E INSTALACION VALVULA DE PIE CON COLADERA  1 1/2"  (INCLUYE UNIVERSAL )</v>
          </cell>
          <cell r="C515" t="str">
            <v>Actividad</v>
          </cell>
          <cell r="D515" t="str">
            <v>UND</v>
          </cell>
          <cell r="E515">
            <v>322083</v>
          </cell>
        </row>
        <row r="516">
          <cell r="A516" t="str">
            <v>007.072</v>
          </cell>
          <cell r="B516" t="str">
            <v>SUMINISTRO, TRANSPORTE E INSTALACION VALVULA DE PIE CON COLADERA  2 1/2"  (INCLUYE UNIVERSAL )</v>
          </cell>
          <cell r="C516" t="str">
            <v>Actividad</v>
          </cell>
          <cell r="D516" t="str">
            <v>UND</v>
          </cell>
          <cell r="E516">
            <v>513274</v>
          </cell>
        </row>
        <row r="517">
          <cell r="A517" t="str">
            <v>007.073</v>
          </cell>
          <cell r="B517" t="str">
            <v>SUMINISTRO, TRANSPORTE E INSTALACION VALVULA DE PIE CANASTILLA BRONCE 3"  (INCLUYE UNIVERSAL )</v>
          </cell>
          <cell r="C517" t="str">
            <v>Actividad</v>
          </cell>
          <cell r="D517" t="str">
            <v>UND</v>
          </cell>
          <cell r="E517">
            <v>794491</v>
          </cell>
        </row>
        <row r="518">
          <cell r="A518" t="str">
            <v>007.074</v>
          </cell>
          <cell r="B518" t="str">
            <v xml:space="preserve">SUMINISTRO, TRANSPORTE E INSTALACION MEDIDORES AGUA  1/2"  (INCLUYE CAJA DE 60*60*14) </v>
          </cell>
          <cell r="C518" t="str">
            <v>Actividad</v>
          </cell>
          <cell r="D518" t="str">
            <v>UND</v>
          </cell>
          <cell r="E518">
            <v>722578</v>
          </cell>
        </row>
        <row r="519">
          <cell r="A519" t="str">
            <v>007.075</v>
          </cell>
          <cell r="B519" t="str">
            <v xml:space="preserve">SUMINISTRO, TRANSPORTE E INSTALACION MEDIDORES AGUA  3/4"  (INCLUYE CAJA DE 60*60*14) </v>
          </cell>
          <cell r="C519" t="str">
            <v>Actividad</v>
          </cell>
          <cell r="D519" t="str">
            <v>UND</v>
          </cell>
          <cell r="E519">
            <v>984996</v>
          </cell>
        </row>
        <row r="520">
          <cell r="A520" t="str">
            <v>007.076</v>
          </cell>
          <cell r="B520" t="str">
            <v xml:space="preserve">SUMINISTRO, TRANSPORTE E INSTALACION MEDIDORES AGUA  1"  (INCLUYE CAJA DE 60*60*14) </v>
          </cell>
          <cell r="C520" t="str">
            <v>Actividad</v>
          </cell>
          <cell r="D520" t="str">
            <v>UND</v>
          </cell>
          <cell r="E520">
            <v>1185755</v>
          </cell>
        </row>
        <row r="521">
          <cell r="A521" t="str">
            <v>007.077</v>
          </cell>
          <cell r="B521" t="str">
            <v xml:space="preserve">SUMINISTRO, TRANSPORTE E INSTALACION MEDIDORES AGUA  1 1/2"  (INCLUYE CAJA DE 60*60*14) </v>
          </cell>
          <cell r="C521" t="str">
            <v>Actividad</v>
          </cell>
          <cell r="D521" t="str">
            <v>UND</v>
          </cell>
          <cell r="E521">
            <v>1151270</v>
          </cell>
        </row>
        <row r="522">
          <cell r="A522" t="str">
            <v>007.078</v>
          </cell>
          <cell r="B522" t="str">
            <v>SUMINISTRO, TRANSPORTE E INSTALACION ACOMETIDA  AGUA PRESION PVC  1 ".  INCLUYE ACCESORIOS.</v>
          </cell>
          <cell r="C522" t="str">
            <v>Actividad</v>
          </cell>
          <cell r="D522" t="str">
            <v>ML</v>
          </cell>
          <cell r="E522">
            <v>47000</v>
          </cell>
        </row>
        <row r="523">
          <cell r="A523" t="str">
            <v>007.079</v>
          </cell>
          <cell r="B523" t="str">
            <v>SUMINISTRO, TRANSPORTE E INSTALACION ACOMETIDA  AGUA PRESION  PVC 2 ".  INCLUYE ACCESORIOS.</v>
          </cell>
          <cell r="C523" t="str">
            <v>Actividad</v>
          </cell>
          <cell r="D523" t="str">
            <v>ML</v>
          </cell>
          <cell r="E523">
            <v>66314</v>
          </cell>
        </row>
        <row r="524">
          <cell r="A524" t="str">
            <v>007.080</v>
          </cell>
          <cell r="B524" t="str">
            <v>SUMINISTRO, TRANSPORTE E INSTALACION TUBERIA POLIETILENO ALTA DENSIDAD - PEAD 63 MM. CON UNION A TOPE POR TERMOFUSION. TIPO ACUAFLEX O SIMILAR. (INCLUYE ACCESORIOS Y CINTA DE DEMARCACIÓN.)</v>
          </cell>
          <cell r="C524" t="str">
            <v>Actividad</v>
          </cell>
          <cell r="D524" t="str">
            <v>ML</v>
          </cell>
          <cell r="E524">
            <v>17763</v>
          </cell>
        </row>
        <row r="525">
          <cell r="A525" t="str">
            <v>007.083</v>
          </cell>
          <cell r="B525" t="str">
            <v>SUMINISTRO, TRANSPORTE E INSTALACION HIDRANTE CHICAGO 3" EXTREMO LISO ( A TODO COSTO) INCLUYE ESE DE NIVELACIÓN EXTREMO GARRA DE TIGRE, ACCESORIOS, UNION,CAJA PARA VALVULA TIPO CHOROTE.</v>
          </cell>
          <cell r="C525" t="str">
            <v>Actividad</v>
          </cell>
          <cell r="D525" t="str">
            <v>UND</v>
          </cell>
          <cell r="E525">
            <v>4718755</v>
          </cell>
        </row>
        <row r="526">
          <cell r="A526" t="str">
            <v>007.084</v>
          </cell>
          <cell r="B526" t="str">
            <v>SUMINISTRO, TRANSPORTE E INSTALACION HIDRANTE CHICAGO 4" EXTREMO LISO ( A TODO COSTO) INCLUYE ESE DE NIVELACIÓN EXTREMO GARRA DE TIGRE, ACCESORIOS, UNION, CAJA PARA VALVULA TIPO CHOROTE.</v>
          </cell>
          <cell r="C526" t="str">
            <v>Actividad</v>
          </cell>
          <cell r="D526" t="str">
            <v>UND</v>
          </cell>
          <cell r="E526">
            <v>6318924</v>
          </cell>
        </row>
        <row r="527">
          <cell r="A527" t="str">
            <v>007.085</v>
          </cell>
          <cell r="B527" t="str">
            <v>SUMINISTRO, TRANSPORTE E INSTALACION VALVULA BETA COMPUERTA ELASTICA 2" ( HIERRO DUCTIL ASTM A-536 CLASE 65-48-18 ). INCLUYE BRIDAS Y LLAVE DE OPERAR.</v>
          </cell>
          <cell r="C527" t="str">
            <v>Actividad</v>
          </cell>
          <cell r="D527" t="str">
            <v>UND</v>
          </cell>
          <cell r="E527">
            <v>1076122</v>
          </cell>
        </row>
        <row r="528">
          <cell r="A528" t="str">
            <v>007.086</v>
          </cell>
          <cell r="B528" t="str">
            <v>SUMINISTRO, TRANSPORTE E INSTALACION VALVULA BETA COMPUERTA ELASTICA 3"  EXTREMO LISO (HIERRO DUCTIL ASTM A-536 CLASE 65-48-18). INCLUYE ACCESORIOS.</v>
          </cell>
          <cell r="C528" t="str">
            <v>Actividad</v>
          </cell>
          <cell r="D528" t="str">
            <v>UND</v>
          </cell>
          <cell r="E528">
            <v>1385522</v>
          </cell>
        </row>
        <row r="529">
          <cell r="A529" t="str">
            <v>007.087</v>
          </cell>
          <cell r="B529" t="str">
            <v>SUMINISTRO, TRANSPORTE E INSTALACION VALVULA BETA COMPUERTA ELASTICA 4"  EXTREMO LISO (HIERRO DUCTIL ASTM A-536 CLASE 65-48-18). INCLUYE ACCESORIOS.</v>
          </cell>
          <cell r="C529" t="str">
            <v>Actividad</v>
          </cell>
          <cell r="D529" t="str">
            <v>UND</v>
          </cell>
          <cell r="E529">
            <v>1653430</v>
          </cell>
        </row>
        <row r="530">
          <cell r="A530" t="str">
            <v>007.088</v>
          </cell>
          <cell r="B530" t="str">
            <v>SUMINISTRO, TRANSPORTE E INSTALACION VALVULA BETA COMPUERTA ELASTICA 6"  EXTREMO LISO (HIERRO DUCTIL ASTM A-536 CLASE 65-48-18). INCLUYE ACCESORIOS.</v>
          </cell>
          <cell r="C530" t="str">
            <v>Actividad</v>
          </cell>
          <cell r="D530" t="str">
            <v>UND</v>
          </cell>
          <cell r="E530">
            <v>2601582</v>
          </cell>
        </row>
        <row r="531">
          <cell r="A531" t="str">
            <v>007.089</v>
          </cell>
          <cell r="B531" t="str">
            <v>SUMINISTRO, TRANSPORTE E INSTALACION VALVULA BETA COMPUERTA ELASTICA 10"  EXTREMO BRIDAS (HIERRO DUCTIL ASTM A-536 CLASE 65-48-18). INCLUYE BRIDAS LOCAS</v>
          </cell>
          <cell r="C531" t="str">
            <v>Actividad</v>
          </cell>
          <cell r="D531" t="str">
            <v>UND</v>
          </cell>
          <cell r="E531">
            <v>6454242</v>
          </cell>
        </row>
        <row r="532">
          <cell r="A532" t="str">
            <v>007.090</v>
          </cell>
          <cell r="B532" t="str">
            <v>SUMINISTRO, TRANSPORTE E INSTALACION VENTOSA 3" DOBLE CAMARA TRIPLE EFECTO BRIDADA (INCLUYE ACCESORIOS)</v>
          </cell>
          <cell r="C532" t="str">
            <v>Actividad</v>
          </cell>
          <cell r="D532" t="str">
            <v>UND</v>
          </cell>
          <cell r="E532">
            <v>2010670</v>
          </cell>
        </row>
        <row r="533">
          <cell r="A533" t="str">
            <v>007.091</v>
          </cell>
          <cell r="B533" t="str">
            <v>SUMINISTRO, TRANSPORTE E INSTALACION TANQUE AGUA POTABLE PLASTICO CAP. 1.000 LTS, INCLUYE: VALVULA FLOTADORA DE 1" COBRE, TAPA, ACCESORIOS Y MANGUERA FLEXIBLE. A TODO COSTO.</v>
          </cell>
          <cell r="C533" t="str">
            <v>Actividad</v>
          </cell>
          <cell r="D533" t="str">
            <v>UND</v>
          </cell>
          <cell r="E533">
            <v>1336366</v>
          </cell>
        </row>
        <row r="534">
          <cell r="A534" t="str">
            <v>007.092</v>
          </cell>
          <cell r="B534" t="str">
            <v>SUMINISTRO, TRANSPORTE E INSTALACION TANQUE AGUA POTABLE PLASTICO CAP. 20.000 LTS, INCLUYE: VALVULA FLOTADORA DE 1" COBRE, TAPA, ACCESORIOS Y MANGUERA FLEXIBLE. A TODO COSTO.</v>
          </cell>
          <cell r="C534" t="str">
            <v>Actividad</v>
          </cell>
          <cell r="D534" t="str">
            <v>UND</v>
          </cell>
          <cell r="E534">
            <v>18899554</v>
          </cell>
        </row>
        <row r="535">
          <cell r="A535" t="str">
            <v>007.093</v>
          </cell>
          <cell r="B535" t="str">
            <v>SUMINISTRO, TRANSPORTE E INSTALACION TANQUE AGUA POTABLE PLASTICO CAP. 10.000 LTS, INCLUYE: VALVULA FLOTADORA DE 1" COBRE, TAPA, ACCESORIOS Y MANGUERA FLEXIBLE. A TODO COSTO.</v>
          </cell>
          <cell r="C535" t="str">
            <v>Actividad</v>
          </cell>
          <cell r="D535" t="str">
            <v>UND</v>
          </cell>
          <cell r="E535">
            <v>9690236</v>
          </cell>
        </row>
        <row r="536">
          <cell r="A536" t="str">
            <v>007.104</v>
          </cell>
          <cell r="B536" t="str">
            <v>SUMINISTRO, TRANSPORTE E INSTALACION CHEQUE ROSCADO RED WHITE 1 1/4"  (INCLUYE UNIVERSAL).</v>
          </cell>
          <cell r="C536" t="str">
            <v>Actividad</v>
          </cell>
          <cell r="D536" t="str">
            <v>UND</v>
          </cell>
          <cell r="E536">
            <v>258751</v>
          </cell>
        </row>
        <row r="537">
          <cell r="A537" t="str">
            <v>007.105</v>
          </cell>
          <cell r="B537" t="str">
            <v>SUMINISTRO, TRANSPORTE E INSTALACION PUNTO  AGUA FRIA  1 1/4" PVC-P ( INCLUYE ACCESORIOS DE INSTALACIÓN )</v>
          </cell>
          <cell r="C537" t="str">
            <v>Actividad</v>
          </cell>
          <cell r="D537" t="str">
            <v>UND</v>
          </cell>
          <cell r="E537">
            <v>155743</v>
          </cell>
        </row>
        <row r="538">
          <cell r="A538" t="str">
            <v>007.107</v>
          </cell>
          <cell r="B538" t="str">
            <v>SUMINISTRO, TRANSPORTE E INSTALACION CAJAS REGISTROS 15*15 ( INCLUYE MARCO Y TAPA LADRILLO TOLETE )</v>
          </cell>
          <cell r="C538" t="str">
            <v>Actividad</v>
          </cell>
          <cell r="D538" t="str">
            <v>UND</v>
          </cell>
          <cell r="E538">
            <v>121678</v>
          </cell>
        </row>
        <row r="539">
          <cell r="A539" t="str">
            <v>007.108</v>
          </cell>
          <cell r="B539" t="str">
            <v>SUMINISTRO, TRANSPORTE E INSTALACION PUNTO  AGUA FRIA  1/2" PVC -P ( INCLUYE ACCESORIOS DE INSTALACIÓN ) HASTA 3 MTS</v>
          </cell>
          <cell r="C539" t="str">
            <v>Actividad</v>
          </cell>
          <cell r="D539" t="str">
            <v>UND</v>
          </cell>
          <cell r="E539">
            <v>27160</v>
          </cell>
        </row>
        <row r="540">
          <cell r="A540" t="str">
            <v>007.109</v>
          </cell>
          <cell r="B540" t="str">
            <v>SUMINISTRO, TRANSPORTE E INSTALACION DE GABINETE CONTRA INCENDIOS COMPLETO TIPO 3, INCLUYE VALVUA</v>
          </cell>
          <cell r="C540" t="str">
            <v>Actividad</v>
          </cell>
          <cell r="D540" t="str">
            <v>UND</v>
          </cell>
          <cell r="E540">
            <v>2763097</v>
          </cell>
        </row>
        <row r="541">
          <cell r="A541" t="str">
            <v>007.110</v>
          </cell>
          <cell r="B541" t="str">
            <v>SUMINISTRO TRANSPORTE E INSTALACION PUNTO DE AGUA FRIA EN P.V.C - PRESION F 1/2" CON SALIDA EN HIERRO GALVANIZADO.</v>
          </cell>
          <cell r="C541" t="str">
            <v>Actividad</v>
          </cell>
          <cell r="D541" t="str">
            <v>UND</v>
          </cell>
          <cell r="E541">
            <v>51729</v>
          </cell>
        </row>
        <row r="542">
          <cell r="A542" t="str">
            <v>007.111</v>
          </cell>
          <cell r="B542" t="str">
            <v>SUMINISTRO, TRANSPORTE E INSTALACIÓN DE LLAVE TERMINAL DE COBRE ROSCADA DE 1/2"</v>
          </cell>
          <cell r="C542" t="str">
            <v>Actividad</v>
          </cell>
          <cell r="D542" t="str">
            <v>UND</v>
          </cell>
          <cell r="E542">
            <v>44328</v>
          </cell>
        </row>
        <row r="543">
          <cell r="A543" t="str">
            <v>007.112</v>
          </cell>
          <cell r="B543" t="str">
            <v>ACOMETIDA HIDRAULICA EN TUBERIA PVC 1"</v>
          </cell>
          <cell r="C543" t="str">
            <v>Actividad</v>
          </cell>
          <cell r="D543" t="str">
            <v>M</v>
          </cell>
          <cell r="E543">
            <v>28968</v>
          </cell>
        </row>
        <row r="544">
          <cell r="A544" t="str">
            <v>007.113</v>
          </cell>
          <cell r="B544" t="str">
            <v>SUMINISTRO, TRANSPORTE E INSTALACION TUBERIA PVC-P  RDE 21  2" UNION PLATINO (RED DE SUMINISTRO) INCLUYE ACCESORIOS</v>
          </cell>
          <cell r="C544" t="str">
            <v>Actividad</v>
          </cell>
          <cell r="D544" t="str">
            <v>ML</v>
          </cell>
          <cell r="E544">
            <v>171627</v>
          </cell>
        </row>
        <row r="545">
          <cell r="A545" t="str">
            <v>007.114</v>
          </cell>
          <cell r="B545" t="str">
            <v>SUMINISTRO, TRANSPORTE E INSTALACIÓN DE MEDIDOR VOLUMÉTRICO DE 1"</v>
          </cell>
          <cell r="C545" t="str">
            <v>Actividad</v>
          </cell>
          <cell r="D545" t="str">
            <v>UND</v>
          </cell>
          <cell r="E545">
            <v>2352304</v>
          </cell>
        </row>
        <row r="546">
          <cell r="A546" t="str">
            <v>007.115</v>
          </cell>
          <cell r="B546" t="str">
            <v>MONTAJE DE TANQUE AGUA POTABLE CAP. 1.000 LTS, INCLUYE: ACCESORIOS NECESARIOS Y ANDAMIOS.</v>
          </cell>
          <cell r="C546" t="str">
            <v>Actividad</v>
          </cell>
          <cell r="D546" t="str">
            <v>UND</v>
          </cell>
          <cell r="E546">
            <v>546832</v>
          </cell>
        </row>
        <row r="547">
          <cell r="A547" t="str">
            <v>007.116</v>
          </cell>
          <cell r="B547" t="str">
            <v>SUMINISTRO, TRANSPORTE E INSTALACION LAVAMANOS DE EMPOTRAR LINEA SAN LORENZO COLOR BLANCO DE CORONA REF: O19001001 O SIMILAR. (INCLUYE ELEMENTOS DE GRIFERÍA PARA INSTALACIÓN).</v>
          </cell>
          <cell r="C547" t="str">
            <v>Actividad</v>
          </cell>
          <cell r="D547" t="str">
            <v>UND</v>
          </cell>
          <cell r="E547">
            <v>496058</v>
          </cell>
        </row>
        <row r="548">
          <cell r="A548" t="str">
            <v>007.117</v>
          </cell>
          <cell r="B548" t="str">
            <v>SUMINISTRO, TRANSPORTE E INSTALACION DE ROCIADORES TIPO PENDENT DE 1/2" K5.6 (INCLUYE ACCESORIOS)</v>
          </cell>
          <cell r="C548" t="str">
            <v>Actividad</v>
          </cell>
          <cell r="D548" t="str">
            <v>UND</v>
          </cell>
          <cell r="E548">
            <v>209995</v>
          </cell>
        </row>
        <row r="549">
          <cell r="A549" t="str">
            <v>007.118</v>
          </cell>
          <cell r="B549" t="str">
            <v>SUMINISTRO, TRANSPORTE E INSTALACION TUBERIA ROCIADORES TIPO PENDIENTE DE 1/2" (INCLUYE ACEESORIOS)</v>
          </cell>
          <cell r="C549" t="str">
            <v>Actividad</v>
          </cell>
          <cell r="D549" t="str">
            <v>ML</v>
          </cell>
          <cell r="E549">
            <v>52539</v>
          </cell>
        </row>
        <row r="550">
          <cell r="A550" t="str">
            <v>007.119</v>
          </cell>
          <cell r="B550" t="str">
            <v>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v>
          </cell>
          <cell r="C550" t="str">
            <v>Actividad</v>
          </cell>
          <cell r="D550" t="str">
            <v>UND</v>
          </cell>
          <cell r="E550">
            <v>7822510</v>
          </cell>
        </row>
        <row r="551">
          <cell r="A551" t="str">
            <v>007.120</v>
          </cell>
          <cell r="B551" t="str">
            <v>SONDEO DE TUBERÍAS Y BAJANTES DE AGUAS LLUVIA</v>
          </cell>
          <cell r="C551" t="str">
            <v>Actividad</v>
          </cell>
          <cell r="D551" t="str">
            <v>ML</v>
          </cell>
          <cell r="E551">
            <v>8551</v>
          </cell>
        </row>
        <row r="552">
          <cell r="A552" t="str">
            <v>007.121</v>
          </cell>
          <cell r="B552" t="str">
            <v>SUMINISTRO, TRANSPORTE E INSTALACIÓN DE CAJAS DE ANDÉN PLÁSTICAS. INSTALACIÓN A TODO COSTO.</v>
          </cell>
          <cell r="C552" t="str">
            <v>Actividad</v>
          </cell>
          <cell r="D552" t="str">
            <v>UND</v>
          </cell>
          <cell r="E552">
            <v>89688</v>
          </cell>
        </row>
        <row r="553">
          <cell r="A553" t="str">
            <v>007.122</v>
          </cell>
          <cell r="B553" t="str">
            <v>SUMINISTRO, TRANSPORTE E INSTALACION CARCAMO CON REJILLA METALICA EN CONTRAMARCO Y MARCO EN ANGULO 2"2*3/16 Y REJILLA EN PLATINA DE 2"*3/16 (INCLUYE REJILLA METALICA). INSTALACIÓN A TODO COSTO.</v>
          </cell>
          <cell r="C553" t="str">
            <v>Actividad</v>
          </cell>
          <cell r="D553" t="str">
            <v>ML</v>
          </cell>
          <cell r="E553">
            <v>150400</v>
          </cell>
        </row>
        <row r="554">
          <cell r="A554" t="str">
            <v>007.123</v>
          </cell>
          <cell r="B554" t="str">
            <v>SUMINISTRO, TRANSPORTE E INSTALACIÓN DE SISTEMA SÉPTICO - FILTROS ANAEROBIOS INTEGRADOS O INDEPENDIENTES (SÉPTICO 10.000 L + FILTRO ANAEROBIO DE 7.500 L + 1000 ROSETONES PLÁSTICOS) FABRICADO EN POLÑIETILENO LINEAL 100% VIRGEN. INCLUYE ACCESORIOS.</v>
          </cell>
          <cell r="C554" t="str">
            <v>Actividad</v>
          </cell>
          <cell r="D554" t="str">
            <v>UND</v>
          </cell>
          <cell r="E554">
            <v>52652932</v>
          </cell>
        </row>
        <row r="555">
          <cell r="A555" t="str">
            <v>007.126</v>
          </cell>
          <cell r="B555" t="str">
            <v>SUMINISTRO, TRANSPORTE E INSTALACIÓN DE EMPALME A CÁMARAS DE INSPECCIÓN CONCRETO DE 3000 PSI</v>
          </cell>
          <cell r="C555" t="str">
            <v>Actividad</v>
          </cell>
          <cell r="D555" t="str">
            <v>UND</v>
          </cell>
          <cell r="E555">
            <v>76189</v>
          </cell>
        </row>
        <row r="556">
          <cell r="A556" t="str">
            <v>007.127</v>
          </cell>
          <cell r="B556" t="str">
            <v>SUMINISTRO, TRANSPORTE E INSTALACIÓN DE ARO TAPA HF D=0,68 MTS PARA CÁMARA DE INSPECCIÓN</v>
          </cell>
          <cell r="C556" t="str">
            <v>Actividad</v>
          </cell>
          <cell r="D556" t="str">
            <v>UND</v>
          </cell>
          <cell r="E556">
            <v>630251</v>
          </cell>
        </row>
        <row r="557">
          <cell r="A557" t="str">
            <v>007.128</v>
          </cell>
          <cell r="B557" t="str">
            <v>SUMINISTRO, TRANSPORTE E INSTALACIÓN DE  LLAVE DE PASO TIPO RED WHITE 1/2"</v>
          </cell>
          <cell r="C557" t="str">
            <v>Actividad</v>
          </cell>
          <cell r="D557" t="str">
            <v>UND</v>
          </cell>
          <cell r="E557">
            <v>58732</v>
          </cell>
        </row>
        <row r="558">
          <cell r="A558" t="str">
            <v>007.129</v>
          </cell>
          <cell r="B558" t="str">
            <v>SUMINISTRO, TRANSPORTE E INSTALACION DE ABRAZADERAS DE FIJACION PARA TUBERIA COLGANTE 3/4"</v>
          </cell>
          <cell r="C558" t="str">
            <v>Actividad</v>
          </cell>
          <cell r="D558" t="str">
            <v>UND</v>
          </cell>
          <cell r="E558">
            <v>14325</v>
          </cell>
        </row>
        <row r="559">
          <cell r="A559" t="str">
            <v>007.130</v>
          </cell>
          <cell r="B559" t="str">
            <v>SUMINISTRO, TRANSPORTE E INSTALACION DE ABRAZADERAS DE FIJACION PARA TUBERIA COLGANTE 1"</v>
          </cell>
          <cell r="C559" t="str">
            <v>Actividad</v>
          </cell>
          <cell r="D559" t="str">
            <v>UND</v>
          </cell>
          <cell r="E559">
            <v>14625</v>
          </cell>
        </row>
        <row r="560">
          <cell r="A560" t="str">
            <v>007.131</v>
          </cell>
          <cell r="B560" t="str">
            <v>SUMINISTRO, TRANSPORTE E INSTALACION DE ABRAZADERAS DE FIJACION PARA TUBERIA COLGANTE 1.1/4</v>
          </cell>
          <cell r="C560" t="str">
            <v>Actividad</v>
          </cell>
          <cell r="D560" t="str">
            <v>UND</v>
          </cell>
          <cell r="E560">
            <v>14935</v>
          </cell>
        </row>
        <row r="561">
          <cell r="A561" t="str">
            <v>007.132</v>
          </cell>
          <cell r="B561" t="str">
            <v>SUMINISTRO, TRANSPORTE E INSTALACION DE ABRAZADERAS DE FIJACION PARA TUBERIA COLGANTE 1.1/2</v>
          </cell>
          <cell r="C561" t="str">
            <v>Actividad</v>
          </cell>
          <cell r="D561" t="str">
            <v>UND</v>
          </cell>
          <cell r="E561">
            <v>15343</v>
          </cell>
        </row>
        <row r="562">
          <cell r="A562" t="str">
            <v>007.133</v>
          </cell>
          <cell r="B562" t="str">
            <v>SUMINISTRO, TRANSPORTE E INSTALACION DE TUBERIA PVC PRESION POR PLACAS Y DUCTOS 1/2"</v>
          </cell>
          <cell r="C562" t="str">
            <v>Actividad</v>
          </cell>
          <cell r="D562" t="str">
            <v>ML</v>
          </cell>
          <cell r="E562">
            <v>15073</v>
          </cell>
        </row>
        <row r="563">
          <cell r="A563" t="str">
            <v>007.134</v>
          </cell>
          <cell r="B563" t="str">
            <v>SUMINISTRO, TRANSPORTE E INSTALACION DE TUBERIA PVC PRESION POR PLACAS Y DUCTOS 3/4"</v>
          </cell>
          <cell r="C563" t="str">
            <v>Actividad</v>
          </cell>
          <cell r="D563" t="str">
            <v>ML</v>
          </cell>
          <cell r="E563">
            <v>20599</v>
          </cell>
        </row>
        <row r="564">
          <cell r="A564" t="str">
            <v>007.135</v>
          </cell>
          <cell r="B564" t="str">
            <v>SUMINISTRO, TRANSPORTE E INSTALACION DE TUBERIA PVC PRESION POR PLACAS Y DUCTOS 1"</v>
          </cell>
          <cell r="C564" t="str">
            <v>Actividad</v>
          </cell>
          <cell r="D564" t="str">
            <v>ML</v>
          </cell>
          <cell r="E564">
            <v>21462</v>
          </cell>
        </row>
        <row r="565">
          <cell r="A565" t="str">
            <v>007.136</v>
          </cell>
          <cell r="B565" t="str">
            <v>SUMINISTRO, TRANSPORTE E INSTALACION DE TUBERIA PVC PRESION POR PLACAS Y DUCTOS 1.1/4"</v>
          </cell>
          <cell r="C565" t="str">
            <v>Actividad</v>
          </cell>
          <cell r="D565" t="str">
            <v>ML</v>
          </cell>
          <cell r="E565">
            <v>28289</v>
          </cell>
        </row>
        <row r="566">
          <cell r="A566" t="str">
            <v>007.137</v>
          </cell>
          <cell r="B566" t="str">
            <v>SUMINISTRO, TRANSPORTE E INSTALACION DE TUBERIA PVC PRESION POR PLACAS Y DUCTOS 1.1/2"</v>
          </cell>
          <cell r="C566" t="str">
            <v>Actividad</v>
          </cell>
          <cell r="D566" t="str">
            <v>ML</v>
          </cell>
          <cell r="E566">
            <v>30510</v>
          </cell>
        </row>
        <row r="567">
          <cell r="A567" t="str">
            <v>007.138</v>
          </cell>
          <cell r="B567" t="str">
            <v>SUMINISTRO, TRANSPORTE E INSTALACION DE TUBERIA PVC PRESION BAJO TIERRA 1/2"</v>
          </cell>
          <cell r="C567" t="str">
            <v>Actividad</v>
          </cell>
          <cell r="D567" t="str">
            <v>ML</v>
          </cell>
          <cell r="E567">
            <v>13771</v>
          </cell>
        </row>
        <row r="568">
          <cell r="A568" t="str">
            <v>007.139</v>
          </cell>
          <cell r="B568" t="str">
            <v>SUMINISTRO, TRANSPORTE E INSTALACION DE TUBERIA PVC PRESION BAJO TIERRA 1"</v>
          </cell>
          <cell r="C568" t="str">
            <v>Actividad</v>
          </cell>
          <cell r="D568" t="str">
            <v>ML</v>
          </cell>
          <cell r="E568">
            <v>20769</v>
          </cell>
        </row>
        <row r="569">
          <cell r="A569" t="str">
            <v>007.140</v>
          </cell>
          <cell r="B569" t="str">
            <v>SUMINISTRO, TRANSPORTE E INSTALACION DE TUBERIA PVC PRESION BAJO TIERRA 1.1/2"</v>
          </cell>
          <cell r="C569" t="str">
            <v>Actividad</v>
          </cell>
          <cell r="D569" t="str">
            <v>ML</v>
          </cell>
          <cell r="E569">
            <v>30394</v>
          </cell>
        </row>
        <row r="570">
          <cell r="A570" t="str">
            <v>007.141</v>
          </cell>
          <cell r="B570" t="str">
            <v>SUMINISTRO, TRANSPORTE E INSTALACION DE VALVULA DE CORTINA DE BRONCE 3/4"</v>
          </cell>
          <cell r="C570" t="str">
            <v>Actividad</v>
          </cell>
          <cell r="D570" t="str">
            <v>UND</v>
          </cell>
          <cell r="E570">
            <v>177236</v>
          </cell>
        </row>
        <row r="571">
          <cell r="A571" t="str">
            <v>007.142</v>
          </cell>
          <cell r="B571" t="str">
            <v>SUMINISTRO, TRANSPORTE E INSTALACION DE VALVULA DE CORTINA DE BRONCE 1"</v>
          </cell>
          <cell r="C571" t="str">
            <v>Actividad</v>
          </cell>
          <cell r="D571" t="str">
            <v>UND</v>
          </cell>
          <cell r="E571">
            <v>247323</v>
          </cell>
        </row>
        <row r="572">
          <cell r="A572" t="str">
            <v>007.143</v>
          </cell>
          <cell r="B572" t="str">
            <v>SUMINISTRO, TRANSPORTE E INSTALACION DE VALVULA DE CORTINA DE BRONCE 1.1/4"</v>
          </cell>
          <cell r="C572" t="str">
            <v>Actividad</v>
          </cell>
          <cell r="D572" t="str">
            <v>UND</v>
          </cell>
          <cell r="E572">
            <v>296743</v>
          </cell>
        </row>
        <row r="573">
          <cell r="A573" t="str">
            <v>007.144</v>
          </cell>
          <cell r="B573" t="str">
            <v>SUMINISTRO, TRANSPORTE E INSTALACION DE VALVULA DE REGULACION PARA INODORO DE TANQUE 1/2"</v>
          </cell>
          <cell r="C573" t="str">
            <v>Actividad</v>
          </cell>
          <cell r="D573" t="str">
            <v>UND</v>
          </cell>
          <cell r="E573">
            <v>59313</v>
          </cell>
        </row>
        <row r="574">
          <cell r="A574" t="str">
            <v>007.145</v>
          </cell>
          <cell r="B574" t="str">
            <v>SUMINISTRO, TRANSPORTE E INSTALACION DE TAPA REGISTRO PLASTICO BLANCO 20 X 20 CMS</v>
          </cell>
          <cell r="C574" t="str">
            <v>Actividad</v>
          </cell>
          <cell r="D574" t="str">
            <v>UND</v>
          </cell>
          <cell r="E574">
            <v>31374</v>
          </cell>
        </row>
        <row r="575">
          <cell r="A575" t="str">
            <v>007.146</v>
          </cell>
          <cell r="B575" t="str">
            <v>SUMINISTRO, TRANSPORTE E INSTALACION DE CAMARAS DE AIRE</v>
          </cell>
          <cell r="C575" t="str">
            <v>Actividad</v>
          </cell>
          <cell r="D575" t="str">
            <v>UND</v>
          </cell>
          <cell r="E575">
            <v>30007</v>
          </cell>
        </row>
        <row r="576">
          <cell r="A576" t="str">
            <v>007.147</v>
          </cell>
          <cell r="B576" t="str">
            <v>SUMINISTRO, TRANSPORTE E INSTALACION DE  TUBERIA ACERO AL CARBON RANURADO CON PINTURA 1.1/2"</v>
          </cell>
          <cell r="C576" t="str">
            <v>Actividad</v>
          </cell>
          <cell r="D576" t="str">
            <v>ML</v>
          </cell>
          <cell r="E576">
            <v>101117</v>
          </cell>
        </row>
        <row r="577">
          <cell r="A577" t="str">
            <v>007.148</v>
          </cell>
          <cell r="B577" t="str">
            <v>SUMINISTRO, TRANSPORTE E INSTALACION DE  TUBERIA ACERO AL CARBON RANURADO CON PINTURA 2.1/2"</v>
          </cell>
          <cell r="C577" t="str">
            <v>Actividad</v>
          </cell>
          <cell r="D577" t="str">
            <v>ML</v>
          </cell>
          <cell r="E577">
            <v>147585</v>
          </cell>
        </row>
        <row r="578">
          <cell r="A578" t="str">
            <v>007.149</v>
          </cell>
          <cell r="B578" t="str">
            <v>SUMINISTRO, TRANSPORTE E INSTALACION DE  TUBERIA ACERO AL CARBON RANURADO CON PINTURA 4"</v>
          </cell>
          <cell r="C578" t="str">
            <v>Actividad</v>
          </cell>
          <cell r="D578" t="str">
            <v>ML</v>
          </cell>
          <cell r="E578">
            <v>204054</v>
          </cell>
        </row>
        <row r="579">
          <cell r="A579" t="str">
            <v>007.150</v>
          </cell>
          <cell r="B579" t="str">
            <v>SUMINISTRO, TRANSPORTE E INSTALACION DE TUBERIA PVC C-900 ENTERRADA 4"</v>
          </cell>
          <cell r="C579" t="str">
            <v>Actividad</v>
          </cell>
          <cell r="D579" t="str">
            <v>ML</v>
          </cell>
          <cell r="E579">
            <v>224348</v>
          </cell>
        </row>
        <row r="580">
          <cell r="A580" t="str">
            <v>007.151</v>
          </cell>
          <cell r="B580" t="str">
            <v>SUMINISTRO, TRANSPORTE E INSTALACION CONEXIÓN PARA MANGUERA 2.1/2", BOQUILLA REDUCTORA Y EXTINTOR</v>
          </cell>
          <cell r="C580" t="str">
            <v>Actividad</v>
          </cell>
          <cell r="D580" t="str">
            <v>UND</v>
          </cell>
          <cell r="E580">
            <v>1436613</v>
          </cell>
        </row>
        <row r="581">
          <cell r="A581" t="str">
            <v>007.152</v>
          </cell>
          <cell r="B581" t="str">
            <v>SUMINISTRO, TRANSPORTE E INSTALACION DE ABRAZADERAS DE FIJACION PARA TUBERIA COLGANTE 2.1/2"</v>
          </cell>
          <cell r="C581" t="str">
            <v>Actividad</v>
          </cell>
          <cell r="D581" t="str">
            <v>UND</v>
          </cell>
          <cell r="E581">
            <v>25579</v>
          </cell>
        </row>
        <row r="582">
          <cell r="A582" t="str">
            <v>007.153</v>
          </cell>
          <cell r="B582" t="str">
            <v>SUMINISTRO, TRANSPORTE E INSTALACION DE TUBERIA PVC PRESION POR PLACAS Y DUCTOS 2"</v>
          </cell>
          <cell r="C582" t="str">
            <v>Actividad</v>
          </cell>
          <cell r="D582" t="str">
            <v>ML</v>
          </cell>
          <cell r="E582">
            <v>40478</v>
          </cell>
        </row>
        <row r="583">
          <cell r="A583" t="str">
            <v>007.154</v>
          </cell>
          <cell r="B583" t="str">
            <v>SUMINISTRO, TRANSPORTE E INSTALACION DE TUBERIA PVC PRESION POR PLACAS Y DUCTOS 3"</v>
          </cell>
          <cell r="C583" t="str">
            <v>Actividad</v>
          </cell>
          <cell r="D583" t="str">
            <v>ML</v>
          </cell>
          <cell r="E583">
            <v>81983</v>
          </cell>
        </row>
        <row r="584">
          <cell r="A584" t="str">
            <v>007.155</v>
          </cell>
          <cell r="B584" t="str">
            <v>SUMINISTRO, TRANSPORTE E INSTALACION DE TUBERIA PVC PRESION BAJO TIERRA 1.1/4"</v>
          </cell>
          <cell r="C584" t="str">
            <v>Actividad</v>
          </cell>
          <cell r="D584" t="str">
            <v>ML</v>
          </cell>
          <cell r="E584">
            <v>27596</v>
          </cell>
        </row>
        <row r="585">
          <cell r="A585" t="str">
            <v>007.156</v>
          </cell>
          <cell r="B585" t="str">
            <v>SUMINISTRO, TRANSPORTE E INSTALACION DE VALVULA DE CORTINA DE BRONCE 1.1/2"</v>
          </cell>
          <cell r="C585" t="str">
            <v>Actividad</v>
          </cell>
          <cell r="D585" t="str">
            <v>UND</v>
          </cell>
          <cell r="E585">
            <v>453913</v>
          </cell>
        </row>
        <row r="586">
          <cell r="A586" t="str">
            <v>007.158</v>
          </cell>
          <cell r="B586" t="str">
            <v>SUMINISTRO, TRANSPORTE E INSTALACION DE ABRAZADERAS DE FIJACION PARA TUBERIA COLGANTE 2"</v>
          </cell>
          <cell r="C586" t="str">
            <v>Actividad</v>
          </cell>
          <cell r="D586" t="str">
            <v>UND</v>
          </cell>
          <cell r="E586">
            <v>18035</v>
          </cell>
        </row>
        <row r="587">
          <cell r="A587" t="str">
            <v>007.157</v>
          </cell>
          <cell r="B587" t="str">
            <v>SUMINISTRO, TRANSPORTE E INSTALACION DE VALVULA DE CORTINA DE BRONCE 3"</v>
          </cell>
          <cell r="C587" t="str">
            <v>Actividad</v>
          </cell>
          <cell r="D587" t="str">
            <v>UND</v>
          </cell>
          <cell r="E587">
            <v>892471</v>
          </cell>
        </row>
        <row r="588">
          <cell r="A588" t="str">
            <v>007.159</v>
          </cell>
          <cell r="B588" t="str">
            <v>SUMINISTRO, TRANSPORTE E INSTALACION DE MANOMETRO DE GLICERINA DE 0 - 200 PSI</v>
          </cell>
          <cell r="C588" t="str">
            <v>Actividad</v>
          </cell>
          <cell r="D588" t="str">
            <v>UND</v>
          </cell>
          <cell r="E588">
            <v>108724</v>
          </cell>
        </row>
        <row r="589">
          <cell r="A589" t="str">
            <v>007.160</v>
          </cell>
          <cell r="B589" t="str">
            <v>SUMINISTRO, TRANSPORTE E INSTALACION DE TUBERIA PVC PRESION BAJO TIERRA 3/4"</v>
          </cell>
          <cell r="C589" t="str">
            <v>Actividad</v>
          </cell>
          <cell r="D589" t="str">
            <v>ML</v>
          </cell>
          <cell r="E589">
            <v>18993</v>
          </cell>
        </row>
        <row r="590">
          <cell r="A590" t="str">
            <v>007.161</v>
          </cell>
          <cell r="B590" t="str">
            <v>SUMINISTRO, TRANSPORTE E INSTALACION DE TUBERIA PVC PRESION BAJO TIERRA 2"</v>
          </cell>
          <cell r="C590" t="str">
            <v>Actividad</v>
          </cell>
          <cell r="D590" t="str">
            <v>ML</v>
          </cell>
          <cell r="E590">
            <v>48172</v>
          </cell>
        </row>
        <row r="591">
          <cell r="A591" t="str">
            <v>007.162</v>
          </cell>
          <cell r="B591" t="str">
            <v>SUMINISTRO, TRANSPORTE E INSTALACION DE VALVULA DE CORTINA DE BRONCE 2"</v>
          </cell>
          <cell r="C591" t="str">
            <v>Actividad</v>
          </cell>
          <cell r="D591" t="str">
            <v>UND</v>
          </cell>
          <cell r="E591">
            <v>670450</v>
          </cell>
        </row>
        <row r="592">
          <cell r="A592" t="str">
            <v>007.163</v>
          </cell>
          <cell r="B592" t="str">
            <v>SUMINISTRO, TRANSPORTE E INSTALACION DE TUBERIA PVC PRESION BAJO TIERRA 3"</v>
          </cell>
          <cell r="C592" t="str">
            <v>Actividad</v>
          </cell>
          <cell r="D592" t="str">
            <v>ML</v>
          </cell>
          <cell r="E592">
            <v>89281</v>
          </cell>
        </row>
        <row r="593">
          <cell r="A593" t="str">
            <v>007.164</v>
          </cell>
          <cell r="B593" t="str">
            <v>SUMINISTRO, TRANSPORTE E INSTALACION DE CHEQUE DE CORTINA 3"</v>
          </cell>
          <cell r="C593" t="str">
            <v>Actividad</v>
          </cell>
          <cell r="D593" t="str">
            <v>UND</v>
          </cell>
          <cell r="E593">
            <v>908560</v>
          </cell>
        </row>
        <row r="594">
          <cell r="A594" t="str">
            <v>007.165</v>
          </cell>
          <cell r="B594" t="str">
            <v>SUMINISTRO, TRANSPORTE E INSTALACION MACROMEDIDOR 2"</v>
          </cell>
          <cell r="C594" t="str">
            <v>Actividad</v>
          </cell>
          <cell r="D594" t="str">
            <v>UND</v>
          </cell>
          <cell r="E594">
            <v>3437926</v>
          </cell>
        </row>
        <row r="595">
          <cell r="A595" t="str">
            <v>007.166</v>
          </cell>
          <cell r="B595" t="str">
            <v>SUMINISTRO, TRANSPORTE E INSTALACION ACOMETIDA DE LA RED PUBLICA</v>
          </cell>
          <cell r="C595" t="str">
            <v>Actividad</v>
          </cell>
          <cell r="D595" t="str">
            <v>GLB</v>
          </cell>
          <cell r="E595">
            <v>785111</v>
          </cell>
        </row>
        <row r="596">
          <cell r="A596" t="str">
            <v>007.167</v>
          </cell>
          <cell r="B596" t="str">
            <v>SUMINISTRO, TRANSPORTE E INSTALACION EQUIPO DE PRESION CONSTANTE AGUA POTABLE COMPLETO CON HIDROFLOT 300 LTS</v>
          </cell>
          <cell r="C596" t="str">
            <v>Actividad</v>
          </cell>
          <cell r="D596" t="str">
            <v>UND</v>
          </cell>
          <cell r="E596">
            <v>20154541</v>
          </cell>
        </row>
        <row r="597">
          <cell r="A597" t="str">
            <v>007.168</v>
          </cell>
          <cell r="B597" t="str">
            <v>VALVULA FLOTADOR 3"</v>
          </cell>
          <cell r="C597" t="str">
            <v>Actividad</v>
          </cell>
          <cell r="D597" t="str">
            <v>UND</v>
          </cell>
          <cell r="E597">
            <v>888805</v>
          </cell>
        </row>
        <row r="598">
          <cell r="A598" t="str">
            <v>007.169</v>
          </cell>
          <cell r="B598" t="str">
            <v>VARIOS - IE INEM BALDOMERO SANIN CANO ZONAS EXTERIORES - REDES SANITARIAS, HIDRAULICAS Y CONTRA INCENDIOS</v>
          </cell>
          <cell r="C598" t="str">
            <v>Actividad</v>
          </cell>
          <cell r="D598" t="str">
            <v>GLB</v>
          </cell>
          <cell r="E598">
            <v>3227827</v>
          </cell>
        </row>
        <row r="599">
          <cell r="A599" t="str">
            <v>007.170</v>
          </cell>
          <cell r="B599" t="str">
            <v>SUMINISTRO, TRANSPORTE E INSTALACION DE  TOMA SIAMESA EN BRONCE 4" X 2.1/2" X 2.1/2"</v>
          </cell>
          <cell r="C599" t="str">
            <v>Actividad</v>
          </cell>
          <cell r="D599" t="str">
            <v>UND</v>
          </cell>
          <cell r="E599">
            <v>1198489</v>
          </cell>
        </row>
        <row r="600">
          <cell r="A600" t="str">
            <v>007.171</v>
          </cell>
          <cell r="B600" t="str">
            <v>SUMINISTRO, TRANSPORTE E INSTALACION DE EQUIPO DE PRESION RED CONTRAINCENDIOS COMPLETO LISTADO Y APROBADO</v>
          </cell>
          <cell r="C600" t="str">
            <v>Actividad</v>
          </cell>
          <cell r="D600" t="str">
            <v>UND</v>
          </cell>
          <cell r="E600">
            <v>136626238</v>
          </cell>
        </row>
        <row r="601">
          <cell r="A601" t="str">
            <v>007.172</v>
          </cell>
          <cell r="B601" t="str">
            <v>SUMINISTRO, TRANSPORTE E INSTALACION  DE VALVULA DE CHEQUE 4"</v>
          </cell>
          <cell r="C601" t="str">
            <v>Actividad</v>
          </cell>
          <cell r="D601" t="str">
            <v>UND</v>
          </cell>
          <cell r="E601">
            <v>1788639</v>
          </cell>
        </row>
        <row r="602">
          <cell r="A602" t="str">
            <v>007.173</v>
          </cell>
          <cell r="B602" t="str">
            <v>SUMINISTRO, TRANSPORTE E INSTALACION  DE VALVULA SENSOR DE FLUJO 4"</v>
          </cell>
          <cell r="C602" t="str">
            <v>Actividad</v>
          </cell>
          <cell r="D602" t="str">
            <v>UND</v>
          </cell>
          <cell r="E602">
            <v>1035812</v>
          </cell>
        </row>
        <row r="603">
          <cell r="A603" t="str">
            <v>007.174</v>
          </cell>
          <cell r="B603" t="str">
            <v>SUMINISTRO, TRANSPORTE E INSTALACIÓN DE PUNTO AGUA FRIA  PARA SANITARIO CON FLUXÓMETRO</v>
          </cell>
          <cell r="C603" t="str">
            <v>Actividad</v>
          </cell>
          <cell r="D603" t="str">
            <v>UND</v>
          </cell>
          <cell r="E603">
            <v>98444</v>
          </cell>
        </row>
        <row r="604">
          <cell r="A604" t="str">
            <v>007.175</v>
          </cell>
          <cell r="B604" t="str">
            <v>SUMINISTRO, TRANSPORTE E INSTALACION DE TUBERIA PVC PRESION POR PLACAS Y DUCTOS 2-1/2"</v>
          </cell>
          <cell r="C604" t="str">
            <v>Actividad</v>
          </cell>
          <cell r="D604" t="str">
            <v>ML</v>
          </cell>
          <cell r="E604">
            <v>72310</v>
          </cell>
        </row>
        <row r="605">
          <cell r="A605" t="str">
            <v>007.176</v>
          </cell>
          <cell r="B605" t="str">
            <v>SUMINISTRO, TRANSPORTE E INSTALACIÓN DE VALVULA FLOTADOR BRONCE BOLA PLASTICA DE 1"</v>
          </cell>
          <cell r="C605" t="str">
            <v>Actividad</v>
          </cell>
          <cell r="D605" t="str">
            <v>UND</v>
          </cell>
          <cell r="E605">
            <v>186594</v>
          </cell>
        </row>
        <row r="606">
          <cell r="A606" t="str">
            <v>007.177</v>
          </cell>
          <cell r="B606" t="str">
            <v>SUMINISTRO, TRANSPORTE E INSTALACIÓN DE VALVULA FLOTADOR BRONCE BOLA PLASTICA DE 2"</v>
          </cell>
          <cell r="C606" t="str">
            <v>Actividad</v>
          </cell>
          <cell r="D606" t="str">
            <v>UND</v>
          </cell>
          <cell r="E606">
            <v>599924</v>
          </cell>
        </row>
        <row r="607">
          <cell r="A607" t="str">
            <v>007.178</v>
          </cell>
          <cell r="B607" t="str">
            <v>SUMINISTRO, TRANSPORTE E INSTALACIÓN DE VALVULA MARIPOSA 2"</v>
          </cell>
          <cell r="C607" t="str">
            <v>Actividad</v>
          </cell>
          <cell r="D607" t="str">
            <v>UND</v>
          </cell>
          <cell r="E607">
            <v>335921</v>
          </cell>
        </row>
        <row r="608">
          <cell r="A608" t="str">
            <v>007.179</v>
          </cell>
          <cell r="B608" t="str">
            <v>SUMINISTRO, TRANSPORTE E INSTALACIÓN DE MANIFOLD DE 3" EN ACERO GALVANIZADO</v>
          </cell>
          <cell r="C608" t="str">
            <v>Actividad</v>
          </cell>
          <cell r="D608" t="str">
            <v>UND</v>
          </cell>
          <cell r="E608">
            <v>749164</v>
          </cell>
        </row>
        <row r="609">
          <cell r="A609" t="str">
            <v>007.180</v>
          </cell>
          <cell r="B609" t="str">
            <v>SUMINISTRO, TRANSPORTE E INSTALACION DE  TUBERIA ACERO AL CARBON RANURADO CON PINTURA 6"</v>
          </cell>
          <cell r="C609" t="str">
            <v>Actividad</v>
          </cell>
          <cell r="D609" t="str">
            <v>ML</v>
          </cell>
          <cell r="E609">
            <v>341309</v>
          </cell>
        </row>
        <row r="610">
          <cell r="A610" t="str">
            <v>007.181</v>
          </cell>
          <cell r="B610" t="str">
            <v>SUMINISTRO, TRANSPORTE E INSTALACIÓN DE VÁLVULA MARIPOSA  RANURADA DE  6" SUPERVISADA UL/FM 300 PSI</v>
          </cell>
          <cell r="C610" t="str">
            <v>Actividad</v>
          </cell>
          <cell r="D610" t="str">
            <v>UND</v>
          </cell>
          <cell r="E610">
            <v>952792</v>
          </cell>
        </row>
        <row r="611">
          <cell r="A611" t="str">
            <v>007.182</v>
          </cell>
          <cell r="B611" t="str">
            <v>SUMINISTRO, TRANSPORTE E INSTALACIÓN DE VALVULA DE BASTAGO ASCENDENTE OS&amp;Y LISTADA UL BRIDAS 6"</v>
          </cell>
          <cell r="C611" t="str">
            <v>Actividad</v>
          </cell>
          <cell r="D611" t="str">
            <v>UND</v>
          </cell>
          <cell r="E611">
            <v>1591793</v>
          </cell>
        </row>
        <row r="612">
          <cell r="A612" t="str">
            <v>007.183</v>
          </cell>
          <cell r="B612" t="str">
            <v>SUMINISTRO, TRANSPORTE E INSTALACIÓN DE CHEQUE COMPUERTA RANURADA DE 6" UL/FM 300 PSI</v>
          </cell>
          <cell r="C612" t="str">
            <v>Actividad</v>
          </cell>
          <cell r="D612" t="str">
            <v>UND</v>
          </cell>
          <cell r="E612">
            <v>801874</v>
          </cell>
        </row>
        <row r="613">
          <cell r="A613" t="str">
            <v>007.184</v>
          </cell>
          <cell r="B613" t="str">
            <v>SUMINISTRO, TRANSPORTE E INSTALACIÓN DE PLACA ANTIVORTICE 6"</v>
          </cell>
          <cell r="C613" t="str">
            <v>Actividad</v>
          </cell>
          <cell r="D613" t="str">
            <v>UND</v>
          </cell>
          <cell r="E613">
            <v>1338289</v>
          </cell>
        </row>
        <row r="614">
          <cell r="A614" t="str">
            <v>007.185</v>
          </cell>
          <cell r="B614" t="str">
            <v>SUMINISTRO, TRANSPORTE E INSTALACIÓN DE UNION EXPANSIÓN 6"</v>
          </cell>
          <cell r="C614" t="str">
            <v>Actividad</v>
          </cell>
          <cell r="D614" t="str">
            <v>UND</v>
          </cell>
          <cell r="E614">
            <v>1119081</v>
          </cell>
        </row>
        <row r="615">
          <cell r="A615" t="str">
            <v>007.186</v>
          </cell>
          <cell r="B615" t="str">
            <v xml:space="preserve">SUMINISTRO, TRANSPORTE E INSTALACIÓN DE VALVULA ANGULAR DE 2.1/2" </v>
          </cell>
          <cell r="C615" t="str">
            <v>Actividad</v>
          </cell>
          <cell r="D615" t="str">
            <v>UND</v>
          </cell>
          <cell r="E615">
            <v>538775</v>
          </cell>
        </row>
        <row r="616">
          <cell r="A616" t="str">
            <v>007.187</v>
          </cell>
          <cell r="B616" t="str">
            <v>SUMINISTRO, TRANSPORTE E INSTALACIÓN DE SISTEMA DE BOMBEO LISTADO UL Y APROBADO FM CONFORMADO POR BOMBA, MOTOR, TABLERO CONTROLADOR Y ACCESORIOS, DISEÑADO PARA ENTREGAR UN CAUDAL DE 750 GPM A UNA PRESIÓN DE SERVICIO DE 130 PSI. CONFIGURACIÓN DE ENCENDIDO 115 PSI (INCLUYE BOMBA JOCKEY; CAUDAL 10 GPM, PRESIÓN 135 PSI)</v>
          </cell>
          <cell r="C616" t="str">
            <v>Actividad</v>
          </cell>
          <cell r="D616" t="str">
            <v>UND</v>
          </cell>
          <cell r="E616">
            <v>181055929</v>
          </cell>
        </row>
        <row r="617">
          <cell r="A617" t="str">
            <v>007.188</v>
          </cell>
          <cell r="B617" t="str">
            <v>SUMINISTRO, TRANSPORTE E INSTALACION DE  TUBERIA ACERO AL CARBON RANURADO CON PINTURA 3" - SCH 10 - SCH 10</v>
          </cell>
          <cell r="C617" t="str">
            <v>Actividad</v>
          </cell>
          <cell r="D617" t="str">
            <v>ML</v>
          </cell>
          <cell r="E617">
            <v>213369</v>
          </cell>
        </row>
        <row r="618">
          <cell r="A618" t="str">
            <v>007.189</v>
          </cell>
          <cell r="B618" t="str">
            <v>SUMINISTRO, TRANSPORTE E INSTALACION DE  TUBERIA ACERO AL CARBON RANURADO CON PINTURA 2-1/2" - SCH 10</v>
          </cell>
          <cell r="C618" t="str">
            <v>Actividad</v>
          </cell>
          <cell r="D618" t="str">
            <v>ML</v>
          </cell>
          <cell r="E618">
            <v>164719</v>
          </cell>
        </row>
        <row r="619">
          <cell r="A619" t="str">
            <v>007.190</v>
          </cell>
          <cell r="B619" t="str">
            <v>SUMINISTRO, TRANSPORTE E INSTALACION DE  TUBERIA ACERO AL CARBON RANURADO CON PINTURA 2" - SCH 10</v>
          </cell>
          <cell r="C619" t="str">
            <v>Actividad</v>
          </cell>
          <cell r="D619" t="str">
            <v>ML</v>
          </cell>
          <cell r="E619">
            <v>152879</v>
          </cell>
        </row>
        <row r="620">
          <cell r="A620" t="str">
            <v>007.191</v>
          </cell>
          <cell r="B620" t="str">
            <v>SUMINISTRO, TRANSPORTE E INSTALACION DE  TUBERIA ACERO AL CARBON RANURADO CON PINTURA 1-1/2" - SCH 10</v>
          </cell>
          <cell r="C620" t="str">
            <v>Actividad</v>
          </cell>
          <cell r="D620" t="str">
            <v>ML</v>
          </cell>
          <cell r="E620">
            <v>128098</v>
          </cell>
        </row>
        <row r="621">
          <cell r="A621" t="str">
            <v>007.192</v>
          </cell>
          <cell r="B621" t="str">
            <v>SUMINISTRO, TRANSPORTE E INSTALACION DE  TUBERIA ACERO AL CARBON RANURADO CON PINTURA 1-1/4" - SCH 10</v>
          </cell>
          <cell r="C621" t="str">
            <v>Actividad</v>
          </cell>
          <cell r="D621" t="str">
            <v>ML</v>
          </cell>
          <cell r="E621">
            <v>116260</v>
          </cell>
        </row>
        <row r="622">
          <cell r="A622" t="str">
            <v>007.193</v>
          </cell>
          <cell r="B622" t="str">
            <v>SUMINISTRO, TRANSPORTE E INSTALACION DE  TUBERIA ACERO AL CARBON ROSCADA CON PINTURA 1" - SCH 40</v>
          </cell>
          <cell r="C622" t="str">
            <v>Actividad</v>
          </cell>
          <cell r="D622" t="str">
            <v>ML</v>
          </cell>
          <cell r="E622">
            <v>89307</v>
          </cell>
        </row>
        <row r="623">
          <cell r="A623" t="str">
            <v>007.194</v>
          </cell>
          <cell r="B623" t="str">
            <v>SUMINISTRO, TRANSPORTE E INSTALACIÓN DE VÁLVULA MARIPOSA  RANURADA DE  3" SUPERVISADA UL/FM 300 PSI</v>
          </cell>
          <cell r="C623" t="str">
            <v>Actividad</v>
          </cell>
          <cell r="D623" t="str">
            <v>UND</v>
          </cell>
          <cell r="E623">
            <v>635135</v>
          </cell>
        </row>
        <row r="624">
          <cell r="A624" t="str">
            <v>007.195</v>
          </cell>
          <cell r="B624" t="str">
            <v>SUMINISTRO, TRANSPORTE E INSTALACIÓN DE CHEQUE COMPUERTA RANURADA DE 3" UL/FM 300 PSI</v>
          </cell>
          <cell r="C624" t="str">
            <v>Actividad</v>
          </cell>
          <cell r="D624" t="str">
            <v>UND</v>
          </cell>
          <cell r="E624">
            <v>471796</v>
          </cell>
        </row>
        <row r="625">
          <cell r="A625" t="str">
            <v>007.196</v>
          </cell>
          <cell r="B625" t="str">
            <v>SUMINISTRO, TRANSPORTE E INSTALACIÓN DE CHEQUE COMPUERTA RANURADA DE 4" UL/FM 300 PSI</v>
          </cell>
          <cell r="C625" t="str">
            <v>Actividad</v>
          </cell>
          <cell r="D625" t="str">
            <v>UND</v>
          </cell>
          <cell r="E625">
            <v>532366</v>
          </cell>
        </row>
        <row r="626">
          <cell r="A626" t="str">
            <v>007.197</v>
          </cell>
          <cell r="B626" t="str">
            <v>SUMINISTRO, TRANSPORTE E INSTALACIÓN DE VÁLVULA PRUEBA DRENAJE 1.1/4"</v>
          </cell>
          <cell r="C626" t="str">
            <v>Actividad</v>
          </cell>
          <cell r="D626" t="str">
            <v>UND</v>
          </cell>
          <cell r="E626">
            <v>294345</v>
          </cell>
        </row>
        <row r="627">
          <cell r="A627" t="str">
            <v>007.198</v>
          </cell>
          <cell r="B627" t="str">
            <v>SUMINISTRO, TRANSPORTE E INSTALACIÓN DE SENSOR DE FLUJO 3"</v>
          </cell>
          <cell r="C627" t="str">
            <v>Actividad</v>
          </cell>
          <cell r="D627" t="str">
            <v>UND</v>
          </cell>
          <cell r="E627">
            <v>541564</v>
          </cell>
        </row>
        <row r="628">
          <cell r="A628" t="str">
            <v>007.199</v>
          </cell>
          <cell r="B628" t="str">
            <v>SUMINISTRO, TRANSPORTE E INSTALACIÓN DE ROCIADOR PENDENTE FACTOR K 5.6  ROSCA NPT DE 1/2", TEMPERATURA ORDINARIA, RESPUESTA RÁPIDA, COBERTURA ESTÁNDAR.</v>
          </cell>
          <cell r="C628" t="str">
            <v>Actividad</v>
          </cell>
          <cell r="D628" t="str">
            <v>UND</v>
          </cell>
          <cell r="E628">
            <v>104115</v>
          </cell>
        </row>
        <row r="629">
          <cell r="A629" t="str">
            <v>007.200</v>
          </cell>
          <cell r="B629" t="str">
            <v>SUMINISTRO, TRANSPORTE E INSTALACIÓN DE MANOMETRO INMERSO EN GLICERINA DE 0 A 300PSI DE 1/4"</v>
          </cell>
          <cell r="C629" t="str">
            <v>Actividad</v>
          </cell>
          <cell r="D629" t="str">
            <v>UND</v>
          </cell>
          <cell r="E629">
            <v>73144</v>
          </cell>
        </row>
        <row r="630">
          <cell r="A630" t="str">
            <v>007.201</v>
          </cell>
          <cell r="B630" t="str">
            <v>SUMINISTRO, TRANSPORTE E INSTALACIÓN DE VALVULA DESAIREADORA 1"</v>
          </cell>
          <cell r="C630" t="str">
            <v>Actividad</v>
          </cell>
          <cell r="D630" t="str">
            <v>UND</v>
          </cell>
          <cell r="E630">
            <v>130587</v>
          </cell>
        </row>
        <row r="631">
          <cell r="A631" t="str">
            <v>007.202</v>
          </cell>
          <cell r="B631" t="str">
            <v>SUMINISTRO, TRANSPORTE E INSTALACIÓN DE SOPORTE SISMORESISTENTE 2,1/2" - 2 VIAS TRANSVERSAL</v>
          </cell>
          <cell r="C631" t="str">
            <v>Actividad</v>
          </cell>
          <cell r="D631" t="str">
            <v>UND</v>
          </cell>
          <cell r="E631">
            <v>111538</v>
          </cell>
        </row>
        <row r="632">
          <cell r="A632" t="str">
            <v>007.203</v>
          </cell>
          <cell r="B632" t="str">
            <v>SUMINISTRO, TRANSPORTE E INSTALACIÓN DE SOPORTE SISMORESISTENTE 2,1/2" - 2 VIAS LONGITUDINAL</v>
          </cell>
          <cell r="C632" t="str">
            <v>Actividad</v>
          </cell>
          <cell r="D632" t="str">
            <v>UND</v>
          </cell>
          <cell r="E632">
            <v>112616</v>
          </cell>
        </row>
        <row r="633">
          <cell r="A633" t="str">
            <v>007.204</v>
          </cell>
          <cell r="B633" t="str">
            <v>SUMINISTRO, TRANSPORTE E INSTALACIÓN DE SOPORTE TIPO PERA 3"</v>
          </cell>
          <cell r="C633" t="str">
            <v>Actividad</v>
          </cell>
          <cell r="D633" t="str">
            <v>UND</v>
          </cell>
          <cell r="E633">
            <v>32901</v>
          </cell>
        </row>
        <row r="634">
          <cell r="A634" t="str">
            <v>007.205</v>
          </cell>
          <cell r="B634" t="str">
            <v>SUMINISTRO, TRANSPORTE E INSTALACIÓN DE SOPORTE TIPO PERA 2,1/2 "</v>
          </cell>
          <cell r="C634" t="str">
            <v>Actividad</v>
          </cell>
          <cell r="D634" t="str">
            <v>UND</v>
          </cell>
          <cell r="E634">
            <v>33481</v>
          </cell>
        </row>
        <row r="635">
          <cell r="A635" t="str">
            <v>007.206</v>
          </cell>
          <cell r="B635" t="str">
            <v>SUMINISTRO, TRANSPORTE E INSTALACIÓN DE SOPORTE TIPO PERA 2"</v>
          </cell>
          <cell r="C635" t="str">
            <v>Actividad</v>
          </cell>
          <cell r="D635" t="str">
            <v>UND</v>
          </cell>
          <cell r="E635">
            <v>31752</v>
          </cell>
        </row>
        <row r="636">
          <cell r="A636" t="str">
            <v>007.207</v>
          </cell>
          <cell r="B636" t="str">
            <v>SUMINISTRO, TRANSPORTE E INSTALACIÓN DE SOPORTE TIPO PERA 1,1/2"</v>
          </cell>
          <cell r="C636" t="str">
            <v>Actividad</v>
          </cell>
          <cell r="D636" t="str">
            <v>UND</v>
          </cell>
          <cell r="E636">
            <v>31316</v>
          </cell>
        </row>
        <row r="637">
          <cell r="A637" t="str">
            <v>007.208</v>
          </cell>
          <cell r="B637" t="str">
            <v>SUMINISTRO, TRANSPORTE E INSTALACIÓN DE SOPORTE TIPO PERA 1,1/4"</v>
          </cell>
          <cell r="C637" t="str">
            <v>Actividad</v>
          </cell>
          <cell r="D637" t="str">
            <v>UND</v>
          </cell>
          <cell r="E637">
            <v>31171</v>
          </cell>
        </row>
        <row r="638">
          <cell r="A638" t="str">
            <v>007.209</v>
          </cell>
          <cell r="B638" t="str">
            <v>SUMINISTRO, TRANSPORTE E INSTALACIÓN DE JUNTA FLEXIBLE 2.1/2"</v>
          </cell>
          <cell r="C638" t="str">
            <v>Actividad</v>
          </cell>
          <cell r="D638" t="str">
            <v>UND</v>
          </cell>
          <cell r="E638">
            <v>374735</v>
          </cell>
        </row>
        <row r="639">
          <cell r="A639" t="str">
            <v>007.210</v>
          </cell>
          <cell r="B639" t="str">
            <v>SUMINISTRO, TRANSPORTE E INSTALACION DE TUBO DE COBRE RÍGIDO DE 1/2"</v>
          </cell>
          <cell r="C639" t="str">
            <v>Actividad</v>
          </cell>
          <cell r="D639" t="str">
            <v>ML</v>
          </cell>
          <cell r="E639">
            <v>66148</v>
          </cell>
        </row>
        <row r="640">
          <cell r="A640" t="str">
            <v>007.211</v>
          </cell>
          <cell r="B640" t="str">
            <v>SUMINISTRO, TRANSPORTE E INSTALACION DE VÁLVULA MARIPOSA  RANURADA DE  4" SUPERVISADA UL/FM 300 PSI</v>
          </cell>
          <cell r="C640" t="str">
            <v>Actividad</v>
          </cell>
          <cell r="D640" t="str">
            <v>UND</v>
          </cell>
          <cell r="E640">
            <v>828572</v>
          </cell>
        </row>
        <row r="641">
          <cell r="A641" t="str">
            <v>007.212</v>
          </cell>
          <cell r="B641" t="str">
            <v>SUMINISTRO, TRANSPORTE E INSTALACION DE VÁLVULA MARIPOSA  RANURADA DE  2-1/2" SUPERVISADA UL/FM 300 PSI</v>
          </cell>
          <cell r="C641" t="str">
            <v>Actividad</v>
          </cell>
          <cell r="D641" t="str">
            <v>UND</v>
          </cell>
          <cell r="E641">
            <v>513468</v>
          </cell>
        </row>
        <row r="642">
          <cell r="A642" t="str">
            <v>007.213</v>
          </cell>
          <cell r="B642" t="str">
            <v>SUMINISTRO, TRANSPORTE E INSTALACION DE CHEQUE COMPUERTA ROSCADO DE 1,1/4" UL/FM 300 PSI</v>
          </cell>
          <cell r="C642" t="str">
            <v>Actividad</v>
          </cell>
          <cell r="D642" t="str">
            <v>UND</v>
          </cell>
          <cell r="E642">
            <v>502282</v>
          </cell>
        </row>
        <row r="643">
          <cell r="A643" t="str">
            <v>007.214</v>
          </cell>
          <cell r="B643" t="str">
            <v>SUMINISTRO, TRANSPORTE E INSTALACION DE CHEQUE DE CORTINA EN BRONCE PERFORADO DE Ø1/2"</v>
          </cell>
          <cell r="C643" t="str">
            <v>Actividad</v>
          </cell>
          <cell r="D643" t="str">
            <v>UND</v>
          </cell>
          <cell r="E643">
            <v>103229</v>
          </cell>
        </row>
        <row r="644">
          <cell r="A644" t="str">
            <v>007.215</v>
          </cell>
          <cell r="B644" t="str">
            <v>SUMINISTRO, TRANSPORTE E INSTALACION DE VÁLVULA PRUEBA DRENAJE 2"</v>
          </cell>
          <cell r="C644" t="str">
            <v>Actividad</v>
          </cell>
          <cell r="D644" t="str">
            <v>UND</v>
          </cell>
          <cell r="E644">
            <v>550943</v>
          </cell>
        </row>
        <row r="645">
          <cell r="A645" t="str">
            <v>007.216</v>
          </cell>
          <cell r="B645" t="str">
            <v>SUMINISTRO, TRANSPORTE E INSTALACION DE VÁLVULA DE BOLA 1"</v>
          </cell>
          <cell r="C645" t="str">
            <v>Actividad</v>
          </cell>
          <cell r="D645" t="str">
            <v>UND</v>
          </cell>
          <cell r="E645">
            <v>144632</v>
          </cell>
        </row>
        <row r="646">
          <cell r="A646" t="str">
            <v>007.217</v>
          </cell>
          <cell r="B646" t="str">
            <v>SUMINISTRO, TRANSPORTE E INSTALACION DE VÁLVULA DE BOLA 1.1/4"</v>
          </cell>
          <cell r="C646" t="str">
            <v>Actividad</v>
          </cell>
          <cell r="D646" t="str">
            <v>UND</v>
          </cell>
          <cell r="E646">
            <v>147632</v>
          </cell>
        </row>
        <row r="647">
          <cell r="A647" t="str">
            <v>007.218</v>
          </cell>
          <cell r="B647" t="str">
            <v>SUMINISTRO, TRANSPORTE E INSTALACION DE VÁLVULA DE VASTAGO ASCENDENTE OS&amp;Y FLANCHADA Ø4"</v>
          </cell>
          <cell r="C647" t="str">
            <v>Actividad</v>
          </cell>
          <cell r="D647" t="str">
            <v>UND</v>
          </cell>
          <cell r="E647">
            <v>812158</v>
          </cell>
        </row>
        <row r="648">
          <cell r="A648" t="str">
            <v>007.219</v>
          </cell>
          <cell r="B648" t="str">
            <v>SUMINISTRO, TRANSPORTE E INSTALACION DE SENSOR DE FLUJO 2-1/2"</v>
          </cell>
          <cell r="C648" t="str">
            <v>Actividad</v>
          </cell>
          <cell r="D648" t="str">
            <v>UND</v>
          </cell>
          <cell r="E648">
            <v>215423</v>
          </cell>
        </row>
        <row r="649">
          <cell r="A649" t="str">
            <v>007.220</v>
          </cell>
          <cell r="B649" t="str">
            <v>SUMINISTRO, TRANSPORTE E INSTALACION DE SENSOR DE FLUJO 4"</v>
          </cell>
          <cell r="C649" t="str">
            <v>Actividad</v>
          </cell>
          <cell r="D649" t="str">
            <v>UND</v>
          </cell>
          <cell r="E649">
            <v>1252458</v>
          </cell>
        </row>
        <row r="650">
          <cell r="A650" t="str">
            <v>007.221</v>
          </cell>
          <cell r="B650" t="str">
            <v>SUMINISTRO, TRANSPORTE E INSTALACION DE ROCIADOR MONTANTE FACTOR K 5.6  ROSCA NPT DE 1/2", TEMPERATURA ORDINARIA, RESPUESTA RÁPIDA, COBERTURA ESTÁNDAR.</v>
          </cell>
          <cell r="C650" t="str">
            <v>Actividad</v>
          </cell>
          <cell r="D650" t="str">
            <v>UND</v>
          </cell>
          <cell r="E650">
            <v>67295</v>
          </cell>
        </row>
        <row r="651">
          <cell r="A651" t="str">
            <v>007.222</v>
          </cell>
          <cell r="B651" t="str">
            <v>SUMINISTRO, TRANSPORTE E INSTALACION DE CABEZAL DE DESCARGA Ø2.1/2" CON VÁLVULA ANGULAR</v>
          </cell>
          <cell r="C651" t="str">
            <v>Actividad</v>
          </cell>
          <cell r="D651" t="str">
            <v>UND</v>
          </cell>
          <cell r="E651">
            <v>765358</v>
          </cell>
        </row>
        <row r="652">
          <cell r="A652" t="str">
            <v>007.223</v>
          </cell>
          <cell r="B652" t="str">
            <v>SUMINISTRO, TRANSPORTE E INSTALACION DE PLACA ANTIVORTICE 0.40X0.40 MTS</v>
          </cell>
          <cell r="C652" t="str">
            <v>Actividad</v>
          </cell>
          <cell r="D652" t="str">
            <v>UND</v>
          </cell>
          <cell r="E652">
            <v>823274</v>
          </cell>
        </row>
        <row r="653">
          <cell r="A653" t="str">
            <v>007.224</v>
          </cell>
          <cell r="B653" t="str">
            <v>SUMINISTRO, TRANSPORTE E INSTALACION DE PASEMURO PARA TUBERÍA DE Ø4"</v>
          </cell>
          <cell r="C653" t="str">
            <v>Actividad</v>
          </cell>
          <cell r="D653" t="str">
            <v>UND</v>
          </cell>
          <cell r="E653">
            <v>78662</v>
          </cell>
        </row>
        <row r="654">
          <cell r="A654" t="str">
            <v>007.225</v>
          </cell>
          <cell r="B654" t="str">
            <v>SUMINISTRO, TRANSPORTE E INSTALACION DE SOPORTE SISMORESISTENTE 4" - 2 VIAS TRANSVERSAL</v>
          </cell>
          <cell r="C654" t="str">
            <v>Actividad</v>
          </cell>
          <cell r="D654" t="str">
            <v>UND</v>
          </cell>
          <cell r="E654">
            <v>129562</v>
          </cell>
        </row>
        <row r="655">
          <cell r="A655" t="str">
            <v>007.226</v>
          </cell>
          <cell r="B655" t="str">
            <v>SUMINISTRO, TRANSPORTE E INSTALACION DE SOPORTE SISMORESISTENTE 2" - 2 VIAS TRANSVERSAL</v>
          </cell>
          <cell r="C655" t="str">
            <v>Actividad</v>
          </cell>
          <cell r="D655" t="str">
            <v>UND</v>
          </cell>
          <cell r="E655">
            <v>143052</v>
          </cell>
        </row>
        <row r="656">
          <cell r="A656" t="str">
            <v>007.227</v>
          </cell>
          <cell r="B656" t="str">
            <v>SUMINISTRO, TRANSPORTE E INSTALACION DE SOPORTE SISMORESISTENTE 2" - 2 VIAS LONGITUDINAL</v>
          </cell>
          <cell r="C656" t="str">
            <v>Actividad</v>
          </cell>
          <cell r="D656" t="str">
            <v>UND</v>
          </cell>
          <cell r="E656">
            <v>170322</v>
          </cell>
        </row>
        <row r="657">
          <cell r="A657" t="str">
            <v>007.228</v>
          </cell>
          <cell r="B657" t="str">
            <v>SUMINISTRO, TRANSPORTE E INSTALACION DE SOPORTE TIPO PERA 4"</v>
          </cell>
          <cell r="C657" t="str">
            <v>Actividad</v>
          </cell>
          <cell r="D657" t="str">
            <v>UND</v>
          </cell>
          <cell r="E657">
            <v>43771</v>
          </cell>
        </row>
        <row r="658">
          <cell r="A658" t="str">
            <v>007.229</v>
          </cell>
          <cell r="B658" t="str">
            <v>SUMINISTRO, TRANSPORTE E INSTALACION DE SOPORTE TIPO PERA 1"</v>
          </cell>
          <cell r="C658" t="str">
            <v>Actividad</v>
          </cell>
          <cell r="D658" t="str">
            <v>UND</v>
          </cell>
          <cell r="E658">
            <v>34821</v>
          </cell>
        </row>
        <row r="659">
          <cell r="A659" t="str">
            <v>007.230</v>
          </cell>
          <cell r="B659" t="str">
            <v>SUMINISTRO, TRANSPORTE E INSTALACION DE SOPORTE TIPO MECANO 4"</v>
          </cell>
          <cell r="C659" t="str">
            <v>Actividad</v>
          </cell>
          <cell r="D659" t="str">
            <v>UND</v>
          </cell>
          <cell r="E659">
            <v>48459</v>
          </cell>
        </row>
        <row r="660">
          <cell r="A660" t="str">
            <v>007.231</v>
          </cell>
          <cell r="B660" t="str">
            <v>SUMINISTRO, TRANSPORTE E INSTALACION DE SOPORTE TIPO MECANO 3"</v>
          </cell>
          <cell r="C660" t="str">
            <v>Actividad</v>
          </cell>
          <cell r="D660" t="str">
            <v>UND</v>
          </cell>
          <cell r="E660">
            <v>48459</v>
          </cell>
        </row>
        <row r="661">
          <cell r="A661" t="str">
            <v>007.232</v>
          </cell>
          <cell r="B661" t="str">
            <v>SUMINISTRO, TRANSPORTE E INSTALACION DE 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2 - RCI CASA DE LA CULTURA PALOGRANDE</v>
          </cell>
          <cell r="C661" t="str">
            <v>Actividad</v>
          </cell>
          <cell r="D661" t="str">
            <v>UND</v>
          </cell>
          <cell r="E661">
            <v>88750000</v>
          </cell>
        </row>
        <row r="662">
          <cell r="A662" t="str">
            <v>007.233</v>
          </cell>
          <cell r="B662" t="str">
            <v>SELLADO DE PUNTOS SANITARIOS</v>
          </cell>
          <cell r="C662" t="str">
            <v>Actividad</v>
          </cell>
          <cell r="D662" t="str">
            <v>UND</v>
          </cell>
          <cell r="E662">
            <v>23419</v>
          </cell>
        </row>
        <row r="663">
          <cell r="A663" t="str">
            <v>007.234</v>
          </cell>
          <cell r="B663" t="str">
            <v>SELLADO DE PUNTOS HIDRAULICOS</v>
          </cell>
          <cell r="C663" t="str">
            <v>Actividad</v>
          </cell>
          <cell r="D663" t="str">
            <v>UND</v>
          </cell>
          <cell r="E663">
            <v>25252</v>
          </cell>
        </row>
        <row r="664">
          <cell r="A664" t="str">
            <v>08B</v>
          </cell>
          <cell r="B664" t="str">
            <v>INSTALACIONES ELECTRICAS - REDES INTERNAS</v>
          </cell>
          <cell r="C664" t="str">
            <v>Capitulo</v>
          </cell>
          <cell r="E664" t="str">
            <v>--</v>
          </cell>
        </row>
        <row r="665">
          <cell r="A665" t="str">
            <v>08B.001</v>
          </cell>
          <cell r="B665" t="str">
            <v>SUMINISTRO, TRANSPORTE E INSTALACION ACOMETIDA 3F4H CU THHN/THWN EN CABLE 3X250MCM + 250MCM (N). NO INCLUYE CONDULINADO.</v>
          </cell>
          <cell r="C665" t="str">
            <v>Actividad</v>
          </cell>
          <cell r="D665" t="str">
            <v>ML</v>
          </cell>
          <cell r="E665">
            <v>448229</v>
          </cell>
        </row>
        <row r="666">
          <cell r="A666" t="str">
            <v>08B.002</v>
          </cell>
          <cell r="B666" t="str">
            <v>SUMINISTRO, TRANSPORTE E INSTALACION ACOMETIDA 3F4H CU THHN/THWN EN CABLE 3X4/0AWG + 4/0 AWG (N). NO INCLUYE CONDULINADO.</v>
          </cell>
          <cell r="C666" t="str">
            <v>Actividad</v>
          </cell>
          <cell r="D666" t="str">
            <v>ML</v>
          </cell>
          <cell r="E666">
            <v>297931</v>
          </cell>
        </row>
        <row r="667">
          <cell r="A667" t="str">
            <v>08B.003</v>
          </cell>
          <cell r="B667" t="str">
            <v>SUMINISTRO, TRANSPORTE E INSTALACION ACOMETIDA 3F4H CU THHN/THWN EN CABLE 3X2/0AWG + 2/0 AWG (N). NO INCLUYE CONDULINADO.</v>
          </cell>
          <cell r="C667" t="str">
            <v>Actividad</v>
          </cell>
          <cell r="D667" t="str">
            <v>ML</v>
          </cell>
          <cell r="E667">
            <v>170764</v>
          </cell>
        </row>
        <row r="668">
          <cell r="A668" t="str">
            <v>08B.004</v>
          </cell>
          <cell r="B668" t="str">
            <v>SUMINISTRO, TRANSPORTE E INSTALACION ACOMETIDA 3F4H CU THHN/THWN EN CABLE 3X1/0AWG + 1/0 AWG (N). NO INCLUYE CONDULINADO.</v>
          </cell>
          <cell r="C668" t="str">
            <v>Actividad</v>
          </cell>
          <cell r="D668" t="str">
            <v>ML</v>
          </cell>
          <cell r="E668">
            <v>151256</v>
          </cell>
        </row>
        <row r="669">
          <cell r="A669" t="str">
            <v>08B.005</v>
          </cell>
          <cell r="B669" t="str">
            <v>SUMINISTRO, TRANSPORTE E INSTALACION ACOMETIDA 3F4H CU THHN/THWN EN CABLE 3X2AWG + 2AWG (N). NO INCLUYE CONDULINADO.</v>
          </cell>
          <cell r="C669" t="str">
            <v>Actividad</v>
          </cell>
          <cell r="D669" t="str">
            <v>ML</v>
          </cell>
          <cell r="E669">
            <v>86731</v>
          </cell>
        </row>
        <row r="670">
          <cell r="A670" t="str">
            <v>08B.006</v>
          </cell>
          <cell r="B670" t="str">
            <v>SUMINISTRO, TRANSPORTE E INSTALACION ACOMETIDA 3F4H CU THHN/THWN EN CABLE 3X4AWG + 4AWG (N). NO INCLUYE CONDULINADO.</v>
          </cell>
          <cell r="C670" t="str">
            <v>Actividad</v>
          </cell>
          <cell r="D670" t="str">
            <v>ML</v>
          </cell>
          <cell r="E670">
            <v>56455</v>
          </cell>
        </row>
        <row r="671">
          <cell r="A671" t="str">
            <v>08B.007</v>
          </cell>
          <cell r="B671" t="str">
            <v>SUMINISTRO, TRANSPORTE E INSTALACION ACOMETIDA 3F4H CU THHN/THWN EN CABLE 3X6AWG + 6AWG (N). NO INCLUYE CONDULINADO.</v>
          </cell>
          <cell r="C671" t="str">
            <v>Actividad</v>
          </cell>
          <cell r="D671" t="str">
            <v>ML</v>
          </cell>
          <cell r="E671">
            <v>66164</v>
          </cell>
        </row>
        <row r="672">
          <cell r="A672" t="str">
            <v>08B.008</v>
          </cell>
          <cell r="B672" t="str">
            <v>SUMINISTRO, TRANSPORTE E INSTALACION ACOMETIDA 3F4H CU THHN/THWN EN CABLE 3X8AWG + 8AWG (N). NO INCLUYE CONDULINADO.</v>
          </cell>
          <cell r="C672" t="str">
            <v>Actividad</v>
          </cell>
          <cell r="D672" t="str">
            <v>ML</v>
          </cell>
          <cell r="E672">
            <v>32731</v>
          </cell>
        </row>
        <row r="673">
          <cell r="A673" t="str">
            <v>08B.009</v>
          </cell>
          <cell r="B673" t="str">
            <v>SUMINISTRO, TRANSPORTE E INSTALACION ACOMETIDA 3F4H CU THHN/THWN EN CABLE 2X(3X250MCM + 250MCM (N)). NO INCLUYE CONDULINADO.</v>
          </cell>
          <cell r="C673" t="str">
            <v>Actividad</v>
          </cell>
          <cell r="D673" t="str">
            <v>ML</v>
          </cell>
          <cell r="E673">
            <v>896870</v>
          </cell>
        </row>
        <row r="674">
          <cell r="A674" t="str">
            <v>08B.010</v>
          </cell>
          <cell r="B674" t="str">
            <v>SUMINISTRO, TRANSPORTE E INSTALACION ACOMETIDA 3F4H CU THHN/THWN EN CABLE 2X(3X4/0AWG + 4/0 AWG (N)). NO INCLUYE CONDULINADO.</v>
          </cell>
          <cell r="C674" t="str">
            <v>Actividad</v>
          </cell>
          <cell r="D674" t="str">
            <v>ML</v>
          </cell>
          <cell r="E674">
            <v>595977</v>
          </cell>
        </row>
        <row r="675">
          <cell r="A675" t="str">
            <v>08B.011</v>
          </cell>
          <cell r="B675" t="str">
            <v>SUMINISTRO, TRANSPORTE E INSTALACION ACOMETIDA 3F4H CU THHN/THWN EN CABLE 2X(3X2/0AWG + 2/0 AWG (N)). NO INCLUYE CONDULINADO.</v>
          </cell>
          <cell r="C675" t="str">
            <v>Actividad</v>
          </cell>
          <cell r="D675" t="str">
            <v>ML</v>
          </cell>
          <cell r="E675">
            <v>341362</v>
          </cell>
        </row>
        <row r="676">
          <cell r="A676" t="str">
            <v>08B.012</v>
          </cell>
          <cell r="B676" t="str">
            <v>SUMINISTRO, TRANSPORTE E INSTALACION ACOMETIDA 3F4H CU THHN/THWN EN CABLE 2X(3X1/0AWG + 1/0 AWG (N)). NO INCLUYE CONDULINADO.</v>
          </cell>
          <cell r="C676" t="str">
            <v>Actividad</v>
          </cell>
          <cell r="D676" t="str">
            <v>ML</v>
          </cell>
          <cell r="E676">
            <v>301267</v>
          </cell>
        </row>
        <row r="677">
          <cell r="A677" t="str">
            <v>08B.013</v>
          </cell>
          <cell r="B677" t="str">
            <v>SUMINISTRO, TRANSPORTE E INSTALACION ACOMETIDA 3F5H CU THHN/THWN EN CABLE 3X4/0AWG + 4/0 AWG (N) + DESNUDO 2/0 AWG (T). NO INCLUYE CONDULINADO.</v>
          </cell>
          <cell r="C677" t="str">
            <v>Actividad</v>
          </cell>
          <cell r="D677" t="str">
            <v>ML</v>
          </cell>
          <cell r="E677">
            <v>340533</v>
          </cell>
        </row>
        <row r="678">
          <cell r="A678" t="str">
            <v>08B.014</v>
          </cell>
          <cell r="B678" t="str">
            <v>SUMINISTRO, TRANSPORTE E INSTALACION ACOMETIDA 3F5H CU THHN/THWN EN CABLE 3X2/0AWG + 2/0 AWG (N) + DESNUDO 1/0 AWG. NO INCLUYE CONDULINADO.</v>
          </cell>
          <cell r="C678" t="str">
            <v>Actividad</v>
          </cell>
          <cell r="D678" t="str">
            <v>ML</v>
          </cell>
          <cell r="E678">
            <v>203138</v>
          </cell>
        </row>
        <row r="679">
          <cell r="A679" t="str">
            <v>08B.015</v>
          </cell>
          <cell r="B679" t="str">
            <v>SUMINISTRO, TRANSPORTE E INSTALACION ACOMETIDA 3F5H CU THHN/THWN EN CABLE 3X1/0AWG + 1/0 AWG (N) + DESNUDO 2 AWG. NO INCLUYE CONDULINADO.</v>
          </cell>
          <cell r="C679" t="str">
            <v>Actividad</v>
          </cell>
          <cell r="D679" t="str">
            <v>ML</v>
          </cell>
          <cell r="E679">
            <v>169756</v>
          </cell>
        </row>
        <row r="680">
          <cell r="A680" t="str">
            <v>08B.016</v>
          </cell>
          <cell r="B680" t="str">
            <v>SUMINISTRO, TRANSPORTE E INSTALACION ACOMETIDA 3F5H CU THHN/THWN EN CABLE 3X2AWG + 2AWG (N) + DESNUDO 4 AWG. NO INCLUYE CONDULINADO.</v>
          </cell>
          <cell r="C680" t="str">
            <v>Actividad</v>
          </cell>
          <cell r="D680" t="str">
            <v>ML</v>
          </cell>
          <cell r="E680">
            <v>102192</v>
          </cell>
        </row>
        <row r="681">
          <cell r="A681" t="str">
            <v>08B.017</v>
          </cell>
          <cell r="B681" t="str">
            <v>SUMINISTRO, TRANSPORTE E INSTALACION ACOMETIDA 3F5H CU THHN/THWN EN CABLE 3X4AWG + 4AWG (N) + DESNUDO 6 AWG. NO INCLUYE CONDULINADO.</v>
          </cell>
          <cell r="C681" t="str">
            <v>Actividad</v>
          </cell>
          <cell r="D681" t="str">
            <v>ML</v>
          </cell>
          <cell r="E681">
            <v>65404</v>
          </cell>
        </row>
        <row r="682">
          <cell r="A682" t="str">
            <v>08B.018</v>
          </cell>
          <cell r="B682" t="str">
            <v>SUMINISTRO, TRANSPORTE E INSTALACION ACOMETIDA 3F5H CU THHN/THWN EN CABLE 3X6AWG + 6AWG (N) + DESNUDO 8 AWG. NO INCLUYE CONDULINADO.</v>
          </cell>
          <cell r="C682" t="str">
            <v>Actividad</v>
          </cell>
          <cell r="D682" t="str">
            <v>ML</v>
          </cell>
          <cell r="E682">
            <v>56430</v>
          </cell>
        </row>
        <row r="683">
          <cell r="A683" t="str">
            <v>08B.019</v>
          </cell>
          <cell r="B683" t="str">
            <v>SUMINISTRO, TRANSPORTE E INSTALACION ACOMETIDA 3F5H CU THHN/THWN EN CABLE 3X8AWG + 8AWG (N) + DESNUDO 8 AWG. NO INCLUYE CONDULINADO.</v>
          </cell>
          <cell r="C683" t="str">
            <v>Actividad</v>
          </cell>
          <cell r="D683" t="str">
            <v>ML</v>
          </cell>
          <cell r="E683">
            <v>36206</v>
          </cell>
        </row>
        <row r="684">
          <cell r="A684" t="str">
            <v>08B.020</v>
          </cell>
          <cell r="B684" t="str">
            <v>SUMINISTRO, TRANSPORTE E INSTALACION ACOMETIDA 3F5H CU THHN/THWN EN CABLE 3X10AWG + 10AWG (N) + DESNUDO 10 AWG. NO INCLUYE CONDULINADO.</v>
          </cell>
          <cell r="C684" t="str">
            <v>Actividad</v>
          </cell>
          <cell r="D684" t="str">
            <v>ML</v>
          </cell>
          <cell r="E684">
            <v>22962</v>
          </cell>
        </row>
        <row r="685">
          <cell r="A685" t="str">
            <v>08B.021</v>
          </cell>
          <cell r="B685" t="str">
            <v>SUMINISTRO, TRANSPORTE E INSTALACION ACOMETIDA 2F3H CU THHN/THWN EN CABLE 2X1/0AWG + 1/0AWG (N). NO INCLUYE CONDULINADO.</v>
          </cell>
          <cell r="C685" t="str">
            <v>Actividad</v>
          </cell>
          <cell r="D685" t="str">
            <v>ML</v>
          </cell>
          <cell r="E685">
            <v>115007</v>
          </cell>
        </row>
        <row r="686">
          <cell r="A686" t="str">
            <v>08B.022</v>
          </cell>
          <cell r="B686" t="str">
            <v>SUMINISTRO, TRANSPORTE E INSTALACION ACOMETIDA 2F3H CU THHN/THWN EN CABLE 2X2AWG + 2AWG (N). NO INCLUYE CONDULINADO.</v>
          </cell>
          <cell r="C686" t="str">
            <v>Actividad</v>
          </cell>
          <cell r="D686" t="str">
            <v>ML</v>
          </cell>
          <cell r="E686">
            <v>66495</v>
          </cell>
        </row>
        <row r="687">
          <cell r="A687" t="str">
            <v>08B.023</v>
          </cell>
          <cell r="B687" t="str">
            <v>SUMINISTRO, TRANSPORTE E INSTALACION ACOMETIDA 2F3H CU THHN/THWN EN CABLE 2X4AWG + 4AWG (N). NO INCLUYE CONDULINADO.</v>
          </cell>
          <cell r="C687" t="str">
            <v>Actividad</v>
          </cell>
          <cell r="D687" t="str">
            <v>ML</v>
          </cell>
          <cell r="E687">
            <v>43374</v>
          </cell>
        </row>
        <row r="688">
          <cell r="A688" t="str">
            <v>08B.024</v>
          </cell>
          <cell r="B688" t="str">
            <v>SUMINISTRO, TRANSPORTE E INSTALACION ACOMETIDA 2F3H CU THHN/THWN EN CABLE 2X6AWG + 6AWG (N). NO INCLUYE CONDULINADO.</v>
          </cell>
          <cell r="C688" t="str">
            <v>Actividad</v>
          </cell>
          <cell r="D688" t="str">
            <v>ML</v>
          </cell>
          <cell r="E688">
            <v>38424</v>
          </cell>
        </row>
        <row r="689">
          <cell r="A689" t="str">
            <v>08B.025</v>
          </cell>
          <cell r="B689" t="str">
            <v>SUMINISTRO, TRANSPORTE E INSTALACION ACOMETIDA 2F3H CU THHN/THWN EN CABLE 2X8AWG + 8AWG (N). NO INCLUYE CONDULINADO.</v>
          </cell>
          <cell r="C689" t="str">
            <v>Actividad</v>
          </cell>
          <cell r="D689" t="str">
            <v>ML</v>
          </cell>
          <cell r="E689">
            <v>24280</v>
          </cell>
        </row>
        <row r="690">
          <cell r="A690" t="str">
            <v>08B.026</v>
          </cell>
          <cell r="B690" t="str">
            <v>SUMINISTRO, TRANSPORTE E INSTALACION ACOMETIDA 2F3H CU THHN/THWN EN CABLE 2X10AWG + 10AWG (N). NO INCLUYE CONDULINADO.</v>
          </cell>
          <cell r="C690" t="str">
            <v>Actividad</v>
          </cell>
          <cell r="D690" t="str">
            <v>ML</v>
          </cell>
          <cell r="E690">
            <v>14772</v>
          </cell>
        </row>
        <row r="691">
          <cell r="A691" t="str">
            <v>08B.027</v>
          </cell>
          <cell r="B691" t="str">
            <v>SUMINISTRO, TRANSPORTE E INSTALACION ACOMETIDA 2F4H CU THHN/THWN EN CABLE 2X1/0AWG + 10AWG (N) + DESNUDO 10 AWG (T). NO INCLUYE CONDULINADO.</v>
          </cell>
          <cell r="C691" t="str">
            <v>Actividad</v>
          </cell>
          <cell r="D691" t="str">
            <v>ML</v>
          </cell>
          <cell r="E691">
            <v>126890</v>
          </cell>
        </row>
        <row r="692">
          <cell r="A692" t="str">
            <v>08B.028</v>
          </cell>
          <cell r="B692" t="str">
            <v>SUMINISTRO, TRANSPORTE E INSTALACION ACOMETIDA 2F4H CU THHN/THWN EN CABLE 2X2AWG + 2AWG (N) + DESNUDO 4 AWG (T). NO INCLUYE CONDULINADO.</v>
          </cell>
          <cell r="C692" t="str">
            <v>Actividad</v>
          </cell>
          <cell r="D692" t="str">
            <v>ML</v>
          </cell>
          <cell r="E692">
            <v>82007</v>
          </cell>
        </row>
        <row r="693">
          <cell r="A693" t="str">
            <v>08B.029</v>
          </cell>
          <cell r="B693" t="str">
            <v>SUMINISTRO, TRANSPORTE E INSTALACION ACOMETIDA 2F4H CU THHN/THWN EN CABLE 2X4AWG + 4AWG (N)  + DESNUDO 6 AWG (T). NO INCLUYE CONDULINADO.</v>
          </cell>
          <cell r="C693" t="str">
            <v>Actividad</v>
          </cell>
          <cell r="D693" t="str">
            <v>ML</v>
          </cell>
          <cell r="E693">
            <v>52505</v>
          </cell>
        </row>
        <row r="694">
          <cell r="A694" t="str">
            <v>08B.030</v>
          </cell>
          <cell r="B694" t="str">
            <v>SUMINISTRO, TRANSPORTE E INSTALACION ACOMETIDA 2F4H CU THHN/THWN EN CABLE 2X6AWG + 6AWG (N) + DESNUDO 8 AWG (T). NO INCLUYE CONDULINADO.</v>
          </cell>
          <cell r="C694" t="str">
            <v>Actividad</v>
          </cell>
          <cell r="D694" t="str">
            <v>ML</v>
          </cell>
          <cell r="E694">
            <v>44543</v>
          </cell>
        </row>
        <row r="695">
          <cell r="A695" t="str">
            <v>08B.031</v>
          </cell>
          <cell r="B695" t="str">
            <v>SUMINISTRO, TRANSPORTE E INSTALACION ACOMETIDA 2F4H CU THHN/THWN EN CABLE 2X8AWG + 8AWG (N) + DESNUDO 8 AWG (T). NO INCLUYE CONDULINADO.</v>
          </cell>
          <cell r="C695" t="str">
            <v>Actividad</v>
          </cell>
          <cell r="D695" t="str">
            <v>ML</v>
          </cell>
          <cell r="E695">
            <v>30399</v>
          </cell>
        </row>
        <row r="696">
          <cell r="A696" t="str">
            <v>08B.032</v>
          </cell>
          <cell r="B696" t="str">
            <v>SUMINISTRO, TRANSPORTE E INSTALACION ACOMETIDA 2F4H CU THHN/THWN EN CABLE 2X10AWG + 10AWG (N) + DESNUDO 10 AWG (T). NO INCLUYE CONDULINADO.</v>
          </cell>
          <cell r="C696" t="str">
            <v>Actividad</v>
          </cell>
          <cell r="D696" t="str">
            <v>ML</v>
          </cell>
          <cell r="E696">
            <v>19823</v>
          </cell>
        </row>
        <row r="697">
          <cell r="A697" t="str">
            <v>08B.033</v>
          </cell>
          <cell r="B697" t="str">
            <v>SUMINISTRO, TRANSPORTE E INSTALACION ACOMETIDA 1F3H CU THHN/THWN EN CABLE 4AWG + 4AWG (N) + DESNUDO 6AWG (T). NO INCLUYE CONDULINADO.</v>
          </cell>
          <cell r="C697" t="str">
            <v>Actividad</v>
          </cell>
          <cell r="D697" t="str">
            <v>ML</v>
          </cell>
          <cell r="E697">
            <v>39442</v>
          </cell>
        </row>
        <row r="698">
          <cell r="A698" t="str">
            <v>08B.034</v>
          </cell>
          <cell r="B698" t="str">
            <v>SUMINISTRO, TRANSPORTE E INSTALACION ACOMETIDA 2F3H CU THHN/THWN EN CABLE 6AWG + 6AWG (N) + DESNUDO 8AWG (T). NO INCLUYE CONDULINADO.</v>
          </cell>
          <cell r="C698" t="str">
            <v>Actividad</v>
          </cell>
          <cell r="D698" t="str">
            <v>ML</v>
          </cell>
          <cell r="E698">
            <v>32782</v>
          </cell>
        </row>
        <row r="699">
          <cell r="A699" t="str">
            <v>08B.035</v>
          </cell>
          <cell r="B699" t="str">
            <v>SUMINISTRO, TRANSPORTE E INSTALACION ACOMETIDA 2F3H CU THHN/THWN EN CABLE 8AWG + 8AWG (N) + DESNUDO 8AWG (T). NO INCLUYE CONDULINADO.</v>
          </cell>
          <cell r="C699" t="str">
            <v>Actividad</v>
          </cell>
          <cell r="D699" t="str">
            <v>ML</v>
          </cell>
          <cell r="E699">
            <v>23313</v>
          </cell>
        </row>
        <row r="700">
          <cell r="A700" t="str">
            <v>08B.036</v>
          </cell>
          <cell r="B700" t="str">
            <v>SUMINISTRO, TRANSPORTE E INSTALACION ACOMETIDA 2F3H CU THHN/THWN EN CABLE 10AWG + 10AWG (N) + DESNUDO 10AWG (T). NO INCLUYE CONDULINADO.</v>
          </cell>
          <cell r="C700" t="str">
            <v>Actividad</v>
          </cell>
          <cell r="D700" t="str">
            <v>ML</v>
          </cell>
          <cell r="E700">
            <v>15532</v>
          </cell>
        </row>
        <row r="701">
          <cell r="A701" t="str">
            <v>08B.037</v>
          </cell>
          <cell r="B701" t="str">
            <v>SUMINISTRO E INSTALACION DE TUBERIA CONDUIT PVC 1/2".</v>
          </cell>
          <cell r="C701" t="str">
            <v>Actividad</v>
          </cell>
          <cell r="D701" t="str">
            <v>ML</v>
          </cell>
          <cell r="E701">
            <v>9345</v>
          </cell>
        </row>
        <row r="702">
          <cell r="A702" t="str">
            <v>08B.038</v>
          </cell>
          <cell r="B702" t="str">
            <v>SUMINISTRO E INSTALACION DE TUBERIA CONDUIT PVC 3/4".</v>
          </cell>
          <cell r="C702" t="str">
            <v>Actividad</v>
          </cell>
          <cell r="D702" t="str">
            <v>ML</v>
          </cell>
          <cell r="E702">
            <v>10049</v>
          </cell>
        </row>
        <row r="703">
          <cell r="A703" t="str">
            <v>08B.039</v>
          </cell>
          <cell r="B703" t="str">
            <v>SUMINISTRO E INSTALACION DE TUBERIA CONDUIT PVC 1".</v>
          </cell>
          <cell r="C703" t="str">
            <v>Actividad</v>
          </cell>
          <cell r="D703" t="str">
            <v>ML</v>
          </cell>
          <cell r="E703">
            <v>10842</v>
          </cell>
        </row>
        <row r="704">
          <cell r="A704" t="str">
            <v>08B.040</v>
          </cell>
          <cell r="B704" t="str">
            <v>SUMINISTRO E INSTALACION DE TUBERIA CONDUIT PVC 1_1/2".</v>
          </cell>
          <cell r="C704" t="str">
            <v>Actividad</v>
          </cell>
          <cell r="D704" t="str">
            <v>ML</v>
          </cell>
          <cell r="E704">
            <v>11977</v>
          </cell>
        </row>
        <row r="705">
          <cell r="A705" t="str">
            <v>08B.041</v>
          </cell>
          <cell r="B705" t="str">
            <v>SUMINISTRO E INSTALACION DE TUBERIA CONDUIT PVC 2".</v>
          </cell>
          <cell r="C705" t="str">
            <v>Actividad</v>
          </cell>
          <cell r="D705" t="str">
            <v>ML</v>
          </cell>
          <cell r="E705">
            <v>17269</v>
          </cell>
        </row>
        <row r="706">
          <cell r="A706" t="str">
            <v>08B.042</v>
          </cell>
          <cell r="B706" t="str">
            <v>SUMINISTRO E INSTALACION DE TUBERIA CONDUIT PVC DB 3".</v>
          </cell>
          <cell r="C706" t="str">
            <v>Actividad</v>
          </cell>
          <cell r="D706" t="str">
            <v>ML</v>
          </cell>
          <cell r="E706">
            <v>22206</v>
          </cell>
        </row>
        <row r="707">
          <cell r="A707" t="str">
            <v>08B.043</v>
          </cell>
          <cell r="B707" t="str">
            <v>SUMINISTRO E INSTALACION DE TUBERIA CONDUIT EMT 1/2"</v>
          </cell>
          <cell r="C707" t="str">
            <v>Actividad</v>
          </cell>
          <cell r="D707" t="str">
            <v>ML</v>
          </cell>
          <cell r="E707">
            <v>25912</v>
          </cell>
        </row>
        <row r="708">
          <cell r="A708" t="str">
            <v>08B.044</v>
          </cell>
          <cell r="B708" t="str">
            <v>SUMINISTRO E INSTALACION DE TUBERIA CONDUIT EMT 3/4".</v>
          </cell>
          <cell r="C708" t="str">
            <v>Actividad</v>
          </cell>
          <cell r="D708" t="str">
            <v>ML</v>
          </cell>
          <cell r="E708">
            <v>27689</v>
          </cell>
        </row>
        <row r="709">
          <cell r="A709" t="str">
            <v>08B.045</v>
          </cell>
          <cell r="B709" t="str">
            <v xml:space="preserve">SUMINISTRO E INSTALACION DE TUBERIA CONDUIT EMT 1". </v>
          </cell>
          <cell r="C709" t="str">
            <v>Actividad</v>
          </cell>
          <cell r="D709" t="str">
            <v>ML</v>
          </cell>
          <cell r="E709">
            <v>40721</v>
          </cell>
        </row>
        <row r="710">
          <cell r="A710" t="str">
            <v>08B.046</v>
          </cell>
          <cell r="B710" t="str">
            <v xml:space="preserve">SUMINISTRO E INSTALACION DE TUBERIA CONDUIT EMT 1_1/2". </v>
          </cell>
          <cell r="C710" t="str">
            <v>Actividad</v>
          </cell>
          <cell r="D710" t="str">
            <v>ML</v>
          </cell>
          <cell r="E710">
            <v>63321</v>
          </cell>
        </row>
        <row r="711">
          <cell r="A711" t="str">
            <v>08B.047</v>
          </cell>
          <cell r="B711" t="str">
            <v xml:space="preserve">SUMINISTRO E INSTALACION DE TUBERIA CONDUIT EMT 2". </v>
          </cell>
          <cell r="C711" t="str">
            <v>Actividad</v>
          </cell>
          <cell r="D711" t="str">
            <v>ML</v>
          </cell>
          <cell r="E711">
            <v>88996</v>
          </cell>
        </row>
        <row r="712">
          <cell r="A712" t="str">
            <v>08B.048</v>
          </cell>
          <cell r="B712" t="str">
            <v xml:space="preserve">SUMINISTRO E INSTALACION DE TUBERIA CONDUIT EMT 3". </v>
          </cell>
          <cell r="C712" t="str">
            <v>Actividad</v>
          </cell>
          <cell r="D712" t="str">
            <v>ML</v>
          </cell>
          <cell r="E712">
            <v>264565</v>
          </cell>
        </row>
        <row r="713">
          <cell r="A713" t="str">
            <v>08B.049</v>
          </cell>
          <cell r="B713" t="str">
            <v xml:space="preserve">SUMINISTRO E INSTALACION DE TUBERIA CONDUIT IMC Ó RIDGID 1/2". </v>
          </cell>
          <cell r="C713" t="str">
            <v>Actividad</v>
          </cell>
          <cell r="D713" t="str">
            <v>ML</v>
          </cell>
          <cell r="E713">
            <v>42471</v>
          </cell>
        </row>
        <row r="714">
          <cell r="A714" t="str">
            <v>08B.050</v>
          </cell>
          <cell r="B714" t="str">
            <v xml:space="preserve">SUMINISTRO E INSTALACION DE TUBERIA CONDUIT IMC Ó RIDGID 3/4". </v>
          </cell>
          <cell r="C714" t="str">
            <v>Actividad</v>
          </cell>
          <cell r="D714" t="str">
            <v>ML</v>
          </cell>
          <cell r="E714">
            <v>50116</v>
          </cell>
        </row>
        <row r="715">
          <cell r="A715" t="str">
            <v>08B.051</v>
          </cell>
          <cell r="B715" t="str">
            <v xml:space="preserve">SUMINISTRO E INSTALACION DE TUBERIA CONDUIT IMC Ó RIDGID 1". </v>
          </cell>
          <cell r="C715" t="str">
            <v>Actividad</v>
          </cell>
          <cell r="D715" t="str">
            <v>ML</v>
          </cell>
          <cell r="E715">
            <v>65371</v>
          </cell>
        </row>
        <row r="716">
          <cell r="A716" t="str">
            <v>08B.052</v>
          </cell>
          <cell r="B716" t="str">
            <v xml:space="preserve">SUMINISTRO E INSTALACION DE TUBERIA CONDUIT IMC Ó RIDGID 1_1/2". </v>
          </cell>
          <cell r="C716" t="str">
            <v>Actividad</v>
          </cell>
          <cell r="D716" t="str">
            <v>ML</v>
          </cell>
          <cell r="E716">
            <v>106423</v>
          </cell>
        </row>
        <row r="717">
          <cell r="A717" t="str">
            <v>08B.053</v>
          </cell>
          <cell r="B717" t="str">
            <v xml:space="preserve">SUMINISTRO E INSTALACION DE TUBERIA CONDUIT IMC Ó RIDGID 2". </v>
          </cell>
          <cell r="C717" t="str">
            <v>Actividad</v>
          </cell>
          <cell r="D717" t="str">
            <v>ML</v>
          </cell>
          <cell r="E717">
            <v>144025</v>
          </cell>
        </row>
        <row r="718">
          <cell r="A718" t="str">
            <v>08B.054</v>
          </cell>
          <cell r="B718" t="str">
            <v xml:space="preserve">SUMINISTRO E INSTALACION DE TUBERIA CONDUIT IMC Ó RIDGID 3". </v>
          </cell>
          <cell r="C718" t="str">
            <v>Actividad</v>
          </cell>
          <cell r="D718" t="str">
            <v>ML</v>
          </cell>
          <cell r="E718">
            <v>394470</v>
          </cell>
        </row>
        <row r="719">
          <cell r="A719" t="str">
            <v>08B.055</v>
          </cell>
          <cell r="B719" t="str">
            <v xml:space="preserve">SUMINISTRO E INSTALACION DE TUBERIA CONDUIT IMC Ó RIDGID 4". </v>
          </cell>
          <cell r="C719" t="str">
            <v>Actividad</v>
          </cell>
          <cell r="D719" t="str">
            <v>ML</v>
          </cell>
          <cell r="E719">
            <v>580625</v>
          </cell>
        </row>
        <row r="720">
          <cell r="A720" t="str">
            <v>08B.056</v>
          </cell>
          <cell r="B720" t="str">
            <v xml:space="preserve">SUMINISTRO E INSTALACION DE BANDEJA PORTACABLE ACERO GALVANIZADO EN CALIENTE SEMIPESADA ANCHO=10CM. </v>
          </cell>
          <cell r="C720" t="str">
            <v>Actividad</v>
          </cell>
          <cell r="D720" t="str">
            <v>ML</v>
          </cell>
          <cell r="E720">
            <v>85135</v>
          </cell>
        </row>
        <row r="721">
          <cell r="A721" t="str">
            <v>08B.057</v>
          </cell>
          <cell r="B721" t="str">
            <v xml:space="preserve">SUMINISTRO E INSTALACION DE BANDEJA PORTACABLE ACERO GALVANIZADO EN CALIENTE SEMIPESADA ANCHO=20CM. </v>
          </cell>
          <cell r="C721" t="str">
            <v>Actividad</v>
          </cell>
          <cell r="D721" t="str">
            <v>ML</v>
          </cell>
          <cell r="E721">
            <v>90741</v>
          </cell>
        </row>
        <row r="722">
          <cell r="A722" t="str">
            <v>08B.058</v>
          </cell>
          <cell r="B722" t="str">
            <v xml:space="preserve">SUMINISTRO E INSTALACION DE BANDEJA PORTACABLE ACERO GALVANIZADO EN CALIENTE SEMIPESADA ANCHO=30CM. </v>
          </cell>
          <cell r="C722" t="str">
            <v>Actividad</v>
          </cell>
          <cell r="D722" t="str">
            <v>ML</v>
          </cell>
          <cell r="E722">
            <v>100403</v>
          </cell>
        </row>
        <row r="723">
          <cell r="A723" t="str">
            <v>08B.059</v>
          </cell>
          <cell r="B723" t="str">
            <v xml:space="preserve">SUMINISTRO E INSTALACION DE BANDEJA PORTACABLE ACERO GALVANIZADO EN CALIENTE SEMIPESADA ANCHO=40CM. </v>
          </cell>
          <cell r="C723" t="str">
            <v>Actividad</v>
          </cell>
          <cell r="D723" t="str">
            <v>ML</v>
          </cell>
          <cell r="E723">
            <v>107226</v>
          </cell>
        </row>
        <row r="724">
          <cell r="A724" t="str">
            <v>08B.060</v>
          </cell>
          <cell r="B724" t="str">
            <v xml:space="preserve">SUMINISTRO E INSTALACION DE BANDEJA PORTACABLE ACERO GALVANIZADO EN CALIENTE SEMIPESADA ANCHO=50CM. </v>
          </cell>
          <cell r="C724" t="str">
            <v>Actividad</v>
          </cell>
          <cell r="D724" t="str">
            <v>ML</v>
          </cell>
          <cell r="E724">
            <v>116770</v>
          </cell>
        </row>
        <row r="725">
          <cell r="A725" t="str">
            <v>08B.061</v>
          </cell>
          <cell r="B725" t="str">
            <v xml:space="preserve">SUMINISTRO E INSTALACION DE BANDEJA PORTACABLE ACERO GALVANIZADO EN CALIENTE SEMIPESADA ANCHO=60CM. </v>
          </cell>
          <cell r="C725" t="str">
            <v>Actividad</v>
          </cell>
          <cell r="D725" t="str">
            <v>ML</v>
          </cell>
          <cell r="E725">
            <v>123167</v>
          </cell>
        </row>
        <row r="726">
          <cell r="A726" t="str">
            <v>08B.062</v>
          </cell>
          <cell r="B726" t="str">
            <v xml:space="preserve">SUMINISTRO E INSTALACION DE SOPORTE TIPO MENSULA ACERO GALVANIZADO EN CALIENTE PARA BANDEJA PORTACABLE SEMIPESADA ANCHO=10CM. </v>
          </cell>
          <cell r="C726" t="str">
            <v>Actividad</v>
          </cell>
          <cell r="D726" t="str">
            <v>UND</v>
          </cell>
          <cell r="E726">
            <v>60630</v>
          </cell>
        </row>
        <row r="727">
          <cell r="A727" t="str">
            <v>08B.063</v>
          </cell>
          <cell r="B727" t="str">
            <v xml:space="preserve">SUMINISTRO E INSTALACION DE SOPORTE TIPO MENSULA ACERO GALVANIZADO EN CALIENTE PARA BANDEJA PORTACABLE SEMIPESADA ANCHO=20CM. </v>
          </cell>
          <cell r="C727" t="str">
            <v>Actividad</v>
          </cell>
          <cell r="D727" t="str">
            <v>UND</v>
          </cell>
          <cell r="E727">
            <v>65951</v>
          </cell>
        </row>
        <row r="728">
          <cell r="A728" t="str">
            <v>08B.064</v>
          </cell>
          <cell r="B728" t="str">
            <v xml:space="preserve">SUMINISTRO E INSTALACION DE SOPORTE TIPO MENSULA ACERO GALVANIZADO EN CALIENTE PARA BANDEJA PORTACABLE SEMIPESADA ANCHO=30CM. </v>
          </cell>
          <cell r="C728" t="str">
            <v>Actividad</v>
          </cell>
          <cell r="D728" t="str">
            <v>UND</v>
          </cell>
          <cell r="E728">
            <v>71167</v>
          </cell>
        </row>
        <row r="729">
          <cell r="A729" t="str">
            <v>08B.065</v>
          </cell>
          <cell r="B729" t="str">
            <v xml:space="preserve">SUMINISTRO E INSTALACION DE SOPORTE TIPO MENSULA ACERO GALVANIZADO EN CALIENTE PARA BANDEJA PORTACABLE SEMIPESADA ANCHO=40CM. </v>
          </cell>
          <cell r="C729" t="str">
            <v>Actividad</v>
          </cell>
          <cell r="D729" t="str">
            <v>UND</v>
          </cell>
          <cell r="E729">
            <v>76642</v>
          </cell>
        </row>
        <row r="730">
          <cell r="A730" t="str">
            <v>08B.066</v>
          </cell>
          <cell r="B730" t="str">
            <v xml:space="preserve">SUMINISTRO E INSTALACION DE SOPORTE TIPO MENSULA ACERO GALVANIZADO EN CALIENTE PARA BANDEJA PORTACABLE SEMIPESADA ANCHO=50CM. </v>
          </cell>
          <cell r="C730" t="str">
            <v>Actividad</v>
          </cell>
          <cell r="D730" t="str">
            <v>UND</v>
          </cell>
          <cell r="E730">
            <v>82159</v>
          </cell>
        </row>
        <row r="731">
          <cell r="A731" t="str">
            <v>08B.067</v>
          </cell>
          <cell r="B731" t="str">
            <v xml:space="preserve">SUMINISTRO E INSTALACION DE SOPORTE TIPO MENSULA ACERO GALVANIZADO EN CALIENTE PARA BANDEJA PORTACABLE SEMIPESADA ANCHO=60CM. </v>
          </cell>
          <cell r="C731" t="str">
            <v>Actividad</v>
          </cell>
          <cell r="D731" t="str">
            <v>UND</v>
          </cell>
          <cell r="E731">
            <v>86663</v>
          </cell>
        </row>
        <row r="732">
          <cell r="A732" t="str">
            <v>08B.068</v>
          </cell>
          <cell r="B732" t="str">
            <v xml:space="preserve">SUMINISTRO E INSTALACION DE SOPORTE TIPO PELDAÑO EN SUSPENSION ACERO GALVANIZADO EN CALIENTE PARA BANDEJA PORTACABLE SEMIPESADA ANCHO=10CM. </v>
          </cell>
          <cell r="C732" t="str">
            <v>Actividad</v>
          </cell>
          <cell r="D732" t="str">
            <v>UND</v>
          </cell>
          <cell r="E732">
            <v>77796</v>
          </cell>
        </row>
        <row r="733">
          <cell r="A733" t="str">
            <v>08B.069</v>
          </cell>
          <cell r="B733" t="str">
            <v xml:space="preserve">SUMINISTRO E INSTALACION DE SOPORTE TIPO PELDAÑO EN SUSPENSION ACERO GALVANIZADO EN CALIENTE PARA BANDEJA PORTACABLE SEMIPESADA ANCHO=20CM. </v>
          </cell>
          <cell r="C733" t="str">
            <v>Actividad</v>
          </cell>
          <cell r="D733" t="str">
            <v>UND</v>
          </cell>
          <cell r="E733">
            <v>83289</v>
          </cell>
        </row>
        <row r="734">
          <cell r="A734" t="str">
            <v>08B.070</v>
          </cell>
          <cell r="B734" t="str">
            <v xml:space="preserve">SUMINISTRO E INSTALACION DE SOPORTE TIPO PELDAÑO EN SUSPENSION ACERO GALVANIZADO EN CALIENTE PARA BANDEJA PORTACABLE SEMIPESADA ANCHO=30CM. </v>
          </cell>
          <cell r="C734" t="str">
            <v>Actividad</v>
          </cell>
          <cell r="D734" t="str">
            <v>UND</v>
          </cell>
          <cell r="E734">
            <v>88781</v>
          </cell>
        </row>
        <row r="735">
          <cell r="A735" t="str">
            <v>08B.071</v>
          </cell>
          <cell r="B735" t="str">
            <v xml:space="preserve">SUMINISTRO E INSTALACION DE SOPORTE TIPO PELDAÑO EN SUSPENSION ACERO GALVANIZADO EN CALIENTE PARA BANDEJA PORTACABLE SEMIPESADA ANCHO=40CM. </v>
          </cell>
          <cell r="C735" t="str">
            <v>Actividad</v>
          </cell>
          <cell r="D735" t="str">
            <v>UND</v>
          </cell>
          <cell r="E735">
            <v>94256</v>
          </cell>
        </row>
        <row r="736">
          <cell r="A736" t="str">
            <v>08B.072</v>
          </cell>
          <cell r="B736" t="str">
            <v xml:space="preserve">SUMINISTRO E INSTALACION DE SOPORTE TIPO PELDAÑO EN SUSPENSION ACERO GALVANIZADO EN CALIENTE PARA BANDEJA PORTACABLE SEMIPESADA ANCHO=50CM. </v>
          </cell>
          <cell r="C736" t="str">
            <v>Actividad</v>
          </cell>
          <cell r="D736" t="str">
            <v>UND</v>
          </cell>
          <cell r="E736">
            <v>99749</v>
          </cell>
        </row>
        <row r="737">
          <cell r="A737" t="str">
            <v>08B.073</v>
          </cell>
          <cell r="B737" t="str">
            <v xml:space="preserve">SUMINISTRO E INSTALACION DE SOPORTE TIPO PELDAÑO EN SUSPENSION ACERO GALVANIZADO EN CALIENTE PARA BANDEJA PORTACABLE SEMIPESADA ANCHO=60CM. </v>
          </cell>
          <cell r="C737" t="str">
            <v>Actividad</v>
          </cell>
          <cell r="D737" t="str">
            <v>UND</v>
          </cell>
          <cell r="E737">
            <v>105242</v>
          </cell>
        </row>
        <row r="738">
          <cell r="A738" t="str">
            <v>08B.074</v>
          </cell>
          <cell r="B738" t="str">
            <v>SUMINISTRO E INSTALACION DE CURVA PORTACABLE ACERO GALVANIZADO EN CALIENTE SEMIPESADA ANCHO=10CM. (HORIZONTAL O VERTICAL)</v>
          </cell>
          <cell r="C738" t="str">
            <v>Actividad</v>
          </cell>
          <cell r="D738" t="str">
            <v>UND</v>
          </cell>
          <cell r="E738">
            <v>82867</v>
          </cell>
        </row>
        <row r="739">
          <cell r="A739" t="str">
            <v>08B.075</v>
          </cell>
          <cell r="B739" t="str">
            <v>SUMINISTRO E INSTALACION DE CURVA PORTACABLE ACERO GALVANIZADO EN CALIENTE SEMIPESADA ANCHO=20CM. (HORIZONTAL O VERTICAL)</v>
          </cell>
          <cell r="C739" t="str">
            <v>Actividad</v>
          </cell>
          <cell r="D739" t="str">
            <v>UND</v>
          </cell>
          <cell r="E739">
            <v>93087</v>
          </cell>
        </row>
        <row r="740">
          <cell r="A740" t="str">
            <v>08B.076</v>
          </cell>
          <cell r="B740" t="str">
            <v>SUMINISTRO E INSTALACION DE CURVA PORTACABLE ACERO GALVANIZADO EN CALIENTE SEMIPESADA ANCHO=30CM. (HORIZONTAL O VERTICAL)</v>
          </cell>
          <cell r="C740" t="str">
            <v>Actividad</v>
          </cell>
          <cell r="D740" t="str">
            <v>UND</v>
          </cell>
          <cell r="E740">
            <v>103702</v>
          </cell>
        </row>
        <row r="741">
          <cell r="A741" t="str">
            <v>08B.077</v>
          </cell>
          <cell r="B741" t="str">
            <v>SUMINISTRO E INSTALACION DE CURVA PORTACABLE ACERO GALVANIZADO EN CALIENTE SEMIPESADA ANCHO=40CM. (HORIZONTAL O VERTICAL)</v>
          </cell>
          <cell r="C741" t="str">
            <v>Actividad</v>
          </cell>
          <cell r="D741" t="str">
            <v>UND</v>
          </cell>
          <cell r="E741">
            <v>115845</v>
          </cell>
        </row>
        <row r="742">
          <cell r="A742" t="str">
            <v>08B.078</v>
          </cell>
          <cell r="B742" t="str">
            <v>SUMINISTRO E INSTALACION DE CURVA PORTACABLE ACERO GALVANIZADO EN CALIENTE SEMIPESADA ANCHO=50CM. (HORIZONTAL O VERTICAL)</v>
          </cell>
          <cell r="C742" t="str">
            <v>Actividad</v>
          </cell>
          <cell r="D742" t="str">
            <v>UND</v>
          </cell>
          <cell r="E742">
            <v>132426</v>
          </cell>
        </row>
        <row r="743">
          <cell r="A743" t="str">
            <v>08B.079</v>
          </cell>
          <cell r="B743" t="str">
            <v>SUMINISTRO E INSTALACION DE CURVA PORTACABLE ACERO GALVANIZADO EN CALIENTE SEMIPESADA ANCHO=60CM. (HORIZONTAL O VERTICAL)</v>
          </cell>
          <cell r="C743" t="str">
            <v>Actividad</v>
          </cell>
          <cell r="D743" t="str">
            <v>UND</v>
          </cell>
          <cell r="E743">
            <v>152305</v>
          </cell>
        </row>
        <row r="744">
          <cell r="A744" t="str">
            <v>08B.270</v>
          </cell>
          <cell r="B744" t="str">
            <v>ALIMENTADOR (3X2) AWG, THHN; TUBERIA PVC DE 1 1/2"</v>
          </cell>
          <cell r="C744" t="str">
            <v>Actividad</v>
          </cell>
          <cell r="D744" t="str">
            <v>UND</v>
          </cell>
          <cell r="E744">
            <v>734999</v>
          </cell>
        </row>
        <row r="745">
          <cell r="A745" t="str">
            <v>08B.080</v>
          </cell>
          <cell r="B745" t="str">
            <v xml:space="preserve">SUMINISTRO E INSTALACION DE CRUCE PORTACABLE ACERO GALVANIZADO EN CALIENTE SEMIPESADA ANCHO=10CM. </v>
          </cell>
          <cell r="C745" t="str">
            <v>Actividad</v>
          </cell>
          <cell r="D745" t="str">
            <v>UND</v>
          </cell>
          <cell r="E745">
            <v>152207</v>
          </cell>
        </row>
        <row r="746">
          <cell r="A746" t="str">
            <v>08B.081</v>
          </cell>
          <cell r="B746" t="str">
            <v xml:space="preserve">SUMINISTRO E INSTALACION DE CRUCE PORTACABLE ACERO GALVANIZADO EN CALIENTE SEMIPESADA ANCHO=20CM. </v>
          </cell>
          <cell r="C746" t="str">
            <v>Actividad</v>
          </cell>
          <cell r="D746" t="str">
            <v>UND</v>
          </cell>
          <cell r="E746">
            <v>161045</v>
          </cell>
        </row>
        <row r="747">
          <cell r="A747" t="str">
            <v>08B.082</v>
          </cell>
          <cell r="B747" t="str">
            <v xml:space="preserve">SUMINISTRO E INSTALACION DE CRUCE PORTACABLE ACERO GALVANIZADO EN CALIENTE SEMIPESADA ANCHO=30CM. </v>
          </cell>
          <cell r="C747" t="str">
            <v>Actividad</v>
          </cell>
          <cell r="D747" t="str">
            <v>UND</v>
          </cell>
          <cell r="E747">
            <v>174379</v>
          </cell>
        </row>
        <row r="748">
          <cell r="A748" t="str">
            <v>08B.083</v>
          </cell>
          <cell r="B748" t="str">
            <v xml:space="preserve">SUMINISTRO E INSTALACION DE CRUCE PORTACABLE ACERO GALVANIZADO EN CALIENTE SEMIPESADA ANCHO=40CM. </v>
          </cell>
          <cell r="C748" t="str">
            <v>Actividad</v>
          </cell>
          <cell r="D748" t="str">
            <v>UND</v>
          </cell>
          <cell r="E748">
            <v>191127</v>
          </cell>
        </row>
        <row r="749">
          <cell r="A749" t="str">
            <v>08B.084</v>
          </cell>
          <cell r="B749" t="str">
            <v xml:space="preserve">SUMINISTRO E INSTALACION DE CRUCE PORTACABLE ACERO GALVANIZADO EN CALIENTE SEMIPESADA ANCHO=50CM. </v>
          </cell>
          <cell r="C749" t="str">
            <v>Actividad</v>
          </cell>
          <cell r="D749" t="str">
            <v>UND</v>
          </cell>
          <cell r="E749">
            <v>205445</v>
          </cell>
        </row>
        <row r="750">
          <cell r="A750" t="str">
            <v>08B.085</v>
          </cell>
          <cell r="B750" t="str">
            <v xml:space="preserve">SUMINISTRO E INSTALACION DE CRUCE PORTACABLE ACERO GALVANIZADO EN CALIENTE SEMIPESADA ANCHO=60CM. </v>
          </cell>
          <cell r="C750" t="str">
            <v>Actividad</v>
          </cell>
          <cell r="D750" t="str">
            <v>UND</v>
          </cell>
          <cell r="E750">
            <v>223263</v>
          </cell>
        </row>
        <row r="751">
          <cell r="A751" t="str">
            <v>08B.086</v>
          </cell>
          <cell r="B751" t="str">
            <v xml:space="preserve">SUMINISTRO E INSTALACION DE TE PORTACABLE ACERO GALVANIZADO EN CALIENTE SEMIPESADA ANCHO=10CM. </v>
          </cell>
          <cell r="C751" t="str">
            <v>Actividad</v>
          </cell>
          <cell r="D751" t="str">
            <v>UND</v>
          </cell>
          <cell r="E751">
            <v>109488</v>
          </cell>
        </row>
        <row r="752">
          <cell r="A752" t="str">
            <v>08B.087</v>
          </cell>
          <cell r="B752" t="str">
            <v xml:space="preserve">SUMINISTRO E INSTALACION DE TE PORTACABLE ACERO GALVANIZADO EN CALIENTE SEMIPESADA ANCHO=20CM. </v>
          </cell>
          <cell r="C752" t="str">
            <v>Actividad</v>
          </cell>
          <cell r="D752" t="str">
            <v>UND</v>
          </cell>
          <cell r="E752">
            <v>119813</v>
          </cell>
        </row>
        <row r="753">
          <cell r="A753" t="str">
            <v>08B.088</v>
          </cell>
          <cell r="B753" t="str">
            <v xml:space="preserve">SUMINISTRO E INSTALACION DE TE PORTACABLE ACERO GALVANIZADO EN CALIENTE SEMIPESADA ANCHO=30CM. </v>
          </cell>
          <cell r="C753" t="str">
            <v>Actividad</v>
          </cell>
          <cell r="D753" t="str">
            <v>UND</v>
          </cell>
          <cell r="E753">
            <v>129548</v>
          </cell>
        </row>
        <row r="754">
          <cell r="A754" t="str">
            <v>08B.089</v>
          </cell>
          <cell r="B754" t="str">
            <v xml:space="preserve">SUMINISTRO E INSTALACION DE TE PORTACABLE ACERO GALVANIZADO EN CALIENTE SEMIPESADA ANCHO=40CM. </v>
          </cell>
          <cell r="C754" t="str">
            <v>Actividad</v>
          </cell>
          <cell r="D754" t="str">
            <v>UND</v>
          </cell>
          <cell r="E754">
            <v>144703</v>
          </cell>
        </row>
        <row r="755">
          <cell r="A755" t="str">
            <v>08B.090</v>
          </cell>
          <cell r="B755" t="str">
            <v xml:space="preserve">SUMINISTRO E INSTALACION DE TE PORTACABLE ACERO GALVANIZADO EN CALIENTE SEMIPESADA ANCHO=50CM. </v>
          </cell>
          <cell r="C755" t="str">
            <v>Actividad</v>
          </cell>
          <cell r="D755" t="str">
            <v>UND</v>
          </cell>
          <cell r="E755">
            <v>157911</v>
          </cell>
        </row>
        <row r="756">
          <cell r="A756" t="str">
            <v>08B.091</v>
          </cell>
          <cell r="B756" t="str">
            <v xml:space="preserve">SUMINISTRO E INSTALACION DE TE PORTACABLE ACERO GALVANIZADO EN CALIENTE SEMIPESADA ANCHO=60CM. </v>
          </cell>
          <cell r="C756" t="str">
            <v>Actividad</v>
          </cell>
          <cell r="D756" t="str">
            <v>UND</v>
          </cell>
          <cell r="E756">
            <v>177659</v>
          </cell>
        </row>
        <row r="757">
          <cell r="A757" t="str">
            <v>08B.092</v>
          </cell>
          <cell r="B757" t="str">
            <v xml:space="preserve">SUMINISTRO E INSTALACION DE TAPA PARA BANDEJA PORTACABLE ACERO GALVANIZADO EN CALIENTE SEMIPESADA DE ANCHO=10CM. </v>
          </cell>
          <cell r="C757" t="str">
            <v>Actividad</v>
          </cell>
          <cell r="D757" t="str">
            <v>UND</v>
          </cell>
          <cell r="E757">
            <v>40604</v>
          </cell>
        </row>
        <row r="758">
          <cell r="A758" t="str">
            <v>08B.093</v>
          </cell>
          <cell r="B758" t="str">
            <v xml:space="preserve">SUMINISTRO E INSTALACION DE TAPA PARA BANDEJA PORTACABLE ACERO GALVANIZADO EN CALIENTE SEMIPESADA DE ANCHO=20CM. </v>
          </cell>
          <cell r="C758" t="str">
            <v>Actividad</v>
          </cell>
          <cell r="D758" t="str">
            <v>ML</v>
          </cell>
          <cell r="E758">
            <v>51432</v>
          </cell>
        </row>
        <row r="759">
          <cell r="A759" t="str">
            <v>08B.094</v>
          </cell>
          <cell r="B759" t="str">
            <v xml:space="preserve">SUMINISTRO E INSTALACION DE TAPA PARA BANDEJA PORTACABLE ACERO GALVANIZADO EN CALIENTE SEMIPESADA DE ANCHO=30CM. </v>
          </cell>
          <cell r="C759" t="str">
            <v>Actividad</v>
          </cell>
          <cell r="D759" t="str">
            <v>ML</v>
          </cell>
          <cell r="E759">
            <v>65448</v>
          </cell>
        </row>
        <row r="760">
          <cell r="A760" t="str">
            <v>08B.095</v>
          </cell>
          <cell r="B760" t="str">
            <v xml:space="preserve">SUMINISTRO E INSTALACION DE TAPA PARA BANDEJA PORTACABLE ACERO GALVANIZADO EN CALIENTE SEMIPESADA DE ANCHO=40CM. </v>
          </cell>
          <cell r="C760" t="str">
            <v>Actividad</v>
          </cell>
          <cell r="D760" t="str">
            <v>ML</v>
          </cell>
          <cell r="E760">
            <v>79245</v>
          </cell>
        </row>
        <row r="761">
          <cell r="A761" t="str">
            <v>08B.096</v>
          </cell>
          <cell r="B761" t="str">
            <v xml:space="preserve">SUMINISTRO E INSTALACION DE TAPA PARA BANDEJA PORTACABLE ACERO GALVANIZADO EN CALIENTE SEMIPESADA DE ANCHO=50CM. </v>
          </cell>
          <cell r="C761" t="str">
            <v>Actividad</v>
          </cell>
          <cell r="D761" t="str">
            <v>ML</v>
          </cell>
          <cell r="E761">
            <v>93031</v>
          </cell>
        </row>
        <row r="762">
          <cell r="A762" t="str">
            <v>08B.097</v>
          </cell>
          <cell r="B762" t="str">
            <v xml:space="preserve">SUMINISTRO E INSTALACION DE TAPA PARA BANDEJA PORTACABLE ACERO GALVANIZADO EN CALIENTE SEMIPESADA DE ANCHO=60CM. </v>
          </cell>
          <cell r="C762" t="str">
            <v>Actividad</v>
          </cell>
          <cell r="D762" t="str">
            <v>ML</v>
          </cell>
          <cell r="E762">
            <v>106790</v>
          </cell>
        </row>
        <row r="763">
          <cell r="A763" t="str">
            <v>08B.098</v>
          </cell>
          <cell r="B763" t="str">
            <v>SUMINISTRO E INSTALACION DE TABLERO DE 42 CIRCUITOS 3F5H, CON PUERTA Y ESPACIO PARA TOTALIZADOR, BARRAJE PARA 200A BARRA NEUTRO Y BARRA TIERRA  CALIDAD LEGRAND, SIEMENS, SQARED O SUPERIOR DE MARCA RECONOCIDA Y HOMOLOGADA POR EL CIDET</v>
          </cell>
          <cell r="C763" t="str">
            <v>Actividad</v>
          </cell>
          <cell r="D763" t="str">
            <v>UND</v>
          </cell>
          <cell r="E763">
            <v>1412230</v>
          </cell>
        </row>
        <row r="764">
          <cell r="A764" t="str">
            <v>08B.099</v>
          </cell>
          <cell r="B764" t="str">
            <v>SUMINISTRO E INSTALACION DE TABLERO DE 36 CIRCUITOS 3F5H, CON PUERTA Y ESPACIO PARA TOTALIZADOR, BARRAJE PARA 200A BARRA NEUTRO Y BARRA TIERRA  CALIDAD LEGRAND, SIEMENS, SQARED O SUPERIOR DE MARCA RECONOCIDA Y HOMOLOGADA POR EL CIDET</v>
          </cell>
          <cell r="C764" t="str">
            <v>Actividad</v>
          </cell>
          <cell r="D764" t="str">
            <v>UND</v>
          </cell>
          <cell r="E764">
            <v>1339106</v>
          </cell>
        </row>
        <row r="765">
          <cell r="A765" t="str">
            <v>08B.100</v>
          </cell>
          <cell r="B765" t="str">
            <v>SUMINISTRO E INSTALACION DE TABLERO DE 30 CIRCUITOS 3F5H, CON PUERTA Y ESPACIO PARA TOTALIZADOR, BARRAJE PARA 200A BARRA NEUTRO Y BARRA TIERRA  CALIDAD LEGRAND, SIEMENS, SQARED O SUPERIOR DE MARCA RECONOCIDA Y HOMOLOGADA POR EL CIDET</v>
          </cell>
          <cell r="C765" t="str">
            <v>Actividad</v>
          </cell>
          <cell r="D765" t="str">
            <v>UND</v>
          </cell>
          <cell r="E765">
            <v>1310786</v>
          </cell>
        </row>
        <row r="766">
          <cell r="A766" t="str">
            <v>08B.101</v>
          </cell>
          <cell r="B766" t="str">
            <v>SUMINISTRO E INSTALACION DE TABLERO DE 24 CIRCUITOS 3F5H, CON PUERTA Y ESPACIO PARA TOTALIZADOR, BARRAJE PARA 200A BARRA NEUTRO Y BARRA TIERRA  CALIDAD LEGRAND, SIEMENS, SQARED O SUPERIOR DE MARCA RECONOCIDA Y HOMOLOGADA POR EL CIDET</v>
          </cell>
          <cell r="C766" t="str">
            <v>Actividad</v>
          </cell>
          <cell r="D766" t="str">
            <v>UND</v>
          </cell>
          <cell r="E766">
            <v>1050802</v>
          </cell>
        </row>
        <row r="767">
          <cell r="A767" t="str">
            <v>08B.102</v>
          </cell>
          <cell r="B767" t="str">
            <v>SUMINISTRO E INSTALACION DE TABLERO DE 18 CIRCUITOS 3F5H, CON PUERTA Y ESPACIO PARA TOTALIZADOR, BARRAJE PARA 200A BARRA NEUTRO Y BARRA TIERRA  CALIDAD LEGRAND, SIEMENS, SQARED O SUPERIOR DE MARCA RECONOCIDA Y HOMOLOGADA POR EL CIDET</v>
          </cell>
          <cell r="C767" t="str">
            <v>Actividad</v>
          </cell>
          <cell r="D767" t="str">
            <v>UND</v>
          </cell>
          <cell r="E767">
            <v>868057</v>
          </cell>
        </row>
        <row r="768">
          <cell r="A768" t="str">
            <v>08B.103</v>
          </cell>
          <cell r="B768" t="str">
            <v>SUMINISTRO E INSTALACION DE TABLERO DE 12 CIRCUITOS 3F5H, CON PUERTA Y ESPACIO PARA TOTALIZADOR, BARRAJE PARA 200A BARRA NEUTRO Y BARRA TIERRA  CALIDAD LEGRAND, SIEMENS, SQARED O SUPERIOR DE MARCA RECONOCIDA Y HOMOLOGADA POR EL CIDET</v>
          </cell>
          <cell r="C768" t="str">
            <v>Actividad</v>
          </cell>
          <cell r="D768" t="str">
            <v>UND</v>
          </cell>
          <cell r="E768">
            <v>739811</v>
          </cell>
        </row>
        <row r="769">
          <cell r="A769" t="str">
            <v>08B.104</v>
          </cell>
          <cell r="B769" t="str">
            <v>SUMINISTRO E INSTALACION DE TABLERO DE 42 CIRCUITOS 3F5H, CON PUERTA. BARRAJE PARA 200A BARRA NEUTRO Y BARRA TIERRA  CALIDAD LEGRAND, SIEMENS, SQARED O SUPERIOR DE MARCA RECONOCIDA Y HOMOLOGADA POR EL CIDET</v>
          </cell>
          <cell r="C769" t="str">
            <v>Actividad</v>
          </cell>
          <cell r="D769" t="str">
            <v>UND</v>
          </cell>
          <cell r="E769">
            <v>1055048</v>
          </cell>
        </row>
        <row r="770">
          <cell r="A770" t="str">
            <v>08B.105</v>
          </cell>
          <cell r="B770" t="str">
            <v>SUMINISTRO E INSTALACION DE TABLERO DE 36 CIRCUITOS 3F5H, CON PUERTA. BARRAJE PARA 200A BARRA NEUTRO Y BARRA TIERRA  CALIDAD LEGRAND, SIEMENS, SQARED O SUPERIOR DE MARCA RECONOCIDA Y HOMOLOGADA POR EL CIDET</v>
          </cell>
          <cell r="C770" t="str">
            <v>Actividad</v>
          </cell>
          <cell r="D770" t="str">
            <v>UND</v>
          </cell>
          <cell r="E770">
            <v>965571</v>
          </cell>
        </row>
        <row r="771">
          <cell r="A771" t="str">
            <v>08B.106</v>
          </cell>
          <cell r="B771" t="str">
            <v>SUMINISTRO E INSTALACION DE TABLERO DE 30 CIRCUITOS 3F5H, CON PUERTA. BARRAJE PARA 200A BARRA NEUTRO Y BARRA TIERRA  CALIDAD LEGRAND, SIEMENS, SQARED O SUPERIOR DE MARCA RECONOCIDA Y HOMOLOGADA POR EL CIDET</v>
          </cell>
          <cell r="C771" t="str">
            <v>Actividad</v>
          </cell>
          <cell r="D771" t="str">
            <v>UND</v>
          </cell>
          <cell r="E771">
            <v>935485</v>
          </cell>
        </row>
        <row r="772">
          <cell r="A772" t="str">
            <v>08B.107</v>
          </cell>
          <cell r="B772" t="str">
            <v>SUMINISTRO E INSTALACION DE TABLERO DE 24 CIRCUITOS 3F5H, CON PUERTA. BARRAJE PARA 200A BARRA NEUTRO Y BARRA TIERRA  CALIDAD LEGRAND, SIEMENS, SQARED O SUPERIOR DE MARCA RECONOCIDA Y HOMOLOGADA POR EL CIDET</v>
          </cell>
          <cell r="C772" t="str">
            <v>Actividad</v>
          </cell>
          <cell r="D772" t="str">
            <v>UND</v>
          </cell>
          <cell r="E772">
            <v>733730</v>
          </cell>
        </row>
        <row r="773">
          <cell r="A773" t="str">
            <v>08B.108</v>
          </cell>
          <cell r="B773" t="str">
            <v>SUMINISTRO E INSTALACION DE TABLERO DE 18 CIRCUITOS 3F5H, CON PUERTA. BARRAJE PARA 200A BARRA NEUTRO Y BARRA TIERRA  CALIDAD LEGRAND, SIEMENS, SQARED O SUPERIOR DE MARCA RECONOCIDA Y HOMOLOGADA POR EL CIDET</v>
          </cell>
          <cell r="C773" t="str">
            <v>Actividad</v>
          </cell>
          <cell r="D773" t="str">
            <v>UND</v>
          </cell>
          <cell r="E773">
            <v>573721</v>
          </cell>
        </row>
        <row r="774">
          <cell r="A774" t="str">
            <v>08B.109</v>
          </cell>
          <cell r="B774" t="str">
            <v>SUMINISTRO E INSTALACION DE TABLERO DE 12 CIRCUITOS 3F5H, CON PUERTA. BARRAJE PARA 200A BARRA NEUTRO Y BARRA TIERRA  CALIDAD LEGRAND, SIEMENS, SQARED O SUPERIOR DE MARCA RECONOCIDA Y HOMOLOGADA POR EL CIDET</v>
          </cell>
          <cell r="C774" t="str">
            <v>Actividad</v>
          </cell>
          <cell r="D774" t="str">
            <v>UND</v>
          </cell>
          <cell r="E774">
            <v>483593</v>
          </cell>
        </row>
        <row r="775">
          <cell r="A775" t="str">
            <v>08B.110</v>
          </cell>
          <cell r="B775" t="str">
            <v>SUMINISTRO E INSTALACION DE TABLERO DE 18 CIRCUITOS 2F4H, CON PUERTA. BARRAJE PARA 200A BARRA NEUTRO Y BARRA TIERRA  CALIDAD LEGRAND, SIEMENS, SQARED O SUPERIOR DE MARCA RECONOCIDA Y HOMOLOGADA POR EL CIDET</v>
          </cell>
          <cell r="C775" t="str">
            <v>Actividad</v>
          </cell>
          <cell r="D775" t="str">
            <v>UND</v>
          </cell>
          <cell r="E775">
            <v>503764</v>
          </cell>
        </row>
        <row r="776">
          <cell r="A776" t="str">
            <v>08B.111</v>
          </cell>
          <cell r="B776" t="str">
            <v>SUMINISTRO E INSTALACION DE TABLERO DE 12 CIRCUITOS 2F4H, CON PUERTA. BARRAJE PARA 200A BARRA NEUTRO Y BARRA TIERRA  CALIDAD LEGRAND, SIEMENS, SQARED O SUPERIOR DE MARCA RECONOCIDA Y HOMOLOGADA POR EL CIDET</v>
          </cell>
          <cell r="C776" t="str">
            <v>Actividad</v>
          </cell>
          <cell r="D776" t="str">
            <v>UND</v>
          </cell>
          <cell r="E776">
            <v>581212</v>
          </cell>
        </row>
        <row r="777">
          <cell r="A777" t="str">
            <v>08B.112</v>
          </cell>
          <cell r="B777" t="str">
            <v>SUMINISTRO E INSTALACION DE TABLERO DE 8 CIRCUITOS 2F4H, CON PUERTA. BARRAJE PARA 200A BARRA NEUTRO Y BARRA TIERRA  CALIDAD LEGRAND, SIEMENS, SQARED O SUPERIOR DE MARCA RECONOCIDA Y HOMOLOGADA POR EL CIDET</v>
          </cell>
          <cell r="C777" t="str">
            <v>Actividad</v>
          </cell>
          <cell r="D777" t="str">
            <v>UND</v>
          </cell>
          <cell r="E777">
            <v>299385</v>
          </cell>
        </row>
        <row r="778">
          <cell r="A778" t="str">
            <v>08B.113</v>
          </cell>
          <cell r="B778" t="str">
            <v>SUMINISTRO E INSTALACION DE TABLERO DE 12 CIRCUITOS 1F3H. BARRAJE PARA 75A BARRA NEUTRO Y BARRA TIERRA  CALIDAD LEGRAND, SIEMENS, SQARED O SUPERIOR DE MARCA RECONOCIDA Y HOMOLOGADA POR EL CIDET</v>
          </cell>
          <cell r="C778" t="str">
            <v>Actividad</v>
          </cell>
          <cell r="D778" t="str">
            <v>UND</v>
          </cell>
          <cell r="E778">
            <v>333742</v>
          </cell>
        </row>
        <row r="779">
          <cell r="A779" t="str">
            <v>08B.114</v>
          </cell>
          <cell r="B779" t="str">
            <v>SUMINISTRO E INSTALACION DE TABLERO DE 8 CIRCUITOS 1F3H. BARRAJE PARA 75A BARRA NEUTRO Y BARRA TIERRA  CALIDAD LEGRAND, SIEMENS, SQARED O SUPERIOR DE MARCA RECONOCIDA Y HOMOLOGADA POR EL CIDET</v>
          </cell>
          <cell r="C779" t="str">
            <v>Actividad</v>
          </cell>
          <cell r="D779" t="str">
            <v>UND</v>
          </cell>
          <cell r="E779">
            <v>246754</v>
          </cell>
        </row>
        <row r="780">
          <cell r="A780" t="str">
            <v>08B.115</v>
          </cell>
          <cell r="B780" t="str">
            <v>SUMINISTRO E INSTALACION DE TABLERO DE 6 CIRCUITOS 1F3H. BARRAJE PARA 75A BARRA NEUTRO Y BARRA TIERRA  CALIDAD LEGRAND, SIEMENS, SQARED O SUPERIOR DE MARCA RECONOCIDA Y HOMOLOGADA POR EL CIDET</v>
          </cell>
          <cell r="C780" t="str">
            <v>Actividad</v>
          </cell>
          <cell r="D780" t="str">
            <v>UND</v>
          </cell>
          <cell r="E780">
            <v>227195</v>
          </cell>
        </row>
        <row r="781">
          <cell r="A781" t="str">
            <v>08B.116</v>
          </cell>
          <cell r="B781" t="str">
            <v>SUMINISTRO E INSTALACION DE INTERRUPTOR ENCHUFABLE 1X20A. CALIDAD LEGRAND, SIEMENS, SQARED O SUPERIOR DE MARCA RECONOCIDA Y HOMOLOGADA POR EL CIDET</v>
          </cell>
          <cell r="C781" t="str">
            <v>Actividad</v>
          </cell>
          <cell r="D781" t="str">
            <v>UND</v>
          </cell>
          <cell r="E781">
            <v>20359</v>
          </cell>
        </row>
        <row r="782">
          <cell r="A782" t="str">
            <v>08B.117</v>
          </cell>
          <cell r="B782" t="str">
            <v>SUMINISTRO E INSTALACION DE INTERRUPTOR ATORNILLABLE 1X20A. CALIDAD LEGRAND, SIEMENS, SQARED O SUPERIOR DE MARCA RECONOCIDA Y HOMOLOGADA POR EL CIDET</v>
          </cell>
          <cell r="C782" t="str">
            <v>Actividad</v>
          </cell>
          <cell r="D782" t="str">
            <v>UND</v>
          </cell>
          <cell r="E782">
            <v>31865</v>
          </cell>
        </row>
        <row r="783">
          <cell r="A783" t="str">
            <v>08B.118</v>
          </cell>
          <cell r="B783" t="str">
            <v>SUMINISTRO E INSTALACION DE INTERRUPTOR ENCHUFABLE 1X30A. CALIDAD LEGRAND, SIEMENS, SQARED O SUPERIOR DE MARCA RECONOCIDA Y HOMOLOGADA POR EL CIDET</v>
          </cell>
          <cell r="C783" t="str">
            <v>Actividad</v>
          </cell>
          <cell r="D783" t="str">
            <v>UND</v>
          </cell>
          <cell r="E783">
            <v>17724</v>
          </cell>
        </row>
        <row r="784">
          <cell r="A784" t="str">
            <v>08B.119</v>
          </cell>
          <cell r="B784" t="str">
            <v>SUMINISTRO E INSTALACION DE INTERRUPTOR ATORNILLABLE 1X30A. CALIDAD LEGRAND, SIEMENS, SQARED O SUPERIOR DE MARCA RECONOCIDA Y HOMOLOGADA POR EL CIDET</v>
          </cell>
          <cell r="C784" t="str">
            <v>Actividad</v>
          </cell>
          <cell r="D784" t="str">
            <v>UND</v>
          </cell>
          <cell r="E784">
            <v>31865</v>
          </cell>
        </row>
        <row r="785">
          <cell r="A785" t="str">
            <v>08B.120</v>
          </cell>
          <cell r="B785" t="str">
            <v>SUMINISTRO E INSTALACION DE INTERRUPTOR ENCHUFABLE 1X40A. CALIDAD LEGRAND, SIEMENS, SQARED O SUPERIOR DE MARCA RECONOCIDA Y HOMOLOGADA POR EL CIDET</v>
          </cell>
          <cell r="C785" t="str">
            <v>Actividad</v>
          </cell>
          <cell r="D785" t="str">
            <v>UND</v>
          </cell>
          <cell r="E785">
            <v>17724</v>
          </cell>
        </row>
        <row r="786">
          <cell r="A786" t="str">
            <v>08B.121</v>
          </cell>
          <cell r="B786" t="str">
            <v>SUMINISTRO E INSTALACION DE INTERRUPTOR ATORNILLABLE 1X40A. CALIDAD LEGRAND, SIEMENS, SQARED O SUPERIOR DE MARCA RECONOCIDA Y HOMOLOGADA POR EL CIDET</v>
          </cell>
          <cell r="C786" t="str">
            <v>Actividad</v>
          </cell>
          <cell r="D786" t="str">
            <v>UND</v>
          </cell>
          <cell r="E786">
            <v>39393</v>
          </cell>
        </row>
        <row r="787">
          <cell r="A787" t="str">
            <v>08B.122</v>
          </cell>
          <cell r="B787" t="str">
            <v>SUMINISTRO E INSTALACION DE INTERRUPTOR ENCHUFABLE 1X50A. CALIDAD LEGRAND, SIEMENS, SQARED O SUPERIOR DE MARCA RECONOCIDA Y HOMOLOGADA POR EL CIDET</v>
          </cell>
          <cell r="C787" t="str">
            <v>Actividad</v>
          </cell>
          <cell r="D787" t="str">
            <v>UND</v>
          </cell>
          <cell r="E787">
            <v>24381</v>
          </cell>
        </row>
        <row r="788">
          <cell r="A788" t="str">
            <v>08B.123</v>
          </cell>
          <cell r="B788" t="str">
            <v>SUMINISTRO E INSTALACION DE INTERRUPTOR ATORNILLABLE 1X50A. CALIDAD LEGRAND, SIEMENS, SQARED O SUPERIOR DE MARCA RECONOCIDA Y HOMOLOGADA POR EL CIDET</v>
          </cell>
          <cell r="C788" t="str">
            <v>Actividad</v>
          </cell>
          <cell r="D788" t="str">
            <v>UND</v>
          </cell>
          <cell r="E788">
            <v>39393</v>
          </cell>
        </row>
        <row r="789">
          <cell r="A789" t="str">
            <v>08B.124</v>
          </cell>
          <cell r="B789" t="str">
            <v>SUMINISTRO E INSTALACION DE INTERRUPTOR ENCHUFABLE 1X60A. CALIDAD LEGRAND, SIEMENS, SQARED O SUPERIOR DE MARCA RECONOCIDA Y HOMOLOGADA POR EL CIDET</v>
          </cell>
          <cell r="C789" t="str">
            <v>Actividad</v>
          </cell>
          <cell r="D789" t="str">
            <v>ML</v>
          </cell>
          <cell r="E789">
            <v>21545</v>
          </cell>
        </row>
        <row r="790">
          <cell r="A790" t="str">
            <v>08B.125</v>
          </cell>
          <cell r="B790" t="str">
            <v>SUMINISTRO E INSTALACION DE INTERRUPTOR ATORNILLABLE 1X60A. CALIDAD LEGRAND, SIEMENS, SQARED O SUPERIOR DE MARCA RECONOCIDA Y HOMOLOGADA POR EL CIDET</v>
          </cell>
          <cell r="C790" t="str">
            <v>Actividad</v>
          </cell>
          <cell r="D790" t="str">
            <v>UND</v>
          </cell>
          <cell r="E790">
            <v>42548</v>
          </cell>
        </row>
        <row r="791">
          <cell r="A791" t="str">
            <v>08B.126</v>
          </cell>
          <cell r="B791" t="str">
            <v>SUMINISTRO E INSTALACION DE INTERRUPTOR ENCHUFABLE 2X20A. CALIDAD LEGRAND, SIEMENS, SQARED O SUPERIOR DE MARCA RECONOCIDA Y HOMOLOGADA POR EL CIDET</v>
          </cell>
          <cell r="C791" t="str">
            <v>Actividad</v>
          </cell>
          <cell r="D791" t="str">
            <v>UND</v>
          </cell>
          <cell r="E791">
            <v>36219</v>
          </cell>
        </row>
        <row r="792">
          <cell r="A792" t="str">
            <v>08B.127</v>
          </cell>
          <cell r="B792" t="str">
            <v>SUMINISTRO E INSTALACION DE INTERRUPTOR ATORNILLABLE 2X20A. CALIDAD LEGRAND, SIEMENS, SQARED O SUPERIOR DE MARCA RECONOCIDA Y HOMOLOGADA POR EL CIDET</v>
          </cell>
          <cell r="C792" t="str">
            <v>Actividad</v>
          </cell>
          <cell r="D792" t="str">
            <v>UND</v>
          </cell>
          <cell r="E792">
            <v>65091</v>
          </cell>
        </row>
        <row r="793">
          <cell r="A793" t="str">
            <v>08B.128</v>
          </cell>
          <cell r="B793" t="str">
            <v>SUMINISTRO E INSTALACION DE INTERRUPTOR ENCHUFABLE 2X30A. CALIDAD LEGRAND, SIEMENS, SQARED O SUPERIOR DE MARCA RECONOCIDA Y HOMOLOGADA POR EL CIDET. INCLUYE FORMADO DE CABLE, PEINADA EN EL TABLERO Y MARCACIÓN DE CIRCUITOS</v>
          </cell>
          <cell r="C793" t="str">
            <v>Actividad</v>
          </cell>
          <cell r="D793" t="str">
            <v>UND</v>
          </cell>
          <cell r="E793">
            <v>54205</v>
          </cell>
        </row>
        <row r="794">
          <cell r="A794" t="str">
            <v>08B.129</v>
          </cell>
          <cell r="B794" t="str">
            <v>SUMINISTRO E INSTALACION DE INTERRUPTOR ATORNILLABLE 2X30A. CALIDAD LEGRAND, SIEMENS, SQARED O SUPERIOR DE MARCA RECONOCIDA Y HOMOLOGADA POR EL CIDET</v>
          </cell>
          <cell r="C794" t="str">
            <v>Actividad</v>
          </cell>
          <cell r="D794" t="str">
            <v>UND</v>
          </cell>
          <cell r="E794">
            <v>65091</v>
          </cell>
        </row>
        <row r="795">
          <cell r="A795" t="str">
            <v>08B.130</v>
          </cell>
          <cell r="B795" t="str">
            <v>SUMINISTRO E INSTALACION DE INTERRUPTOR ENCHUFABLE 2X40A. CALIDAD LEGRAND, SIEMENS, SQARED O SUPERIOR DE MARCA RECONOCIDA Y HOMOLOGADA POR EL CIDET</v>
          </cell>
          <cell r="C795" t="str">
            <v>Actividad</v>
          </cell>
          <cell r="D795" t="str">
            <v>UND</v>
          </cell>
          <cell r="E795">
            <v>41548</v>
          </cell>
        </row>
        <row r="796">
          <cell r="A796" t="str">
            <v>08B.131</v>
          </cell>
          <cell r="B796" t="str">
            <v>SUMINISTRO E INSTALACION DE INTERRUPTOR ATORNILLABLE 2X40A. CALIDAD LEGRAND, SIEMENS, SQARED O SUPERIOR DE MARCA RECONOCIDA Y HOMOLOGADA POR EL CIDET</v>
          </cell>
          <cell r="C796" t="str">
            <v>Actividad</v>
          </cell>
          <cell r="D796" t="str">
            <v>UND</v>
          </cell>
          <cell r="E796">
            <v>77904</v>
          </cell>
        </row>
        <row r="797">
          <cell r="A797" t="str">
            <v>08B.132</v>
          </cell>
          <cell r="B797" t="str">
            <v>SUMINISTRO E INSTALACION DE INTERRUPTOR ENCHUFABLE 2X50A. CALIDAD LEGRAND, SIEMENS, SQARED O SUPERIOR DE MARCA RECONOCIDA Y HOMOLOGADA POR EL CIDET</v>
          </cell>
          <cell r="C797" t="str">
            <v>Actividad</v>
          </cell>
          <cell r="D797" t="str">
            <v>UND</v>
          </cell>
          <cell r="E797">
            <v>41584</v>
          </cell>
        </row>
        <row r="798">
          <cell r="A798" t="str">
            <v>08B.133</v>
          </cell>
          <cell r="B798" t="str">
            <v>SUMINISTRO E INSTALACION DE INTERRUPTOR ATORNILLABLE 2X50A. CALIDAD LEGRAND, SIEMENS, SQARED O SUPERIOR DE MARCA RECONOCIDA Y HOMOLOGADA POR EL CIDET</v>
          </cell>
          <cell r="C798" t="str">
            <v>Actividad</v>
          </cell>
          <cell r="D798" t="str">
            <v>UND</v>
          </cell>
          <cell r="E798">
            <v>80385</v>
          </cell>
        </row>
        <row r="799">
          <cell r="A799" t="str">
            <v>08B.134</v>
          </cell>
          <cell r="B799" t="str">
            <v>SUMINISTRO E INSTALACION DE INTERRUPTOR ENCHUFABLE 2X60A. CALIDAD LEGRAND, SIEMENS, SQARED O SUPERIOR DE MARCA RECONOCIDA Y HOMOLOGADA POR EL CIDET</v>
          </cell>
          <cell r="C799" t="str">
            <v>Actividad</v>
          </cell>
          <cell r="D799" t="str">
            <v>UND</v>
          </cell>
          <cell r="E799">
            <v>41584</v>
          </cell>
        </row>
        <row r="800">
          <cell r="A800" t="str">
            <v>08B.135</v>
          </cell>
          <cell r="B800" t="str">
            <v>SUMINISTRO E INSTALACION DE INTERRUPTOR ATORNILLABLE 2X60A. CALIDAD LEGRAND, SIEMENS, SQARED O SUPERIOR DE MARCA RECONOCIDA Y HOMOLOGADA POR EL CIDET</v>
          </cell>
          <cell r="C800" t="str">
            <v>Actividad</v>
          </cell>
          <cell r="D800" t="str">
            <v>UND</v>
          </cell>
          <cell r="E800">
            <v>87387</v>
          </cell>
        </row>
        <row r="801">
          <cell r="A801" t="str">
            <v>08B.136</v>
          </cell>
          <cell r="B801" t="str">
            <v>SUMINISTRO E INSTALACION DE INTERRUPTOR ENCHUFABLE 3X20A. CALIDAD LEGRAND, SIEMENS, SQARED O SUPERIOR DE MARCA RECONOCIDA Y HOMOLOGADA POR EL CIDET</v>
          </cell>
          <cell r="C801" t="str">
            <v>Actividad</v>
          </cell>
          <cell r="D801" t="str">
            <v>UND</v>
          </cell>
          <cell r="E801">
            <v>82419</v>
          </cell>
        </row>
        <row r="802">
          <cell r="A802" t="str">
            <v>08B.137</v>
          </cell>
          <cell r="B802" t="str">
            <v>SUMINISTRO E INSTALACION DE INTERRUPTOR ATORNILLABLE 3X20A. CALIDAD LEGRAND, SIEMENS, SQARED O SUPERIOR DE MARCA RECONOCIDA Y HOMOLOGADA POR EL CIDET</v>
          </cell>
          <cell r="C802" t="str">
            <v>Actividad</v>
          </cell>
          <cell r="D802" t="str">
            <v>UND</v>
          </cell>
          <cell r="E802">
            <v>131501</v>
          </cell>
        </row>
        <row r="803">
          <cell r="A803" t="str">
            <v>08B.138</v>
          </cell>
          <cell r="B803" t="str">
            <v>SUMINISTRO E INSTALACION DE INTERRUPTOR ENCHUFABLE 3X30A. CALIDAD LEGRAND, SIEMENS, SQARED O SUPERIOR DE MARCA RECONOCIDA Y HOMOLOGADA POR EL CIDET</v>
          </cell>
          <cell r="C803" t="str">
            <v>Actividad</v>
          </cell>
          <cell r="D803" t="str">
            <v>UND</v>
          </cell>
          <cell r="E803">
            <v>82461</v>
          </cell>
        </row>
        <row r="804">
          <cell r="A804" t="str">
            <v>08B.139</v>
          </cell>
          <cell r="B804" t="str">
            <v>SUMINISTRO E INSTALACION DE INTERRUPTOR ATORNILLABLE 3X30A. CALIDAD LEGRAND, SIEMENS, SQARED O SUPERIOR DE MARCA RECONOCIDA Y HOMOLOGADA POR EL CIDET</v>
          </cell>
          <cell r="C804" t="str">
            <v>Actividad</v>
          </cell>
          <cell r="D804" t="str">
            <v>UND</v>
          </cell>
          <cell r="E804">
            <v>90176</v>
          </cell>
        </row>
        <row r="805">
          <cell r="A805" t="str">
            <v>08B.140</v>
          </cell>
          <cell r="B805" t="str">
            <v>SUMINISTRO E INSTALACION DE INTERRUPTOR ENCHUFABLE 3X40A. CALIDAD LEGRAND, SIEMENS, SQARED O SUPERIOR DE MARCA RECONOCIDA Y HOMOLOGADA POR EL CIDET</v>
          </cell>
          <cell r="C805" t="str">
            <v>Actividad</v>
          </cell>
          <cell r="D805" t="str">
            <v>UND</v>
          </cell>
          <cell r="E805">
            <v>85847</v>
          </cell>
        </row>
        <row r="806">
          <cell r="A806" t="str">
            <v>08B.141</v>
          </cell>
          <cell r="B806" t="str">
            <v>SUMINISTRO E INSTALACION DE INTERRUPTOR ATORNILLABLE 3X40A. CALIDAD LEGRAND, SIEMENS, SQARED O SUPERIOR DE MARCA RECONOCIDA Y HOMOLOGADA POR EL CIDET</v>
          </cell>
          <cell r="C806" t="str">
            <v>Actividad</v>
          </cell>
          <cell r="D806" t="str">
            <v>UND</v>
          </cell>
          <cell r="E806">
            <v>90176</v>
          </cell>
        </row>
        <row r="807">
          <cell r="A807" t="str">
            <v>08B.142</v>
          </cell>
          <cell r="B807" t="str">
            <v>SUMINISTRO E INSTALACION DE INTERRUPTOR ENCHUFABLE 3X50A. CALIDAD LEGRAND, SIEMENS, SQARED O SUPERIOR DE MARCA RECONOCIDA Y HOMOLOGADA POR EL CIDET</v>
          </cell>
          <cell r="C807" t="str">
            <v>Actividad</v>
          </cell>
          <cell r="D807" t="str">
            <v>UND</v>
          </cell>
          <cell r="E807">
            <v>85847</v>
          </cell>
        </row>
        <row r="808">
          <cell r="A808" t="str">
            <v>08B.143</v>
          </cell>
          <cell r="B808" t="str">
            <v>SUMINISTRO E INSTALACION DE INTERRUPTOR ATORNILLABLE 3X50A. CALIDAD LEGRAND, SIEMENS, SQARED O SUPERIOR DE MARCA RECONOCIDA Y HOMOLOGADA POR EL CIDET</v>
          </cell>
          <cell r="C808" t="str">
            <v>Actividad</v>
          </cell>
          <cell r="D808" t="str">
            <v>UND</v>
          </cell>
          <cell r="E808">
            <v>87355</v>
          </cell>
        </row>
        <row r="809">
          <cell r="A809" t="str">
            <v>08B.144</v>
          </cell>
          <cell r="B809" t="str">
            <v>SUMINISTRO E INSTALACION DE INTERRUPTOR ENCHUFABLE 3X60A. CALIDAD LEGRAND, SIEMENS, SQARED O SUPERIOR DE MARCA RECONOCIDA Y HOMOLOGADA POR EL CIDET</v>
          </cell>
          <cell r="C809" t="str">
            <v>Actividad</v>
          </cell>
          <cell r="D809" t="str">
            <v>UND</v>
          </cell>
          <cell r="E809">
            <v>97627</v>
          </cell>
        </row>
        <row r="810">
          <cell r="A810" t="str">
            <v>08B.145</v>
          </cell>
          <cell r="B810" t="str">
            <v>SUMINISTRO E INSTALACION DE INTERRUPTOR ATORNILLABLE 3X60A. CALIDAD LEGRAND, SIEMENS, SQARED O SUPERIOR DE MARCA RECONOCIDA Y HOMOLOGADA POR EL CIDET</v>
          </cell>
          <cell r="C810" t="str">
            <v>Actividad</v>
          </cell>
          <cell r="D810" t="str">
            <v>UND</v>
          </cell>
          <cell r="E810">
            <v>87355</v>
          </cell>
        </row>
        <row r="811">
          <cell r="A811" t="str">
            <v>08B.146</v>
          </cell>
          <cell r="B811" t="str">
            <v>SUMINISTRO E INSTALACION DE INTERRUPTOR TRIPOLAR TIPO INDUSTRIAL CAJA MOLDEADA 3X20A; 25KA/240V. CALIDAD LEGRAND, SIEMENS, MERLIN GERIN O SUPERIOR DE MARCA RECONOCIDA Y HOMOLOGADA POR EL CIDET</v>
          </cell>
          <cell r="C811" t="str">
            <v>Actividad</v>
          </cell>
          <cell r="D811" t="str">
            <v>UND</v>
          </cell>
          <cell r="E811">
            <v>211149</v>
          </cell>
        </row>
        <row r="812">
          <cell r="A812" t="str">
            <v>08B.147</v>
          </cell>
          <cell r="B812" t="str">
            <v>SUMINISTRO E INSTALACION DE INTERRUPTOR TRIPOLAR TIPO INDUSTRIAL CAJA MOLDEADA 3X30A; 25KA/240V. CALIDAD LEGRAND, SIEMENS, MERLIN GERIN O SUPERIOR DE MARCA RECONOCIDA Y HOMOLOGADA POR EL CIDET</v>
          </cell>
          <cell r="C812" t="str">
            <v>Actividad</v>
          </cell>
          <cell r="D812" t="str">
            <v>UND</v>
          </cell>
          <cell r="E812">
            <v>213705</v>
          </cell>
        </row>
        <row r="813">
          <cell r="A813" t="str">
            <v>08B.148</v>
          </cell>
          <cell r="B813" t="str">
            <v>SUMINISTRO E INSTALACION DE INTERRUPTOR TRIPOLAR TIPO INDUSTRIAL CAJA MOLDEADA 3X40A; 25KA/240V. CALIDAD LEGRAND, SIEMENS, MERLIN GERIN O SUPERIOR DE MARCA RECONOCIDA Y HOMOLOGADA POR EL CIDET</v>
          </cell>
          <cell r="C813" t="str">
            <v>Actividad</v>
          </cell>
          <cell r="D813" t="str">
            <v>UND</v>
          </cell>
          <cell r="E813">
            <v>211149</v>
          </cell>
        </row>
        <row r="814">
          <cell r="A814" t="str">
            <v>08B.149</v>
          </cell>
          <cell r="B814" t="str">
            <v>SUMINISTRO E INSTALACION DE INTERRUPTOR TRIPOLAR TIPO INDUSTRIAL CAJA MOLDEADA 3X50A; 25KA/240V. CALIDAD LEGRAND, SIEMENS, MERLIN GERIN O SUPERIOR DE MARCA RECONOCIDA Y HOMOLOGADA POR EL CIDET</v>
          </cell>
          <cell r="C814" t="str">
            <v>Actividad</v>
          </cell>
          <cell r="D814" t="str">
            <v>UND</v>
          </cell>
          <cell r="E814">
            <v>211149</v>
          </cell>
        </row>
        <row r="815">
          <cell r="A815" t="str">
            <v>08B.150</v>
          </cell>
          <cell r="B815" t="str">
            <v>SUMINISTRO E INSTALACION DE INTERRUPTOR TRIPOLAR TIPO INDUSTRIAL CAJA MOLDEADA 3X60A; 25KA/240V. CALIDAD LEGRAND, SIEMENS, MERLIN GERIN O SUPERIOR DE MARCA RECONOCIDA Y HOMOLOGADA POR EL CIDET</v>
          </cell>
          <cell r="C815" t="str">
            <v>Actividad</v>
          </cell>
          <cell r="D815" t="str">
            <v>UND</v>
          </cell>
          <cell r="E815">
            <v>211149</v>
          </cell>
        </row>
        <row r="816">
          <cell r="A816" t="str">
            <v>08B.151</v>
          </cell>
          <cell r="B816" t="str">
            <v>SUMINISTRO E INSTALACION DE INTERRUPTOR TRIPOLAR TIPO INDUSTRIAL CAJA MOLDEADA 3X80A; 25KA/240V. CALIDAD LEGRAND, SIEMENS, MERLIN GERIN O SUPERIOR DE MARCA RECONOCIDA Y HOMOLOGADA POR EL CIDET</v>
          </cell>
          <cell r="C816" t="str">
            <v>Actividad</v>
          </cell>
          <cell r="D816" t="str">
            <v>UND</v>
          </cell>
          <cell r="E816">
            <v>211149</v>
          </cell>
        </row>
        <row r="817">
          <cell r="A817" t="str">
            <v>08B.152</v>
          </cell>
          <cell r="B817" t="str">
            <v>SUMINISTRO E INSTALACION DE INTERRUPTOR TRIPOLAR TIPO INDUSTRIAL CAJA MOLDEADA 3X100A; 25KA/240V. CALIDAD LEGRAND, SIEMENS, MERLIN GERIN O SUPERIOR DE MARCA RECONOCIDA Y HOMOLOGADA POR EL CIDET</v>
          </cell>
          <cell r="C817" t="str">
            <v>Actividad</v>
          </cell>
          <cell r="D817" t="str">
            <v>UND</v>
          </cell>
          <cell r="E817">
            <v>410778</v>
          </cell>
        </row>
        <row r="818">
          <cell r="A818" t="str">
            <v>08B.153</v>
          </cell>
          <cell r="B818" t="str">
            <v>SUMINISTRO E INSTALACION DE INTERRUPTOR TRIPOLAR TIPO INDUSTRIAL CAJA MOLDEADA 3X125A; 50KA/240V. CALIDAD LEGRAND, SIEMENS, MERLIN GERIN O SUPERIOR DE MARCA RECONOCIDA Y HOMOLOGADA POR EL CIDET</v>
          </cell>
          <cell r="C818" t="str">
            <v>Actividad</v>
          </cell>
          <cell r="D818" t="str">
            <v>UND</v>
          </cell>
          <cell r="E818">
            <v>510487</v>
          </cell>
        </row>
        <row r="819">
          <cell r="A819" t="str">
            <v>08B.154</v>
          </cell>
          <cell r="B819" t="str">
            <v>SUMINISTRO E INSTALACION DE INTERRUPTOR TRIPOLAR TIPO INDUSTRIAL CAJA MOLDEADA 3X150A; 50KA/240V. CALIDAD LEGRAND, SIEMENS, MERLIN GERIN O SUPERIOR DE MARCA RECONOCIDA Y HOMOLOGADA POR EL CIDET</v>
          </cell>
          <cell r="C819" t="str">
            <v>Actividad</v>
          </cell>
          <cell r="D819" t="str">
            <v>UND</v>
          </cell>
          <cell r="E819">
            <v>612075</v>
          </cell>
        </row>
        <row r="820">
          <cell r="A820" t="str">
            <v>08B.155</v>
          </cell>
          <cell r="B820" t="str">
            <v>SUMINISTRO E INSTALACION DE INTERRUPTOR TRIPOLAR TIPO INDUSTRIAL CAJA MOLDEADA 3X175A; 50KA/240V. CALIDAD LEGRAND, SIEMENS, MERLIN GERIN O SUPERIOR DE MARCA RECONOCIDA Y HOMOLOGADA POR EL CIDET</v>
          </cell>
          <cell r="C820" t="str">
            <v>Actividad</v>
          </cell>
          <cell r="D820" t="str">
            <v>UND</v>
          </cell>
          <cell r="E820">
            <v>730694</v>
          </cell>
        </row>
        <row r="821">
          <cell r="A821" t="str">
            <v>08B.156</v>
          </cell>
          <cell r="B821" t="str">
            <v>SUMINISTRO E INSTALACION DE INTERRUPTOR TRIPOLAR TIPO INDUSTRIAL CAJA MOLDEADA 3X200A; 50KA/240V. CALIDAD LEGRAND, SIEMENS, MERLIN GERIN O SUPERIOR DE MARCA RECONOCIDA Y HOMOLOGADA POR EL CIDET</v>
          </cell>
          <cell r="C821" t="str">
            <v>Actividad</v>
          </cell>
          <cell r="D821" t="str">
            <v>UND</v>
          </cell>
          <cell r="E821">
            <v>626796</v>
          </cell>
        </row>
        <row r="822">
          <cell r="A822" t="str">
            <v>08B.157</v>
          </cell>
          <cell r="B822" t="str">
            <v>SUMINISTRO E INSTALACION DE INTERRUPTOR TRIPOLAR TIPO INDUSTRIAL CAJA MOLDEADA 3X250A; 50KA/240V. CALIDAD LEGRAND, SIEMENS, MERLIN GERIN O SUPERIOR DE MARCA RECONOCIDA Y HOMOLOGADA POR EL CIDET</v>
          </cell>
          <cell r="C822" t="str">
            <v>Actividad</v>
          </cell>
          <cell r="D822" t="str">
            <v>UND</v>
          </cell>
          <cell r="E822">
            <v>935514</v>
          </cell>
        </row>
        <row r="823">
          <cell r="A823" t="str">
            <v>08B.158</v>
          </cell>
          <cell r="B823" t="str">
            <v>SUMINISTRO E INSTALACION DE INTERRUPTOR TRIPOLAR TIPO INDUSTRIAL CAJA MOLDEADA 3X300A; 50KA/240V. CALIDAD LEGRAND, SIEMENS, MERLIN GERIN O SUPERIOR DE MARCA RECONOCIDA Y HOMOLOGADA POR EL CIDET</v>
          </cell>
          <cell r="C823" t="str">
            <v>Actividad</v>
          </cell>
          <cell r="D823" t="str">
            <v>UND</v>
          </cell>
          <cell r="E823">
            <v>1841157</v>
          </cell>
        </row>
        <row r="824">
          <cell r="A824" t="str">
            <v>08B.159</v>
          </cell>
          <cell r="B824" t="str">
            <v>SUMINISTRO E INSTALACION DE INTERRUPTOR TRIPOLAR TIPO INDUSTRIAL CAJA MOLDEADA 3X350A; 50KA/240V. CALIDAD LEGRAND, SIEMENS, MERLIN GERIN O SUPERIOR DE MARCA RECONOCIDA Y HOMOLOGADA POR EL CIDET</v>
          </cell>
          <cell r="C824" t="str">
            <v>Actividad</v>
          </cell>
          <cell r="D824" t="str">
            <v>UND</v>
          </cell>
          <cell r="E824">
            <v>1298933</v>
          </cell>
        </row>
        <row r="825">
          <cell r="A825" t="str">
            <v>08B.160</v>
          </cell>
          <cell r="B825" t="str">
            <v>SUMINISTRO E INSTALACION DE INTERRUPTOR TRIPOLAR TIPO INDUSTRIAL CAJA MOLDEADA 3X400A; 50KA/240V. CALIDAD LEGRAND, SIEMENS, MERLIN GERIN O SUPERIOR DE MARCA RECONOCIDA Y HOMOLOGADA POR EL CIDET</v>
          </cell>
          <cell r="C825" t="str">
            <v>Actividad</v>
          </cell>
          <cell r="D825" t="str">
            <v>UND</v>
          </cell>
          <cell r="E825">
            <v>1186429</v>
          </cell>
        </row>
        <row r="826">
          <cell r="A826" t="str">
            <v>08B.161</v>
          </cell>
          <cell r="B826" t="str">
            <v>SUMINISTRO E INSTALACION DE INTERRUPTOR TRIPOLAR TIPO INDUSTRIAL CAJA MOLDEADA. REGULABLE 3X250A; 85KA/240V. CALIDAD LEGRAND, SIEMENS, MERLIN GERIN O SUPERIOR DE MARCA RECONOCIDA Y HOMOLOGADA POR EL CIDET</v>
          </cell>
          <cell r="C826" t="str">
            <v>Actividad</v>
          </cell>
          <cell r="D826" t="str">
            <v>UND</v>
          </cell>
          <cell r="E826">
            <v>1609652</v>
          </cell>
        </row>
        <row r="827">
          <cell r="A827" t="str">
            <v>08B.162</v>
          </cell>
          <cell r="B827" t="str">
            <v>SUMINISTRO E INSTALACION DE INTERRUPTOR TRIPOLAR TIPO INDUSTRIAL CAJA MOLDEADA. REGULABLE 3X400A; 85KA/240V. CALIDAD LEGRAND, SIEMENS, MERLIN GERIN O SUPERIOR DE MARCA RECONOCIDA Y HOMOLOGADA POR EL CIDET</v>
          </cell>
          <cell r="C827" t="str">
            <v>Actividad</v>
          </cell>
          <cell r="D827" t="str">
            <v>UND</v>
          </cell>
          <cell r="E827">
            <v>3042218</v>
          </cell>
        </row>
        <row r="828">
          <cell r="A828" t="str">
            <v>08B.163</v>
          </cell>
          <cell r="B828" t="str">
            <v>SUMINISTRO E INSTALACION DE INTERRUPTOR TRIPOLAR TIPO INDUSTRIAL CAJA MOLDEADA. REGULABLE 3X600A; 85KA/240V. CALIDAD LEGRAND, SIEMENS, MERLIN GERIN O SUPERIOR DE MARCA RECONOCIDA Y HOMOLOGADA POR EL CIDET</v>
          </cell>
          <cell r="C828" t="str">
            <v>Actividad</v>
          </cell>
          <cell r="D828" t="str">
            <v>UND</v>
          </cell>
          <cell r="E828">
            <v>5246953</v>
          </cell>
        </row>
        <row r="829">
          <cell r="A829" t="str">
            <v>08B.164</v>
          </cell>
          <cell r="B829" t="str">
            <v>SUMINISTRO E INSTALACION DE INTERRUPTOR TRIPOLAR TIPO INDUSTRIAL CAJA MOLDEADA. REGULABLE 3X800A; 50KA/240V. CALIDAD LEGRAND, SIEMENS, MERLIN GERIN O SUPERIOR DE MARCA RECONOCIDA Y HOMOLOGADA POR EL CIDET</v>
          </cell>
          <cell r="C829" t="str">
            <v>Actividad</v>
          </cell>
          <cell r="D829" t="str">
            <v>UND</v>
          </cell>
          <cell r="E829">
            <v>373959</v>
          </cell>
        </row>
        <row r="830">
          <cell r="A830" t="str">
            <v>08B.165</v>
          </cell>
          <cell r="B830" t="str">
            <v>SUMINISTRO E INSTALACION DE INTERRUPTOR TRIPOLAR TIPO INDUSTRIAL CAJA MOLDEADA. REGULABLE 3X1000A; 50KA/240V. CALIDAD LEGRAND, SIEMENS, MERLIN GERIN O SUPERIOR DE MARCA RECONOCIDA Y HOMOLOGADA POR EL CIDET</v>
          </cell>
          <cell r="C830" t="str">
            <v>Actividad</v>
          </cell>
          <cell r="D830" t="str">
            <v>UND</v>
          </cell>
          <cell r="E830">
            <v>415386</v>
          </cell>
        </row>
        <row r="831">
          <cell r="A831" t="str">
            <v>08B.166</v>
          </cell>
          <cell r="B831" t="str">
            <v>SUMINISTRO E INSTALACION DE INTERRUPTOR TRIPOLAR TIPO INDUSTRIAL CAJA MOLDEADA. REGULABLE 3X1250A; 50KA/240V. CALIDAD LEGRAND, SIEMENS, MERLIN GERIN O SUPERIOR DE MARCA RECONOCIDA Y HOMOLOGADA POR EL CIDET</v>
          </cell>
          <cell r="C831" t="str">
            <v>Actividad</v>
          </cell>
          <cell r="D831" t="str">
            <v>UND</v>
          </cell>
          <cell r="E831">
            <v>911173</v>
          </cell>
        </row>
        <row r="832">
          <cell r="A832" t="str">
            <v>08B.167</v>
          </cell>
          <cell r="B832" t="str">
            <v>SUMINISTRO E INSTALACION DE INTERRUPTOR TRIPOLAR TIPO INDUSTRIAL CAJA MOLDEADA. REGULABLE 3X1600A; 50KA/240V. CALIDAD LEGRAND, SIEMENS, MERLIN GERIN O SUPERIOR DE MARCA RECONOCIDA Y HOMOLOGADA POR EL CIDET</v>
          </cell>
          <cell r="C832" t="str">
            <v>Actividad</v>
          </cell>
          <cell r="D832" t="str">
            <v>UND</v>
          </cell>
          <cell r="E832">
            <v>377021</v>
          </cell>
        </row>
        <row r="833">
          <cell r="A833" t="str">
            <v>08B.168</v>
          </cell>
          <cell r="B833" t="str">
            <v>SUMINISTRO E INSTALACION DE INTERRUPTOR TRIPOLAR INDUSTRIAL TIPO ABIERTO. REGULABLE 3X1600A; 65KA/240V. CALIDAD LEGRAND, SIEMENS, MERLIN GERIN O SUPERIOR DE MARCA RECONOCIDA Y HOMOLOGADA POR EL CIDET</v>
          </cell>
          <cell r="C833" t="str">
            <v>Actividad</v>
          </cell>
          <cell r="D833" t="str">
            <v>UND</v>
          </cell>
          <cell r="E833">
            <v>19618179</v>
          </cell>
        </row>
        <row r="834">
          <cell r="A834" t="str">
            <v>08B.169</v>
          </cell>
          <cell r="B834" t="str">
            <v>SUMINISTRO E INSTALACION DE INTERRUPTOR TRIPOLAR INDUSTRIAL TIPO ABIERTO. REGULABLE 3X2000A; 65KA/240V. CALIDAD LEGRAND, SIEMENS, MERLIN GERIN O SUPERIOR DE MARCA RECONOCIDA Y HOMOLOGADA POR EL CIDET</v>
          </cell>
          <cell r="C834" t="str">
            <v>Actividad</v>
          </cell>
          <cell r="D834" t="str">
            <v>UND</v>
          </cell>
          <cell r="E834">
            <v>58496998</v>
          </cell>
        </row>
        <row r="835">
          <cell r="A835" t="str">
            <v>08B.170</v>
          </cell>
          <cell r="B835" t="str">
            <v>SUMINISTRO E INSTALACION DE INTERRUPTOR TRIPOLAR INDUSTRIAL TIPO ABIERTO. REGULABLE 3X2500A; 65KA/240V. CALIDAD LEGRAND, SIEMENS, MERLIN GERIN O SUPERIOR DE MARCA RECONOCIDA Y HOMOLOGADA POR EL CIDET</v>
          </cell>
          <cell r="C835" t="str">
            <v>Actividad</v>
          </cell>
          <cell r="D835" t="str">
            <v>UND</v>
          </cell>
          <cell r="E835">
            <v>31523666</v>
          </cell>
        </row>
        <row r="836">
          <cell r="A836" t="str">
            <v>08B.171</v>
          </cell>
          <cell r="B836" t="str">
            <v>SUMINISTRO E INSTALACION DE INTERRUPTOR TRIPOLAR INDUSTRIAL TIPO ABIERTO. REGULABLE 3X3200A; 65KA/240V. CALIDAD LEGRAND, SIEMENS, MERLIN GERIN O SUPERIOR DE MARCA RECONOCIDA Y HOMOLOGADA POR EL CIDET</v>
          </cell>
          <cell r="C836" t="str">
            <v>Actividad</v>
          </cell>
          <cell r="D836" t="str">
            <v>UND</v>
          </cell>
          <cell r="E836">
            <v>92701958</v>
          </cell>
        </row>
        <row r="837">
          <cell r="A837" t="str">
            <v>08B.172</v>
          </cell>
          <cell r="B837" t="str">
            <v xml:space="preserve">SUMINISTRO, TRANSPORTE E INSTALACION SALIDA ILUMINACION EN TUBERIA CONDUIT PVC 3/4", ALAMBRE NO 12 AWG </v>
          </cell>
          <cell r="C837" t="str">
            <v>Actividad</v>
          </cell>
          <cell r="D837" t="str">
            <v>UND</v>
          </cell>
          <cell r="E837">
            <v>115901</v>
          </cell>
        </row>
        <row r="838">
          <cell r="A838" t="str">
            <v>08B.173</v>
          </cell>
          <cell r="B838" t="str">
            <v xml:space="preserve">SUMINISTRO, TRANSPORTE E INSTALACION SALIDA ILUMINACION EN TUBERIA CONDUIT EMT 3/4", ALAMBRE NO 12 AWG </v>
          </cell>
          <cell r="C838" t="str">
            <v>Actividad</v>
          </cell>
          <cell r="D838" t="str">
            <v>UND</v>
          </cell>
          <cell r="E838">
            <v>161997</v>
          </cell>
        </row>
        <row r="839">
          <cell r="A839" t="str">
            <v>08B.174</v>
          </cell>
          <cell r="B839" t="str">
            <v xml:space="preserve">SUMINISTRO, TRANSPORTE E INSTALACION SALIDA ILUMINACION EN TUBERIA CONDUIT IMC 3/4", ALAMBRE NO 12 AWG </v>
          </cell>
          <cell r="C839" t="str">
            <v>Actividad</v>
          </cell>
          <cell r="D839" t="str">
            <v>UND</v>
          </cell>
          <cell r="E839">
            <v>209705</v>
          </cell>
        </row>
        <row r="840">
          <cell r="A840" t="str">
            <v>08B.175</v>
          </cell>
          <cell r="B840" t="str">
            <v xml:space="preserve">SUMINISTRO, TRANSPORTE E INSTALACION SALIDA TOMACORRIENTE NORMAL DOBLE PT EN TUBERIA CONDUIT PVC 3/4", ALAMBRE NO 12 AWG </v>
          </cell>
          <cell r="C840" t="str">
            <v>Actividad</v>
          </cell>
          <cell r="D840" t="str">
            <v>UND</v>
          </cell>
          <cell r="E840">
            <v>124304</v>
          </cell>
        </row>
        <row r="841">
          <cell r="A841" t="str">
            <v>08B.176</v>
          </cell>
          <cell r="B841" t="str">
            <v xml:space="preserve">SUMINISTRO, TRANSPORTE E INSTALACION SALIDA TOMACORRIENTE NORMAL DOBLE PT  EN TUBERIA CONDUIT EMT 3/4", ALAMBRE NO 12 AWG </v>
          </cell>
          <cell r="C841" t="str">
            <v>Actividad</v>
          </cell>
          <cell r="D841" t="str">
            <v>UND</v>
          </cell>
          <cell r="E841">
            <v>175249</v>
          </cell>
        </row>
        <row r="842">
          <cell r="A842" t="str">
            <v>08B.177</v>
          </cell>
          <cell r="B842" t="str">
            <v xml:space="preserve">SUMINISTRO, TRANSPORTE E INSTALACION SALIDA TOMACORRIENTE NORMAL DOBLE PT  EN TUBERIA CONDUIT IMC 3/4", ALAMBRE NO 12 AWG </v>
          </cell>
          <cell r="C842" t="str">
            <v>Actividad</v>
          </cell>
          <cell r="D842" t="str">
            <v>UND</v>
          </cell>
          <cell r="E842">
            <v>197766</v>
          </cell>
        </row>
        <row r="843">
          <cell r="A843" t="str">
            <v>08B.178</v>
          </cell>
          <cell r="B843" t="str">
            <v xml:space="preserve">SUMINISTRO, TRANSPORTE E INSTALACION SALIDA TOMACORRIENTE GFCI DOBLE EN TUBERIA CONDUIT PVC 3/4", ALAMBRE NO 12 AWG </v>
          </cell>
          <cell r="C843" t="str">
            <v>Actividad</v>
          </cell>
          <cell r="D843" t="str">
            <v>UND</v>
          </cell>
          <cell r="E843">
            <v>121055</v>
          </cell>
        </row>
        <row r="844">
          <cell r="A844" t="str">
            <v>08B.179</v>
          </cell>
          <cell r="B844" t="str">
            <v xml:space="preserve">SUMINISTRO, TRANSPORTE E INSTALACION SALIDA TOMACORRIENTE GFCI DOBLE EN TUBERIA CONDUIT EMT 3/4", ALAMBRE NO 12 AWG </v>
          </cell>
          <cell r="C844" t="str">
            <v>Actividad</v>
          </cell>
          <cell r="D844" t="str">
            <v>UND</v>
          </cell>
          <cell r="E844">
            <v>190744</v>
          </cell>
        </row>
        <row r="845">
          <cell r="A845" t="str">
            <v>08B.180</v>
          </cell>
          <cell r="B845" t="str">
            <v xml:space="preserve">SUMINISTRO, TRANSPORTE E INSTALACION SALIDA TOMACORRIENTE GFCI DOBLE EN TUBERIA CONDUIT IMC 3/4", ALAMBRE NO 12 AWG </v>
          </cell>
          <cell r="C845" t="str">
            <v>Actividad</v>
          </cell>
          <cell r="D845" t="str">
            <v>UND</v>
          </cell>
          <cell r="E845">
            <v>239516</v>
          </cell>
        </row>
        <row r="846">
          <cell r="A846" t="str">
            <v>08B.181</v>
          </cell>
          <cell r="B846" t="str">
            <v xml:space="preserve">SUMINISTRO, TRANSPORTE E INSTALACION SALIDA VENTILADOR EN TECHO EN TUBERIA CONDUIT PVC 3/4", ALAMBRE NO 12 AWG </v>
          </cell>
          <cell r="C846" t="str">
            <v>Actividad</v>
          </cell>
          <cell r="D846" t="str">
            <v>UND</v>
          </cell>
          <cell r="E846">
            <v>155831</v>
          </cell>
        </row>
        <row r="847">
          <cell r="A847" t="str">
            <v>08B.182</v>
          </cell>
          <cell r="B847" t="str">
            <v xml:space="preserve">SUMINISTRO, TRANSPORTE E INSTALACION SALIDA VENTILADOR EN TECHO EN TUBERIA CONDUIT EMT 3/4", ALAMBRE NO 12 AWG </v>
          </cell>
          <cell r="C847" t="str">
            <v>Actividad</v>
          </cell>
          <cell r="D847" t="str">
            <v>UND</v>
          </cell>
          <cell r="E847">
            <v>150346</v>
          </cell>
        </row>
        <row r="848">
          <cell r="A848" t="str">
            <v>08B.183</v>
          </cell>
          <cell r="B848" t="str">
            <v xml:space="preserve">SUMINISTRO, TRANSPORTE E INSTALACION SALIDA VENTILADOR EN TECHO EN TUBERIA CONDUIT IMC 3/4", ALAMBRE NO 12 AWG </v>
          </cell>
          <cell r="C848" t="str">
            <v>Actividad</v>
          </cell>
          <cell r="D848" t="str">
            <v>UND</v>
          </cell>
          <cell r="E848">
            <v>198054</v>
          </cell>
        </row>
        <row r="849">
          <cell r="A849" t="str">
            <v>08B.184</v>
          </cell>
          <cell r="B849" t="str">
            <v xml:space="preserve">SUMINISTRO, TRANSPORTE E INSTALACION SALIDA VENTILADOR EN MURO EN TUBERIA CONDUIT PVC 3/4", ALAMBRE NO 12 AWG </v>
          </cell>
          <cell r="C849" t="str">
            <v>Actividad</v>
          </cell>
          <cell r="D849" t="str">
            <v>UND</v>
          </cell>
          <cell r="E849">
            <v>154437</v>
          </cell>
        </row>
        <row r="850">
          <cell r="A850" t="str">
            <v>08B.185</v>
          </cell>
          <cell r="B850" t="str">
            <v xml:space="preserve">SUMINISTRO, TRANSPORTE E INSTALACION SALIDA VENTILADOR EN MURO EN TUBERIA CONDUIT EMT 3/4", ALAMBRE NO 12 AWG </v>
          </cell>
          <cell r="C850" t="str">
            <v>Actividad</v>
          </cell>
          <cell r="D850" t="str">
            <v>UND</v>
          </cell>
          <cell r="E850">
            <v>150528</v>
          </cell>
        </row>
        <row r="851">
          <cell r="A851" t="str">
            <v>08B.186</v>
          </cell>
          <cell r="B851" t="str">
            <v xml:space="preserve">SUMINISTRO, TRANSPORTE E INSTALACION SALIDA VENTILADOR EN MURO EN TUBERIA CONDUIT IMC 3/4", ALAMBRE NO 12 AWG </v>
          </cell>
          <cell r="C851" t="str">
            <v>Actividad</v>
          </cell>
          <cell r="D851" t="str">
            <v>UND</v>
          </cell>
          <cell r="E851">
            <v>198236</v>
          </cell>
        </row>
        <row r="852">
          <cell r="A852" t="str">
            <v>08B.187</v>
          </cell>
          <cell r="B852" t="str">
            <v>SUMINISTRO, TRANSPORTE E INSTALACION SALIDA TOMACORRIENTE 2F3H EN TUBERIA CONDUIT PVC 3/4", ALAMBRE NO 12 AWG. SIN APARATO</v>
          </cell>
          <cell r="C852" t="str">
            <v>Actividad</v>
          </cell>
          <cell r="D852" t="str">
            <v>UND</v>
          </cell>
          <cell r="E852">
            <v>186173</v>
          </cell>
        </row>
        <row r="853">
          <cell r="A853" t="str">
            <v>08B.188</v>
          </cell>
          <cell r="B853" t="str">
            <v>SUMINISTRO, TRANSPORTE E INSTALACION SALIDA TOMACORRIENTE 2F3H EN TUBERIA CONDUIT EMT 3/4", ALAMBRE NO 12 AWG. SIN APARATO</v>
          </cell>
          <cell r="C853" t="str">
            <v>Actividad</v>
          </cell>
          <cell r="D853" t="str">
            <v>UND</v>
          </cell>
          <cell r="E853">
            <v>180869</v>
          </cell>
        </row>
        <row r="854">
          <cell r="A854" t="str">
            <v>08B.189</v>
          </cell>
          <cell r="B854" t="str">
            <v>SUMINISTRO, TRANSPORTE E INSTALACION SALIDA TOMACORRIENTE 2F3H EN TUBERIA CONDUIT IMC 3/4", ALAMBRE NO 12 AWG. SIN APARATO</v>
          </cell>
          <cell r="C854" t="str">
            <v>Actividad</v>
          </cell>
          <cell r="D854" t="str">
            <v>UND</v>
          </cell>
          <cell r="E854">
            <v>228577</v>
          </cell>
        </row>
        <row r="855">
          <cell r="A855" t="str">
            <v>08B.190</v>
          </cell>
          <cell r="B855" t="str">
            <v>SUMINISTRO, TRANSPORTE E INSTALACION SALIDA TOMACORRIENTE 3F4H EN TUBERIA CONDUIT PVC 3/4", ALAMBRE NO 10 AWG. SIN APARATO</v>
          </cell>
          <cell r="C855" t="str">
            <v>Actividad</v>
          </cell>
          <cell r="D855" t="str">
            <v>UND</v>
          </cell>
          <cell r="E855">
            <v>262798</v>
          </cell>
        </row>
        <row r="856">
          <cell r="A856" t="str">
            <v>08B.191</v>
          </cell>
          <cell r="B856" t="str">
            <v>SUMINISTRO, TRANSPORTE E INSTALACION SALIDA TOMACORRIENTE 3F4H EN TUBERIA CONDUIT EMT 3/4", ALAMBRE NO 10 AWG. SIN APARATO</v>
          </cell>
          <cell r="C856" t="str">
            <v>Actividad</v>
          </cell>
          <cell r="D856" t="str">
            <v>UND</v>
          </cell>
          <cell r="E856">
            <v>257495</v>
          </cell>
        </row>
        <row r="857">
          <cell r="A857" t="str">
            <v>08B.192</v>
          </cell>
          <cell r="B857" t="str">
            <v>SUMINISTRO, TRANSPORTE E INSTALACION SALIDA TOMACORRIENTE 3F4H EN TUBERIA CONDUIT IMC 3/4", ALAMBRE NO 10 AWG. SIN APARATO</v>
          </cell>
          <cell r="C857" t="str">
            <v>Actividad</v>
          </cell>
          <cell r="D857" t="str">
            <v>UND</v>
          </cell>
          <cell r="E857">
            <v>305203</v>
          </cell>
        </row>
        <row r="858">
          <cell r="A858" t="str">
            <v>08B.193</v>
          </cell>
          <cell r="B858" t="str">
            <v>SUMINISTRO, TRANSPORTE E INSTALACION SALIDA TOMACORRIENTE 3F5H EN TUBERIA CONDUIT PVC 3/4", ALAMBRE NO 10 AWG. SIN APARATO</v>
          </cell>
          <cell r="C858" t="str">
            <v>Actividad</v>
          </cell>
          <cell r="D858" t="str">
            <v>UND</v>
          </cell>
          <cell r="E858">
            <v>296963</v>
          </cell>
        </row>
        <row r="859">
          <cell r="A859" t="str">
            <v>08B.194</v>
          </cell>
          <cell r="B859" t="str">
            <v>SUMINISTRO, TRANSPORTE E INSTALACION SALIDA TOMACORRIENTE 3F5H EN TUBERIA CONDUIT EMT 3/4", ALAMBRE NO 10 AWG. SIN APARATO</v>
          </cell>
          <cell r="C859" t="str">
            <v>Actividad</v>
          </cell>
          <cell r="D859" t="str">
            <v>UND</v>
          </cell>
          <cell r="E859">
            <v>293035</v>
          </cell>
        </row>
        <row r="860">
          <cell r="A860" t="str">
            <v>08B.195</v>
          </cell>
          <cell r="B860" t="str">
            <v>SUMINISTRO, TRANSPORTE E INSTALACION SALIDA TOMACORRIENTE 3F5H EN TUBERIA CONDUIT IMC 3/4", ALAMBRE NO 10 AWG. SIN APARATO</v>
          </cell>
          <cell r="C860" t="str">
            <v>Actividad</v>
          </cell>
          <cell r="D860" t="str">
            <v>UND</v>
          </cell>
          <cell r="E860">
            <v>342485</v>
          </cell>
        </row>
        <row r="861">
          <cell r="A861" t="str">
            <v>08B.196</v>
          </cell>
          <cell r="B861" t="str">
            <v xml:space="preserve">SUMINISTRO, TRANSPORTE E INSTALACION SALIDA INTERRUPTOR SENCILLO EN TUBERIA CONDUIT PVC 3/4", ALAMBRE NO 12 AWG. </v>
          </cell>
          <cell r="C861" t="str">
            <v>Actividad</v>
          </cell>
          <cell r="D861" t="str">
            <v>UND</v>
          </cell>
          <cell r="E861">
            <v>163203</v>
          </cell>
        </row>
        <row r="862">
          <cell r="A862" t="str">
            <v>08B.197</v>
          </cell>
          <cell r="B862" t="str">
            <v xml:space="preserve">SUMINISTRO, TRANSPORTE E INSTALACION SALIDA INTERRUPTOR SENCILLO EN TUBERIA CONDUIT EMT 3/4", ALAMBRE NO 12 AWG. </v>
          </cell>
          <cell r="C862" t="str">
            <v>Actividad</v>
          </cell>
          <cell r="D862" t="str">
            <v>UND</v>
          </cell>
          <cell r="E862">
            <v>171384</v>
          </cell>
        </row>
        <row r="863">
          <cell r="A863" t="str">
            <v>08B.198</v>
          </cell>
          <cell r="B863" t="str">
            <v xml:space="preserve">SUMINISTRO, TRANSPORTE E INSTALACION SALIDA INTERRUPTOR SENCILLO EN TUBERIA CONDUIT IMC 3/4", ALAMBRE NO 12 AWG. </v>
          </cell>
          <cell r="C863" t="str">
            <v>Actividad</v>
          </cell>
          <cell r="D863" t="str">
            <v>UND</v>
          </cell>
          <cell r="E863">
            <v>242775</v>
          </cell>
        </row>
        <row r="864">
          <cell r="A864" t="str">
            <v>08B.199</v>
          </cell>
          <cell r="B864" t="str">
            <v xml:space="preserve">SUMINISTRO, TRANSPORTE E INSTALACION SALIDA INTERRUPTOR SENCILLO CONMUTABLE EN TUBERIA CONDUIT PVC 3/4", ALAMBRE NO 12 AWG. </v>
          </cell>
          <cell r="C864" t="str">
            <v>Actividad</v>
          </cell>
          <cell r="D864" t="str">
            <v>UND</v>
          </cell>
          <cell r="E864">
            <v>176243</v>
          </cell>
        </row>
        <row r="865">
          <cell r="A865" t="str">
            <v>08B.200</v>
          </cell>
          <cell r="B865" t="str">
            <v xml:space="preserve">SUMINISTRO, TRANSPORTE E INSTALACION SALIDA INTERRUPTOR SENCILLO CONMUTABLE EN TUBERIA CONDUIT EMT 3/4", ALAMBRE NO 12 AWG. </v>
          </cell>
          <cell r="C865" t="str">
            <v>Actividad</v>
          </cell>
          <cell r="D865" t="str">
            <v>UND</v>
          </cell>
          <cell r="E865">
            <v>183030</v>
          </cell>
        </row>
        <row r="866">
          <cell r="A866" t="str">
            <v>08B.201</v>
          </cell>
          <cell r="B866" t="str">
            <v xml:space="preserve">SUMINISTRO, TRANSPORTE E INSTALACION SALIDA INTERRUPTOR SENCILLO CONMUTABLE EN TUBERIA CONDUIT IMC 3/4", ALAMBRE NO 12 AWG. </v>
          </cell>
          <cell r="C866" t="str">
            <v>Actividad</v>
          </cell>
          <cell r="D866" t="str">
            <v>UND</v>
          </cell>
          <cell r="E866">
            <v>254421</v>
          </cell>
        </row>
        <row r="867">
          <cell r="A867" t="str">
            <v>08B.202</v>
          </cell>
          <cell r="B867" t="str">
            <v xml:space="preserve">SUMINISTRO, TRANSPORTE E INSTALACION SALIDA INTERRUPTOR DOBLE EN TUBERIA CONDUIT PVC 3/4", ALAMBRE NO 12 AWG. </v>
          </cell>
          <cell r="C867" t="str">
            <v>Actividad</v>
          </cell>
          <cell r="D867" t="str">
            <v>UND</v>
          </cell>
          <cell r="E867">
            <v>176427</v>
          </cell>
        </row>
        <row r="868">
          <cell r="A868" t="str">
            <v>08B.203</v>
          </cell>
          <cell r="B868" t="str">
            <v xml:space="preserve">SUMINISTRO, TRANSPORTE E INSTALACION SALIDA INTERRUPTOR DOBLE EN TUBERIA CONDUIT EMT 3/4", ALAMBRE NO 12 AWG. </v>
          </cell>
          <cell r="C868" t="str">
            <v>Actividad</v>
          </cell>
          <cell r="D868" t="str">
            <v>UND</v>
          </cell>
          <cell r="E868">
            <v>184590</v>
          </cell>
        </row>
        <row r="869">
          <cell r="A869" t="str">
            <v>08B.204</v>
          </cell>
          <cell r="B869" t="str">
            <v xml:space="preserve">SUMINISTRO, TRANSPORTE E INSTALACION SALIDA INTERRUPTOR DOBLE EN TUBERIA CONDUIT IMC 3/4", ALAMBRE NO 12 AWG. </v>
          </cell>
          <cell r="C869" t="str">
            <v>Actividad</v>
          </cell>
          <cell r="D869" t="str">
            <v>UND</v>
          </cell>
          <cell r="E869">
            <v>255999</v>
          </cell>
        </row>
        <row r="870">
          <cell r="A870" t="str">
            <v>08B.205</v>
          </cell>
          <cell r="B870" t="str">
            <v xml:space="preserve">SUMINISTRO, TRANSPORTE E INSTALACION SALIDA INTERRUPTOR DOBLE CONMUTABLE EN TUBERIA CONDUIT PVC 3/4", ALAMBRE NO 12 AWG. </v>
          </cell>
          <cell r="C870" t="str">
            <v>Actividad</v>
          </cell>
          <cell r="D870" t="str">
            <v>UND</v>
          </cell>
          <cell r="E870">
            <v>166462</v>
          </cell>
        </row>
        <row r="871">
          <cell r="A871" t="str">
            <v>08B.206</v>
          </cell>
          <cell r="B871" t="str">
            <v xml:space="preserve">SUMINISTRO, TRANSPORTE E INSTALACION SALIDA INTERRUPTOR DOBLE CONMUTABLE EN TUBERIA CONDUIT EMT 3/4", ALAMBRE NO 12 AWG. </v>
          </cell>
          <cell r="C871" t="str">
            <v>Actividad</v>
          </cell>
          <cell r="D871" t="str">
            <v>UND</v>
          </cell>
          <cell r="E871">
            <v>207763</v>
          </cell>
        </row>
        <row r="872">
          <cell r="A872" t="str">
            <v>08B.207</v>
          </cell>
          <cell r="B872" t="str">
            <v xml:space="preserve">SUMINISTRO, TRANSPORTE E INSTALACION SALIDA INTERRUPTOR DOBLE CONMUTABLE EN TUBERIA CONDUIT IMC 3/4", ALAMBRE NO 12 AWG. </v>
          </cell>
          <cell r="C872" t="str">
            <v>Actividad</v>
          </cell>
          <cell r="D872" t="str">
            <v>UND</v>
          </cell>
          <cell r="E872">
            <v>277430</v>
          </cell>
        </row>
        <row r="873">
          <cell r="A873" t="str">
            <v>08B.208</v>
          </cell>
          <cell r="B873" t="str">
            <v xml:space="preserve">SUMINISTRO, TRANSPORTE E INSTALACION SALIDA INTERRUPTOR TRIPLE EN TUBERIA CONDUIT PVC 3/4", ALAMBRE NO 12 AWG. </v>
          </cell>
          <cell r="C873" t="str">
            <v>Actividad</v>
          </cell>
          <cell r="D873" t="str">
            <v>UND</v>
          </cell>
          <cell r="E873">
            <v>189503</v>
          </cell>
        </row>
        <row r="874">
          <cell r="A874" t="str">
            <v>08B.209</v>
          </cell>
          <cell r="B874" t="str">
            <v xml:space="preserve">SUMINISTRO, TRANSPORTE E INSTALACION SALIDA INTERRUPTOR TRIPLE EN TUBERIA CONDUIT EMT 3/4", ALAMBRE NO 12 AWG. </v>
          </cell>
          <cell r="C874" t="str">
            <v>Actividad</v>
          </cell>
          <cell r="D874" t="str">
            <v>UND</v>
          </cell>
          <cell r="E874">
            <v>198789</v>
          </cell>
        </row>
        <row r="875">
          <cell r="A875" t="str">
            <v>08B.210</v>
          </cell>
          <cell r="B875" t="str">
            <v xml:space="preserve">SUMINISTRO, TRANSPORTE E INSTALACION SALIDA INTERRUPTOR TRIPLE EN TUBERIA CONDUIT IMC 3/4", ALAMBRE NO 12 AWG. </v>
          </cell>
          <cell r="C875" t="str">
            <v>Actividad</v>
          </cell>
          <cell r="D875" t="str">
            <v>UND</v>
          </cell>
          <cell r="E875">
            <v>268437</v>
          </cell>
        </row>
        <row r="876">
          <cell r="A876" t="str">
            <v>08B.211</v>
          </cell>
          <cell r="B876" t="str">
            <v xml:space="preserve">SUMINISTRO, TRANSPORTE E INSTALACION SALIDA INTERRUPTOR TRIPLE CONMUTABLE EN TUBERIA CONDUIT PVC 3/4", ALAMBRE NO 12 AWG. </v>
          </cell>
          <cell r="C876" t="str">
            <v>Actividad</v>
          </cell>
          <cell r="D876" t="str">
            <v>UND</v>
          </cell>
          <cell r="E876">
            <v>223579</v>
          </cell>
        </row>
        <row r="877">
          <cell r="A877" t="str">
            <v>08B.212</v>
          </cell>
          <cell r="B877" t="str">
            <v xml:space="preserve">SUMINISTRO, TRANSPORTE E INSTALACION SALIDA INTERRUPTOR TRIPLE CONMUTABLE EN TUBERIA CONDUIT EMT 3/4", ALAMBRE NO 12 AWG. </v>
          </cell>
          <cell r="C877" t="str">
            <v>Actividad</v>
          </cell>
          <cell r="D877" t="str">
            <v>UND</v>
          </cell>
          <cell r="E877">
            <v>232865</v>
          </cell>
        </row>
        <row r="878">
          <cell r="A878" t="str">
            <v>08B.213</v>
          </cell>
          <cell r="B878" t="str">
            <v xml:space="preserve">SUMINISTRO, TRANSPORTE E INSTALACION SALIDA INTERRUPTOR TRIPLE CONMUTABLE EN TUBERIA CONDUIT IMC 3/4", ALAMBRE NO 12 AWG. </v>
          </cell>
          <cell r="C878" t="str">
            <v>Actividad</v>
          </cell>
          <cell r="D878" t="str">
            <v>UND</v>
          </cell>
          <cell r="E878">
            <v>304274</v>
          </cell>
        </row>
        <row r="879">
          <cell r="A879" t="str">
            <v>08B.214</v>
          </cell>
          <cell r="B879" t="str">
            <v xml:space="preserve">SUMINISTRO, TRANSPORTE E INSTALACION SALIDA CONTROL VELOCIDADES VENTILADOR DE TECHO EN TUBERIA CONDUIT PVC 3/4", ALAMBRE NO 12 AWG. </v>
          </cell>
          <cell r="C879" t="str">
            <v>Actividad</v>
          </cell>
          <cell r="D879" t="str">
            <v>UND</v>
          </cell>
          <cell r="E879">
            <v>167319</v>
          </cell>
        </row>
        <row r="880">
          <cell r="A880" t="str">
            <v>08B.215</v>
          </cell>
          <cell r="B880" t="str">
            <v xml:space="preserve">SUMINISTRO, TRANSPORTE E INSTALACION SALIDA CONTROL VELOCIDADES VENTILADOR DE TECHO EN TUBERIA CONDUIT EMT 3/4", ALAMBRE NO 12 AWG. </v>
          </cell>
          <cell r="C880" t="str">
            <v>Actividad</v>
          </cell>
          <cell r="D880" t="str">
            <v>UND</v>
          </cell>
          <cell r="E880">
            <v>176605</v>
          </cell>
        </row>
        <row r="881">
          <cell r="A881" t="str">
            <v>08B.216</v>
          </cell>
          <cell r="B881" t="str">
            <v xml:space="preserve">SUMINISTRO, TRANSPORTE E INSTALACION SALIDA CONTROL VELOCIDADES VENTILADOR DE TECHO EN TUBERIA CONDUIT IMC 3/4", ALAMBRE NO 12 AWG. </v>
          </cell>
          <cell r="C881" t="str">
            <v>Actividad</v>
          </cell>
          <cell r="D881" t="str">
            <v>UND</v>
          </cell>
          <cell r="E881">
            <v>246254</v>
          </cell>
        </row>
        <row r="882">
          <cell r="A882" t="str">
            <v>08B.217</v>
          </cell>
          <cell r="B882" t="str">
            <v>SUMINISTRO, TRANSPORTE E INSTALACION TOMA INDUSTRIAL DE SOBREPONER 3P+T 250V/16A IP44; INCLUYE CLAVIJA. MARCA LEGRAND</v>
          </cell>
          <cell r="C882" t="str">
            <v>Actividad</v>
          </cell>
          <cell r="D882" t="str">
            <v>UND</v>
          </cell>
          <cell r="E882">
            <v>199826</v>
          </cell>
        </row>
        <row r="883">
          <cell r="A883" t="str">
            <v>08B.218</v>
          </cell>
          <cell r="B883" t="str">
            <v>SUMINISTRO, TRANSPORTE E INSTALACION TOMA INDUSTRIAL DE SOBREPONER 3P+N+T 250V/16A IP44; INCLUYE CLAVIJA. MARCA LEGRAND</v>
          </cell>
          <cell r="C883" t="str">
            <v>Actividad</v>
          </cell>
          <cell r="D883" t="str">
            <v>UND</v>
          </cell>
          <cell r="E883">
            <v>175764</v>
          </cell>
        </row>
        <row r="884">
          <cell r="A884" t="str">
            <v>08B.219</v>
          </cell>
          <cell r="B884" t="str">
            <v>SUMINISTRO, TRANSPORTE E INSTALACION TOMA INDUSTRIAL DE SOBREPONER 3P+T 250V/32A IP44; INCLUYE CLAVIJA. MARCA LEGRAND</v>
          </cell>
          <cell r="C884" t="str">
            <v>Actividad</v>
          </cell>
          <cell r="D884" t="str">
            <v>UND</v>
          </cell>
          <cell r="E884">
            <v>248283</v>
          </cell>
        </row>
        <row r="885">
          <cell r="A885" t="str">
            <v>08B.220</v>
          </cell>
          <cell r="B885" t="str">
            <v>SUMINISTRO, TRANSPORTE E INSTALACION TOMA INDUSTRIAL DE SOBREPONER 3P+N+T 250V/32A IP44; INCLUYE CLAVIJA. MARCA LEGRAND</v>
          </cell>
          <cell r="C885" t="str">
            <v>Actividad</v>
          </cell>
          <cell r="D885" t="str">
            <v>UND</v>
          </cell>
          <cell r="E885">
            <v>775247</v>
          </cell>
        </row>
        <row r="886">
          <cell r="A886" t="str">
            <v>08B.221</v>
          </cell>
          <cell r="B886" t="str">
            <v>SUMINISTRO, TRANSPORTE E INSTALACION TOMA INDUSTRIAL DE SOBREPONER 3P+T 250V/16A IP67; INCLUYE CLAVIJA. MARCA LEGRAND</v>
          </cell>
          <cell r="C886" t="str">
            <v>Actividad</v>
          </cell>
          <cell r="D886" t="str">
            <v>UND</v>
          </cell>
          <cell r="E886">
            <v>467974</v>
          </cell>
        </row>
        <row r="887">
          <cell r="A887" t="str">
            <v>08B.222</v>
          </cell>
          <cell r="B887" t="str">
            <v>SUMINISTRO, TRANSPORTE E INSTALACION TOMA INDUSTRIAL DE SOBREPONER 3P+N+T 250V/16A IP67; INCLUYE CLAVIJA. MARCA LEGRAND</v>
          </cell>
          <cell r="C887" t="str">
            <v>Actividad</v>
          </cell>
          <cell r="D887" t="str">
            <v>UND</v>
          </cell>
          <cell r="E887">
            <v>514341</v>
          </cell>
        </row>
        <row r="888">
          <cell r="A888" t="str">
            <v>08B.223</v>
          </cell>
          <cell r="B888" t="str">
            <v>SUMINISTRO, TRANSPORTE E INSTALACION TOMA INDUSTRIAL DE SOBREPONER 3P+T 250V/32A IP67; INCLUYE CLAVIJA. MARCA LEGRAND</v>
          </cell>
          <cell r="C888" t="str">
            <v>Actividad</v>
          </cell>
          <cell r="D888" t="str">
            <v>UND</v>
          </cell>
          <cell r="E888">
            <v>516882</v>
          </cell>
        </row>
        <row r="889">
          <cell r="A889" t="str">
            <v>08B.224</v>
          </cell>
          <cell r="B889" t="str">
            <v>SUMINISTRO, TRANSPORTE E INSTALACION TOMA INDUSTRIAL DE SOBREPONER 3P+N+T 250V/32A IP67; INCLUYE CLAVIJA. MARCA LEGRAND</v>
          </cell>
          <cell r="C889" t="str">
            <v>Actividad</v>
          </cell>
          <cell r="D889" t="str">
            <v>UND</v>
          </cell>
          <cell r="E889">
            <v>564658</v>
          </cell>
        </row>
        <row r="890">
          <cell r="A890" t="str">
            <v>08B.225</v>
          </cell>
          <cell r="B890" t="str">
            <v>SUMINISTRO, TRANSPORTE E INSTALACION TOMA INDUSTRIAL DE SOBREPONER 3P+T 250V/63A IP67; INCLUYE CLAVIJA. MARCA LEGRAND</v>
          </cell>
          <cell r="C890" t="str">
            <v>Actividad</v>
          </cell>
          <cell r="D890" t="str">
            <v>UND</v>
          </cell>
          <cell r="E890">
            <v>1114897</v>
          </cell>
        </row>
        <row r="891">
          <cell r="A891" t="str">
            <v>08B.226</v>
          </cell>
          <cell r="B891" t="str">
            <v>SUMINISTRO, TRANSPORTE E INSTALACION TOMA INDUSTRIAL DE SOBREPONER 3P+N+T 250V/63A IP67; INCLUYE CLAVIJA. MARCA LEGRAND</v>
          </cell>
          <cell r="C891" t="str">
            <v>Actividad</v>
          </cell>
          <cell r="D891" t="str">
            <v>UND</v>
          </cell>
          <cell r="E891">
            <v>1177565</v>
          </cell>
        </row>
        <row r="892">
          <cell r="A892" t="str">
            <v>08B.227</v>
          </cell>
          <cell r="B892" t="str">
            <v>SUMINISTRO, TRANSPORTE E INSTALACION TOMA CON SEGURO DE GIRO 2P+T 250V/20A IP67; INCLUYE CLAVIJA. MARCA LEGRAND</v>
          </cell>
          <cell r="C892" t="str">
            <v>Actividad</v>
          </cell>
          <cell r="D892" t="str">
            <v>UND</v>
          </cell>
          <cell r="E892">
            <v>210789</v>
          </cell>
        </row>
        <row r="893">
          <cell r="A893" t="str">
            <v>08B.228</v>
          </cell>
          <cell r="B893" t="str">
            <v>SUMINISTRO, TRANSPORTE E INSTALACION TOMA CON SEGURO DE GIRO 2P+T 250V/20A IP67; INCLUYE CLAVIJA. MARCA LEGRAND</v>
          </cell>
          <cell r="C893" t="str">
            <v>Actividad</v>
          </cell>
          <cell r="D893" t="str">
            <v>UND</v>
          </cell>
          <cell r="E893">
            <v>254813</v>
          </cell>
        </row>
        <row r="894">
          <cell r="A894" t="str">
            <v>08B.229</v>
          </cell>
          <cell r="B894" t="str">
            <v>SUMINISTRO, TRANSPORTE E INSTALACION VENTILADOR DE TECHO 3 A 5 ASPAS, KDK</v>
          </cell>
          <cell r="C894" t="str">
            <v>Actividad</v>
          </cell>
          <cell r="D894" t="str">
            <v>UND</v>
          </cell>
          <cell r="E894">
            <v>409256</v>
          </cell>
        </row>
        <row r="895">
          <cell r="A895" t="str">
            <v>08B.230</v>
          </cell>
          <cell r="B895" t="str">
            <v>SUMINISTRO, TRANSPORTE E INSTALACION VENTILADOR DE MURO</v>
          </cell>
          <cell r="C895" t="str">
            <v>Actividad</v>
          </cell>
          <cell r="D895" t="str">
            <v>UND</v>
          </cell>
          <cell r="E895">
            <v>195586</v>
          </cell>
        </row>
        <row r="896">
          <cell r="A896" t="str">
            <v>08B.231</v>
          </cell>
          <cell r="B896" t="str">
            <v>SUMINISTRO, TRANSPORTE E INSTALACION LAMPARA PARALUX 2X32W. BALASTO ELECTRONICO 2X32T8. INCLUYE 2 TUBOS FLUORESCENTE 32W T8</v>
          </cell>
          <cell r="C896" t="str">
            <v>Actividad</v>
          </cell>
          <cell r="D896" t="str">
            <v>UND</v>
          </cell>
          <cell r="E896">
            <v>274175</v>
          </cell>
        </row>
        <row r="897">
          <cell r="A897" t="str">
            <v>08B.232</v>
          </cell>
          <cell r="B897" t="str">
            <v>SUMINISTRO, TRANSPORTE E INSTALACION LAMPARA PARALUX 4X17W. BALASTO ELECTRONICO 4X17T8. INCLUYE 4 TUBOS FLUORESCENTE 17W T8</v>
          </cell>
          <cell r="C897" t="str">
            <v>Actividad</v>
          </cell>
          <cell r="D897" t="str">
            <v>UND</v>
          </cell>
          <cell r="E897">
            <v>317270</v>
          </cell>
        </row>
        <row r="898">
          <cell r="A898" t="str">
            <v>08B.233</v>
          </cell>
          <cell r="B898" t="str">
            <v>SUMINISTRO, TRANSPORTE E INSTALACION LAMPARA HERMETICA POLICARBONATO IP65, 2X32W. BALASTO ELECTRONICO 2X32T8. INCLUYE 2 TUBOS FLUORESCENTE 32W T8</v>
          </cell>
          <cell r="C898" t="str">
            <v>Actividad</v>
          </cell>
          <cell r="D898" t="str">
            <v>UND</v>
          </cell>
          <cell r="E898">
            <v>259032</v>
          </cell>
        </row>
        <row r="899">
          <cell r="A899" t="str">
            <v>08B.234</v>
          </cell>
          <cell r="B899" t="str">
            <v>SUMINISTRO, TRANSPORTE E INSTALACION LAMPARA SOBREPONER REF. FROST DE HIGH LIGHTS, 2X32W. BALASTO ELECTRONICO 2X32T8. INCLUYE 2 TUBOS FLUORESCENTE 32W T8</v>
          </cell>
          <cell r="C899" t="str">
            <v>Actividad</v>
          </cell>
          <cell r="D899" t="str">
            <v>UND</v>
          </cell>
          <cell r="E899">
            <v>539791</v>
          </cell>
        </row>
        <row r="900">
          <cell r="A900" t="str">
            <v>08B.235</v>
          </cell>
          <cell r="B900" t="str">
            <v>SUMINISTRO, TRANSPORTE E INSTALACION LUMINARIA DESCOLGAR REF. APOLO DE HIGH LIGHTS, MH70W.  INCLUYE BOMBILLERIA</v>
          </cell>
          <cell r="C900" t="str">
            <v>Actividad</v>
          </cell>
          <cell r="D900" t="str">
            <v>UND</v>
          </cell>
          <cell r="E900">
            <v>1192679</v>
          </cell>
        </row>
        <row r="901">
          <cell r="A901" t="str">
            <v>08B.236</v>
          </cell>
          <cell r="B901" t="str">
            <v>SUMINISTRO, TRANSPORTE E INSTALACION BALA HQI RECTANGULAR EQUALIZABLE MARCA HIGH LIGHTS. INCLUYE AUTOTRANSFORMADOR Y BOMBILLA MH70W</v>
          </cell>
          <cell r="C901" t="str">
            <v>Actividad</v>
          </cell>
          <cell r="D901" t="str">
            <v>UND</v>
          </cell>
          <cell r="E901">
            <v>484985</v>
          </cell>
        </row>
        <row r="902">
          <cell r="A902" t="str">
            <v>08B.237</v>
          </cell>
          <cell r="B902" t="str">
            <v>SUMINISTRO, TRANSPORTE E INSTALACION BALA MINI FC HIGH LIGHTS 1X26W. INCLUYE BOMBILLA AHORRADORA 26W. E27. ARO BLANCO REFLECTOR EN ALUMINIO BRILLADO</v>
          </cell>
          <cell r="C902" t="str">
            <v>Actividad</v>
          </cell>
          <cell r="D902" t="str">
            <v>UND</v>
          </cell>
          <cell r="E902">
            <v>123065</v>
          </cell>
        </row>
        <row r="903">
          <cell r="A903" t="str">
            <v>08B.238</v>
          </cell>
          <cell r="B903" t="str">
            <v>SUMINISTRO, TRANSPORTE E INSTALACION BALA DULUX FC HIGH LIGHTS 2X26W. ARO BLANCO Y VIDRIO DECORATIVO. INCLUYE 2 BOMBILLAS AHORRADORAS 26W. E27 Y BALASTO ELECTRONICO.</v>
          </cell>
          <cell r="C903" t="str">
            <v>Actividad</v>
          </cell>
          <cell r="D903" t="str">
            <v>UND</v>
          </cell>
          <cell r="E903">
            <v>274511</v>
          </cell>
        </row>
        <row r="904">
          <cell r="A904" t="str">
            <v>08B.239</v>
          </cell>
          <cell r="B904" t="str">
            <v>SUMINISTRO, TRANSPORTE E INSTALACION BALA HALOGENA INYECTADA CUADRADA HIGH LIGHTS. ARO ESCUALIZABLE. INCLUYE BOMBILLO DICROICO 50W Y ADAPTADOR 12V.</v>
          </cell>
          <cell r="C904" t="str">
            <v>Actividad</v>
          </cell>
          <cell r="D904" t="str">
            <v>UND</v>
          </cell>
          <cell r="E904">
            <v>107763</v>
          </cell>
        </row>
        <row r="905">
          <cell r="A905" t="str">
            <v>08B.240</v>
          </cell>
          <cell r="B905" t="str">
            <v>SUMINISTRO, TRANSPORTE E INSTALACION BALA CUADRADA FC 2X26W HIGH LIGHTS. INCLUYE 2 BOMBILLAS AHORRADORAS 26W. E27, BALASTO ELECTRONICO Y VIDRIO DECORATIVO</v>
          </cell>
          <cell r="C905" t="str">
            <v>Actividad</v>
          </cell>
          <cell r="D905" t="str">
            <v>UND</v>
          </cell>
          <cell r="E905">
            <v>283737</v>
          </cell>
        </row>
        <row r="906">
          <cell r="A906" t="str">
            <v>08B.241</v>
          </cell>
          <cell r="B906" t="str">
            <v>SUMINISTRO, TRANSPORTE E INSTALACION APLIQUE TORTUGA APTO PARA USO A LA INTEMPERIE. BOMBILLO AHORRADOR 26W E27.</v>
          </cell>
          <cell r="C906" t="str">
            <v>Actividad</v>
          </cell>
          <cell r="D906" t="str">
            <v>UND</v>
          </cell>
          <cell r="E906">
            <v>120566</v>
          </cell>
        </row>
        <row r="907">
          <cell r="A907" t="str">
            <v>08B.242</v>
          </cell>
          <cell r="B907" t="str">
            <v>SUMINISTRO, TRANSPORTE E INSTALACION APLIQUE WALLPACK SODIO 70W 208/220V. TIPO QUIMBAYA ROY ALPHA</v>
          </cell>
          <cell r="C907" t="str">
            <v>Actividad</v>
          </cell>
          <cell r="D907" t="str">
            <v>UND</v>
          </cell>
          <cell r="E907">
            <v>768884</v>
          </cell>
        </row>
        <row r="908">
          <cell r="A908" t="str">
            <v>08B.243</v>
          </cell>
          <cell r="B908" t="str">
            <v>SUMINISTRO, TRANSPORTE E INSTALACION LUMINARIA LINEAL LED SERIE SAFESITE DE 60 CM, 3500 LM, EXPLOSION PROFF CLASE 1 DIV 1 GRUPOS C Y D. REF LSC3C4D3GEX DE DAYLIGHT.</v>
          </cell>
          <cell r="C908" t="str">
            <v>Actividad</v>
          </cell>
          <cell r="D908" t="str">
            <v>UND</v>
          </cell>
          <cell r="E908">
            <v>2922334</v>
          </cell>
        </row>
        <row r="909">
          <cell r="A909" t="str">
            <v>08B.244</v>
          </cell>
          <cell r="B909" t="str">
            <v xml:space="preserve">SUMINISTRO E INSTALACION DE PROGRAMADOR HORARIO ELECTROMECANICO EN CAJA METALICA EMPOTRADA </v>
          </cell>
          <cell r="C909" t="str">
            <v>Actividad</v>
          </cell>
          <cell r="D909" t="str">
            <v>UND</v>
          </cell>
          <cell r="E909">
            <v>423503</v>
          </cell>
        </row>
        <row r="910">
          <cell r="A910" t="str">
            <v>08B.245</v>
          </cell>
          <cell r="B910" t="str">
            <v>SUMINISTRO, TRANSPORTE E INSTALACION LUMINARIA DE SOBREPONER TIPO ELM</v>
          </cell>
          <cell r="C910" t="str">
            <v>Actividad</v>
          </cell>
          <cell r="D910" t="str">
            <v>UND</v>
          </cell>
          <cell r="E910">
            <v>307028</v>
          </cell>
        </row>
        <row r="911">
          <cell r="A911" t="str">
            <v>08B.246</v>
          </cell>
          <cell r="B911" t="str">
            <v>SUMINISTRO, TRANSPORTE E INSTALACION AVISO SEÑALIZADOR SALIDA DE EMERGENCIA COLOR VERDE</v>
          </cell>
          <cell r="C911" t="str">
            <v>Actividad</v>
          </cell>
          <cell r="D911" t="str">
            <v>UND</v>
          </cell>
          <cell r="E911">
            <v>187511</v>
          </cell>
        </row>
        <row r="912">
          <cell r="A912" t="str">
            <v>08B.247</v>
          </cell>
          <cell r="B912" t="str">
            <v>SUMINISTRO, TRANSPORTE E INSTALACION SUMINISTRO E INSTALACIÓN DE LUMINARIA DE EMPOTRAR TIPO BALA PANEL LED REDONDO, 14W BLANCO OPAL. 1200LM . INCLUYE DRIVER SC</v>
          </cell>
          <cell r="C912" t="str">
            <v>Actividad</v>
          </cell>
          <cell r="D912" t="str">
            <v>UND</v>
          </cell>
          <cell r="E912">
            <v>313047</v>
          </cell>
        </row>
        <row r="913">
          <cell r="A913" t="str">
            <v>08B.248</v>
          </cell>
          <cell r="B913" t="str">
            <v>SUMINISTRO E INSTALACION DE GABINETE METALICO FABRICADO EN LAMINA CR CAL 16-18, ACABADO EN PINTURA EPOXIPOLIESTER TIPO ELECTROSTATICA. INCLUYE DOBLE FONDO, PUERTA Y CHAPA. ALOJA TOTALIZADOR I HASTA 100A, BARRAJES N Y T, DIM MIN: 40X30X20CM</v>
          </cell>
          <cell r="C913" t="str">
            <v>Actividad</v>
          </cell>
          <cell r="D913" t="str">
            <v>UND</v>
          </cell>
          <cell r="E913">
            <v>436338</v>
          </cell>
        </row>
        <row r="914">
          <cell r="A914" t="str">
            <v>08B.249</v>
          </cell>
          <cell r="B914" t="str">
            <v xml:space="preserve">SUMINISTRO E INSTALACION DE CAJA METALICA INCRUSTAR TIPO LEGRAND CP-15X15 CON PUERTA Y CHAPA  </v>
          </cell>
          <cell r="C914" t="str">
            <v>Actividad</v>
          </cell>
          <cell r="D914" t="str">
            <v>UND</v>
          </cell>
          <cell r="E914">
            <v>133782</v>
          </cell>
        </row>
        <row r="915">
          <cell r="A915" t="str">
            <v>08B.250</v>
          </cell>
          <cell r="B915" t="str">
            <v xml:space="preserve">SUMINISTRO, TRANSPORTE E INSTALACION SALIDA TOMA COAXIAL TUBERIA CONDUIT EMT 3/4", ALAMBRE NO 12 AWG </v>
          </cell>
          <cell r="C915" t="str">
            <v>Actividad</v>
          </cell>
          <cell r="D915" t="str">
            <v>UND</v>
          </cell>
          <cell r="E915">
            <v>271483</v>
          </cell>
        </row>
        <row r="916">
          <cell r="A916" t="str">
            <v>08B.251</v>
          </cell>
          <cell r="B916" t="str">
            <v xml:space="preserve">SUMINISTRO, TRANSPORTE E INSTALACION SALIDA FOTOCELDA CONDUIT PVC 3/4", ALAMBRE NO 12 AWG </v>
          </cell>
          <cell r="C916" t="str">
            <v>Actividad</v>
          </cell>
          <cell r="D916" t="str">
            <v>UND</v>
          </cell>
          <cell r="E916">
            <v>73591</v>
          </cell>
        </row>
        <row r="917">
          <cell r="A917" t="str">
            <v>08B.252</v>
          </cell>
          <cell r="B917" t="str">
            <v>SUMINISTRO, TRANSPORTE E INSTALACION SALIDA TOMA TV (COAXIAL). INCLUYE CONDULINADO Y TUBERIA PVC 3/4" , APARATO. NO INCLUYE CABLEADO.PROM 16 MTS</v>
          </cell>
          <cell r="C917" t="str">
            <v>Actividad</v>
          </cell>
          <cell r="D917" t="str">
            <v>UND</v>
          </cell>
          <cell r="E917">
            <v>137171</v>
          </cell>
        </row>
        <row r="918">
          <cell r="A918" t="str">
            <v>08B.253</v>
          </cell>
          <cell r="B918" t="str">
            <v>SUMINISTRO, TRANSPORTE E INSTALACION CAJA DE PASO TIPO PLEXO LEGRAND 180X140X86MM PARA TV</v>
          </cell>
          <cell r="C918" t="str">
            <v>Actividad</v>
          </cell>
          <cell r="D918" t="str">
            <v>UND</v>
          </cell>
          <cell r="E918">
            <v>209269</v>
          </cell>
        </row>
        <row r="919">
          <cell r="A919" t="str">
            <v>08B.254</v>
          </cell>
          <cell r="B919" t="str">
            <v>SUMINISTRO, TRANSPORTE E INSTALACION SALIDA PARA UNIDAD CONDENDADORA   EN TUBERIA PVC 3/4" PROM 46MTS.INCLUYE CAJA DE PASO METALICA TIPO INTEMPERIE PARA INTERRUPTOR ATORNILLABLE. NO INCLUYE  CABLEADO.</v>
          </cell>
          <cell r="C919" t="str">
            <v>Actividad</v>
          </cell>
          <cell r="D919" t="str">
            <v>UND</v>
          </cell>
          <cell r="E919">
            <v>524844</v>
          </cell>
        </row>
        <row r="920">
          <cell r="A920" t="str">
            <v>08B.255</v>
          </cell>
          <cell r="B920" t="str">
            <v xml:space="preserve">SUMINISTRO, TRANSPORTE E INSTALACION SALIDA FOTOCELDA CONDUIT PVC 3/4", ALAMBRE NO 12 AWG </v>
          </cell>
          <cell r="C920" t="str">
            <v>Actividad</v>
          </cell>
          <cell r="D920" t="str">
            <v>UND</v>
          </cell>
          <cell r="E920">
            <v>79716</v>
          </cell>
        </row>
        <row r="921">
          <cell r="A921" t="str">
            <v>08B.256</v>
          </cell>
          <cell r="B921" t="str">
            <v>SUMINISTRO, TRANSPORTE E INSTALACION SALIDA TOMACORRIENTE GFCI DOBLE EN TUBERIA CONDUIT PVC 3/4", ALAMBRE NO 12 AWG + INCLUYE TAPA TIPO INTEMPERIE</v>
          </cell>
          <cell r="C921" t="str">
            <v>Actividad</v>
          </cell>
          <cell r="D921" t="str">
            <v>UND</v>
          </cell>
          <cell r="E921">
            <v>213295</v>
          </cell>
        </row>
        <row r="922">
          <cell r="A922" t="str">
            <v>08B.257</v>
          </cell>
          <cell r="B922" t="str">
            <v>SUMINISTRO, TRANSPORTE E INSTALACION PLAFON LOZA BLANCO. INCLUYE BOMBILLA AHORRADORA 25W/120V E27. LUZ CALIDA</v>
          </cell>
          <cell r="C922" t="str">
            <v>Actividad</v>
          </cell>
          <cell r="D922" t="str">
            <v>UND</v>
          </cell>
          <cell r="E922">
            <v>92501</v>
          </cell>
        </row>
        <row r="923">
          <cell r="A923" t="str">
            <v>08B.258</v>
          </cell>
          <cell r="B923" t="str">
            <v>SUMINISTRO, TRANSPORTE E INSTALACION APLIQUE EXTERIOR TIPO DUBLIN PHILIPS. BOMBILLO AHORRADOR 26W E27.</v>
          </cell>
          <cell r="C923" t="str">
            <v>Actividad</v>
          </cell>
          <cell r="D923" t="str">
            <v>UND</v>
          </cell>
          <cell r="E923">
            <v>120402</v>
          </cell>
        </row>
        <row r="924">
          <cell r="A924" t="str">
            <v>08B.259</v>
          </cell>
          <cell r="B924" t="str">
            <v>SUMINISTRO, TRANSPORTE E INSTALACION LUMINARIA LINEAL LED SERIE SAFESITE DE 60 CM, 3500 LM, EXPLOSION PROFF CLASE 1 DIV 1 GRUPOS C Y D. REF LSC3C4D3GEX DE DAYLIGHT.</v>
          </cell>
          <cell r="C924" t="str">
            <v>Actividad</v>
          </cell>
          <cell r="D924" t="str">
            <v>UND</v>
          </cell>
          <cell r="E924">
            <v>1410733</v>
          </cell>
        </row>
        <row r="925">
          <cell r="A925" t="str">
            <v>08B.260</v>
          </cell>
          <cell r="B925" t="str">
            <v>SUMINISTRO, TRANSPORTE E INSTALACION SELLOS CORTAFUEGO PARA TUBERIA DE 3/4"</v>
          </cell>
          <cell r="C925" t="str">
            <v>Actividad</v>
          </cell>
          <cell r="D925" t="str">
            <v>UND</v>
          </cell>
          <cell r="E925">
            <v>67703</v>
          </cell>
        </row>
        <row r="926">
          <cell r="A926" t="str">
            <v>08B.261</v>
          </cell>
          <cell r="B926" t="str">
            <v>SUMINISTRO, TRANSPORTE E INSTALACION LUZ DE OBSTRUCCIÓN TIPO LED ¿ REF. RTO-1R07-001 CONSUMO 7 VATIOS</v>
          </cell>
          <cell r="C926" t="str">
            <v>Actividad</v>
          </cell>
          <cell r="D926" t="str">
            <v>UND</v>
          </cell>
          <cell r="E926">
            <v>810912</v>
          </cell>
        </row>
        <row r="927">
          <cell r="A927" t="str">
            <v>08B.262</v>
          </cell>
          <cell r="B927" t="str">
            <v>SUMINISTRO, TRANSPORTE E INSTALACION LUMINARIA TIPO QUIMBAYA WALL PACK 70W 220V PARA EXTERIORES; INCLUYE FOTOCELDA</v>
          </cell>
          <cell r="C927" t="str">
            <v>Actividad</v>
          </cell>
          <cell r="D927" t="str">
            <v>UND</v>
          </cell>
          <cell r="E927">
            <v>573753</v>
          </cell>
        </row>
        <row r="928">
          <cell r="A928" t="str">
            <v>08B.263</v>
          </cell>
          <cell r="B928" t="str">
            <v>SUMINISTRO, TRANSPORTE E INSTALACION LUMINARIA A PRUEBA DE EXPLOSION TIPO COLGANTE ¿ REF. RTO-0W07-001 / TIPO LED</v>
          </cell>
          <cell r="C928" t="str">
            <v>Actividad</v>
          </cell>
          <cell r="D928" t="str">
            <v>UND</v>
          </cell>
          <cell r="E928">
            <v>927067</v>
          </cell>
        </row>
        <row r="929">
          <cell r="A929" t="str">
            <v>08B.264</v>
          </cell>
          <cell r="B929" t="str">
            <v xml:space="preserve">CERTIFICACIÓN RETIE DE LA INSTALACIÓN </v>
          </cell>
          <cell r="C929" t="str">
            <v>Actividad</v>
          </cell>
          <cell r="D929" t="str">
            <v>M2</v>
          </cell>
          <cell r="E929">
            <v>6503</v>
          </cell>
        </row>
        <row r="930">
          <cell r="A930" t="str">
            <v>08B.265</v>
          </cell>
          <cell r="B930" t="str">
            <v>CAJA ELECTRICA DE 4 CIRCUITOS</v>
          </cell>
          <cell r="C930" t="str">
            <v>Actividad</v>
          </cell>
          <cell r="D930" t="str">
            <v>UND</v>
          </cell>
          <cell r="E930">
            <v>151345</v>
          </cell>
        </row>
        <row r="931">
          <cell r="A931" t="str">
            <v>08B.266</v>
          </cell>
          <cell r="B931" t="str">
            <v>SUMINISTRO, TRANSPORTE E INSTALACION LUMINARIA PANEL LED DE INCRUSTAR-REF. 9PULG-24W TIPO PALNETA O SIMILAR</v>
          </cell>
          <cell r="C931" t="str">
            <v>Actividad</v>
          </cell>
          <cell r="D931" t="str">
            <v>UND</v>
          </cell>
          <cell r="E931">
            <v>160161</v>
          </cell>
        </row>
        <row r="932">
          <cell r="A932" t="str">
            <v>08B.267</v>
          </cell>
          <cell r="B932" t="str">
            <v>SUMINISTRO, TRANSPORTE E INSTALACION SALIDA PARA CAMARA DE VIDEO EN TUBERIA CONDUIT PVC 3/4", ALAMBRE NO 12 AWG</v>
          </cell>
          <cell r="C932" t="str">
            <v>Actividad</v>
          </cell>
          <cell r="D932" t="str">
            <v>UND</v>
          </cell>
          <cell r="E932">
            <v>148362</v>
          </cell>
        </row>
        <row r="933">
          <cell r="A933" t="str">
            <v>08B.268</v>
          </cell>
          <cell r="B933" t="str">
            <v>SUMINISTRO E INSTALACIÓN MEDIDOR 2F-N-100A, CABLE 2 AWG, INCLUYE CAJA HERMETICA PARA MAEDIDOR</v>
          </cell>
          <cell r="C933" t="str">
            <v>Actividad</v>
          </cell>
          <cell r="D933" t="str">
            <v>UND</v>
          </cell>
          <cell r="E933">
            <v>0</v>
          </cell>
        </row>
        <row r="934">
          <cell r="A934" t="str">
            <v>08B.269</v>
          </cell>
          <cell r="B934" t="str">
            <v>SUMINISTRO E INSTALACION MEDIDOR 2F-N-100A, INCLUYE CAJA HERMETICA PARA MEDIDOR</v>
          </cell>
          <cell r="C934" t="str">
            <v>Actividad</v>
          </cell>
          <cell r="D934" t="str">
            <v>UND</v>
          </cell>
          <cell r="E934">
            <v>551501</v>
          </cell>
        </row>
        <row r="935">
          <cell r="A935" t="str">
            <v>08B.271</v>
          </cell>
          <cell r="B935" t="str">
            <v>BANCO DE DUCTO  T- PARA CANALIZACION DE 2Ø 1 1/2" TIPO TDP- ZONA VERDE ( INCLUYE EXCAVACION, BASE EN ARENA DE PEÑA, RELLENO CON TIERRA DE LA EXCAVACION COMPACTADA EN CAPAS DE 15CM, BANDA PLASTICA, EMPRADIZACION Y RETIRO DE MATERIAL SOBRANTE DE LA EXCAVACION A BOTADERO)</v>
          </cell>
          <cell r="C935" t="str">
            <v>Actividad</v>
          </cell>
          <cell r="D935" t="str">
            <v>UND</v>
          </cell>
          <cell r="E935">
            <v>196027</v>
          </cell>
        </row>
        <row r="936">
          <cell r="A936" t="str">
            <v>08B.272</v>
          </cell>
          <cell r="B936" t="str">
            <v>CAJA DE INSPECCION PARA ALUMBRADO PUBLICO Y ACOMETIDAS EN BAJA TENSION = 0.8X 0.8 X 1.0 ( INCLUYE EXCAVACION BASE COMUN EN RECEBO COMUN, PLACA CONCRETO, LADRILLO COMUN, MARCO EN ANGULO 2 1/2 X 2 1/2 * 3/16 ", TAPA REFORAZADAEN PLATINA DE 2 1/2* 3/16" CON</v>
          </cell>
          <cell r="C936" t="str">
            <v>Actividad</v>
          </cell>
          <cell r="D936" t="str">
            <v>UND</v>
          </cell>
          <cell r="E936">
            <v>706222</v>
          </cell>
        </row>
        <row r="937">
          <cell r="A937" t="str">
            <v>08B.273</v>
          </cell>
          <cell r="B937" t="str">
            <v>TABLERO GENERAL DE BAJA TENSION</v>
          </cell>
          <cell r="C937" t="str">
            <v>Actividad</v>
          </cell>
          <cell r="D937" t="str">
            <v>UND</v>
          </cell>
          <cell r="E937">
            <v>3047025</v>
          </cell>
        </row>
        <row r="938">
          <cell r="A938" t="str">
            <v>08B.274</v>
          </cell>
          <cell r="B938" t="str">
            <v>SUMINISTRO E INSTALACION DEL SISTEMA DE PUESTA A TIERRA</v>
          </cell>
          <cell r="C938" t="str">
            <v>Actividad</v>
          </cell>
          <cell r="D938" t="str">
            <v>UND</v>
          </cell>
          <cell r="E938">
            <v>1675090</v>
          </cell>
        </row>
        <row r="939">
          <cell r="A939" t="str">
            <v>08B.275</v>
          </cell>
          <cell r="B939" t="str">
            <v>SUMINISTRO E INSTALACION DE ALIMENTADOR (3X8) (1X10) AWG, THHN; TUBERIA PVC DE 1"</v>
          </cell>
          <cell r="C939" t="str">
            <v>Actividad</v>
          </cell>
          <cell r="D939" t="str">
            <v>ML</v>
          </cell>
          <cell r="E939">
            <v>61912</v>
          </cell>
        </row>
        <row r="940">
          <cell r="A940" t="str">
            <v>08B.276</v>
          </cell>
          <cell r="B940" t="str">
            <v>SUMINISTRO E INSTALACION TABLERO DE DISTRIBUCCION MONOFASICO 2F-N+T CIRCUITOS</v>
          </cell>
          <cell r="C940" t="str">
            <v>Actividad</v>
          </cell>
          <cell r="D940" t="str">
            <v>UND</v>
          </cell>
          <cell r="E940">
            <v>563626</v>
          </cell>
        </row>
        <row r="941">
          <cell r="A941" t="str">
            <v>08B.277</v>
          </cell>
          <cell r="B941" t="str">
            <v>SUMINISTRO TABLERO RED REGULADA</v>
          </cell>
          <cell r="C941" t="str">
            <v>Actividad</v>
          </cell>
          <cell r="D941" t="str">
            <v>UND</v>
          </cell>
          <cell r="E941">
            <v>773126</v>
          </cell>
        </row>
        <row r="942">
          <cell r="A942" t="str">
            <v>08B.278</v>
          </cell>
          <cell r="B942" t="str">
            <v>SUMINISTRO E INSTALACION DE BREAKER 1X20 A</v>
          </cell>
          <cell r="C942" t="str">
            <v>Actividad</v>
          </cell>
          <cell r="D942" t="str">
            <v>UND</v>
          </cell>
          <cell r="E942">
            <v>54220</v>
          </cell>
        </row>
        <row r="943">
          <cell r="A943" t="str">
            <v>08B.279</v>
          </cell>
          <cell r="B943" t="str">
            <v>SUMINISTRO E INSTALACION SALIDA PUNTO ELECTRICO BALA LED 18W, 120 V</v>
          </cell>
          <cell r="C943" t="str">
            <v>Actividad</v>
          </cell>
          <cell r="D943" t="str">
            <v>UND</v>
          </cell>
          <cell r="E943">
            <v>68394</v>
          </cell>
        </row>
        <row r="944">
          <cell r="A944" t="str">
            <v>08B.280</v>
          </cell>
          <cell r="B944" t="str">
            <v>SUMINISTRO E INSTALACION SALIDA PUNTO ELECTRICO LUMINARIA LED CON REJILLA 30X120 T8 2X 40W ESPECULAR DE INCRUSTAR 1.5"</v>
          </cell>
          <cell r="C944" t="str">
            <v>Actividad</v>
          </cell>
          <cell r="D944" t="str">
            <v>UND</v>
          </cell>
          <cell r="E944">
            <v>400647</v>
          </cell>
        </row>
        <row r="945">
          <cell r="A945" t="str">
            <v>08B.281</v>
          </cell>
          <cell r="B945" t="str">
            <v>SUMINISTRO E INSTALACION SALIDA PUNTO ELECTRICO LUMINARIA LED CON REJILLA 60X60 T8 4X10 W-LED ESPECULAR DE INCRUSTAR 1.5"</v>
          </cell>
          <cell r="C945" t="str">
            <v>Actividad</v>
          </cell>
          <cell r="D945" t="str">
            <v>UND</v>
          </cell>
          <cell r="E945">
            <v>445180</v>
          </cell>
        </row>
        <row r="946">
          <cell r="A946" t="str">
            <v>08B.282</v>
          </cell>
          <cell r="B946" t="str">
            <v>SUMINISTRO E INSTALCION SALIDA PUNTO ELECTRICO LUMINARIA TIPO TORTUGA 20W</v>
          </cell>
          <cell r="C946" t="str">
            <v>Actividad</v>
          </cell>
          <cell r="D946" t="str">
            <v>UND</v>
          </cell>
          <cell r="E946">
            <v>139756</v>
          </cell>
        </row>
        <row r="947">
          <cell r="A947" t="str">
            <v>08B.283</v>
          </cell>
          <cell r="B947" t="str">
            <v>SUMINISTRO E INSTALACION SALIDA INTERRUPTOR  SENCILLO</v>
          </cell>
          <cell r="C947" t="str">
            <v>Actividad</v>
          </cell>
          <cell r="D947" t="str">
            <v>UND</v>
          </cell>
          <cell r="E947">
            <v>153659</v>
          </cell>
        </row>
        <row r="948">
          <cell r="A948" t="str">
            <v>08B.284</v>
          </cell>
          <cell r="B948" t="str">
            <v>SUMINISTRO E INSTALACION SALIDA INTERRUPTOR DOBLE</v>
          </cell>
          <cell r="C948" t="str">
            <v>Actividad</v>
          </cell>
          <cell r="D948" t="str">
            <v>UND</v>
          </cell>
          <cell r="E948">
            <v>164569</v>
          </cell>
        </row>
        <row r="949">
          <cell r="A949" t="str">
            <v>08B.285</v>
          </cell>
          <cell r="B949" t="str">
            <v>SUMINISTRO E INSTALCION  SALIDA INTERRUPTOR SENCILLO CONMUTABLE</v>
          </cell>
          <cell r="C949" t="str">
            <v>Actividad</v>
          </cell>
          <cell r="D949" t="str">
            <v>UND</v>
          </cell>
          <cell r="E949">
            <v>140969</v>
          </cell>
        </row>
        <row r="950">
          <cell r="A950" t="str">
            <v>08B.286</v>
          </cell>
          <cell r="B950" t="str">
            <v>SUMINISTRO E INSTALACION SALIDA INTERRUPTOR DOBLE CONMUTABLE</v>
          </cell>
          <cell r="C950" t="str">
            <v>Actividad</v>
          </cell>
          <cell r="D950" t="str">
            <v>UND</v>
          </cell>
          <cell r="E950">
            <v>103641</v>
          </cell>
        </row>
        <row r="951">
          <cell r="A951" t="str">
            <v>08B.287</v>
          </cell>
          <cell r="B951" t="str">
            <v>SUMINISTRO E INSTALACION SALIDA INTERRUPTOR TRIPLE CONMUTABALE</v>
          </cell>
          <cell r="C951" t="str">
            <v>Actividad</v>
          </cell>
          <cell r="D951" t="str">
            <v>UND</v>
          </cell>
          <cell r="E951">
            <v>103641</v>
          </cell>
        </row>
        <row r="952">
          <cell r="A952" t="str">
            <v>08B.288</v>
          </cell>
          <cell r="B952" t="str">
            <v>SUMINISTRO E INSTALACION SALIDA INTERRUPTOR CUATRO VIAS EMT 3/4"</v>
          </cell>
          <cell r="C952" t="str">
            <v>Actividad</v>
          </cell>
          <cell r="D952" t="str">
            <v>UND</v>
          </cell>
          <cell r="E952">
            <v>206547</v>
          </cell>
        </row>
        <row r="953">
          <cell r="A953" t="str">
            <v>08B.289</v>
          </cell>
          <cell r="B953" t="str">
            <v>SUMINISTRO E INSTALACION SALIDA SENSOR DE MOVIMIENTO</v>
          </cell>
          <cell r="C953" t="str">
            <v>Actividad</v>
          </cell>
          <cell r="D953" t="str">
            <v>UND</v>
          </cell>
          <cell r="E953">
            <v>153655</v>
          </cell>
        </row>
        <row r="954">
          <cell r="A954" t="str">
            <v>08B.290</v>
          </cell>
          <cell r="B954" t="str">
            <v>SUMINISTRO E INSTALACION SALIDA PUNTO TOMACORRIENTE DOBLE TIPO NORMAL. INCLUYE 12 METROS DE ALAMBRE Y 4 METROS DE TUBO</v>
          </cell>
          <cell r="C954" t="str">
            <v>Actividad</v>
          </cell>
          <cell r="D954" t="str">
            <v>UND</v>
          </cell>
          <cell r="E954">
            <v>98695</v>
          </cell>
        </row>
        <row r="955">
          <cell r="A955" t="str">
            <v>08B.291</v>
          </cell>
          <cell r="B955" t="str">
            <v>SUMINISTRO E INSTALACION SALIDA  PUNTO TOMACORRIENTE DOBLE TIPO REGULADO COLOR NARANJA</v>
          </cell>
          <cell r="C955" t="str">
            <v>Actividad</v>
          </cell>
          <cell r="D955" t="str">
            <v>UND</v>
          </cell>
          <cell r="E955">
            <v>162565</v>
          </cell>
        </row>
        <row r="956">
          <cell r="A956" t="str">
            <v>08B.292</v>
          </cell>
          <cell r="B956" t="str">
            <v>SUMINISTRO E INSTALACION SALIDA PUNTO TOMACORRIENTE GFCI</v>
          </cell>
          <cell r="C956" t="str">
            <v>Actividad</v>
          </cell>
          <cell r="D956" t="str">
            <v>UND</v>
          </cell>
          <cell r="E956">
            <v>210837</v>
          </cell>
        </row>
        <row r="957">
          <cell r="A957" t="str">
            <v>08B.293</v>
          </cell>
          <cell r="B957" t="str">
            <v>SUMINISTRO E INSTALACION SALIDA VOZ Y DATOS CAT 6A - CAT 5E</v>
          </cell>
          <cell r="C957" t="str">
            <v>Actividad</v>
          </cell>
          <cell r="D957" t="str">
            <v>UND</v>
          </cell>
          <cell r="E957">
            <v>450198</v>
          </cell>
        </row>
        <row r="958">
          <cell r="A958" t="str">
            <v>08B.294</v>
          </cell>
          <cell r="B958" t="str">
            <v>SALIDAS PUNTOS VGA</v>
          </cell>
          <cell r="C958" t="str">
            <v>Actividad</v>
          </cell>
          <cell r="D958" t="str">
            <v>UND</v>
          </cell>
          <cell r="E958">
            <v>220236</v>
          </cell>
        </row>
        <row r="959">
          <cell r="A959" t="str">
            <v>08B.295</v>
          </cell>
          <cell r="B959" t="str">
            <v>SALIDAS PUNTOS HDMI</v>
          </cell>
          <cell r="C959" t="str">
            <v>Actividad</v>
          </cell>
          <cell r="D959" t="str">
            <v>UND</v>
          </cell>
          <cell r="E959">
            <v>509965</v>
          </cell>
        </row>
        <row r="960">
          <cell r="A960" t="str">
            <v>08B.296</v>
          </cell>
          <cell r="B960" t="str">
            <v>SUMINISTRO E INSTALACION  BANDEJA PORTACABLE TIPO CABIOFIL 0.4X0.1 ACCESORIOS</v>
          </cell>
          <cell r="C960" t="str">
            <v>Actividad</v>
          </cell>
          <cell r="D960" t="str">
            <v>UND</v>
          </cell>
          <cell r="E960">
            <v>137027</v>
          </cell>
        </row>
        <row r="961">
          <cell r="A961" t="str">
            <v>08B.297</v>
          </cell>
          <cell r="B961" t="str">
            <v>SUMINISTRO E INSTALACION ADMINISTRACION CABLEADO ESTRUCTURADO CAT 6A -  CAT 5E</v>
          </cell>
          <cell r="C961" t="str">
            <v>Actividad</v>
          </cell>
          <cell r="D961" t="str">
            <v>UND</v>
          </cell>
          <cell r="E961">
            <v>6238047</v>
          </cell>
        </row>
        <row r="962">
          <cell r="A962" t="str">
            <v>08B.298</v>
          </cell>
          <cell r="B962" t="str">
            <v>SUMINISTRO E INSTALACION SWICHE 12 PUNTOS</v>
          </cell>
          <cell r="C962" t="str">
            <v>Actividad</v>
          </cell>
          <cell r="D962" t="str">
            <v>UND</v>
          </cell>
          <cell r="E962">
            <v>1860627</v>
          </cell>
        </row>
        <row r="963">
          <cell r="A963" t="str">
            <v>08B.300</v>
          </cell>
          <cell r="B963" t="str">
            <v>LEGALIZACION Y RETIE</v>
          </cell>
          <cell r="C963" t="str">
            <v>Actividad</v>
          </cell>
          <cell r="D963" t="str">
            <v>UND</v>
          </cell>
          <cell r="E963">
            <v>4667683</v>
          </cell>
        </row>
        <row r="964">
          <cell r="A964" t="str">
            <v>08B.301</v>
          </cell>
          <cell r="B964" t="str">
            <v>SUMINISTRO E INSTALACION DE BREAKER 2X20 A</v>
          </cell>
          <cell r="C964" t="str">
            <v>Actividad</v>
          </cell>
          <cell r="D964" t="str">
            <v>UND</v>
          </cell>
          <cell r="E964">
            <v>91400</v>
          </cell>
        </row>
        <row r="965">
          <cell r="A965" t="str">
            <v>08B.302</v>
          </cell>
          <cell r="B965" t="str">
            <v>SUMINISTRO, TRANSPORTE E INSTALACION DE AFLORAMIENTO TUBERIA METALICA IMC 1-1/2"</v>
          </cell>
          <cell r="C965" t="str">
            <v>Actividad</v>
          </cell>
          <cell r="D965" t="str">
            <v>UND</v>
          </cell>
          <cell r="E965">
            <v>510316</v>
          </cell>
        </row>
        <row r="966">
          <cell r="A966" t="str">
            <v>08B.303</v>
          </cell>
          <cell r="B966" t="str">
            <v>SUMINISTRO, TRANSPORTE E INSTALACION DE LUMINARIA DE SOBREPONER TIPO BALA PANEL LED REDONDO, 24W BLANCO OPAL. INCLUYE DRIVER SC</v>
          </cell>
          <cell r="C966" t="str">
            <v>Actividad</v>
          </cell>
          <cell r="D966" t="str">
            <v>UND</v>
          </cell>
          <cell r="E966">
            <v>67984</v>
          </cell>
        </row>
        <row r="967">
          <cell r="A967" t="str">
            <v>08B.304</v>
          </cell>
          <cell r="B967" t="str">
            <v>DESMONTE DE LÁMPARAS DE SOBREPONER, INCRUSTAR O SIMILAR. ALTURA &lt; 3 METROS (INCLUYE ESCALERA CERTIFICADA)</v>
          </cell>
          <cell r="C967" t="str">
            <v>Actividad</v>
          </cell>
          <cell r="D967" t="str">
            <v>UND</v>
          </cell>
          <cell r="E967">
            <v>26116</v>
          </cell>
        </row>
        <row r="968">
          <cell r="A968" t="str">
            <v>08B.305</v>
          </cell>
          <cell r="B968" t="str">
            <v>INSTALACIÓN DE LAMPARA SOBREPONER REF. FROST DE HIGH LIGHTS O SIMILAR, 2X32W. BALASTO ELECTRONICO 2X32T8. INCLUYE 2 TUBOS FLUORESCENTE 32W T8 (INCLUYE ESCALERA CERTIFICADA Y ACCESORIOS DE FIJACIÓN)</v>
          </cell>
          <cell r="C968" t="str">
            <v>Actividad</v>
          </cell>
          <cell r="D968" t="str">
            <v>UND</v>
          </cell>
          <cell r="E968">
            <v>35968</v>
          </cell>
        </row>
        <row r="969">
          <cell r="A969" t="str">
            <v>08B.306</v>
          </cell>
          <cell r="B969" t="str">
            <v>DESMONTE DE LÁMPARAS DE SOBREPONER, INCRUSTAR O SIMILAR. ALTURA &gt; 3 METROS (INCLUYE ANDAMIOS CERTIFICADOS)</v>
          </cell>
          <cell r="C969" t="str">
            <v>Actividad</v>
          </cell>
          <cell r="D969" t="str">
            <v>UND</v>
          </cell>
          <cell r="E969">
            <v>26458</v>
          </cell>
        </row>
        <row r="970">
          <cell r="A970" t="str">
            <v>08B.307</v>
          </cell>
          <cell r="B970" t="str">
            <v>DESMONTE DE INTERRUPTORES (DOBLE O SENCILLOS), TOMACORRIENTES (DOBLES O SENCILLOS), PUNTOS TELEFÓNICOS, DE DATOS O SIMILARES</v>
          </cell>
          <cell r="C970" t="str">
            <v>Actividad</v>
          </cell>
          <cell r="D970" t="str">
            <v>UND</v>
          </cell>
          <cell r="E970">
            <v>9772</v>
          </cell>
        </row>
        <row r="971">
          <cell r="A971" t="str">
            <v>08B.308</v>
          </cell>
          <cell r="B971" t="str">
            <v>SUMINISTRO, TRANSPORTE E INSTALACIÓN DE INTERRUPTOR DOBLE O SENCILLO HASTA 250V</v>
          </cell>
          <cell r="C971" t="str">
            <v>Actividad</v>
          </cell>
          <cell r="D971" t="str">
            <v>UND</v>
          </cell>
          <cell r="E971">
            <v>19036</v>
          </cell>
        </row>
        <row r="972">
          <cell r="A972" t="str">
            <v>08B.309</v>
          </cell>
          <cell r="B972" t="str">
            <v>SUMINISTRO, TRANSPORTE E INSTALACIÓN LAMPARA LED 2 X (18W - 25W) 6500 K Ó SIMILAR (INCLUYE ACCESORIOS DE FIJACIÓN E INSTALACIÓN)</v>
          </cell>
          <cell r="C972" t="str">
            <v>Actividad</v>
          </cell>
          <cell r="D972" t="str">
            <v>UND</v>
          </cell>
          <cell r="E972">
            <v>169707</v>
          </cell>
        </row>
        <row r="973">
          <cell r="A973" t="str">
            <v>08B.310</v>
          </cell>
          <cell r="B973" t="str">
            <v>SUMINISTRO, TRANSPORTE E INSTALACION DE LUMINARIA DE SOBREPONER TIPO BALA PANEL LED REDONDO, 12W BLANCO. INCLUYE ALAMBRE NO. 12 Y TUBERÍA DE PVC 1/2"  HASTA 10 MTS. INCLUYE CAJA PLÁSTICA 2X4"</v>
          </cell>
          <cell r="C973" t="str">
            <v>Actividad</v>
          </cell>
          <cell r="D973" t="str">
            <v>UND</v>
          </cell>
          <cell r="E973">
            <v>136059</v>
          </cell>
        </row>
        <row r="974">
          <cell r="A974" t="str">
            <v>08B.311</v>
          </cell>
          <cell r="B974" t="str">
            <v>DESMONTE Y RETIRO DE REDES ELÉCTRICAS PARÁSITAS. INCLUYE ANDAMIO CERTIFICADO</v>
          </cell>
          <cell r="C974" t="str">
            <v>Actividad</v>
          </cell>
          <cell r="D974" t="str">
            <v>ML</v>
          </cell>
          <cell r="E974">
            <v>8966</v>
          </cell>
        </row>
        <row r="975">
          <cell r="A975" t="str">
            <v>08B.312</v>
          </cell>
          <cell r="B975" t="str">
            <v>SUMINISTRO, TRANSPORTE E INSTALACIÓN DE TRANSFORMADOR DE 50 W A 12 W. INSTALACIÓN A TODO COSTO.</v>
          </cell>
          <cell r="C975" t="str">
            <v>Actividad</v>
          </cell>
          <cell r="D975" t="str">
            <v>UND</v>
          </cell>
          <cell r="E975">
            <v>40059</v>
          </cell>
        </row>
        <row r="976">
          <cell r="A976" t="str">
            <v>08B.313</v>
          </cell>
          <cell r="B976" t="str">
            <v>SUMINISTRO, TRANSPORTE E INSTALACIÓN DE BOMBA SUMERGIBLE MONOFASICA REF DM 20-N. INSTALACIÓN A TODO COSTO</v>
          </cell>
          <cell r="C976" t="str">
            <v>Actividad</v>
          </cell>
          <cell r="D976" t="str">
            <v>UND</v>
          </cell>
          <cell r="E976">
            <v>6726419</v>
          </cell>
        </row>
        <row r="977">
          <cell r="A977" t="str">
            <v>08B.314</v>
          </cell>
          <cell r="B977" t="str">
            <v>SUMINISTRO, TRANSPORTE E INSTALACIÓN DE SENSOR ELECTRICO TIPO FLOTADOR. INSTALACIÓN A TODO COSTO.</v>
          </cell>
          <cell r="C977" t="str">
            <v>Actividad</v>
          </cell>
          <cell r="D977" t="str">
            <v>UND</v>
          </cell>
          <cell r="E977">
            <v>224214</v>
          </cell>
        </row>
        <row r="978">
          <cell r="A978" t="str">
            <v>08B.315</v>
          </cell>
          <cell r="B978" t="str">
            <v>SUMINISTRO E INSTALACION  CABLE ENCAUCHETADO 3X14 AWG (SENSORES, CHORROS,  Y FLOTADORES). INSTALACIÒN A TODO COSTO.</v>
          </cell>
          <cell r="C978" t="str">
            <v>Actividad</v>
          </cell>
          <cell r="D978" t="str">
            <v>ML</v>
          </cell>
          <cell r="E978">
            <v>17937</v>
          </cell>
        </row>
        <row r="979">
          <cell r="A979" t="str">
            <v>08B.316</v>
          </cell>
          <cell r="B979" t="str">
            <v>SUMINISTRO E INSTALACION  CABLE ENCAUCHETADO 3X12 AWG (SENSORES, CHORROS,  Y FLOTADORES). INSTALACIÒN A TODO COSTO.</v>
          </cell>
          <cell r="C979" t="str">
            <v>Actividad</v>
          </cell>
          <cell r="D979" t="str">
            <v>ML</v>
          </cell>
          <cell r="E979">
            <v>22422</v>
          </cell>
        </row>
        <row r="980">
          <cell r="A980" t="str">
            <v>08B.317</v>
          </cell>
          <cell r="B980" t="str">
            <v>SUMINISTRO E INSTALACIÓN TABLERO ELECTRICO DE 1,20M X 0,60M X 0,30 TIPO INTEMPERIE, ANTIVANDALICO PARA ALOJAR EQUIPOS DE CONTROL Y FUERZA PARA MOTORES Y ALUMBRADO FUENTE. INCLIUYE BREAKERS. INSTALACIÓN A TODO COSTO.</v>
          </cell>
          <cell r="C980" t="str">
            <v>Actividad</v>
          </cell>
          <cell r="D980" t="str">
            <v>UND</v>
          </cell>
          <cell r="E980">
            <v>7473798</v>
          </cell>
        </row>
        <row r="981">
          <cell r="A981" t="str">
            <v>08B.318</v>
          </cell>
          <cell r="B981"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981" t="str">
            <v>Actividad</v>
          </cell>
          <cell r="D981" t="str">
            <v>UND</v>
          </cell>
          <cell r="E981">
            <v>607070</v>
          </cell>
        </row>
        <row r="982">
          <cell r="A982" t="str">
            <v>08B.319</v>
          </cell>
          <cell r="B982" t="str">
            <v>AJUSTE E INSTALACION DE LAMPARAS DE SOBREPONER</v>
          </cell>
          <cell r="C982" t="str">
            <v>Actividad</v>
          </cell>
          <cell r="D982" t="str">
            <v>UND</v>
          </cell>
          <cell r="E982">
            <v>42199</v>
          </cell>
        </row>
        <row r="983">
          <cell r="A983" t="str">
            <v>08B.320</v>
          </cell>
          <cell r="B983" t="str">
            <v>SUMINISTRO, TRANSPORTE E INSTALACION EXTRACTOR TECHO BROAN O SIMILAR 5 PUL</v>
          </cell>
          <cell r="C983" t="str">
            <v>Actividad</v>
          </cell>
          <cell r="D983" t="str">
            <v>UND</v>
          </cell>
          <cell r="E983">
            <v>348213</v>
          </cell>
        </row>
        <row r="984">
          <cell r="A984" t="str">
            <v>08B.321</v>
          </cell>
          <cell r="B984" t="str">
            <v>SUMINISTRO, TRANSPORTE E INSTALACION EXTRACTOR TECHO BROAN O SIMILAR 6 PUL</v>
          </cell>
          <cell r="C984" t="str">
            <v>Actividad</v>
          </cell>
          <cell r="D984" t="str">
            <v>UND</v>
          </cell>
          <cell r="E984">
            <v>426440</v>
          </cell>
        </row>
        <row r="985">
          <cell r="A985" t="str">
            <v>08B.322</v>
          </cell>
          <cell r="B985" t="str">
            <v>SUMINISTRO, TRANSPORTE E INSTALACION SALIDA EXTRACTOR EN TECHO EN TUBERIA CONDUIT PVC 3/4", ALAMBRE NO 12 AWG</v>
          </cell>
          <cell r="C985" t="str">
            <v>Actividad</v>
          </cell>
          <cell r="D985" t="str">
            <v>UND</v>
          </cell>
          <cell r="E985">
            <v>155831</v>
          </cell>
        </row>
        <row r="986">
          <cell r="A986" t="str">
            <v>08B.323</v>
          </cell>
          <cell r="B986" t="str">
            <v>SUMINISTRO, TRANSPORTE E INSTALACIÓN DE CANALETA ELÉCTRICA PLÁSTICA DE 10 X 100 CM</v>
          </cell>
          <cell r="C986" t="str">
            <v>Actividad</v>
          </cell>
          <cell r="D986" t="str">
            <v>ML</v>
          </cell>
          <cell r="E986">
            <v>66878</v>
          </cell>
        </row>
        <row r="987">
          <cell r="A987" t="str">
            <v>08B.324</v>
          </cell>
          <cell r="B987" t="str">
            <v>SUMINISTRO, TRANSPORTE E INSTALACIÓN DE CAJA ELÉCTRICA 4X4 BLANCA CONDUIT O SIMILAR. INCLUYE ACCESORIOS DE FIJACIÓN.</v>
          </cell>
          <cell r="C987" t="str">
            <v>Actividad</v>
          </cell>
          <cell r="D987" t="str">
            <v>UND</v>
          </cell>
          <cell r="E987">
            <v>30689</v>
          </cell>
        </row>
        <row r="988">
          <cell r="A988" t="str">
            <v>08B.325</v>
          </cell>
          <cell r="B988" t="str">
            <v>SUMINISTRO, TRANSPORTE E INSTALACION PANEL LED REDONDO DE INCRUSTAR 18W LUZ BLANCA NEUTRA 1080 LÚMENES TIPO SYLVANA O SIMILAR</v>
          </cell>
          <cell r="C988" t="str">
            <v>Actividad</v>
          </cell>
          <cell r="D988" t="str">
            <v>UND</v>
          </cell>
          <cell r="E988">
            <v>68616</v>
          </cell>
        </row>
        <row r="989">
          <cell r="A989" t="str">
            <v>08B.326</v>
          </cell>
          <cell r="B989" t="str">
            <v>SUMINISTRO E INSTALACION DE BREAKER 2X50 A</v>
          </cell>
          <cell r="C989" t="str">
            <v>Actividad</v>
          </cell>
          <cell r="D989" t="str">
            <v>UND</v>
          </cell>
          <cell r="E989">
            <v>65939</v>
          </cell>
        </row>
        <row r="990">
          <cell r="A990" t="str">
            <v>08B.327</v>
          </cell>
          <cell r="B990" t="str">
            <v>SUMINISTRO E INSTALACION DE BREAKER 1X50 A</v>
          </cell>
          <cell r="C990" t="str">
            <v>Actividad</v>
          </cell>
          <cell r="D990" t="str">
            <v>UND</v>
          </cell>
          <cell r="E990">
            <v>47933</v>
          </cell>
        </row>
        <row r="991">
          <cell r="A991" t="str">
            <v>08B.328</v>
          </cell>
          <cell r="B991" t="str">
            <v>SUMINISTRO E INSTALACION DE BREAKER 1X15 A</v>
          </cell>
          <cell r="C991" t="str">
            <v>Actividad</v>
          </cell>
          <cell r="D991" t="str">
            <v>UND</v>
          </cell>
          <cell r="E991">
            <v>63631</v>
          </cell>
        </row>
        <row r="992">
          <cell r="A992" t="str">
            <v>08B.329</v>
          </cell>
          <cell r="B992" t="str">
            <v>SUMINISTRO, TRANSPORTE E INSTALACIÓN DE LUMINARIA LED SOLAR PARA ALUMBRADO PÚBLICO 100W MAS BRAZO. INCLUYE POSTE METÁLICO D = 100 MM E = 4,8 MM DE 6 METROS DE LARGO. INCLUYE PLACA BASE PARA ANCLAJE.</v>
          </cell>
          <cell r="C992" t="str">
            <v>Actividad</v>
          </cell>
          <cell r="D992" t="str">
            <v>UND</v>
          </cell>
          <cell r="E992">
            <v>1452049</v>
          </cell>
        </row>
        <row r="993">
          <cell r="A993" t="str">
            <v>08B.330</v>
          </cell>
          <cell r="B993" t="str">
            <v>SUMINISTRO, TRANSPORTE E INSTALACION DE LUMINARIA DE EMPOTRAR TIPO  PANEL LED CUADRADO 60 X 60, 48W BLANCO OPAL. INCLUYE DRIVER SC CLAVIJA Y TODOS LOS ACCESORIOS PARA SU CORRECTA INSTALACIÓN Y MONTAJE</v>
          </cell>
          <cell r="C993" t="str">
            <v>Actividad</v>
          </cell>
          <cell r="D993" t="str">
            <v>UND</v>
          </cell>
          <cell r="E993">
            <v>119062</v>
          </cell>
        </row>
        <row r="994">
          <cell r="A994" t="str">
            <v>08B.331</v>
          </cell>
          <cell r="B994" t="str">
            <v>CANALIZACIÓN SUBTERRANEA PVC 2X3"</v>
          </cell>
          <cell r="C994" t="str">
            <v>Actividad</v>
          </cell>
          <cell r="D994" t="str">
            <v>M</v>
          </cell>
          <cell r="E994">
            <v>326187</v>
          </cell>
        </row>
        <row r="995">
          <cell r="A995" t="str">
            <v>08B.332</v>
          </cell>
          <cell r="B995" t="str">
            <v>SUMINISTRO E INSTALACIÓN DE ALIMENTADOR (3X2) (1X8) AWG, HFFR LS; TUBERÍA PVC DE 1-1/2"</v>
          </cell>
          <cell r="C995" t="str">
            <v>Actividad</v>
          </cell>
          <cell r="D995" t="str">
            <v>M</v>
          </cell>
          <cell r="E995">
            <v>100261</v>
          </cell>
        </row>
        <row r="996">
          <cell r="A996" t="str">
            <v>08B.333</v>
          </cell>
          <cell r="B996" t="str">
            <v>SUMINISTRO, TRANSPORTE E INSTALACION SISTEMA DE PUESTA A TIERRA GENERAL CON TRES VARILAS DE COBRE 5/8"X2,4M, CABLE NO.2/0AWG (SPAT-3V).</v>
          </cell>
          <cell r="C996" t="str">
            <v>Actividad</v>
          </cell>
          <cell r="D996" t="str">
            <v>UND</v>
          </cell>
          <cell r="E996">
            <v>2803594</v>
          </cell>
        </row>
        <row r="997">
          <cell r="A997" t="str">
            <v>08B.334</v>
          </cell>
          <cell r="B997" t="str">
            <v>SUMINISTRO E INSTALACION DE SISTEMA DE APANTALLAMIENTO CONTRA DESCARGAS ELÉCTRICAS LATINOAMERICANO SEDE PRINCIPAL</v>
          </cell>
          <cell r="C997" t="str">
            <v>Actividad</v>
          </cell>
          <cell r="D997" t="str">
            <v>UND</v>
          </cell>
          <cell r="E997">
            <v>6483545</v>
          </cell>
        </row>
        <row r="998">
          <cell r="A998" t="str">
            <v>08B.335</v>
          </cell>
          <cell r="B998" t="str">
            <v>SIMINISTRO E INSTALACION TABLERO GENERAL DE BAJA TENSIÓN 2F+N+T</v>
          </cell>
          <cell r="C998" t="str">
            <v>Actividad</v>
          </cell>
          <cell r="D998" t="str">
            <v>UND</v>
          </cell>
          <cell r="E998">
            <v>71445</v>
          </cell>
        </row>
        <row r="999">
          <cell r="A999" t="str">
            <v>08B.336</v>
          </cell>
          <cell r="B999" t="str">
            <v>SUMINISTRO E INSTALACIÓN TABLERO DE DISTRIBUCIÓN BIFASICO 2F+N+T, 20 CIRCUITOS</v>
          </cell>
          <cell r="C999" t="str">
            <v>Actividad</v>
          </cell>
          <cell r="D999" t="str">
            <v>UND</v>
          </cell>
          <cell r="E999">
            <v>1725869</v>
          </cell>
        </row>
        <row r="1000">
          <cell r="A1000" t="str">
            <v>08B.337</v>
          </cell>
          <cell r="B1000" t="str">
            <v>SUMINISTRO E INSTALACIÓN DE ALIMENTADOR (3X8+1X10) AWG Y (2X8+1X10) AWG, HFFR LS; TUBERÍA EMT DE 1"</v>
          </cell>
          <cell r="C1000" t="str">
            <v>Actividad</v>
          </cell>
          <cell r="D1000" t="str">
            <v>M</v>
          </cell>
          <cell r="E1000">
            <v>68337</v>
          </cell>
        </row>
        <row r="1001">
          <cell r="A1001" t="str">
            <v>08B.338</v>
          </cell>
          <cell r="B1001" t="str">
            <v>SUMINISTRO E INSTALACIÓN DE ALIMENTADOR (3X8) (1X10) AWG Y (3X8) (1X10) AWG, HFFR LS; TUBERÍA EMT DE 1-1/4"</v>
          </cell>
          <cell r="C1001" t="str">
            <v>Actividad</v>
          </cell>
          <cell r="D1001" t="str">
            <v>M</v>
          </cell>
          <cell r="E1001">
            <v>83204</v>
          </cell>
        </row>
        <row r="1002">
          <cell r="A1002" t="str">
            <v>08B.339</v>
          </cell>
          <cell r="B1002" t="str">
            <v>SUMINISTRO E INSTALACIÓN DE ALIMENTADOR (3X8) (1X10) AWG, HFFR LS; TUBERÍA EMT DE 3/4"</v>
          </cell>
          <cell r="C1002" t="str">
            <v>Actividad</v>
          </cell>
          <cell r="D1002" t="str">
            <v>UND</v>
          </cell>
          <cell r="E1002">
            <v>44732</v>
          </cell>
        </row>
        <row r="1003">
          <cell r="A1003" t="str">
            <v>08B.340</v>
          </cell>
          <cell r="B1003" t="str">
            <v>SUMINISTRO, E INSTALACION DE AFLORAMIENTO TUBERIA METALICA EMT 3/4"</v>
          </cell>
          <cell r="C1003" t="str">
            <v>Actividad</v>
          </cell>
          <cell r="D1003" t="str">
            <v>UND</v>
          </cell>
          <cell r="E1003">
            <v>237243</v>
          </cell>
        </row>
        <row r="1004">
          <cell r="A1004" t="str">
            <v>08B.341</v>
          </cell>
          <cell r="B1004" t="str">
            <v>SUMINISTRO E INSTALACIÓN DE ALIMENTADOR (3X8) (1X10) AWG, HFFR LS</v>
          </cell>
          <cell r="C1004" t="str">
            <v>Actividad</v>
          </cell>
          <cell r="D1004" t="str">
            <v>UND</v>
          </cell>
          <cell r="E1004">
            <v>33891</v>
          </cell>
        </row>
        <row r="1005">
          <cell r="A1005" t="str">
            <v>08B.342</v>
          </cell>
          <cell r="B1005" t="str">
            <v>SUMINISTRO E INSTALCION SALIDA PUNTO ELECTRICO LUMINARIA TIPO HONGO</v>
          </cell>
          <cell r="C1005" t="str">
            <v>Actividad</v>
          </cell>
          <cell r="D1005" t="str">
            <v>UND</v>
          </cell>
          <cell r="E1005">
            <v>166645</v>
          </cell>
        </row>
        <row r="1006">
          <cell r="A1006" t="str">
            <v>08B.407</v>
          </cell>
          <cell r="B1006" t="str">
            <v>SUMINISTRO, TRANSPORTE E INSTALACION SALIDA SENSOR ON/OFF</v>
          </cell>
          <cell r="C1006" t="str">
            <v>Actividad</v>
          </cell>
          <cell r="D1006" t="str">
            <v>UND</v>
          </cell>
          <cell r="E1006">
            <v>355939</v>
          </cell>
        </row>
        <row r="1007">
          <cell r="A1007" t="str">
            <v>08B.413</v>
          </cell>
          <cell r="B1007" t="str">
            <v>SUMINISTRO E INSTALACIÓN DE ALIMENTADOR (3X4) (1X8) AWG, HFFR LS</v>
          </cell>
          <cell r="C1007" t="str">
            <v>Actividad</v>
          </cell>
          <cell r="D1007" t="str">
            <v>M</v>
          </cell>
          <cell r="E1007">
            <v>54039</v>
          </cell>
        </row>
        <row r="1008">
          <cell r="A1008" t="str">
            <v>08B.441</v>
          </cell>
          <cell r="B1008" t="str">
            <v>CANALIZACIÓN SUBTERRANEA PVC 2X2"</v>
          </cell>
          <cell r="C1008" t="str">
            <v>Actividad</v>
          </cell>
          <cell r="D1008" t="str">
            <v>M</v>
          </cell>
          <cell r="E1008">
            <v>147499</v>
          </cell>
        </row>
        <row r="1009">
          <cell r="A1009" t="str">
            <v>08B.442</v>
          </cell>
          <cell r="B1009" t="str">
            <v>SUMINISTRO E INSTALACION DE TABLERO DE 4 CIRCUITOS 1F3H. BARRAJE PARA 75A BARRA NEUTRO Y BARRA TIERRA  CALIDAD LEGRAND, SIEMENS, SQARED O SUPERIOR DE MARCA RECONOCIDA Y HOMOLOGADA POR EL CIDET</v>
          </cell>
          <cell r="C1009" t="str">
            <v>Actividad</v>
          </cell>
          <cell r="D1009" t="str">
            <v>UND</v>
          </cell>
          <cell r="E1009">
            <v>252925</v>
          </cell>
        </row>
        <row r="1010">
          <cell r="A1010" t="str">
            <v>08B.443</v>
          </cell>
          <cell r="B1010" t="str">
            <v>SUMINISTRO E INSTALACION DE INTERRUPTOR ENCHUFABLE 1X15A. CALIDAD LEGRAND, SIEMENS, SQARED O SUPERIOR DE MARCA RECONOCIDA Y HOMOLOGADA POR EL CIDET</v>
          </cell>
          <cell r="C1010" t="str">
            <v>Actividad</v>
          </cell>
          <cell r="D1010" t="str">
            <v>UND</v>
          </cell>
          <cell r="E1010">
            <v>17059</v>
          </cell>
        </row>
        <row r="1011">
          <cell r="A1011" t="str">
            <v>08B.444</v>
          </cell>
          <cell r="B1011" t="str">
            <v>SUMINISTRO, TRANSPORTE E INSTALACIÓN SALIDA DE IILUMINACIÓN EN TUBERÍA PVC SCH40 1/2", CABLE 12 AWG HFFR LS</v>
          </cell>
          <cell r="C1011" t="str">
            <v>Actividad</v>
          </cell>
          <cell r="D1011" t="str">
            <v>UND</v>
          </cell>
          <cell r="E1011">
            <v>141333</v>
          </cell>
        </row>
        <row r="1012">
          <cell r="A1012" t="str">
            <v>08B.445</v>
          </cell>
          <cell r="B1012" t="str">
            <v>SUMINISTRO E INSTALACIÓN SALIDA DE ILUMINACIÓN EN TUBERÍA CONDUIT EMT1/2", CABLE 12 AWG</v>
          </cell>
          <cell r="C1012" t="str">
            <v>Actividad</v>
          </cell>
          <cell r="D1012" t="str">
            <v>UND</v>
          </cell>
          <cell r="E1012">
            <v>149306</v>
          </cell>
        </row>
        <row r="1013">
          <cell r="A1013" t="str">
            <v>08B.446</v>
          </cell>
          <cell r="B1013" t="str">
            <v>SUMINISTRO E INSTALACIÓN REPOTENCIALIZACION LUMINARIA LED TUBO 18W T8</v>
          </cell>
          <cell r="C1013" t="str">
            <v>Actividad</v>
          </cell>
          <cell r="D1013" t="str">
            <v>UND</v>
          </cell>
          <cell r="E1013">
            <v>104417</v>
          </cell>
        </row>
        <row r="1014">
          <cell r="A1014" t="str">
            <v>08B.447</v>
          </cell>
          <cell r="B1014" t="str">
            <v>SUMINISTRO, TRANSPORTE E INSTALACION SALIDA ILUMINACION EN TUBERIA CONDUIT PVC SCH40 1/2", CABLE N° 12 AWG</v>
          </cell>
          <cell r="C1014" t="str">
            <v>Actividad</v>
          </cell>
          <cell r="D1014" t="str">
            <v>UND</v>
          </cell>
          <cell r="E1014">
            <v>167709</v>
          </cell>
        </row>
        <row r="1015">
          <cell r="A1015" t="str">
            <v>08B.448</v>
          </cell>
          <cell r="B1015" t="str">
            <v>SUMINISTRO, TRANSPORTE E INSTALACION SALIDA ILUMINACION EN TUBERIA CONDUIT EMT 1/2", CABLE N° 12 AWG HFFR LS</v>
          </cell>
          <cell r="C1015" t="str">
            <v>Actividad</v>
          </cell>
          <cell r="D1015" t="str">
            <v>UND</v>
          </cell>
          <cell r="E1015">
            <v>206952</v>
          </cell>
        </row>
        <row r="1016">
          <cell r="A1016" t="str">
            <v>08B.449</v>
          </cell>
          <cell r="B1016" t="str">
            <v>SUMINISTRO, TRANSPORTE E INSTALACIÓN LUMINARIA LFS MARCA ILTEC O SIMILAR</v>
          </cell>
          <cell r="C1016" t="str">
            <v>Actividad</v>
          </cell>
          <cell r="D1016" t="str">
            <v>UND</v>
          </cell>
          <cell r="E1016">
            <v>338152</v>
          </cell>
        </row>
        <row r="1017">
          <cell r="A1017" t="str">
            <v>08B.450</v>
          </cell>
          <cell r="B1017" t="str">
            <v>SUMINISTRO, TRANSPORTE E INSTALACIÓN LUMINARIA CCCE 36 W MARCA ILTEC O SIMILAR</v>
          </cell>
          <cell r="C1017" t="str">
            <v>Actividad</v>
          </cell>
          <cell r="D1017" t="str">
            <v>UND</v>
          </cell>
          <cell r="E1017">
            <v>250995</v>
          </cell>
        </row>
        <row r="1018">
          <cell r="A1018" t="str">
            <v>08B.451</v>
          </cell>
          <cell r="B1018" t="str">
            <v>SUMINISTRO, TRANSPORTE E INSTALACIÓN LUMINARIA EMERGENCIA R1 - SYLVANIA O SIMILAR</v>
          </cell>
          <cell r="C1018" t="str">
            <v>Actividad</v>
          </cell>
          <cell r="D1018" t="str">
            <v>UND</v>
          </cell>
          <cell r="E1018">
            <v>163890</v>
          </cell>
        </row>
        <row r="1019">
          <cell r="A1019" t="str">
            <v>08B.450</v>
          </cell>
          <cell r="B1019" t="str">
            <v>SUMINISTRO, TRANSPORTE E INSTALACION SALIDA INTERRUPTOR SENCILLO EN TUBERIA CONDUIT EMT 1/2", CABLE N° 12 AWG HFFR LS</v>
          </cell>
          <cell r="C1019" t="str">
            <v>Actividad</v>
          </cell>
          <cell r="D1019" t="str">
            <v>UND</v>
          </cell>
          <cell r="E1019">
            <v>250995</v>
          </cell>
        </row>
        <row r="1020">
          <cell r="A1020" t="str">
            <v>08B.453</v>
          </cell>
          <cell r="B1020" t="str">
            <v>SUMINISTRO E INSTALACION SALIDA TOMACORRIENTE NORMAL DOBLE PT EN TUBERA CONDUIT EMT 1/2", CABLE 10 AWG HFFR LS</v>
          </cell>
          <cell r="C1020" t="str">
            <v>Actividad</v>
          </cell>
          <cell r="D1020" t="str">
            <v>UND</v>
          </cell>
          <cell r="E1020">
            <v>160089</v>
          </cell>
        </row>
        <row r="1021">
          <cell r="A1021" t="str">
            <v>08B.454</v>
          </cell>
          <cell r="B1021" t="str">
            <v>SUMINISTRO E INSTALACION SALIDA TOMACORRIENTE NORMAL DOBLE PT EN TUBERA CONDUIT EMT 1/2", CABLE 12 AWG HFFR LS</v>
          </cell>
          <cell r="C1021" t="str">
            <v>Actividad</v>
          </cell>
          <cell r="D1021" t="str">
            <v>UND</v>
          </cell>
          <cell r="E1021">
            <v>151270</v>
          </cell>
        </row>
        <row r="1022">
          <cell r="A1022" t="str">
            <v>08B.455</v>
          </cell>
          <cell r="B1022" t="str">
            <v>SUMINISTRO, TRANSPORTE E INSTALACIÓN LUMINARIA PANEL LED CIRCULAR SOBREPONER 12W - SYLVANIA O SIMILAR</v>
          </cell>
          <cell r="C1022" t="str">
            <v>Actividad</v>
          </cell>
          <cell r="D1022" t="str">
            <v>UND</v>
          </cell>
          <cell r="E1022">
            <v>73527</v>
          </cell>
        </row>
        <row r="1023">
          <cell r="A1023" t="str">
            <v>08B.456</v>
          </cell>
          <cell r="B1023" t="str">
            <v>SUMINISTRO, TRANSPORTE E INSTALACIÓN LUMINARIA HERMETICA 36W - SYLVANIA O SIMILAR</v>
          </cell>
          <cell r="C1023" t="str">
            <v>Actividad</v>
          </cell>
          <cell r="D1023" t="str">
            <v>UND</v>
          </cell>
          <cell r="E1023">
            <v>135471</v>
          </cell>
        </row>
        <row r="1024">
          <cell r="A1024" t="str">
            <v>08B.457</v>
          </cell>
          <cell r="B1024" t="str">
            <v>SUMINISTRO, TRANSPORTE E INSTALACIÓN PROYECTOR LED SYLVEO 150W - SYLVANIA O SIMILAR</v>
          </cell>
          <cell r="C1024" t="str">
            <v>Actividad</v>
          </cell>
          <cell r="D1024" t="str">
            <v>UND</v>
          </cell>
          <cell r="E1024">
            <v>1305764</v>
          </cell>
        </row>
        <row r="1025">
          <cell r="A1025" t="str">
            <v>08B.458</v>
          </cell>
          <cell r="B1025" t="str">
            <v>SUMINISTRO, TRANSPORTE E INSTALACION SALIDA INTERRUPTOR SENCILLO CONMUTABLE EN TUBERIA CONDUIT EMT 1/2", CABLE N° 12 AWG HFFR LS.</v>
          </cell>
          <cell r="C1025" t="str">
            <v>Actividad</v>
          </cell>
          <cell r="D1025" t="str">
            <v>UND</v>
          </cell>
          <cell r="E1025">
            <v>155362</v>
          </cell>
        </row>
        <row r="1026">
          <cell r="A1026" t="str">
            <v>08B.459</v>
          </cell>
          <cell r="B1026" t="str">
            <v>SUMINISTRO E INSTALACION SALIDA TOMACORRIENTE DOBLE PT GFCI, EN TUBERA CONDUIT EMT 1/2", CABLE 12 AWG HFFR LS</v>
          </cell>
          <cell r="C1026" t="str">
            <v>Actividad</v>
          </cell>
          <cell r="D1026" t="str">
            <v>UND</v>
          </cell>
          <cell r="E1026">
            <v>234469</v>
          </cell>
        </row>
        <row r="1027">
          <cell r="A1027" t="str">
            <v>08B.460</v>
          </cell>
          <cell r="B1027" t="str">
            <v>SUMINISTRO E INSTALACION SALIDA TOMACORRIENTE DOBLE PT GFCI, EN TUBERA CONDUIT EMT 1/2", CABLE 10 AWG HFFR LS</v>
          </cell>
          <cell r="C1027" t="str">
            <v>Actividad</v>
          </cell>
          <cell r="D1027" t="str">
            <v>UND</v>
          </cell>
          <cell r="E1027">
            <v>243288</v>
          </cell>
        </row>
        <row r="1028">
          <cell r="A1028" t="str">
            <v>08B.461</v>
          </cell>
          <cell r="B1028" t="str">
            <v>SUMINISTRO E INSTALACION SALIDA TOMACORRIENTE BIFASICO 2P+T 250V/30A EN TUBERA CONDUIT EMT 1/2", CABLE 10 AWG HFFR LS</v>
          </cell>
          <cell r="C1028" t="str">
            <v>Actividad</v>
          </cell>
          <cell r="D1028" t="str">
            <v>UND</v>
          </cell>
          <cell r="E1028">
            <v>160627</v>
          </cell>
        </row>
        <row r="1029">
          <cell r="A1029" t="str">
            <v>08B.462</v>
          </cell>
          <cell r="B1029" t="str">
            <v>SUMINISTRO E INSTALACION SALIDA TOMACORRIENTE DOBLE REGULADO, EN TUBERA CONDUIT EMT 1/2", CABLE 12 AWG HFFR LS</v>
          </cell>
          <cell r="C1029" t="str">
            <v>Actividad</v>
          </cell>
          <cell r="D1029" t="str">
            <v>UND</v>
          </cell>
          <cell r="E1029">
            <v>159443</v>
          </cell>
        </row>
        <row r="1030">
          <cell r="A1030" t="str">
            <v>08B.463</v>
          </cell>
          <cell r="B1030" t="str">
            <v>SUMINISTRO E INSTALACIÓN CAJA DE PASO 4X4"</v>
          </cell>
          <cell r="C1030" t="str">
            <v>Actividad</v>
          </cell>
          <cell r="D1030" t="str">
            <v>UND</v>
          </cell>
          <cell r="E1030">
            <v>50944</v>
          </cell>
        </row>
        <row r="1031">
          <cell r="A1031" t="str">
            <v>08B.464</v>
          </cell>
          <cell r="B1031" t="str">
            <v>SUMINITSRO E INSTALACIÓN UPS BIFASICA 6KVA - MARCA POWEST O SIMILAR</v>
          </cell>
          <cell r="C1031" t="str">
            <v>Actividad</v>
          </cell>
          <cell r="D1031" t="str">
            <v>UND</v>
          </cell>
          <cell r="E1031">
            <v>8103228</v>
          </cell>
        </row>
        <row r="1032">
          <cell r="A1032" t="str">
            <v>08B.465</v>
          </cell>
          <cell r="B1032" t="str">
            <v>SUMINISTRO E INSTALACIÓN BAJANTES EN TUBO CONDUIT EMT 3/4"</v>
          </cell>
          <cell r="C1032" t="str">
            <v>Actividad</v>
          </cell>
          <cell r="D1032" t="str">
            <v>UND</v>
          </cell>
          <cell r="E1032">
            <v>85002</v>
          </cell>
        </row>
        <row r="1033">
          <cell r="A1033" t="str">
            <v>08B.466</v>
          </cell>
          <cell r="B1033" t="str">
            <v>SUMINISTRO E INSTALACION CANALETA METALICA 12X5CM</v>
          </cell>
          <cell r="C1033" t="str">
            <v>Actividad</v>
          </cell>
          <cell r="D1033" t="str">
            <v>M</v>
          </cell>
          <cell r="E1033">
            <v>67651</v>
          </cell>
        </row>
        <row r="1034">
          <cell r="A1034" t="str">
            <v>08B.467</v>
          </cell>
          <cell r="B1034" t="str">
            <v>SUMINITSRO E INSTALACION BANDEJA CABLOFIL CF54/200 O SIMILAR</v>
          </cell>
          <cell r="C1034" t="str">
            <v>Actividad</v>
          </cell>
          <cell r="D1034" t="str">
            <v>M</v>
          </cell>
          <cell r="E1034">
            <v>87916</v>
          </cell>
        </row>
        <row r="1035">
          <cell r="A1035" t="str">
            <v>08B.468</v>
          </cell>
          <cell r="B1035" t="str">
            <v>SUMINISTRO, TRANSPORTE E INSTALACION PARCIAL TRENZADO 3X12 AWG HFFR LS CT</v>
          </cell>
          <cell r="C1035" t="str">
            <v>Actividad</v>
          </cell>
          <cell r="D1035" t="str">
            <v>M</v>
          </cell>
          <cell r="E1035">
            <v>15851</v>
          </cell>
        </row>
        <row r="1036">
          <cell r="A1036" t="str">
            <v>08B.469</v>
          </cell>
          <cell r="B1036" t="str">
            <v>LEGALIZACION Y RETIE LATINOAMERICANO SEDE PRINCIPAL</v>
          </cell>
          <cell r="C1036" t="str">
            <v>Actividad</v>
          </cell>
          <cell r="D1036" t="str">
            <v>UND</v>
          </cell>
          <cell r="E1036">
            <v>4867833</v>
          </cell>
        </row>
        <row r="1037">
          <cell r="A1037" t="str">
            <v>08B.470</v>
          </cell>
          <cell r="B1037" t="str">
            <v>SUMINISTRO E INSTALACION TOTALIZADOR 2X40A,25KA</v>
          </cell>
          <cell r="C1037" t="str">
            <v>Actividad</v>
          </cell>
          <cell r="D1037" t="str">
            <v>UND</v>
          </cell>
          <cell r="E1037">
            <v>150468</v>
          </cell>
        </row>
        <row r="1038">
          <cell r="A1038" t="str">
            <v>08B.471</v>
          </cell>
          <cell r="B1038" t="str">
            <v>SUMINISTRO E INSTALACIÓN DE ALIMENTADOR (3X4) (1X8) AWG, HFFR LS; TUBERÍA PVC DE 1-1/2"</v>
          </cell>
          <cell r="C1038" t="str">
            <v>Actividad</v>
          </cell>
          <cell r="D1038" t="str">
            <v>M</v>
          </cell>
          <cell r="E1038">
            <v>70805</v>
          </cell>
        </row>
        <row r="1039">
          <cell r="A1039" t="str">
            <v>08B.472</v>
          </cell>
          <cell r="B1039" t="str">
            <v>SUMINISTRO, TRANSPORTE E INSTALACION SISTEMA DE PUESTA A TIERRA CUATRO VARILAS DE COBRE 5/8X2,4M, CABLE NO.2/0AWG COLEGIO RURAL GRANADA</v>
          </cell>
          <cell r="C1039" t="str">
            <v>Actividad</v>
          </cell>
          <cell r="D1039" t="str">
            <v>UND</v>
          </cell>
          <cell r="E1039">
            <v>2108481</v>
          </cell>
        </row>
        <row r="1040">
          <cell r="A1040" t="str">
            <v>08B.473</v>
          </cell>
          <cell r="B1040" t="str">
            <v>SUMINISTRO E INSTALACION DE SISTEMA DE APANTALLAMIENTO CONTRA DESCARGAS ELÉCTRICAS COLEGIO RURAL GRANADA</v>
          </cell>
          <cell r="C1040" t="str">
            <v>Actividad</v>
          </cell>
          <cell r="D1040" t="str">
            <v>UND</v>
          </cell>
          <cell r="E1040">
            <v>11552970</v>
          </cell>
        </row>
        <row r="1041">
          <cell r="A1041" t="str">
            <v>08B.474</v>
          </cell>
          <cell r="B1041" t="str">
            <v>SUMINISTRO E INSTALACIÓN TABLERO DE DISTRIBUCIÓN, 20 CIRCUITOS CON PUERTA Y ESPACIO PARA TOTALIZADOR, CALIDAD LEGRAND, SIEMENS, SQUARED O SUPERIOR DE MARCA RECONOCIDA Y HOMOLOGADA POR EL CIDET</v>
          </cell>
          <cell r="C1041" t="str">
            <v>Actividad</v>
          </cell>
          <cell r="D1041" t="str">
            <v>UND</v>
          </cell>
          <cell r="E1041">
            <v>722898</v>
          </cell>
        </row>
        <row r="1042">
          <cell r="A1042" t="str">
            <v>08B.475</v>
          </cell>
          <cell r="B1042" t="str">
            <v>SUMINISTRO E INSTALACION TOTALIZADOR 2X80A,25KA</v>
          </cell>
          <cell r="C1042" t="str">
            <v>Actividad</v>
          </cell>
          <cell r="D1042" t="str">
            <v>UND</v>
          </cell>
          <cell r="E1042">
            <v>217360</v>
          </cell>
        </row>
        <row r="1043">
          <cell r="A1043" t="str">
            <v>08B.476</v>
          </cell>
          <cell r="B1043" t="str">
            <v>SUMINISTRO E INSTALACIÓN DE ALIMENTADOR (3X8) (1X10) AWG</v>
          </cell>
          <cell r="C1043" t="str">
            <v>Actividad</v>
          </cell>
          <cell r="D1043" t="str">
            <v>UND</v>
          </cell>
          <cell r="E1043">
            <v>38661</v>
          </cell>
        </row>
        <row r="1044">
          <cell r="A1044" t="str">
            <v>08B.478</v>
          </cell>
          <cell r="B1044" t="str">
            <v>SUMINISTRO E INSTALACIÓN DE ALIMENTADOR (2X8) (1X10) AWG, HFFR LS</v>
          </cell>
          <cell r="C1044" t="str">
            <v>Actividad</v>
          </cell>
          <cell r="D1044" t="str">
            <v>M</v>
          </cell>
          <cell r="E1044">
            <v>23645</v>
          </cell>
        </row>
        <row r="1045">
          <cell r="A1045" t="str">
            <v>08B.479</v>
          </cell>
          <cell r="B1045" t="str">
            <v>SUMINISTRO E INSTALACIÓN DE ALIMENTADOR (3X8) (1X10) AWG, HFFR LS</v>
          </cell>
          <cell r="C1045" t="str">
            <v>Actividad</v>
          </cell>
          <cell r="D1045" t="str">
            <v>M</v>
          </cell>
          <cell r="E1045">
            <v>28575</v>
          </cell>
        </row>
        <row r="1046">
          <cell r="A1046" t="str">
            <v>08B.480</v>
          </cell>
          <cell r="B1046" t="str">
            <v>SUMINITSRO, TRANSPORTE E INSTALACION TUBERIA CONDUIT EMT 3/4"</v>
          </cell>
          <cell r="C1046" t="str">
            <v>Actividad</v>
          </cell>
          <cell r="D1046" t="str">
            <v>M</v>
          </cell>
          <cell r="E1046">
            <v>35393</v>
          </cell>
        </row>
        <row r="1047">
          <cell r="A1047" t="str">
            <v>08B.481</v>
          </cell>
          <cell r="B1047" t="str">
            <v>SUMINISTRO, TRANSPORTE E INSTALACION TUBERIA CONDUIT PVC DB 1" EN PLACA, MURO O ZONA VERDE</v>
          </cell>
          <cell r="C1047" t="str">
            <v>Actividad</v>
          </cell>
          <cell r="D1047" t="str">
            <v>M</v>
          </cell>
          <cell r="E1047">
            <v>17553</v>
          </cell>
        </row>
        <row r="1048">
          <cell r="A1048" t="str">
            <v>08B.482</v>
          </cell>
          <cell r="B1048" t="str">
            <v>SUMINISTRO E INSTALACION SALIDA TOMACORRIENTE DOBLE REGULADO, CABLE 12 AWG HFFR LS</v>
          </cell>
          <cell r="C1048" t="str">
            <v>Actividad</v>
          </cell>
          <cell r="D1048" t="str">
            <v>UND</v>
          </cell>
          <cell r="E1048">
            <v>74578</v>
          </cell>
        </row>
        <row r="1049">
          <cell r="A1049" t="str">
            <v>08B.483</v>
          </cell>
          <cell r="B1049" t="str">
            <v>SUMINISTRO, TRANSPORTE E INSTALACION DE AFLORAMIENTO TUBERIA METALICA IMC 1"</v>
          </cell>
          <cell r="C1049" t="str">
            <v>Actividad</v>
          </cell>
          <cell r="D1049" t="str">
            <v>UND</v>
          </cell>
          <cell r="E1049">
            <v>653971</v>
          </cell>
        </row>
        <row r="1050">
          <cell r="A1050" t="str">
            <v>08B.484</v>
          </cell>
          <cell r="B1050" t="str">
            <v>LEGALIZACION Y RETIE COLEGIO RURAL GRANADA</v>
          </cell>
          <cell r="C1050" t="str">
            <v>Actividad</v>
          </cell>
          <cell r="D1050" t="str">
            <v>UND</v>
          </cell>
          <cell r="E1050">
            <v>4807399</v>
          </cell>
        </row>
        <row r="1051">
          <cell r="A1051" t="str">
            <v>08B.485</v>
          </cell>
          <cell r="B1051" t="str">
            <v>SUMINISTRO, TRANSPORTE E INSTALACION PARCIAL TRENZADO 3X10 AWG HFFR LS CT</v>
          </cell>
          <cell r="C1051" t="str">
            <v>Actividad</v>
          </cell>
          <cell r="D1051" t="str">
            <v>UND</v>
          </cell>
          <cell r="E1051">
            <v>25489</v>
          </cell>
        </row>
        <row r="1052">
          <cell r="A1052" t="str">
            <v>08B.486</v>
          </cell>
          <cell r="B1052" t="str">
            <v>SUMINISTRO, TRANSPORTE E INSTALACION SALIDA ILUMINACION EN TUBERIA CONDUIT EMT 3/4", CABLE N° 12 AWG HFFR LS</v>
          </cell>
          <cell r="C1052" t="str">
            <v>Actividad</v>
          </cell>
          <cell r="D1052" t="str">
            <v>UND</v>
          </cell>
          <cell r="E1052">
            <v>224935</v>
          </cell>
        </row>
        <row r="1053">
          <cell r="A1053" t="str">
            <v>08B.487</v>
          </cell>
          <cell r="B1053" t="str">
            <v>SUMINISTRO, TRANSPORTE E INSTALACION SALIDA INTERRUPTOR SENCILLO EN TUBERIA CONDUIT EMT 3/4", CABLE N° 12 AWG HFFR LS</v>
          </cell>
          <cell r="C1053" t="str">
            <v>Actividad</v>
          </cell>
          <cell r="D1053" t="str">
            <v>UND</v>
          </cell>
          <cell r="E1053">
            <v>201944</v>
          </cell>
        </row>
        <row r="1054">
          <cell r="A1054" t="str">
            <v>08B.488</v>
          </cell>
          <cell r="B1054" t="str">
            <v>SUMINISTRO E INSTALACION SALIDA TOMACORRIENTE NORMAL DOBLE PT EN TUBERA CONDUIT EMT 3/4", CABLE 12 AWG HFFR LS</v>
          </cell>
          <cell r="C1054" t="str">
            <v>Actividad</v>
          </cell>
          <cell r="D1054" t="str">
            <v>UND</v>
          </cell>
          <cell r="E1054">
            <v>216082</v>
          </cell>
        </row>
        <row r="1055">
          <cell r="A1055" t="str">
            <v>08B.489</v>
          </cell>
          <cell r="B1055" t="str">
            <v>SUMINISTRO, TRANSPORTE E INSTALACION SALIDA INTERRUPTOR SENCILLO CONMUTABLE EN TUBERIA CONDUIT EMT 3/4", CABLE N° 12 AWG HFFR LS.</v>
          </cell>
          <cell r="C1055" t="str">
            <v>Actividad</v>
          </cell>
          <cell r="D1055" t="str">
            <v>UND</v>
          </cell>
          <cell r="E1055">
            <v>184987</v>
          </cell>
        </row>
        <row r="1056">
          <cell r="A1056" t="str">
            <v>08B.490</v>
          </cell>
          <cell r="B1056" t="str">
            <v>SUMINISTRO E INSTALACION SALIDA TOMACORRIENTE DOBLE PT GFCI, EN TUBERA CONDUIT EMT 3/4", CABLE 12 AWG HFFR LS</v>
          </cell>
          <cell r="C1056" t="str">
            <v>Actividad</v>
          </cell>
          <cell r="D1056" t="str">
            <v>UND</v>
          </cell>
          <cell r="E1056">
            <v>250358</v>
          </cell>
        </row>
        <row r="1057">
          <cell r="A1057" t="str">
            <v>08B.491</v>
          </cell>
          <cell r="B1057" t="str">
            <v>SUMINISTRO E INSTALACION SALIDA TOMACORRIENTE DOBLE REGULADO, EN TUBERA CONDUIT EMT 3/4", CABLE 12 AWG HFFR LS</v>
          </cell>
          <cell r="C1057" t="str">
            <v>Actividad</v>
          </cell>
          <cell r="D1057" t="str">
            <v>UND</v>
          </cell>
          <cell r="E1057">
            <v>202086</v>
          </cell>
        </row>
        <row r="1058">
          <cell r="A1058" t="str">
            <v>08B.492</v>
          </cell>
          <cell r="B1058" t="str">
            <v>SUMINISTRO E INSTALACION SALIDA TOMACORRIENTE NORMAL DOBLE PT EN TUBERA CONDUIT EMT 3/4", CABLE 10 AWG HFFR LS</v>
          </cell>
          <cell r="C1058" t="str">
            <v>Actividad</v>
          </cell>
          <cell r="D1058" t="str">
            <v>UND</v>
          </cell>
          <cell r="E1058">
            <v>184579</v>
          </cell>
        </row>
        <row r="1059">
          <cell r="A1059" t="str">
            <v>08B.493</v>
          </cell>
          <cell r="B1059" t="str">
            <v>SUMINISTRO, TRANSPORTE E INSTALACION SALIDA ILUMINACION EN TUBERIA CONDUIT PVC SCH40 3/4", CABLE N° 12 AWG</v>
          </cell>
          <cell r="C1059" t="str">
            <v>Actividad</v>
          </cell>
          <cell r="D1059" t="str">
            <v>UND</v>
          </cell>
          <cell r="E1059">
            <v>151873</v>
          </cell>
        </row>
        <row r="1060">
          <cell r="A1060" t="str">
            <v>08B.494</v>
          </cell>
          <cell r="B1060" t="str">
            <v>SUMINISTRO, TRANSPORTE E INSTALACION LUMINARIA PANEL LED 18W</v>
          </cell>
          <cell r="C1060" t="str">
            <v>Actividad</v>
          </cell>
          <cell r="D1060" t="str">
            <v>UND</v>
          </cell>
          <cell r="E1060">
            <v>101098</v>
          </cell>
        </row>
        <row r="1061">
          <cell r="A1061" t="str">
            <v>08B.495</v>
          </cell>
          <cell r="B1061" t="str">
            <v>SUMINISTRO, TRANSPORTE E INSTALACION LUMINARIA IT 100 AQ LENS 36W</v>
          </cell>
          <cell r="C1061" t="str">
            <v>Actividad</v>
          </cell>
          <cell r="D1061" t="str">
            <v>UND</v>
          </cell>
          <cell r="E1061">
            <v>302847</v>
          </cell>
        </row>
        <row r="1062">
          <cell r="A1062" t="str">
            <v>08B.496</v>
          </cell>
          <cell r="B1062" t="str">
            <v>SUMINISTRO, TRANSPORTE E INSTALACION LUMINARIA ECO 36W</v>
          </cell>
          <cell r="C1062" t="str">
            <v>Actividad</v>
          </cell>
          <cell r="D1062" t="str">
            <v>UND</v>
          </cell>
          <cell r="E1062">
            <v>257972</v>
          </cell>
        </row>
        <row r="1063">
          <cell r="A1063" t="str">
            <v>08B.497</v>
          </cell>
          <cell r="B1063" t="str">
            <v>SUMINISTRO, TRANSPORTE E INSTALACION LUMINARIA IF NORMA 36W</v>
          </cell>
          <cell r="C1063" t="str">
            <v>Actividad</v>
          </cell>
          <cell r="D1063" t="str">
            <v>UND</v>
          </cell>
          <cell r="E1063">
            <v>271399</v>
          </cell>
        </row>
        <row r="1064">
          <cell r="A1064" t="str">
            <v>08B.498</v>
          </cell>
          <cell r="B1064" t="str">
            <v>SUMINISTRO, TRANSPORTE E INSTALACION LUMINARIA HIGH BAY 97W</v>
          </cell>
          <cell r="C1064" t="str">
            <v>Actividad</v>
          </cell>
          <cell r="D1064" t="str">
            <v>UND</v>
          </cell>
          <cell r="E1064">
            <v>934227</v>
          </cell>
        </row>
        <row r="1065">
          <cell r="A1065" t="str">
            <v>08B.499</v>
          </cell>
          <cell r="B1065" t="str">
            <v>SUMINISTRO, TRANSPORTE E INSTALACION LUMINARIA MINI FLOOD 200W (ESSENTIAL FLOOD HP)</v>
          </cell>
          <cell r="C1065" t="str">
            <v>Actividad</v>
          </cell>
          <cell r="D1065" t="str">
            <v>UND</v>
          </cell>
          <cell r="E1065">
            <v>790078</v>
          </cell>
        </row>
        <row r="1066">
          <cell r="A1066" t="str">
            <v>08B.500</v>
          </cell>
          <cell r="B1066" t="str">
            <v>SUMINISTRO, TRANSPORTE E INSTALACION LUMINARIA REFLECTOR ES 10W (REFLECTOR LED LQ)</v>
          </cell>
          <cell r="C1066" t="str">
            <v>Actividad</v>
          </cell>
          <cell r="D1066" t="str">
            <v>UND</v>
          </cell>
          <cell r="E1066">
            <v>114372</v>
          </cell>
        </row>
        <row r="1067">
          <cell r="A1067" t="str">
            <v>08B.501</v>
          </cell>
          <cell r="B1067" t="str">
            <v>SUMINISTRO, TRANSPORTE E INSTALACION LUMINARIA EMERGENCIA ALENA 4W</v>
          </cell>
          <cell r="C1067" t="str">
            <v>Actividad</v>
          </cell>
          <cell r="D1067" t="str">
            <v>UND</v>
          </cell>
          <cell r="E1067">
            <v>191373</v>
          </cell>
        </row>
        <row r="1068">
          <cell r="A1068" t="str">
            <v>08B.502</v>
          </cell>
          <cell r="B1068" t="str">
            <v>SUMINISTRO, TRANSPORTE E INSTALACION LUMINARIA SALIDA EMERGENCIA 2W</v>
          </cell>
          <cell r="C1068" t="str">
            <v>Actividad</v>
          </cell>
          <cell r="D1068" t="str">
            <v>UND</v>
          </cell>
          <cell r="E1068">
            <v>170802</v>
          </cell>
        </row>
        <row r="1069">
          <cell r="A1069" t="str">
            <v>08B.503</v>
          </cell>
          <cell r="B1069" t="str">
            <v>SUMINISTRO, TRANSPORTE E INSTALACION SALIDA TOMACORRIENTE NORMAL EN CANALETA METALICA, CABLE 12 AWG HFFR LS</v>
          </cell>
          <cell r="C1069" t="str">
            <v>Actividad</v>
          </cell>
          <cell r="D1069" t="str">
            <v>UND</v>
          </cell>
          <cell r="E1069">
            <v>125012</v>
          </cell>
        </row>
        <row r="1070">
          <cell r="A1070" t="str">
            <v>08B.504</v>
          </cell>
          <cell r="B1070" t="str">
            <v>SUMINISTRO, TRANSPORTE E INSTALACION SALIDA TOMACORRIENTE REGULADO EN CANALETA METALICA, CABLE 12 AWG HFFR LS</v>
          </cell>
          <cell r="C1070" t="str">
            <v>Actividad</v>
          </cell>
          <cell r="D1070" t="str">
            <v>UND</v>
          </cell>
          <cell r="E1070">
            <v>156291</v>
          </cell>
        </row>
        <row r="1071">
          <cell r="A1071" t="str">
            <v>08B.505</v>
          </cell>
          <cell r="B1071" t="str">
            <v>SUMINISTRO, TRANSPORTE E INSTALACION SALIDA INTERRUPTOR DOBLE EN TUBERIA CONDUIT EMT 3/4", CABLE NO 12 AWG HFFR LS</v>
          </cell>
          <cell r="C1071" t="str">
            <v>Actividad</v>
          </cell>
          <cell r="D1071" t="str">
            <v>UND</v>
          </cell>
          <cell r="E1071">
            <v>226944</v>
          </cell>
        </row>
        <row r="1072">
          <cell r="A1072" t="str">
            <v>08B.506</v>
          </cell>
          <cell r="B1072" t="str">
            <v>SUMINISTRO, TRANSPORTE E INSTALACION SALIDA ILUMINACION EN TUBERIA CONDUIT IMC 3/4", CABLE N° 12 AWG HFFR LS</v>
          </cell>
          <cell r="C1072" t="str">
            <v>Actividad</v>
          </cell>
          <cell r="D1072" t="str">
            <v>UND</v>
          </cell>
          <cell r="E1072">
            <v>229156</v>
          </cell>
        </row>
        <row r="1073">
          <cell r="A1073" t="str">
            <v>08B.507</v>
          </cell>
          <cell r="B1073" t="str">
            <v>SUMINISTRO, TRANSPORTE E INSTALACION SALIDA INTERRUPTOR TRIPLE EN TUBERIA CONDUIT EMT 3/4", CABLE NO 12 AWG HFFR LS</v>
          </cell>
          <cell r="C1073" t="str">
            <v>Actividad</v>
          </cell>
          <cell r="D1073" t="str">
            <v>UND</v>
          </cell>
          <cell r="E1073">
            <v>230158</v>
          </cell>
        </row>
        <row r="1074">
          <cell r="A1074" t="str">
            <v>08B.508</v>
          </cell>
          <cell r="B1074" t="str">
            <v>SUMINISTRO, TRANSPORTE E INSTALACION SALIDA SENSOR PROVOLT</v>
          </cell>
          <cell r="C1074" t="str">
            <v>Actividad</v>
          </cell>
          <cell r="D1074" t="str">
            <v>UND</v>
          </cell>
          <cell r="E1074">
            <v>1921338</v>
          </cell>
        </row>
        <row r="1075">
          <cell r="A1075" t="str">
            <v>08B.509</v>
          </cell>
          <cell r="B1075" t="str">
            <v>SUMINISTRO, TRANSPORTE E INSTALACION UPS 14KV BIFÁSICA</v>
          </cell>
          <cell r="C1075" t="str">
            <v>Actividad</v>
          </cell>
          <cell r="D1075" t="str">
            <v>UND</v>
          </cell>
          <cell r="E1075">
            <v>29792706</v>
          </cell>
        </row>
        <row r="1076">
          <cell r="A1076" t="str">
            <v>08B.510</v>
          </cell>
          <cell r="B1076" t="str">
            <v>BY PASS PARA UPS</v>
          </cell>
          <cell r="C1076" t="str">
            <v>Actividad</v>
          </cell>
          <cell r="D1076" t="str">
            <v>UND</v>
          </cell>
          <cell r="E1076">
            <v>550419</v>
          </cell>
        </row>
        <row r="1077">
          <cell r="A1077" t="str">
            <v>08B.511</v>
          </cell>
          <cell r="B1077" t="str">
            <v>SUMINISTRO, TRANSPORTE E INSTALACION ALIMENTADOR PRINCIPAL 2X250+250 KCMIL THHN, THWN, CU</v>
          </cell>
          <cell r="C1077" t="str">
            <v>Actividad</v>
          </cell>
          <cell r="D1077" t="str">
            <v>M</v>
          </cell>
          <cell r="E1077">
            <v>238132</v>
          </cell>
        </row>
        <row r="1078">
          <cell r="A1078" t="str">
            <v>08B.512</v>
          </cell>
          <cell r="B1078" t="str">
            <v>SUMINISTRO E INSTALACIÓN DE ALIMENTADOR (3X6) (1X10) AWG, HFFR LS</v>
          </cell>
          <cell r="C1078" t="str">
            <v>Actividad</v>
          </cell>
          <cell r="D1078" t="str">
            <v>M</v>
          </cell>
          <cell r="E1078">
            <v>36991</v>
          </cell>
        </row>
        <row r="1079">
          <cell r="A1079" t="str">
            <v>08B.513</v>
          </cell>
          <cell r="B1079" t="str">
            <v>SUMINISTRO, TRANSPORTE E INSTALACION DE LUMINARIA TIPO LED, 600W BLANCO. INCLUYE ALAMBRE NO. 12 Y TUBERÍA DE PVC 1/2"  HASTA 10 MTS. INCLUYE CAJA PLÁSTICA 2X4"</v>
          </cell>
          <cell r="C1079" t="str">
            <v>Actividad</v>
          </cell>
          <cell r="D1079" t="str">
            <v>UND</v>
          </cell>
          <cell r="E1079">
            <v>562575</v>
          </cell>
        </row>
        <row r="1080">
          <cell r="A1080" t="str">
            <v>08B.514</v>
          </cell>
          <cell r="B1080" t="str">
            <v>SUMINISTRO E INSTALACIÓN DE ALIMENTADOR (3X2) (1X8) AWG, HFFR LS</v>
          </cell>
          <cell r="C1080" t="str">
            <v>Actividad</v>
          </cell>
          <cell r="D1080" t="str">
            <v>M</v>
          </cell>
          <cell r="E1080">
            <v>68636</v>
          </cell>
        </row>
        <row r="1081">
          <cell r="A1081" t="str">
            <v>08B.515</v>
          </cell>
          <cell r="B1081" t="str">
            <v>SUMINISTRO, TRANSPORTE E INSTALACION ALIMENTADOR 2X4 + 1X2 + 1X8 AWG HFFR LS</v>
          </cell>
          <cell r="C1081" t="str">
            <v>Actividad</v>
          </cell>
          <cell r="D1081" t="str">
            <v>M</v>
          </cell>
          <cell r="E1081">
            <v>58905</v>
          </cell>
        </row>
        <row r="1082">
          <cell r="A1082" t="str">
            <v>08B.516</v>
          </cell>
          <cell r="B1082" t="str">
            <v>SUMINISTRO, TRANSPORTE E INSTALACION ALIMENTADOR ANTIFRAUDE/CONCENTRICO 1X8+8 PE/PVC</v>
          </cell>
          <cell r="C1082" t="str">
            <v>Actividad</v>
          </cell>
          <cell r="D1082" t="str">
            <v>M</v>
          </cell>
          <cell r="E1082">
            <v>20557</v>
          </cell>
        </row>
        <row r="1083">
          <cell r="A1083" t="str">
            <v>08B.517</v>
          </cell>
          <cell r="B1083" t="str">
            <v>SUMINISTRO, TRANSPORTE E INSTALACIÓN DE CANALETA PLÁSTICA MEDIA CAÑA CON TAPA EN ALUMINIO 60X13</v>
          </cell>
          <cell r="C1083" t="str">
            <v>Actividad</v>
          </cell>
          <cell r="D1083" t="str">
            <v>M</v>
          </cell>
          <cell r="E1083">
            <v>55951</v>
          </cell>
        </row>
        <row r="1084">
          <cell r="A1084" t="str">
            <v>08B.518</v>
          </cell>
          <cell r="B1084" t="str">
            <v>SUMINISTRO, TRANSPORTE E INSTALACION CAJA DE PASO 12X12X5CM</v>
          </cell>
          <cell r="C1084" t="str">
            <v>Actividad</v>
          </cell>
          <cell r="D1084" t="str">
            <v>UND</v>
          </cell>
          <cell r="E1084">
            <v>101384</v>
          </cell>
        </row>
        <row r="1085">
          <cell r="A1085" t="str">
            <v>08B.519</v>
          </cell>
          <cell r="B1085" t="str">
            <v>SUMINISTRO, TRANSPORTE E INSTALACION CAJA DE PASO 20X20X10CM</v>
          </cell>
          <cell r="C1085" t="str">
            <v>Actividad</v>
          </cell>
          <cell r="D1085" t="str">
            <v>UND</v>
          </cell>
          <cell r="E1085">
            <v>125242</v>
          </cell>
        </row>
        <row r="1086">
          <cell r="A1086" t="str">
            <v>08B.520</v>
          </cell>
          <cell r="B1086" t="str">
            <v>SUMINISTRO, TRANSPORTE E INSTALACION CAJA PARA TOMA EN PISO (POP UP)</v>
          </cell>
          <cell r="C1086" t="str">
            <v>Actividad</v>
          </cell>
          <cell r="D1086" t="str">
            <v>UND</v>
          </cell>
          <cell r="E1086">
            <v>375488</v>
          </cell>
        </row>
        <row r="1087">
          <cell r="A1087" t="str">
            <v>08B.521</v>
          </cell>
          <cell r="B1087" t="str">
            <v>SUMINISTRO, TRANSPORTE E INSTALACION MEDIDA DIRECTA MONOFASICA</v>
          </cell>
          <cell r="C1087" t="str">
            <v>Actividad</v>
          </cell>
          <cell r="D1087" t="str">
            <v>UND</v>
          </cell>
          <cell r="E1087">
            <v>1057279</v>
          </cell>
        </row>
        <row r="1088">
          <cell r="A1088" t="str">
            <v>08B.522</v>
          </cell>
          <cell r="B1088" t="str">
            <v>SUMINISTRO, TRANSPORTE E INSTALACION DEL SISTEMA DE PUESTA A TIERRA</v>
          </cell>
          <cell r="C1088" t="str">
            <v>Actividad</v>
          </cell>
          <cell r="D1088" t="str">
            <v>UND</v>
          </cell>
          <cell r="E1088">
            <v>2320396</v>
          </cell>
        </row>
        <row r="1089">
          <cell r="A1089" t="str">
            <v>08B.523</v>
          </cell>
          <cell r="B1089" t="str">
            <v>SUMINISTRO, TRANSPORTE E INSTALACION APANTALLAMIENTO</v>
          </cell>
          <cell r="C1089" t="str">
            <v>Actividad</v>
          </cell>
          <cell r="D1089" t="str">
            <v>UND</v>
          </cell>
          <cell r="E1089">
            <v>8556409</v>
          </cell>
        </row>
        <row r="1090">
          <cell r="A1090" t="str">
            <v>08B.524</v>
          </cell>
          <cell r="B1090" t="str">
            <v>SUMINISTRO, TRANSPORTE E INSTALACION MEDIDA SEMIDIRECTA</v>
          </cell>
          <cell r="C1090" t="str">
            <v>Actividad</v>
          </cell>
          <cell r="D1090" t="str">
            <v>UND</v>
          </cell>
          <cell r="E1090">
            <v>3847229</v>
          </cell>
        </row>
        <row r="1091">
          <cell r="A1091" t="str">
            <v>08B.525</v>
          </cell>
          <cell r="B1091" t="str">
            <v>SUMINISTRO, TRANSPORTE E INSTALACION DE TOTALIZADOR 2X63A, 25KA</v>
          </cell>
          <cell r="C1091" t="str">
            <v>Actividad</v>
          </cell>
          <cell r="D1091" t="str">
            <v>UND</v>
          </cell>
          <cell r="E1091">
            <v>241349</v>
          </cell>
        </row>
        <row r="1092">
          <cell r="A1092" t="str">
            <v>08B.526</v>
          </cell>
          <cell r="B1092" t="str">
            <v>SUMINISTRO, TRANSPORTE E INSTALACION DE TOTALIZADOR 2X80A, 25KA</v>
          </cell>
          <cell r="C1092" t="str">
            <v>Actividad</v>
          </cell>
          <cell r="D1092" t="str">
            <v>UND</v>
          </cell>
          <cell r="E1092">
            <v>288666</v>
          </cell>
        </row>
        <row r="1093">
          <cell r="A1093" t="str">
            <v>08B.527</v>
          </cell>
          <cell r="B1093" t="str">
            <v>SUMINISTRO, TRANSPORTE E INSTALACION TABLERO GENERAL DE BAJA TENSION</v>
          </cell>
          <cell r="C1093" t="str">
            <v>Actividad</v>
          </cell>
          <cell r="D1093" t="str">
            <v>UND</v>
          </cell>
          <cell r="E1093">
            <v>12626994</v>
          </cell>
        </row>
        <row r="1094">
          <cell r="A1094" t="str">
            <v>08B.528</v>
          </cell>
          <cell r="B1094" t="str">
            <v>TRAMITES ANTE EL OPERADOR DE RED</v>
          </cell>
          <cell r="C1094" t="str">
            <v>Actividad</v>
          </cell>
          <cell r="D1094" t="str">
            <v>UND</v>
          </cell>
          <cell r="E1094">
            <v>1373542</v>
          </cell>
        </row>
        <row r="1095">
          <cell r="A1095" t="str">
            <v>08B.529</v>
          </cell>
          <cell r="B1095" t="str">
            <v>LEGALIZACIÓN Y RETIE INSTITUCION EDUCATIVA CHIPRE</v>
          </cell>
          <cell r="C1095" t="str">
            <v>Actividad</v>
          </cell>
          <cell r="D1095" t="str">
            <v>UND</v>
          </cell>
          <cell r="E1095">
            <v>6505175</v>
          </cell>
        </row>
        <row r="1096">
          <cell r="A1096" t="str">
            <v>08B.530</v>
          </cell>
          <cell r="B1096" t="str">
            <v>SUMINISTRO E INSTALACION AFLORAMIENTO TUBERIA IMC 2"</v>
          </cell>
          <cell r="C1096" t="str">
            <v>Actividad</v>
          </cell>
          <cell r="D1096" t="str">
            <v>UND</v>
          </cell>
          <cell r="E1096">
            <v>1047280</v>
          </cell>
        </row>
        <row r="1097">
          <cell r="A1097" t="str">
            <v>08B.531</v>
          </cell>
          <cell r="B1097" t="str">
            <v>SUMINISTRO E INSTALACIÓN GABINETE DE DISTRIBUCION 1F+N+T</v>
          </cell>
          <cell r="C1097" t="str">
            <v>Actividad</v>
          </cell>
          <cell r="D1097" t="str">
            <v>UND</v>
          </cell>
          <cell r="E1097">
            <v>1243372</v>
          </cell>
        </row>
        <row r="1098">
          <cell r="A1098" t="str">
            <v>08B.532</v>
          </cell>
          <cell r="B1098" t="str">
            <v>SUMINISTRO, TRANSPORTE E INSTALACION SISTEMA DE PUESTA A TIERRA GENERAL CON UNA VARILA DE COBRE 5/8X2,4M, CABLE NO.2AWG (SPAT-1V).</v>
          </cell>
          <cell r="C1098" t="str">
            <v>Actividad</v>
          </cell>
          <cell r="D1098" t="str">
            <v>UND</v>
          </cell>
          <cell r="E1098">
            <v>1098059</v>
          </cell>
        </row>
        <row r="1099">
          <cell r="A1099" t="str">
            <v>08B.533</v>
          </cell>
          <cell r="B1099" t="str">
            <v>TRAMITE Y LEGALIZACIÓN</v>
          </cell>
          <cell r="C1099" t="str">
            <v>Actividad</v>
          </cell>
          <cell r="D1099" t="str">
            <v>GLB</v>
          </cell>
          <cell r="E1099">
            <v>2747086</v>
          </cell>
        </row>
        <row r="1100">
          <cell r="A1100" t="str">
            <v>08B.534</v>
          </cell>
          <cell r="B1100" t="str">
            <v>CAMBIO DE TAPA PARA TOMACORRIENTE NORMAL DOBLE</v>
          </cell>
          <cell r="C1100" t="str">
            <v>Actividad</v>
          </cell>
          <cell r="D1100" t="str">
            <v>UND</v>
          </cell>
          <cell r="E1100">
            <v>6068</v>
          </cell>
        </row>
        <row r="1101">
          <cell r="A1101" t="str">
            <v>08B.535</v>
          </cell>
          <cell r="B1101" t="str">
            <v>CAMBIO TAPA PARA INTERRUPTOR SENCILLO</v>
          </cell>
          <cell r="C1101" t="str">
            <v>Actividad</v>
          </cell>
          <cell r="D1101" t="str">
            <v>UND</v>
          </cell>
          <cell r="E1101">
            <v>6068</v>
          </cell>
        </row>
        <row r="1102">
          <cell r="A1102" t="str">
            <v>08B.536</v>
          </cell>
          <cell r="B1102" t="str">
            <v>CAMBIO TAPA PARA INTERRUPTOR DOBLE</v>
          </cell>
          <cell r="C1102" t="str">
            <v>Actividad</v>
          </cell>
          <cell r="D1102" t="str">
            <v>UND</v>
          </cell>
          <cell r="E1102">
            <v>6758</v>
          </cell>
        </row>
        <row r="1103">
          <cell r="A1103" t="str">
            <v>08B.537</v>
          </cell>
          <cell r="B1103" t="str">
            <v>SISTEMA DE PUESTA A TIERRA EN DUCTO PVC 4"</v>
          </cell>
          <cell r="C1103" t="str">
            <v>Actividad</v>
          </cell>
          <cell r="D1103" t="str">
            <v>UND</v>
          </cell>
          <cell r="E1103">
            <v>619356</v>
          </cell>
        </row>
        <row r="1104">
          <cell r="A1104" t="str">
            <v>08B.538</v>
          </cell>
          <cell r="B1104" t="str">
            <v>ADECUACION OBRA CIVIL PARA INSTALACION DE NUEVAS</v>
          </cell>
          <cell r="C1104" t="str">
            <v>Actividad</v>
          </cell>
          <cell r="D1104" t="str">
            <v>GLB</v>
          </cell>
          <cell r="E1104">
            <v>8662790</v>
          </cell>
        </row>
        <row r="1105">
          <cell r="A1105" t="str">
            <v>08B.539</v>
          </cell>
          <cell r="B1105" t="str">
            <v>SUMINISTRO E INSTALACIÓN DE TERMINALES PREMOLDEADAS PARA 15KV-  USO INTERIOR</v>
          </cell>
          <cell r="C1105" t="str">
            <v>Actividad</v>
          </cell>
          <cell r="D1105" t="str">
            <v>UND</v>
          </cell>
          <cell r="E1105">
            <v>583043</v>
          </cell>
        </row>
        <row r="1106">
          <cell r="A1106" t="str">
            <v>08B.540</v>
          </cell>
          <cell r="B1106" t="str">
            <v>SUMINISTRO E INSTALACIÓN CELDA MEDIDA</v>
          </cell>
          <cell r="C1106" t="str">
            <v>Actividad</v>
          </cell>
          <cell r="D1106" t="str">
            <v>UND</v>
          </cell>
          <cell r="E1106">
            <v>31266783</v>
          </cell>
        </row>
        <row r="1107">
          <cell r="A1107" t="str">
            <v>08B.541</v>
          </cell>
          <cell r="B1107" t="str">
            <v>SUMINISTRO E INSTALACIÓN CELDA PROTECCION CON SECCIONADOR SF6</v>
          </cell>
          <cell r="C1107" t="str">
            <v>Actividad</v>
          </cell>
          <cell r="D1107" t="str">
            <v>UND</v>
          </cell>
          <cell r="E1107">
            <v>20514678</v>
          </cell>
        </row>
        <row r="1108">
          <cell r="A1108" t="str">
            <v>08B.542</v>
          </cell>
          <cell r="B1108" t="str">
            <v>SUMINISTRO E INSTALACIÓN TRANSFORMADOR TRIFASICO 300KVA SECO TIPO H</v>
          </cell>
          <cell r="C1108" t="str">
            <v>Actividad</v>
          </cell>
          <cell r="D1108" t="str">
            <v>UND</v>
          </cell>
          <cell r="E1108">
            <v>70782577</v>
          </cell>
        </row>
        <row r="1109">
          <cell r="A1109" t="str">
            <v>08B.543</v>
          </cell>
          <cell r="B1109" t="str">
            <v>SUMINISTRO E INSTALACIÓN DE ALIMENTADOR 3X((4X300)KCMIL + (1X1/0) AWG), HFFR LS</v>
          </cell>
          <cell r="C1109" t="str">
            <v>Actividad</v>
          </cell>
          <cell r="D1109" t="str">
            <v>ML</v>
          </cell>
          <cell r="E1109">
            <v>1922118</v>
          </cell>
        </row>
        <row r="1110">
          <cell r="A1110" t="str">
            <v>08B.544</v>
          </cell>
          <cell r="B1110" t="str">
            <v>LEGALIZACION Y RETIE</v>
          </cell>
          <cell r="C1110" t="str">
            <v>Actividad</v>
          </cell>
          <cell r="D1110" t="str">
            <v>UND</v>
          </cell>
          <cell r="E1110">
            <v>12361879</v>
          </cell>
        </row>
        <row r="1111">
          <cell r="A1111" t="str">
            <v>08B.545</v>
          </cell>
          <cell r="B1111" t="str">
            <v>SUMINISTRO E INSTALACIÓN DE BARRAJE PREMOLDEADO PARA BAJA TENSIÓN SUMERGIBLE</v>
          </cell>
          <cell r="C1111" t="str">
            <v>Actividad</v>
          </cell>
          <cell r="D1111" t="str">
            <v>UND</v>
          </cell>
          <cell r="E1111">
            <v>1279567</v>
          </cell>
        </row>
        <row r="1112">
          <cell r="A1112" t="str">
            <v>08B.546</v>
          </cell>
          <cell r="B1112" t="str">
            <v>SUMINISTRO E INSTALACIÓN DE CABLE RED SUBTERRANEA 4X4/0 THHN</v>
          </cell>
          <cell r="C1112" t="str">
            <v>Actividad</v>
          </cell>
          <cell r="D1112" t="str">
            <v>ML</v>
          </cell>
          <cell r="E1112">
            <v>303406</v>
          </cell>
        </row>
        <row r="1113">
          <cell r="A1113" t="str">
            <v>08B.547</v>
          </cell>
          <cell r="B1113" t="str">
            <v>SUMINISTRO E INSTALACIÓN DE CABLE RED SUBTERRANEA 3X2/0 THHN</v>
          </cell>
          <cell r="C1113" t="str">
            <v>Actividad</v>
          </cell>
          <cell r="D1113" t="str">
            <v>ML</v>
          </cell>
          <cell r="E1113">
            <v>176732</v>
          </cell>
        </row>
        <row r="1114">
          <cell r="A1114" t="str">
            <v>08B.548</v>
          </cell>
          <cell r="B1114" t="str">
            <v>DESMONTE DE RED ELECTRICA EXISTENTE E INSTALACIÓN DE TAPAS CIEGAS INEM BLOQUE A</v>
          </cell>
          <cell r="C1114" t="str">
            <v>Actividad</v>
          </cell>
          <cell r="D1114" t="str">
            <v>GLB</v>
          </cell>
          <cell r="E1114">
            <v>3213650</v>
          </cell>
        </row>
        <row r="1115">
          <cell r="A1115" t="str">
            <v>08B.549</v>
          </cell>
          <cell r="B1115" t="str">
            <v>SUMINISTRO E INSTALACION DE SISTEMA DE APANTALLAMIENTO CONTRA DESCARGAS ELÉCTRICAS BLOQUE A</v>
          </cell>
          <cell r="C1115" t="str">
            <v>Actividad</v>
          </cell>
          <cell r="D1115" t="str">
            <v>UND</v>
          </cell>
          <cell r="E1115">
            <v>13550662</v>
          </cell>
        </row>
        <row r="1116">
          <cell r="A1116" t="str">
            <v>08B.550</v>
          </cell>
          <cell r="B1116" t="str">
            <v>SUMINISTRO E INSTALACIÓN DE ALIMENTADOR (4X2/0) (1X6) AWG, HFFR LS; TUBERÍA EMT DE 2"</v>
          </cell>
          <cell r="C1116" t="str">
            <v>Actividad</v>
          </cell>
          <cell r="D1116" t="str">
            <v>ML</v>
          </cell>
          <cell r="E1116">
            <v>282331</v>
          </cell>
        </row>
        <row r="1117">
          <cell r="A1117" t="str">
            <v>08B.551</v>
          </cell>
          <cell r="B1117" t="str">
            <v>SUMINISTRO E INSTALACIÓN DE ALIMENTADOR (4X8) (1X10) AWG, HFFR LS; TUBERIA EMT 1"</v>
          </cell>
          <cell r="C1117" t="str">
            <v>Actividad</v>
          </cell>
          <cell r="D1117" t="str">
            <v>ML</v>
          </cell>
          <cell r="E1117">
            <v>73772</v>
          </cell>
        </row>
        <row r="1118">
          <cell r="A1118" t="str">
            <v>08B.552</v>
          </cell>
          <cell r="B1118" t="str">
            <v>SUMINISTRO E INSTALACIÓN DE ALIMENTADOR (4X4) (1X8) AWG, HFFR LS; TUBERIA EMT 1-1/2"</v>
          </cell>
          <cell r="C1118" t="str">
            <v>Actividad</v>
          </cell>
          <cell r="D1118" t="str">
            <v>ML</v>
          </cell>
          <cell r="E1118">
            <v>135851</v>
          </cell>
        </row>
        <row r="1119">
          <cell r="A1119" t="str">
            <v>08B.553</v>
          </cell>
          <cell r="B1119" t="str">
            <v>SUMINISTRO E INSTALACIÓN DE ALIMENTADOR (4X2) (1X8) AWG, HFFR LS; TUBERIA EMT 1-1/2"</v>
          </cell>
          <cell r="C1119" t="str">
            <v>Actividad</v>
          </cell>
          <cell r="D1119" t="str">
            <v>ML</v>
          </cell>
          <cell r="E1119">
            <v>185014</v>
          </cell>
        </row>
        <row r="1120">
          <cell r="A1120" t="str">
            <v>08B.555</v>
          </cell>
          <cell r="B1120" t="str">
            <v>SUMINISTRO, TRANSPORTE E INSTALACIÓN LUMINARIA LED HIGH BAY GC350 100W</v>
          </cell>
          <cell r="C1120" t="str">
            <v>Actividad</v>
          </cell>
          <cell r="D1120" t="str">
            <v>UND</v>
          </cell>
          <cell r="E1120">
            <v>783794</v>
          </cell>
        </row>
        <row r="1121">
          <cell r="A1121" t="str">
            <v>08B.556</v>
          </cell>
          <cell r="B1121" t="str">
            <v>SUMINISTRO, TRANSPORTE E INSTALACIÓN LUMINARIA TORTUGA LED 12W</v>
          </cell>
          <cell r="C1121" t="str">
            <v>Actividad</v>
          </cell>
          <cell r="D1121" t="str">
            <v>UND</v>
          </cell>
          <cell r="E1121">
            <v>175657</v>
          </cell>
        </row>
        <row r="1122">
          <cell r="A1122" t="str">
            <v>08B.557</v>
          </cell>
          <cell r="B1122" t="str">
            <v>SUMINISTRO, TRANSPORTE E INSTALACION SALIDA INTERRUPTOR SENCILLO CONMUTABLE EN TUBERIA CONDUIT EMT 3/4", CABLE N° 12 AWG HFFR LS</v>
          </cell>
          <cell r="C1122" t="str">
            <v>Actividad</v>
          </cell>
          <cell r="D1122" t="str">
            <v>UND</v>
          </cell>
          <cell r="E1122">
            <v>202660</v>
          </cell>
        </row>
        <row r="1123">
          <cell r="A1123" t="str">
            <v>08B.558</v>
          </cell>
          <cell r="B1123" t="str">
            <v>SUMINISTRO, TRANSPORTE E INSTALACION SALIDA INTERRUPTOR CONMUTABLE DOBLE EN TUBERIA CONDUIT EMT 3/4", CABLE N° 12 AWG HFFR LS</v>
          </cell>
          <cell r="C1123" t="str">
            <v>Actividad</v>
          </cell>
          <cell r="D1123" t="str">
            <v>UND</v>
          </cell>
          <cell r="E1123">
            <v>219517</v>
          </cell>
        </row>
        <row r="1124">
          <cell r="A1124" t="str">
            <v>08B.559</v>
          </cell>
          <cell r="B1124" t="str">
            <v>SUMINISTRO E INSTALACIÓN CAJA DE PASO RAWELT 4X4"</v>
          </cell>
          <cell r="C1124" t="str">
            <v>Actividad</v>
          </cell>
          <cell r="D1124" t="str">
            <v>UND</v>
          </cell>
          <cell r="E1124">
            <v>122078</v>
          </cell>
        </row>
        <row r="1125">
          <cell r="A1125" t="str">
            <v>08B.560</v>
          </cell>
          <cell r="B1125" t="str">
            <v>SUMINISTRO E INSTALACIÓN DE UPS TRIFÁSICA 30KVA INCLUYE BANCO DE BATERIAS Y BYPASS</v>
          </cell>
          <cell r="C1125" t="str">
            <v>Actividad</v>
          </cell>
          <cell r="D1125" t="str">
            <v>UND</v>
          </cell>
          <cell r="E1125">
            <v>34503377</v>
          </cell>
        </row>
        <row r="1126">
          <cell r="A1126" t="str">
            <v>08B.561</v>
          </cell>
          <cell r="B1126" t="str">
            <v>DESMONTE DE RED ELECTRICA EXISTENTE E INSTALACIÓN DE TAPAS CIEGAS INEM BLOQUE B</v>
          </cell>
          <cell r="C1126" t="str">
            <v>Actividad</v>
          </cell>
          <cell r="D1126" t="str">
            <v>GLB</v>
          </cell>
          <cell r="E1126">
            <v>1636638</v>
          </cell>
        </row>
        <row r="1127">
          <cell r="A1127" t="str">
            <v>08B.562</v>
          </cell>
          <cell r="B1127" t="str">
            <v>SUMINISTRO E INSTALACION DE SISTEMA DE APANTALLAMIENTO CONTRA DESCARGAS ELÉCTRICAS INEM BLOQUE B</v>
          </cell>
          <cell r="C1127" t="str">
            <v>Actividad</v>
          </cell>
          <cell r="D1127" t="str">
            <v>UND</v>
          </cell>
          <cell r="E1127">
            <v>8453807</v>
          </cell>
        </row>
        <row r="1128">
          <cell r="A1128" t="str">
            <v>08B.563</v>
          </cell>
          <cell r="B1128" t="str">
            <v>SUMINISTRO E INSTALACIÓN DE ALIMENTADOR (4X3/0) (1X4) AWG, HFFR LS; TUBERÍA EMT DE 2"</v>
          </cell>
          <cell r="C1128" t="str">
            <v>Actividad</v>
          </cell>
          <cell r="D1128" t="str">
            <v>ML</v>
          </cell>
          <cell r="E1128">
            <v>385923</v>
          </cell>
        </row>
        <row r="1129">
          <cell r="A1129" t="str">
            <v>08B.564</v>
          </cell>
          <cell r="B1129" t="str">
            <v>SUMINISTRO E INSTALACIÓN DE ALIMENTADOR (4X6) (1X8) AWG, HFFR LS; TUBERIA EMT 1"</v>
          </cell>
          <cell r="C1129" t="str">
            <v>Actividad</v>
          </cell>
          <cell r="D1129" t="str">
            <v>ML</v>
          </cell>
          <cell r="E1129">
            <v>99511</v>
          </cell>
        </row>
        <row r="1130">
          <cell r="A1130" t="str">
            <v>08B.565</v>
          </cell>
          <cell r="B1130" t="str">
            <v>DESMONTE DE RED ELECTRICA EXISTENTE E INSTALACIÓN DE TAPAS CIEGAS INEM BLOQUE C</v>
          </cell>
          <cell r="C1130" t="str">
            <v>Actividad</v>
          </cell>
          <cell r="D1130" t="str">
            <v>GLB</v>
          </cell>
          <cell r="E1130">
            <v>1691656</v>
          </cell>
        </row>
        <row r="1131">
          <cell r="A1131" t="str">
            <v>08B.566</v>
          </cell>
          <cell r="B1131" t="str">
            <v>SUMINISTRO E INSTALACION DE SISTEMA DE APANTALLAMIENTO CONTRA DESCARGAS ELÉCTRICAS INEM BLOQUE C</v>
          </cell>
          <cell r="C1131" t="str">
            <v>Actividad</v>
          </cell>
          <cell r="D1131" t="str">
            <v>UND</v>
          </cell>
          <cell r="E1131">
            <v>4370319</v>
          </cell>
        </row>
        <row r="1132">
          <cell r="A1132" t="str">
            <v>08B.567</v>
          </cell>
          <cell r="B1132" t="str">
            <v>SUMINISTRO E INSTALACIÓN DE ALIMENTADOR (3X4) (1X8) AWG, HFFR LS; TUBERIA EMT 1-1/2"</v>
          </cell>
          <cell r="C1132" t="str">
            <v>Actividad</v>
          </cell>
          <cell r="D1132" t="str">
            <v>ML</v>
          </cell>
          <cell r="E1132">
            <v>116237</v>
          </cell>
        </row>
        <row r="1133">
          <cell r="A1133" t="str">
            <v>08B.568</v>
          </cell>
          <cell r="B1133" t="str">
            <v>SUMINISTRO E INSTALACIÓN DE ALIMENTADOR (3X6) (1X8) AWG, HFFR LS; TUBERIA EMT 1"</v>
          </cell>
          <cell r="C1133" t="str">
            <v>Actividad</v>
          </cell>
          <cell r="D1133" t="str">
            <v>ML</v>
          </cell>
          <cell r="E1133">
            <v>81598</v>
          </cell>
        </row>
        <row r="1134">
          <cell r="A1134" t="str">
            <v>08B.569</v>
          </cell>
          <cell r="B1134" t="str">
            <v>SUMINISTRO E INSTALACIÓN DE ALIMENTADOR (3X8) (1X10) AWG, HFFR LS; TUBERIA EMT 1"</v>
          </cell>
          <cell r="C1134" t="str">
            <v>Actividad</v>
          </cell>
          <cell r="D1134" t="str">
            <v>ML</v>
          </cell>
          <cell r="E1134">
            <v>72646</v>
          </cell>
        </row>
        <row r="1135">
          <cell r="A1135" t="str">
            <v>08B.570</v>
          </cell>
          <cell r="B1135" t="str">
            <v>DESMONTE DE RED ELECTRICA EXISTENTE E INSTALACIÓN DE TAPAS CIEGAS BLOQUE D</v>
          </cell>
          <cell r="C1135" t="str">
            <v>Actividad</v>
          </cell>
          <cell r="D1135" t="str">
            <v>GLB</v>
          </cell>
          <cell r="E1135">
            <v>1709076</v>
          </cell>
        </row>
        <row r="1136">
          <cell r="A1136" t="str">
            <v>08B.571</v>
          </cell>
          <cell r="B1136" t="str">
            <v>SUMINISTRO E INSTALACION DE SISTEMA DE APANTALLAMIENTO CONTRA DESCARGAS ELÉCTRICAS INEM BLOQUE D</v>
          </cell>
          <cell r="C1136" t="str">
            <v>Actividad</v>
          </cell>
          <cell r="D1136" t="str">
            <v>UND</v>
          </cell>
          <cell r="E1136">
            <v>7156028</v>
          </cell>
        </row>
        <row r="1137">
          <cell r="A1137" t="str">
            <v>08B.572</v>
          </cell>
          <cell r="B1137" t="str">
            <v>SUMINISTRO E INSTALACIÓN DE ALIMENTADOR (3X2) (1X8) AWG, HFFR LS; TUBERIA EMT 1-1/2"</v>
          </cell>
          <cell r="C1137" t="str">
            <v>Actividad</v>
          </cell>
          <cell r="D1137" t="str">
            <v>ML</v>
          </cell>
          <cell r="E1137">
            <v>140541</v>
          </cell>
        </row>
        <row r="1138">
          <cell r="A1138" t="str">
            <v>08B.573</v>
          </cell>
          <cell r="B1138" t="str">
            <v>DESMONTE DE RED ELECTRICA EXISTENTE E INSTALACIÓN DE TAPAS CIEGAS INEM BLOQUE E</v>
          </cell>
          <cell r="C1138" t="str">
            <v>Actividad</v>
          </cell>
          <cell r="D1138" t="str">
            <v>GLB</v>
          </cell>
          <cell r="E1138">
            <v>2886300</v>
          </cell>
        </row>
        <row r="1139">
          <cell r="A1139" t="str">
            <v>08B.574</v>
          </cell>
          <cell r="B1139" t="str">
            <v>SUMINISTRO E INSTALACION DE SISTEMA DE APANTALLAMIENTO CONTRA DESCARGAS ELÉCTRICAS INEM BLOQUE E</v>
          </cell>
          <cell r="C1139" t="str">
            <v>Actividad</v>
          </cell>
          <cell r="D1139" t="str">
            <v>UND</v>
          </cell>
          <cell r="E1139">
            <v>9946507</v>
          </cell>
        </row>
        <row r="1140">
          <cell r="A1140" t="str">
            <v>08B.575</v>
          </cell>
          <cell r="B1140" t="str">
            <v>SUMINISTRO E INSTALACIÓN DE UPS TRIFÁSICA 15KVA INCLUYE BANCO DE BATERIAS Y BYPASS</v>
          </cell>
          <cell r="C1140" t="str">
            <v>Actividad</v>
          </cell>
          <cell r="D1140" t="str">
            <v>UND</v>
          </cell>
          <cell r="E1140">
            <v>23672397</v>
          </cell>
        </row>
        <row r="1141">
          <cell r="A1141" t="str">
            <v>08B.831</v>
          </cell>
          <cell r="B1141" t="str">
            <v>SUMINISTRO TRANSPORTE E INSTALACION ACOMETIDA (3X4) AWG, HFFR LS</v>
          </cell>
          <cell r="C1141" t="str">
            <v>Actividad</v>
          </cell>
          <cell r="D1141" t="str">
            <v>M</v>
          </cell>
          <cell r="E1141">
            <v>62660</v>
          </cell>
        </row>
        <row r="1142">
          <cell r="A1142" t="str">
            <v>08B.832</v>
          </cell>
          <cell r="B1142" t="str">
            <v>SUMINISTRO, TRANSPORTE E INSTALACION BALA DE PISO LED 3W ACERO INOXIDABLE IP65</v>
          </cell>
          <cell r="C1142" t="str">
            <v>Actividad</v>
          </cell>
          <cell r="D1142" t="str">
            <v>UND</v>
          </cell>
          <cell r="E1142">
            <v>118705</v>
          </cell>
        </row>
        <row r="1143">
          <cell r="A1143" t="str">
            <v>08B.833</v>
          </cell>
          <cell r="B1143" t="str">
            <v>SUMINISTRO, TRANSPORTE E INSTALACION ACOMETIDA CABLE DE ALUMINIO AISLADO NO 4 AWG SERIE 8000 THHN METRO (TRES CABLES X ML).</v>
          </cell>
          <cell r="C1143" t="str">
            <v>Actividad</v>
          </cell>
          <cell r="D1143" t="str">
            <v>ML</v>
          </cell>
          <cell r="E1143">
            <v>24462</v>
          </cell>
        </row>
        <row r="1144">
          <cell r="A1144" t="str">
            <v>08B.834</v>
          </cell>
          <cell r="B1144" t="str">
            <v>SUMINISTRO, TRANSPORTE E INSTALACIÓN LUMINARIA LED HERMÉTICA MÓDULO ANTI POLVO DE 36 W DE SOBREPONER MARCA SYLVANIA O SIMILAR.</v>
          </cell>
          <cell r="C1144" t="str">
            <v>Actividad</v>
          </cell>
          <cell r="D1144" t="str">
            <v>UND</v>
          </cell>
          <cell r="E1144">
            <v>129873</v>
          </cell>
        </row>
        <row r="1145">
          <cell r="A1145" t="str">
            <v>08B.835</v>
          </cell>
          <cell r="B1145" t="str">
            <v>SUMINISTRO, TRANSPORTE E INSTALACIÓN PROYECTOR LED SYLVEO 300W - SYLVANIA O SIMILAR</v>
          </cell>
          <cell r="C1145" t="str">
            <v>Actividad</v>
          </cell>
          <cell r="D1145" t="str">
            <v>UND</v>
          </cell>
          <cell r="E1145">
            <v>1722713</v>
          </cell>
        </row>
        <row r="1146">
          <cell r="A1146" t="str">
            <v>08B.836</v>
          </cell>
          <cell r="B1146" t="str">
            <v>SUMINISTRO, TRANSPORTE E INSTALACION DE CABLE TRENZADO DE 3X12 LHFR LS</v>
          </cell>
          <cell r="C1146" t="str">
            <v>Actividad</v>
          </cell>
          <cell r="D1146" t="str">
            <v>ML</v>
          </cell>
          <cell r="E1146">
            <v>19336</v>
          </cell>
        </row>
        <row r="1147">
          <cell r="A1147" t="str">
            <v>08B.837</v>
          </cell>
          <cell r="B1147" t="str">
            <v>SUMINISTRO, TRANSPORTE E INSTALACIÓN DE RED AEREA EN CABLE MULTIPLEX 2X4 + 1X4 ACSR</v>
          </cell>
          <cell r="C1147" t="str">
            <v>Actividad</v>
          </cell>
          <cell r="D1147" t="str">
            <v>ML</v>
          </cell>
          <cell r="E1147">
            <v>31293</v>
          </cell>
        </row>
        <row r="1148">
          <cell r="A1148" t="str">
            <v>08B.838</v>
          </cell>
          <cell r="B1148" t="str">
            <v>SUMINISTRO, TRANSPORTE E INSTALACION DE RED ELECTRICA EN 3 # 12 THHN (NO INCLUYE DUCTO)</v>
          </cell>
          <cell r="C1148" t="str">
            <v>Actividad</v>
          </cell>
          <cell r="D1148" t="str">
            <v>ML</v>
          </cell>
          <cell r="E1148">
            <v>18381</v>
          </cell>
        </row>
        <row r="1149">
          <cell r="A1149" t="str">
            <v>08B.839</v>
          </cell>
          <cell r="B1149" t="str">
            <v>SUMINISTRO, TRANSPORTE E INSTALACION DE BAJANTE EN TUBERIA IMC DE 1/2". INCLUYE CAPACTE Y ELEMENTOS DE FIJACION</v>
          </cell>
          <cell r="C1149" t="str">
            <v>Actividad</v>
          </cell>
          <cell r="D1149" t="str">
            <v>ML</v>
          </cell>
          <cell r="E1149">
            <v>37784</v>
          </cell>
        </row>
        <row r="1150">
          <cell r="A1150" t="str">
            <v>08B.840</v>
          </cell>
          <cell r="B1150" t="str">
            <v>SUMINISTRO, TRANSPORTE E INSTALACION DE BREAKER 1 X 30 AMP</v>
          </cell>
          <cell r="C1150" t="str">
            <v>Actividad</v>
          </cell>
          <cell r="D1150" t="str">
            <v>UND</v>
          </cell>
          <cell r="E1150">
            <v>45609</v>
          </cell>
        </row>
        <row r="1151">
          <cell r="A1151" t="str">
            <v>08B.841</v>
          </cell>
          <cell r="B1151" t="str">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ell>
          <cell r="C1151" t="str">
            <v>Actividad</v>
          </cell>
          <cell r="D1151" t="str">
            <v>M2</v>
          </cell>
          <cell r="E1151">
            <v>10058</v>
          </cell>
        </row>
        <row r="1152">
          <cell r="A1152" t="str">
            <v>08B.842</v>
          </cell>
          <cell r="B1152" t="str">
            <v>SUMINISTRO, TRANSPORTE E INSTALACION DE SALIDA COMPLETA PVC PARA TIMBRE (HASTA 10.M)</v>
          </cell>
          <cell r="C1152" t="str">
            <v>Actividad</v>
          </cell>
          <cell r="D1152" t="str">
            <v>UND</v>
          </cell>
          <cell r="E1152">
            <v>79240</v>
          </cell>
        </row>
        <row r="1153">
          <cell r="A1153" t="str">
            <v>08B.843</v>
          </cell>
          <cell r="B1153" t="str">
            <v>SUMINISTRO, TRANSPORTE E INSTALACION DE LUMINARIA PANEL LED RECTANGULAR DE 40W DE INCRUSTAR</v>
          </cell>
          <cell r="C1153" t="str">
            <v>Actividad</v>
          </cell>
          <cell r="D1153" t="str">
            <v>UND</v>
          </cell>
          <cell r="E1153">
            <v>155285</v>
          </cell>
        </row>
        <row r="1154">
          <cell r="A1154" t="str">
            <v>08B.844</v>
          </cell>
          <cell r="B1154" t="str">
            <v>SUMINISTRO E INSTALACIÓN BREAKER TOTALIZADOR 3X40A</v>
          </cell>
          <cell r="C1154" t="str">
            <v>Actividad</v>
          </cell>
          <cell r="D1154" t="str">
            <v>Und</v>
          </cell>
          <cell r="E1154">
            <v>395265</v>
          </cell>
        </row>
        <row r="1155">
          <cell r="A1155" t="str">
            <v>08B.845</v>
          </cell>
          <cell r="B1155" t="str">
            <v>SUMINISTRO E INSTALACIÓN DE ACOMETIDA A TR EN CABLE DE COBRE HFFRLS 3#8(F)+1#8(N)+1#8(T), POR BANDEJA EXISTENTE</v>
          </cell>
          <cell r="C1155" t="str">
            <v>Actividad</v>
          </cell>
          <cell r="D1155" t="str">
            <v>ML</v>
          </cell>
          <cell r="E1155">
            <v>53104</v>
          </cell>
        </row>
        <row r="1156">
          <cell r="A1156" t="str">
            <v>08B.846</v>
          </cell>
          <cell r="B1156" t="str">
            <v>SUMINISTRO E INSTALACIÓN TABLERO TRIFÁSICO DE 24 CTOS. CON ESPACIO PARA TOTALIZADOR (TN)</v>
          </cell>
          <cell r="C1156" t="str">
            <v>Actividad</v>
          </cell>
          <cell r="D1156" t="str">
            <v>Und</v>
          </cell>
          <cell r="E1156">
            <v>633114</v>
          </cell>
        </row>
        <row r="1157">
          <cell r="A1157" t="str">
            <v>08B.847</v>
          </cell>
          <cell r="B1157" t="str">
            <v>SUMINISTRO E INSTALACIÓN BREAKER ENCHUFABLE 1X20 A</v>
          </cell>
          <cell r="C1157" t="str">
            <v>Actividad</v>
          </cell>
          <cell r="D1157" t="str">
            <v>Und</v>
          </cell>
          <cell r="E1157">
            <v>48001</v>
          </cell>
        </row>
        <row r="1158">
          <cell r="A1158" t="str">
            <v>08B.848</v>
          </cell>
          <cell r="B1158" t="str">
            <v>SUMINISTRO E INSTALACIÓN BREAKER ENCHUFABLE 2X20A</v>
          </cell>
          <cell r="C1158" t="str">
            <v>Actividad</v>
          </cell>
          <cell r="D1158" t="str">
            <v>Und</v>
          </cell>
          <cell r="E1158">
            <v>105151</v>
          </cell>
        </row>
        <row r="1159">
          <cell r="A1159" t="str">
            <v>08B.849</v>
          </cell>
          <cell r="B1159" t="str">
            <v>SUMINISTRO E INSTALACIÓN SALIDA ALUMBRADO CON TUBERÍA PVC SCH40 Y CABLE #12 HFFRLS</v>
          </cell>
          <cell r="C1159" t="str">
            <v>Actividad</v>
          </cell>
          <cell r="D1159" t="str">
            <v>Und</v>
          </cell>
          <cell r="E1159">
            <v>117174</v>
          </cell>
        </row>
        <row r="1160">
          <cell r="A1160" t="str">
            <v>08B.850</v>
          </cell>
          <cell r="B1160" t="str">
            <v>SUMINISTRO E INSTALACIÓN SALIDA CON SENSOR DE MOVIMIENTO DE TECHO PARA ALUMBRADO CON TUBERÍA SCH40 Y CABLE #12 HFFRLS</v>
          </cell>
          <cell r="C1160" t="str">
            <v>Actividad</v>
          </cell>
          <cell r="D1160" t="str">
            <v>Und</v>
          </cell>
          <cell r="E1160">
            <v>164219</v>
          </cell>
        </row>
        <row r="1161">
          <cell r="A1161" t="str">
            <v>08B.851</v>
          </cell>
          <cell r="B1161" t="str">
            <v>SUMINISTRO E INSTALACIÓN SALIDA INTERRUPTOR SENCILLO CON TUBERÍA PVC SCH40 Y CABLE #12 HFFRLS</v>
          </cell>
          <cell r="C1161" t="str">
            <v>Actividad</v>
          </cell>
          <cell r="D1161" t="str">
            <v>Und</v>
          </cell>
          <cell r="E1161">
            <v>121183</v>
          </cell>
        </row>
        <row r="1162">
          <cell r="A1162" t="str">
            <v>08B.852</v>
          </cell>
          <cell r="B1162" t="str">
            <v>SUMINISTRO E INSTALACIÓN SALIDA INTERRUPTOR SENCILLO CON CABLE #12 LIBRE DE HALÓGENOS Y TUBERÍA PVC 1/2"</v>
          </cell>
          <cell r="C1162" t="str">
            <v>Actividad</v>
          </cell>
          <cell r="D1162" t="str">
            <v>Und</v>
          </cell>
          <cell r="E1162">
            <v>137595</v>
          </cell>
        </row>
        <row r="1163">
          <cell r="A1163" t="str">
            <v>08B.853</v>
          </cell>
          <cell r="B1163" t="str">
            <v>SUMINISTRO E INSTALACIÓN SALIDA INTERRUPTOR DOBLE CON TUBERÍA PVC SCH40 Y CABLE #12 HFFRLS</v>
          </cell>
          <cell r="C1163" t="str">
            <v>Actividad</v>
          </cell>
          <cell r="D1163" t="str">
            <v>Und</v>
          </cell>
          <cell r="E1163">
            <v>138975</v>
          </cell>
        </row>
        <row r="1164">
          <cell r="A1164" t="str">
            <v>08B.854</v>
          </cell>
          <cell r="B1164" t="str">
            <v>SUMINISTRO E INSTALACIÓN SALIDA INTERRUPTOR DOBLE CON CABLE #12 LIBRE DE HALÓGENOS Y TUBERÍA PVC 1/2"</v>
          </cell>
          <cell r="C1164" t="str">
            <v>Actividad</v>
          </cell>
          <cell r="D1164" t="str">
            <v>Und</v>
          </cell>
          <cell r="E1164">
            <v>153129</v>
          </cell>
        </row>
        <row r="1165">
          <cell r="A1165" t="str">
            <v>08B.855</v>
          </cell>
          <cell r="B1165" t="str">
            <v>SUMINISTRO E INSTALACIÓN SALIDA INTERRUPTOR TRIPLE CON TUBERÍA PVC SCH40 Y CABLE #12 HFFRLS</v>
          </cell>
          <cell r="C1165" t="str">
            <v>Actividad</v>
          </cell>
          <cell r="D1165" t="str">
            <v>Und</v>
          </cell>
          <cell r="E1165">
            <v>157723</v>
          </cell>
        </row>
        <row r="1166">
          <cell r="A1166" t="str">
            <v>08B.856</v>
          </cell>
          <cell r="B1166" t="str">
            <v>SUMINISTRO E INSTALACIÓN SALIDA INTERRUPTOR CONMUTABLE SENCILLO, CON CABLE #12 LIBRE DE HALÓGENOS Y TUBERÍA PVC 1/2"</v>
          </cell>
          <cell r="C1166" t="str">
            <v>Actividad</v>
          </cell>
          <cell r="D1166" t="str">
            <v>Und</v>
          </cell>
          <cell r="E1166">
            <v>164649</v>
          </cell>
        </row>
        <row r="1167">
          <cell r="A1167" t="str">
            <v>08B.857</v>
          </cell>
          <cell r="B1167" t="str">
            <v>SUMINISTRO E INSTALACIÓN SALIDA INTERRUPTOR CONMUTABLE DOBLE, CON CABLE #12 LIBRE DE HALÓGENOS Y TUBERÍA PVC 1/2" SCH40</v>
          </cell>
          <cell r="C1167" t="str">
            <v>Actividad</v>
          </cell>
          <cell r="D1167" t="str">
            <v>Und</v>
          </cell>
          <cell r="E1167">
            <v>169824</v>
          </cell>
        </row>
        <row r="1168">
          <cell r="A1168" t="str">
            <v>08B.858</v>
          </cell>
          <cell r="B1168" t="str">
            <v>SUMINISTRO E INSTALACIÓN SALIDA INTERRUPTOR CONMUTABLE DOBLE, CON CABLE #12 LIBRE DE HALÓGENOS Y TUBERÍA PVC 1/2"</v>
          </cell>
          <cell r="C1168" t="str">
            <v>Actividad</v>
          </cell>
          <cell r="D1168" t="str">
            <v>Und</v>
          </cell>
          <cell r="E1168">
            <v>186236</v>
          </cell>
        </row>
        <row r="1169">
          <cell r="A1169" t="str">
            <v>08B.859</v>
          </cell>
          <cell r="B1169" t="str">
            <v>SUMINISTRO E INSTALACIÓN SALIDA INTERRUPTOR CONMUTABLE TRIPLE, CON CABLE #12 LIBRE DE HALÓGENOS Y TUBERÍA PVC 1/2"</v>
          </cell>
          <cell r="C1169" t="str">
            <v>Actividad</v>
          </cell>
          <cell r="D1169" t="str">
            <v>Und</v>
          </cell>
          <cell r="E1169">
            <v>201770</v>
          </cell>
        </row>
        <row r="1170">
          <cell r="A1170" t="str">
            <v>08B.860</v>
          </cell>
          <cell r="B1170" t="str">
            <v>SUMINISTRO E INSTALACIÓN SALIDA TOMACORRIENTE DOBLE CON CABLE #12 LIBRE DE HALÓGENOS Y TUBERÍA PVC 1/2"</v>
          </cell>
          <cell r="C1170" t="str">
            <v>Actividad</v>
          </cell>
          <cell r="D1170" t="str">
            <v>Und</v>
          </cell>
          <cell r="E1170">
            <v>137977</v>
          </cell>
        </row>
        <row r="1171">
          <cell r="A1171" t="str">
            <v>08B.861</v>
          </cell>
          <cell r="B1171" t="str">
            <v>SUMINISTRO E INSTALACIÓN SALIDA TOMACORRIENTE DOBLE TIPO GFCI CON CABLE #12 LIBRE DE HALÓGENOS Y TUBERÍA PVC 1/2"</v>
          </cell>
          <cell r="C1171" t="str">
            <v>Actividad</v>
          </cell>
          <cell r="D1171" t="str">
            <v>Und</v>
          </cell>
          <cell r="E1171">
            <v>229988</v>
          </cell>
        </row>
        <row r="1172">
          <cell r="A1172" t="str">
            <v>08B.862</v>
          </cell>
          <cell r="B1172" t="str">
            <v>SUMINISTRO E INSTALACIÓN SALIDA TOMACORRIENTE 220V PARA AA CON CABLE #12 LIBRE DE HALÓGENOS Y TUBERÍA PVC 1/2" SCH40</v>
          </cell>
          <cell r="C1172" t="str">
            <v>Actividad</v>
          </cell>
          <cell r="D1172" t="str">
            <v>Und</v>
          </cell>
          <cell r="E1172">
            <v>281847</v>
          </cell>
        </row>
        <row r="1173">
          <cell r="A1173" t="str">
            <v>08B.863</v>
          </cell>
          <cell r="B1173" t="str">
            <v>SUMINISTRO E INSTALACIÓN SALIDA TOMACORRIENTE DOBLE TIPO CHASIS AISLADO, CON CABLE #12 Y TUBERÍA PVC 1/2"</v>
          </cell>
          <cell r="C1173" t="str">
            <v>Actividad</v>
          </cell>
          <cell r="D1173" t="str">
            <v>Und</v>
          </cell>
          <cell r="E1173">
            <v>181716</v>
          </cell>
        </row>
        <row r="1174">
          <cell r="A1174" t="str">
            <v>08B.864</v>
          </cell>
          <cell r="B1174" t="str">
            <v>ACOMETIDAS A CTOS DE ILUMINACIÓN Y TOMACORRIENTES CON CABLE 3#12 LIBRE DE HALÓGENOS</v>
          </cell>
          <cell r="C1174" t="str">
            <v>Actividad</v>
          </cell>
          <cell r="D1174" t="str">
            <v>Und</v>
          </cell>
          <cell r="E1174">
            <v>10043</v>
          </cell>
        </row>
        <row r="1175">
          <cell r="A1175" t="str">
            <v>08B.865</v>
          </cell>
          <cell r="B1175" t="str">
            <v>SUMINISTRO E INSTALACIÓN SALIDA SONIDO CON TUBERÍA PVC SCH40 1/2" (SIN CABLEAR)</v>
          </cell>
          <cell r="C1175" t="str">
            <v>Actividad</v>
          </cell>
          <cell r="D1175" t="str">
            <v>Und</v>
          </cell>
          <cell r="E1175">
            <v>58312</v>
          </cell>
        </row>
        <row r="1176">
          <cell r="A1176" t="str">
            <v>08B.866</v>
          </cell>
          <cell r="B1176" t="str">
            <v xml:space="preserve">SUMINISTRO E INSTALACIÓN PANEL LED REDONDO 12W DE INCRUSTAR, 4000K, TIPO P24628 Ó SIMILAR </v>
          </cell>
          <cell r="C1176" t="str">
            <v>Actividad</v>
          </cell>
          <cell r="D1176" t="str">
            <v>Und</v>
          </cell>
          <cell r="E1176">
            <v>144740</v>
          </cell>
        </row>
        <row r="1177">
          <cell r="A1177" t="str">
            <v>08B.867</v>
          </cell>
          <cell r="B1177" t="str">
            <v xml:space="preserve">SUMINISTRO E INSTALACIÓN PANEL LED REDONDO 35W DE INCRUSTAR, 4000K, TIPO P40094 Ó SIMILAR </v>
          </cell>
          <cell r="C1177" t="str">
            <v>Actividad</v>
          </cell>
          <cell r="D1177" t="str">
            <v>Und</v>
          </cell>
          <cell r="E1177">
            <v>164740</v>
          </cell>
        </row>
        <row r="1178">
          <cell r="A1178" t="str">
            <v>08B.868</v>
          </cell>
          <cell r="B1178" t="str">
            <v>SUMINISTRO E INSTALACIÓN APLIQUE LED DECORATIVO 12W, 4000K, TIPO AP3 Ó SIMILAR</v>
          </cell>
          <cell r="C1178" t="str">
            <v>Actividad</v>
          </cell>
          <cell r="D1178" t="str">
            <v>Und</v>
          </cell>
          <cell r="E1178">
            <v>224740</v>
          </cell>
        </row>
        <row r="1179">
          <cell r="A1179" t="str">
            <v>08B.869</v>
          </cell>
          <cell r="B1179" t="str">
            <v>SUMINISTRO E INSTALACIÓN PANEL LED 60X60 CMS, 40W DE INCRUSTAR, 4000K, TIPO P27930 Ó SIMILAR</v>
          </cell>
          <cell r="C1179" t="str">
            <v>Actividad</v>
          </cell>
          <cell r="D1179" t="str">
            <v>Und</v>
          </cell>
          <cell r="E1179">
            <v>186740</v>
          </cell>
        </row>
        <row r="1180">
          <cell r="A1180" t="str">
            <v>08B.870</v>
          </cell>
          <cell r="B1180" t="str">
            <v>SUMINISTRO E INSTALACIÓN PANEL LED RECTANGULAR 40W DE INCRUSTAR, 4000K, TIPO P27916 Ó SIMILAR</v>
          </cell>
          <cell r="C1180" t="str">
            <v>Actividad</v>
          </cell>
          <cell r="D1180" t="str">
            <v>Und</v>
          </cell>
          <cell r="E1180">
            <v>256740</v>
          </cell>
        </row>
        <row r="1181">
          <cell r="A1181" t="str">
            <v>08B.871</v>
          </cell>
          <cell r="B1181" t="str">
            <v>SUMINISTRO E INSTALACIÓN LÁMPARA DE EMERGENCIA TIPO DOWNLIGHT 4.5W 6K</v>
          </cell>
          <cell r="C1181" t="str">
            <v>Actividad</v>
          </cell>
          <cell r="D1181" t="str">
            <v>Und</v>
          </cell>
          <cell r="E1181">
            <v>233740</v>
          </cell>
        </row>
        <row r="1182">
          <cell r="A1182" t="str">
            <v>08B.872</v>
          </cell>
          <cell r="B1182" t="str">
            <v>SUMINISTRO E INSTALACIÓN AVISO DE SALIDA LUMINOSO</v>
          </cell>
          <cell r="C1182" t="str">
            <v>Actividad</v>
          </cell>
          <cell r="D1182" t="str">
            <v>Und</v>
          </cell>
          <cell r="E1182">
            <v>201740</v>
          </cell>
        </row>
        <row r="1183">
          <cell r="A1183" t="str">
            <v>08B.873</v>
          </cell>
          <cell r="B1183" t="str">
            <v>SUMINISTRO E INSTALACIÓN CINTA LED TIPO INTERIOR, 3000K, TIPO STR800 Ó SIMILAR. INCLUYE PERFIL DE ALUMINIO DE INCRUSTAR 16.7X6.5 MM, CON DIFUSOR EN POLICARBONATO, TIPO ECO1707-17 Ó SIMILAR</v>
          </cell>
          <cell r="C1183" t="str">
            <v>Actividad</v>
          </cell>
          <cell r="D1183" t="str">
            <v>Und</v>
          </cell>
          <cell r="E1183">
            <v>158740</v>
          </cell>
        </row>
        <row r="1184">
          <cell r="A1184" t="str">
            <v>08B.875</v>
          </cell>
          <cell r="B1184" t="str">
            <v>SUMINISTRO E INSTALACIÓN CANALETA PLÁSTICA 100X45 MM CON DIVISOR</v>
          </cell>
          <cell r="C1184" t="str">
            <v>Actividad</v>
          </cell>
          <cell r="D1184" t="str">
            <v>ML</v>
          </cell>
          <cell r="E1184">
            <v>50984</v>
          </cell>
        </row>
        <row r="1185">
          <cell r="A1185" t="str">
            <v>08B.876</v>
          </cell>
          <cell r="B1185" t="str">
            <v>SUMINISTRO E INSTALACIÓN TUBERÍA PVC SCH40 1/2"</v>
          </cell>
          <cell r="C1185" t="str">
            <v>Actividad</v>
          </cell>
          <cell r="D1185" t="str">
            <v>ML</v>
          </cell>
          <cell r="E1185">
            <v>4378</v>
          </cell>
        </row>
        <row r="1186">
          <cell r="A1186" t="str">
            <v>08B.877</v>
          </cell>
          <cell r="B1186" t="str">
            <v>SUMINISTRO E INSTALACIÓN TUBERÍA PVC SCH40 3/4"</v>
          </cell>
          <cell r="C1186" t="str">
            <v>Actividad</v>
          </cell>
          <cell r="D1186" t="str">
            <v>ML</v>
          </cell>
          <cell r="E1186">
            <v>6868</v>
          </cell>
        </row>
        <row r="1187">
          <cell r="A1187" t="str">
            <v>08B.878</v>
          </cell>
          <cell r="B1187" t="str">
            <v>SUMINISTRO E INSTALACIÓN TUBERÍA PVC SCH40 1"</v>
          </cell>
          <cell r="C1187" t="str">
            <v>Actividad</v>
          </cell>
          <cell r="D1187" t="str">
            <v>ML</v>
          </cell>
          <cell r="E1187">
            <v>8294</v>
          </cell>
        </row>
        <row r="1188">
          <cell r="A1188" t="str">
            <v>08B.879</v>
          </cell>
          <cell r="B1188" t="str">
            <v>SUMINISTRO E INSTALACIÓN TUBERÍA PVC SCH40 1 1/2"</v>
          </cell>
          <cell r="C1188" t="str">
            <v>Actividad</v>
          </cell>
          <cell r="D1188" t="str">
            <v>ML</v>
          </cell>
          <cell r="E1188">
            <v>12879</v>
          </cell>
        </row>
        <row r="1189">
          <cell r="A1189" t="str">
            <v>08B.880</v>
          </cell>
          <cell r="B1189" t="str">
            <v>SUMINISTRO E INSTALACIÓN TUBERÍA PVC SCH40 2"</v>
          </cell>
          <cell r="C1189" t="str">
            <v>Actividad</v>
          </cell>
          <cell r="D1189" t="str">
            <v>ML</v>
          </cell>
          <cell r="E1189">
            <v>16695</v>
          </cell>
        </row>
        <row r="1190">
          <cell r="A1190" t="str">
            <v>08B.881</v>
          </cell>
          <cell r="B1190" t="str">
            <v>SUMINISTRO E INSTALACIÓN CABLE UTP CAT. 6A 4P</v>
          </cell>
          <cell r="C1190" t="str">
            <v>Actividad</v>
          </cell>
          <cell r="D1190" t="str">
            <v>Und</v>
          </cell>
          <cell r="E1190">
            <v>7336</v>
          </cell>
        </row>
        <row r="1191">
          <cell r="A1191" t="str">
            <v>08B.882</v>
          </cell>
          <cell r="B1191" t="str">
            <v>SUMINISTRO E INSTALACIÓN TOMA RJ45 DOBLE CAT. 6A</v>
          </cell>
          <cell r="C1191" t="str">
            <v>Actividad</v>
          </cell>
          <cell r="D1191" t="str">
            <v>Und</v>
          </cell>
          <cell r="E1191">
            <v>101219</v>
          </cell>
        </row>
        <row r="1192">
          <cell r="A1192" t="str">
            <v>08B.883</v>
          </cell>
          <cell r="B1192" t="str">
            <v>SUMINISTRO E INSTALACIÓN TOMA RJ45 SENCILLO CAT. 6A</v>
          </cell>
          <cell r="C1192" t="str">
            <v>Actividad</v>
          </cell>
          <cell r="D1192" t="str">
            <v>Und</v>
          </cell>
          <cell r="E1192">
            <v>61188</v>
          </cell>
        </row>
        <row r="1193">
          <cell r="A1193" t="str">
            <v>08B.884</v>
          </cell>
          <cell r="B1193" t="str">
            <v>SUMINISTRO E INSTALACIÓN HERRAJE ANGULADO 48 PTOS</v>
          </cell>
          <cell r="C1193" t="str">
            <v>Actividad</v>
          </cell>
          <cell r="D1193" t="str">
            <v>Und</v>
          </cell>
          <cell r="E1193">
            <v>421734</v>
          </cell>
        </row>
        <row r="1194">
          <cell r="A1194" t="str">
            <v>08B.885</v>
          </cell>
          <cell r="B1194" t="str">
            <v>SUMINISTRO E INSTALACIÓN HERRAJE ANGULADO 24 PTOS</v>
          </cell>
          <cell r="C1194" t="str">
            <v>Actividad</v>
          </cell>
          <cell r="D1194" t="str">
            <v>Und</v>
          </cell>
          <cell r="E1194">
            <v>421734</v>
          </cell>
        </row>
        <row r="1195">
          <cell r="A1195" t="str">
            <v>08B.886</v>
          </cell>
          <cell r="B1195" t="str">
            <v>SUMINISTRO E INSTALACIÓN JACK RJ45 CAT. 6A (EN RACK)</v>
          </cell>
          <cell r="C1195" t="str">
            <v>Actividad</v>
          </cell>
          <cell r="D1195" t="str">
            <v>Und</v>
          </cell>
          <cell r="E1195">
            <v>41800</v>
          </cell>
        </row>
        <row r="1196">
          <cell r="A1196" t="str">
            <v>08B.887</v>
          </cell>
          <cell r="B1196" t="str">
            <v>SUMINISTRO E INSTALACIÓN PATCH CORD RJ45 30 CM CAT. 6A</v>
          </cell>
          <cell r="C1196" t="str">
            <v>Actividad</v>
          </cell>
          <cell r="D1196" t="str">
            <v>Und</v>
          </cell>
          <cell r="E1196">
            <v>26633</v>
          </cell>
        </row>
        <row r="1197">
          <cell r="A1197" t="str">
            <v>08B.888</v>
          </cell>
          <cell r="B1197" t="str">
            <v>SUMINISTRO E INSTALACIÓN ORGANIZADOR HORIZONTAL 2RU</v>
          </cell>
          <cell r="C1197" t="str">
            <v>Actividad</v>
          </cell>
          <cell r="D1197" t="str">
            <v>Und</v>
          </cell>
          <cell r="E1197">
            <v>349611</v>
          </cell>
        </row>
        <row r="1198">
          <cell r="A1198" t="str">
            <v>08B.889</v>
          </cell>
          <cell r="B1198" t="str">
            <v>CERTIFICACION SALIDA DATOS</v>
          </cell>
          <cell r="C1198" t="str">
            <v>Actividad</v>
          </cell>
          <cell r="D1198" t="str">
            <v>Und</v>
          </cell>
          <cell r="E1198">
            <v>17919</v>
          </cell>
        </row>
        <row r="1199">
          <cell r="A1199" t="str">
            <v>08B.890</v>
          </cell>
          <cell r="B1199" t="str">
            <v>SUMINISTRO E INSTALACIÓN DE ACOMETIDA A T2 EN CABLE DE COBRE HFFRLS 3#6(F)+1#6(N)+1#8(T), CON TUBERÍA EMT 1"</v>
          </cell>
          <cell r="C1199" t="str">
            <v>Actividad</v>
          </cell>
          <cell r="D1199" t="str">
            <v>ML</v>
          </cell>
          <cell r="E1199">
            <v>107338</v>
          </cell>
        </row>
        <row r="1200">
          <cell r="A1200" t="str">
            <v>08B.891</v>
          </cell>
          <cell r="B1200" t="str">
            <v>SUMINISTRO E INSTALACIÓN SALIDA TOMACORRIENTE CON TUBERÍA PVC SCH40 Y CABLE #12 HFFRLS</v>
          </cell>
          <cell r="C1200" t="str">
            <v>Actividad</v>
          </cell>
          <cell r="D1200" t="str">
            <v>Und</v>
          </cell>
          <cell r="E1200">
            <v>121565</v>
          </cell>
        </row>
        <row r="1201">
          <cell r="A1201" t="str">
            <v>08B.892</v>
          </cell>
          <cell r="B1201" t="str">
            <v>SUMINISTRO E INSTALACIÓN APLIQUE LED TIPO WALL PACK P24107-36</v>
          </cell>
          <cell r="C1201" t="str">
            <v>Actividad</v>
          </cell>
          <cell r="D1201" t="str">
            <v>Und</v>
          </cell>
          <cell r="E1201">
            <v>434614</v>
          </cell>
        </row>
        <row r="1202">
          <cell r="A1202" t="str">
            <v>08B.893</v>
          </cell>
          <cell r="B1202" t="str">
            <v xml:space="preserve">SUMINISTRO E INSTALACIÓN DE 6 SPOT RIEL TIPO 60YS390MVN AVOIR TECNOLITE. INCLUYE RIEL DE 3M </v>
          </cell>
          <cell r="C1202" t="str">
            <v>Actividad</v>
          </cell>
          <cell r="D1202" t="str">
            <v>Und</v>
          </cell>
          <cell r="E1202">
            <v>885648</v>
          </cell>
        </row>
        <row r="1203">
          <cell r="A1203" t="str">
            <v>08B.894</v>
          </cell>
          <cell r="B1203" t="str">
            <v>SUMINISTRO E INSTALACIÓN DE SALIDA DE AUDIO CON CONECTOR CANON HEMBRA NEUTRIK, TIPO CHASIS. INCLUYE TUBERÍA EMT 1"</v>
          </cell>
          <cell r="C1203" t="str">
            <v>Actividad</v>
          </cell>
          <cell r="D1203" t="str">
            <v>Und</v>
          </cell>
          <cell r="E1203">
            <v>194407</v>
          </cell>
        </row>
        <row r="1204">
          <cell r="A1204" t="str">
            <v>08B.895</v>
          </cell>
          <cell r="B1204" t="str">
            <v>SUMINISTRO E INSTALACIÓN CABLE DE AUDIO XLR 2X14</v>
          </cell>
          <cell r="C1204" t="str">
            <v>Actividad</v>
          </cell>
          <cell r="D1204" t="str">
            <v>Ml</v>
          </cell>
          <cell r="E1204">
            <v>8032</v>
          </cell>
        </row>
        <row r="1205">
          <cell r="A1205" t="str">
            <v>08B.896</v>
          </cell>
          <cell r="B1205" t="str">
            <v>SUMINISTRO E INSTALACIÓN DE ACOMETIDA A TABLERO T3 EN CABLE DE COBRE HFFRLS 3#8(F)+1#8(N)+1#8(T), CON TUBERÍA EMT 1".</v>
          </cell>
          <cell r="C1205" t="str">
            <v>Actividad</v>
          </cell>
          <cell r="D1205" t="str">
            <v>ML</v>
          </cell>
          <cell r="E1205">
            <v>83231</v>
          </cell>
        </row>
        <row r="1206">
          <cell r="A1206" t="str">
            <v>08B.897</v>
          </cell>
          <cell r="B1206" t="str">
            <v>SUMINISTRO E INSTALACIÓN SALIDA TELEFÓNICA CON TUBERÍA EMT 3/4" (SIN CABLEAR)</v>
          </cell>
          <cell r="C1206" t="str">
            <v>Actividad</v>
          </cell>
          <cell r="D1206" t="str">
            <v>Und</v>
          </cell>
          <cell r="E1206">
            <v>158732</v>
          </cell>
        </row>
        <row r="1207">
          <cell r="A1207" t="str">
            <v>08B.898</v>
          </cell>
          <cell r="B1207" t="str">
            <v>SUMINISTRO E INSTALACIÓN LUMINARIA TIPO HIGH BAY FORTE LENS L06 610X400X100 COLGAR</v>
          </cell>
          <cell r="C1207" t="str">
            <v>Actividad</v>
          </cell>
          <cell r="D1207" t="str">
            <v>Und</v>
          </cell>
          <cell r="E1207">
            <v>766740</v>
          </cell>
        </row>
        <row r="1208">
          <cell r="A1208" t="str">
            <v>08B.899</v>
          </cell>
          <cell r="B1208" t="str">
            <v>SUMINISTRO E INSTALACIÓN LUMINARIA TIPO ATENEA 2.5 LT OPTIX 60 LENS E18 1140X58X72 COLGAR</v>
          </cell>
          <cell r="C1208" t="str">
            <v>Actividad</v>
          </cell>
          <cell r="D1208" t="str">
            <v>Und</v>
          </cell>
          <cell r="E1208">
            <v>706740</v>
          </cell>
        </row>
        <row r="1209">
          <cell r="A1209" t="str">
            <v>08B.900</v>
          </cell>
          <cell r="B1209" t="str">
            <v>SUMINISTRO E INSTALACIÓN APLIQUE LED TIPO WALL PACK P24107-36</v>
          </cell>
          <cell r="C1209" t="str">
            <v>Actividad</v>
          </cell>
          <cell r="D1209" t="str">
            <v>Und</v>
          </cell>
          <cell r="E1209">
            <v>434614</v>
          </cell>
        </row>
        <row r="1210">
          <cell r="A1210" t="str">
            <v>009</v>
          </cell>
          <cell r="B1210" t="str">
            <v>REVOQUES-RESANES</v>
          </cell>
          <cell r="C1210" t="str">
            <v>Capitulo</v>
          </cell>
          <cell r="E1210" t="str">
            <v>--</v>
          </cell>
        </row>
        <row r="1211">
          <cell r="A1211" t="str">
            <v>009.001</v>
          </cell>
          <cell r="B1211" t="str">
            <v>SUMINISTRO,TRANSPORTE E INSTALACION REVOQUE LISO MUROS   1:3  INTERIOR  ( INCLUYE FILOS Y DILATACIONES )</v>
          </cell>
          <cell r="C1211" t="str">
            <v>Actividad</v>
          </cell>
          <cell r="D1211" t="str">
            <v>M2</v>
          </cell>
          <cell r="E1211">
            <v>32616</v>
          </cell>
        </row>
        <row r="1212">
          <cell r="A1212" t="str">
            <v>009.002</v>
          </cell>
          <cell r="B1212" t="str">
            <v>SUMINISTRO,TRANSPORTE E INSTALACION REVOQUE LISO MUROS   1:3  INTERIOR  ( INCLUYE FILOS Y DILATACIONES ). ANCHO &lt; 0.50 M.</v>
          </cell>
          <cell r="C1212" t="str">
            <v>Actividad</v>
          </cell>
          <cell r="D1212" t="str">
            <v>ML</v>
          </cell>
          <cell r="E1212">
            <v>20545</v>
          </cell>
        </row>
        <row r="1213">
          <cell r="A1213" t="str">
            <v>009.003</v>
          </cell>
          <cell r="B1213" t="str">
            <v>SUMINISTRO,TRANSPORTE E INSTALACION REVOQUE LISO MUROS   1:3  INTERIOR  ALTURA &gt; 3 M.( INCLUYE FILOS Y DILATACIONES )</v>
          </cell>
          <cell r="C1213" t="str">
            <v>Actividad</v>
          </cell>
          <cell r="D1213" t="str">
            <v>M2</v>
          </cell>
          <cell r="E1213">
            <v>39719</v>
          </cell>
        </row>
        <row r="1214">
          <cell r="A1214" t="str">
            <v>009.004</v>
          </cell>
          <cell r="B1214" t="str">
            <v>SUMINISTRO,TRANSPORTE E INSTALACION REVOQUE LISO MUROS   1:3  INTERIOR  ALTURA &gt; 3 M. ( INCLUYE FILOS Y DILATACIONES ). ANCHO &lt; 0.50 M</v>
          </cell>
          <cell r="C1214" t="str">
            <v>Actividad</v>
          </cell>
          <cell r="D1214" t="str">
            <v>ML</v>
          </cell>
          <cell r="E1214">
            <v>22485</v>
          </cell>
        </row>
        <row r="1215">
          <cell r="A1215" t="str">
            <v>009.005</v>
          </cell>
          <cell r="B1215" t="str">
            <v>SUMINISTRO,TRANSPORTE E INSTALACION REVOQUE LISO MUROS 1:3  IMPERMEABILIZADO (INCLUYE FILOS Y DILATACIONES) PARA ALTURAS MENORES A 3 METROS</v>
          </cell>
          <cell r="C1215" t="str">
            <v>Actividad</v>
          </cell>
          <cell r="D1215" t="str">
            <v>M2</v>
          </cell>
          <cell r="E1215">
            <v>37836</v>
          </cell>
        </row>
        <row r="1216">
          <cell r="A1216" t="str">
            <v>009.006</v>
          </cell>
          <cell r="B1216" t="str">
            <v>SUMINISTRO,TRANSPORTE E INSTALACION REVOQUE LISO MUROS 1:3  IMPERMEABILIZADO (INCLUYE FILOS Y DILATACIONES) ANCHO &lt; 0.50 M.</v>
          </cell>
          <cell r="C1216" t="str">
            <v>Actividad</v>
          </cell>
          <cell r="D1216" t="str">
            <v>ML</v>
          </cell>
          <cell r="E1216">
            <v>21432</v>
          </cell>
        </row>
        <row r="1217">
          <cell r="A1217" t="str">
            <v>009.007</v>
          </cell>
          <cell r="B1217" t="str">
            <v>SUMINISTRO,TRANSPORTE E INSTALACION REVOQUE LISO MUROS 1:3  IMPERMEABILIZADO  ALTURA &gt; 3M. (INCLUYE FILOS Y DILATACIONES)</v>
          </cell>
          <cell r="C1217" t="str">
            <v>Actividad</v>
          </cell>
          <cell r="D1217" t="str">
            <v>M2</v>
          </cell>
          <cell r="E1217">
            <v>44288</v>
          </cell>
        </row>
        <row r="1218">
          <cell r="A1218" t="str">
            <v>009.008</v>
          </cell>
          <cell r="B1218" t="str">
            <v>SUMINISTRO,TRANSPORTE E INSTALACION REVOQUE LISO MUROS 1:3  IMPERMEABILIZADO  ALTURA &gt; 3M. (INCLUYE FILOS Y DILATACIONES) ANCHO &lt; 0.50 M.</v>
          </cell>
          <cell r="C1218" t="str">
            <v>Actividad</v>
          </cell>
          <cell r="D1218" t="str">
            <v>ML</v>
          </cell>
          <cell r="E1218">
            <v>23480</v>
          </cell>
        </row>
        <row r="1219">
          <cell r="A1219" t="str">
            <v>009.009</v>
          </cell>
          <cell r="B1219" t="str">
            <v>SUMINISTRO,TRANSPORTE E INSTALACION REVOQUE LISO BAJO PLACAS 1:3 (INCLUYE FILOS Y DILATACIONES)</v>
          </cell>
          <cell r="C1219" t="str">
            <v>Actividad</v>
          </cell>
          <cell r="D1219" t="str">
            <v>M2</v>
          </cell>
          <cell r="E1219">
            <v>35010</v>
          </cell>
        </row>
        <row r="1220">
          <cell r="A1220" t="str">
            <v>009.010</v>
          </cell>
          <cell r="B1220" t="str">
            <v>SUMINISTRO,TRANSPORTE E INSTALACION REVOQUE LISO BAJO PLACAS 1:3 IMPERMEABILIZADO (INCLUYE FILOS Y DILATACIONES)</v>
          </cell>
          <cell r="C1220" t="str">
            <v>Actividad</v>
          </cell>
          <cell r="D1220" t="str">
            <v>M2</v>
          </cell>
          <cell r="E1220">
            <v>36703</v>
          </cell>
        </row>
        <row r="1221">
          <cell r="A1221" t="str">
            <v>009.011</v>
          </cell>
          <cell r="B1221" t="str">
            <v>SUMINISTRO,TRANSPORTE E INSTALACION REVOQUE LISO COLUMNAS Y VIGAS UNA (1) CARA 1:3 (INCLUYE FILOS Y DILATACIONES)</v>
          </cell>
          <cell r="C1221" t="str">
            <v>Actividad</v>
          </cell>
          <cell r="D1221" t="str">
            <v>ML</v>
          </cell>
          <cell r="E1221">
            <v>18477</v>
          </cell>
        </row>
        <row r="1222">
          <cell r="A1222" t="str">
            <v>009.012</v>
          </cell>
          <cell r="B1222" t="str">
            <v>SUMINISTRO,TRANSPORTE E INSTALACION REVOQUE LISO COLUMNAS Y VIGAS AEREAS UNA (1) CARA 1:3 IMPERMEABILIZADO (INCLUYE FILOS Y DILATACIONES)</v>
          </cell>
          <cell r="C1222" t="str">
            <v>Actividad</v>
          </cell>
          <cell r="D1222" t="str">
            <v>ML</v>
          </cell>
          <cell r="E1222">
            <v>23731</v>
          </cell>
        </row>
        <row r="1223">
          <cell r="A1223" t="str">
            <v>009.013</v>
          </cell>
          <cell r="B1223" t="str">
            <v>SUMINISTRO,TRANSPORTE E INSTALACION REVOQUE LISO COLUMNAS Y VIGAS UNA (1) CARA 1:3 ALTURA &gt; 3 M. (INCLUYE FILOS Y DILATACIONES)</v>
          </cell>
          <cell r="C1223" t="str">
            <v>Actividad</v>
          </cell>
          <cell r="D1223" t="str">
            <v>ML</v>
          </cell>
          <cell r="E1223">
            <v>20251</v>
          </cell>
        </row>
        <row r="1224">
          <cell r="A1224" t="str">
            <v>009.014</v>
          </cell>
          <cell r="B1224" t="str">
            <v>SUMINISTRO,TRANSPORTE E INSTALACION REVOQUE LISO COLUMNAS Y VIGAS AEREAS UNA (1) CARA 1:3 ALTURA &gt; 3M. IMPERMEABILIZADO (INCLUYE FILOS Y DILATACIONES)</v>
          </cell>
          <cell r="C1224" t="str">
            <v>Actividad</v>
          </cell>
          <cell r="D1224" t="str">
            <v>ML</v>
          </cell>
          <cell r="E1224">
            <v>21717</v>
          </cell>
        </row>
        <row r="1225">
          <cell r="A1225" t="str">
            <v>009.015</v>
          </cell>
          <cell r="B1225" t="str">
            <v>SUMINISTRO,TRANSPORTE E INSTALACION REVOQUE LISO MUROS 1:3  EXTERIOR CON DILATACIONES 5 CM. CADA 62.5 CM. (INCLUYE FILOS Y DILATACIONES HASTA ALTURA 3 M.)</v>
          </cell>
          <cell r="C1225" t="str">
            <v>Actividad</v>
          </cell>
          <cell r="D1225" t="str">
            <v>M2</v>
          </cell>
          <cell r="E1225">
            <v>36732</v>
          </cell>
        </row>
        <row r="1226">
          <cell r="A1226" t="str">
            <v>009.016</v>
          </cell>
          <cell r="B1226" t="str">
            <v>SUMINISTRO,TRANSPORTE E INSTALACION REVOQUE LISO MUROS   1:4  INTERIOR  ( INCLUYE FILOS Y DILATACIONES )</v>
          </cell>
          <cell r="C1226" t="str">
            <v>Actividad</v>
          </cell>
          <cell r="D1226" t="str">
            <v>M2</v>
          </cell>
          <cell r="E1226">
            <v>27853</v>
          </cell>
        </row>
        <row r="1227">
          <cell r="A1227" t="str">
            <v>009.017</v>
          </cell>
          <cell r="B1227" t="str">
            <v>SUMINISTRO TRANSPORTE E INSTALACION DE LAMINA DE FIBROCEMENTO E=8 MM SOBRE MURO EXISTENTE (REVOQUE EN SECO)</v>
          </cell>
          <cell r="C1227" t="str">
            <v>Actividad</v>
          </cell>
          <cell r="D1227" t="str">
            <v>M2</v>
          </cell>
          <cell r="E1227">
            <v>68112</v>
          </cell>
        </row>
        <row r="1228">
          <cell r="A1228" t="str">
            <v>009.018</v>
          </cell>
          <cell r="B1228" t="str">
            <v>SUMINISTRO, TRANSPORTE E INSTALACIÓN DE REVOQUE PARA INTERIORES EN YESO PROYECTADO, INCLUYE(ESTUCO Y PINTURA)</v>
          </cell>
          <cell r="C1228" t="str">
            <v>Actividad</v>
          </cell>
          <cell r="D1228" t="str">
            <v>M2</v>
          </cell>
          <cell r="E1228">
            <v>60436</v>
          </cell>
        </row>
        <row r="1229">
          <cell r="A1229" t="str">
            <v>009.019</v>
          </cell>
          <cell r="B1229" t="str">
            <v>SUMINISTRO, TRANSPORTE E INSTALACIÓN DE REVOQUE EN YESO PROYECTADO PARA EXTERIORES INCLUYE (ESTUCO, PIGMENTACIÓN Y MONOCAPA)</v>
          </cell>
          <cell r="C1229" t="str">
            <v>Actividad</v>
          </cell>
          <cell r="D1229" t="str">
            <v>M2</v>
          </cell>
          <cell r="E1229">
            <v>73676</v>
          </cell>
        </row>
        <row r="1230">
          <cell r="A1230" t="str">
            <v>009.020</v>
          </cell>
          <cell r="B1230" t="str">
            <v>SUMINISTRO, TRANSPORTE E INSTALACIÓN DE REVOQUE LISO (INCLUYE ESTERILLA) PARA ESTRUCTURAS EN BAHAREQUE ALTURA &lt; 3 MTS. INCLUYE MALLA DE GALLINERO</v>
          </cell>
          <cell r="C1230" t="str">
            <v>Actividad</v>
          </cell>
          <cell r="D1230" t="str">
            <v>M2</v>
          </cell>
          <cell r="E1230">
            <v>40529</v>
          </cell>
        </row>
        <row r="1231">
          <cell r="A1231" t="str">
            <v>009.021</v>
          </cell>
          <cell r="B1231" t="str">
            <v>SUMINISTRO, TRANSPORTE E INSTALACIÓN DE REVOQUE LISO (INCLUYE ESTERILLA) PARA ESTRUCTURAS EN BAHAREQUE ALTURA &gt; 3 MTS. INCLUYE MALLA DE GALLINERO</v>
          </cell>
          <cell r="C1231" t="str">
            <v>Actividad</v>
          </cell>
          <cell r="D1231" t="str">
            <v>M2</v>
          </cell>
          <cell r="E1231">
            <v>50089</v>
          </cell>
        </row>
        <row r="1232">
          <cell r="A1232" t="str">
            <v>009.022</v>
          </cell>
          <cell r="B1232" t="str">
            <v>SUMINISTRO, TRANSPORTE E INSTALACION CARTERA VENTANAS EN MORTERO 1:3 ANCHO 15-20 CMS.</v>
          </cell>
          <cell r="C1232" t="str">
            <v>Actividad</v>
          </cell>
          <cell r="D1232" t="str">
            <v>ML</v>
          </cell>
          <cell r="E1232">
            <v>27145</v>
          </cell>
        </row>
        <row r="1233">
          <cell r="A1233" t="str">
            <v>009.023</v>
          </cell>
          <cell r="B1233" t="str">
            <v>REGATA PARA INSTALACIÓN DE TUBERÍA, EN MUROS DE MAMPOSTERÍA. &lt; 30 CM. INCLUYE CORTE CON DISCO.</v>
          </cell>
          <cell r="C1233" t="str">
            <v>Actividad</v>
          </cell>
          <cell r="D1233" t="str">
            <v>ML</v>
          </cell>
          <cell r="E1233">
            <v>8167</v>
          </cell>
        </row>
        <row r="1234">
          <cell r="A1234" t="str">
            <v>009.024</v>
          </cell>
          <cell r="B1234" t="str">
            <v>SUMINISTRO,TRANSPORTE E INSTALACION REVOQUE LISO MUROS 1:3  IMPERMEABILIZADO (INCLUYE FILOS Y DILATACIONES) PARA ALTURAS MAYORES A 3 METROS</v>
          </cell>
          <cell r="C1234" t="str">
            <v>Actividad</v>
          </cell>
          <cell r="D1234" t="str">
            <v>M2</v>
          </cell>
          <cell r="E1234">
            <v>46106</v>
          </cell>
        </row>
        <row r="1235">
          <cell r="A1235" t="str">
            <v>009.025</v>
          </cell>
          <cell r="B1235" t="str">
            <v>REPARACION MUROS (INCLUYE RESANE Y PINTURA)</v>
          </cell>
          <cell r="C1235" t="str">
            <v>Actividad</v>
          </cell>
          <cell r="D1235" t="str">
            <v>M2</v>
          </cell>
          <cell r="E1235">
            <v>4940</v>
          </cell>
        </row>
        <row r="1236">
          <cell r="A1236" t="str">
            <v>009.026</v>
          </cell>
          <cell r="B1236" t="str">
            <v>SUMINISTRO, TRANSPORTE E INSTALACION SIKA MONOTOP 123 SOBRE MURO, FILOS Y DILATACIONES EN AREAS DE INTERVENCION PARA CONTROL DE HUMEDAD).</v>
          </cell>
          <cell r="C1236" t="str">
            <v>Actividad</v>
          </cell>
          <cell r="D1236" t="str">
            <v>M2</v>
          </cell>
          <cell r="E1236">
            <v>30900</v>
          </cell>
        </row>
        <row r="1237">
          <cell r="A1237" t="str">
            <v>009.027</v>
          </cell>
          <cell r="B1237" t="str">
            <v>SUMINISTRO, TRANSPORTE E INSTALACION DE IGOL IMPRIMANTE + IGOL DENSO SOBRE MURO, FILOS Y DILATACIONES EN AREAS DE INTERVENCION PARA CONTROL DE HUMEDAD).</v>
          </cell>
          <cell r="C1237" t="str">
            <v>Actividad</v>
          </cell>
          <cell r="D1237" t="str">
            <v>M2</v>
          </cell>
          <cell r="E1237">
            <v>61291</v>
          </cell>
        </row>
        <row r="1238">
          <cell r="A1238" t="str">
            <v>010</v>
          </cell>
          <cell r="B1238" t="str">
            <v>CUBIERTAS</v>
          </cell>
          <cell r="C1238" t="str">
            <v>Capitulo</v>
          </cell>
          <cell r="E1238" t="str">
            <v>--</v>
          </cell>
        </row>
        <row r="1239">
          <cell r="A1239" t="str">
            <v>010.007</v>
          </cell>
          <cell r="B1239" t="str">
            <v>SUMINISTRO, TRANSPORTE E INSTALACION IMPERMEABILIZACION FIBER GLASS P-3  CON REFUERZO EN POLIESTER . (REMATES, EMULSIÓN ASFALTICA)</v>
          </cell>
          <cell r="C1239" t="str">
            <v>Actividad</v>
          </cell>
          <cell r="D1239" t="str">
            <v>M2</v>
          </cell>
          <cell r="E1239">
            <v>71305</v>
          </cell>
        </row>
        <row r="1240">
          <cell r="A1240" t="str">
            <v>010.008</v>
          </cell>
          <cell r="B1240" t="str">
            <v>SUMINISTRO, TRANSPORTE E INSTALACION TEJA TERMOACUSTICA  TIPO CINDURIB A=0.88 M. E=0.35 MM. O SIMILAR. COLOR VERDE, AZUL O ROJO SEGÚN DISEÑO. (INCLUYE INSTALACIÓN, GANCHOS DE FIJACIÓN Y EL SUMINISTRO DE TODOS LOS ACCESORIOS REQUERIDOS PARA EL CORRECTO MONTAJE.)</v>
          </cell>
          <cell r="C1240" t="str">
            <v>Actividad</v>
          </cell>
          <cell r="D1240" t="str">
            <v>M2</v>
          </cell>
          <cell r="E1240">
            <v>91792</v>
          </cell>
        </row>
        <row r="1241">
          <cell r="A1241" t="str">
            <v>010.009</v>
          </cell>
          <cell r="B1241" t="str">
            <v>SUMINISTRO, TRANSPORTE E INSTALACION TEJA TERMOACUSTICA  TIPO CINDULIT A=0.88 M. E=0.35 MM. O SIMILAR. COLOR VERDE, AZUL O ROJO SEGÚN DISEÑO. (INCLUYE INSTALACIÓN, GANCHOS DE FIJACIÓN Y EL SUMINISTRO DE TODOS LOS ACCESORIOS REQUERIDOS PARA EL CORRECTO MONTAJE.)</v>
          </cell>
          <cell r="C1241" t="str">
            <v>Actividad</v>
          </cell>
          <cell r="D1241" t="str">
            <v>M2</v>
          </cell>
          <cell r="E1241">
            <v>81215</v>
          </cell>
        </row>
        <row r="1242">
          <cell r="A1242" t="str">
            <v>010.010</v>
          </cell>
          <cell r="B1242" t="str">
            <v>SUMINISTRO, TRANSPORTE E INSTALACION TEJA TRASLUCIDA CINDURIB A=0.88 M. O SIMILAR. CRISTAL O OPAL SEGÚN DISEÑO. (INCLUYE INSTALACIÓN, GANCHOS DE FIJACIÓN Y EL SUMINISTRO DE TODOS LOS ACCESORIOS REQUERIDOS PARA EL CORRECTO MONTAJE.)</v>
          </cell>
          <cell r="C1242" t="str">
            <v>Actividad</v>
          </cell>
          <cell r="D1242" t="str">
            <v>M2</v>
          </cell>
          <cell r="E1242">
            <v>215323</v>
          </cell>
        </row>
        <row r="1243">
          <cell r="A1243" t="str">
            <v>010.011</v>
          </cell>
          <cell r="B1243" t="str">
            <v>SUMINISTRO, TRANSPORTE E INSTALACION CABALLETE LISO TEJA TERMOACUSTICA CINDULIT / CINDURIB O SIMILAR. COLOR SEGÚN DISEÑO (INCLUYE INSTALACIÓN, GANCHOS DE FIJACIÓN Y EL SUMINISTRO DE TODOS LOS ACCESORIOS REQUERIDOS PARA EL CORRECTO MONTAJE.)</v>
          </cell>
          <cell r="C1243" t="str">
            <v>Actividad</v>
          </cell>
          <cell r="D1243" t="str">
            <v>ML</v>
          </cell>
          <cell r="E1243">
            <v>62486</v>
          </cell>
        </row>
        <row r="1244">
          <cell r="A1244" t="str">
            <v>010.012</v>
          </cell>
          <cell r="B1244" t="str">
            <v>SUMINISTRO, TRANSPORTE E INSTALACION LIMAHOYA LISA TEJA TERMOACUSTICA CINDULIT / CINDURIB O SIMILAR. COLORSEGÚN DISEÑO. (INCLUYE INSTALACIÓN, GANCHOS DE FIJACIÓN Y EL SUMINISTRO DE TODOS LOS ACCESORIOS REQUERIDOS PARA EL CORRECTO MONTAJE.)</v>
          </cell>
          <cell r="C1244" t="str">
            <v>Actividad</v>
          </cell>
          <cell r="D1244" t="str">
            <v>ML</v>
          </cell>
          <cell r="E1244">
            <v>64510</v>
          </cell>
        </row>
        <row r="1245">
          <cell r="A1245" t="str">
            <v>010.013</v>
          </cell>
          <cell r="B1245" t="str">
            <v>SUMINISTRO, TRANSPORTE E INSTALACION IMPERMEABILIZACION TIPO MANTO MORTER PLAS AL-80 DE 3.5 MM CON FOIL DE ALUMINIO O SIMILAR. INCLUYE (CANALES Y/O CUBIERTAS PLANAS, INCLUYE MEDIA CAÑAS, REMATES, PINTURA BITUMINOSA)</v>
          </cell>
          <cell r="C1245" t="str">
            <v>Actividad</v>
          </cell>
          <cell r="D1245" t="str">
            <v>M2</v>
          </cell>
          <cell r="E1245">
            <v>49168</v>
          </cell>
        </row>
        <row r="1246">
          <cell r="A1246" t="str">
            <v>010.014</v>
          </cell>
          <cell r="B1246" t="str">
            <v>SUMINISTRO, TRANSPORTE E INSTALACION IMPERMEABILIZACION TIPO MANTO MORTER PLAS AL-300 DE 3 MM CON FOIL DE ALUMINIO O SIMILAR. INCLUYE (CANALES Y/O CUBIERTAS PLANAS, INCLUYE MEDIA CAÑAS, REMATES, PINTURA BITUMINOSA)</v>
          </cell>
          <cell r="C1246" t="str">
            <v>Actividad</v>
          </cell>
          <cell r="D1246" t="str">
            <v>M2</v>
          </cell>
          <cell r="E1246">
            <v>46377</v>
          </cell>
        </row>
        <row r="1247">
          <cell r="A1247" t="str">
            <v>010.015</v>
          </cell>
          <cell r="B1247" t="str">
            <v>SUMINISTRO, TRANSPORTE E INSTALACION MEDIA CAÑA EN MORTERO 1:3 H=20 CM (TERMINADO ALLANADO EN CEMENTO)</v>
          </cell>
          <cell r="C1247" t="str">
            <v>Actividad</v>
          </cell>
          <cell r="D1247" t="str">
            <v>ML</v>
          </cell>
          <cell r="E1247">
            <v>22110</v>
          </cell>
        </row>
        <row r="1248">
          <cell r="A1248" t="str">
            <v>010.017</v>
          </cell>
          <cell r="B1248" t="str">
            <v>SUMINISTRO, TRANSPORTE E INSTALACION FLANCHE EN LAMINA GALVANIZADA CAL .20 D/ 0.30 M. (INCLUYE ESMALTE + ANCLAJE A MURO + SIKAFLEX)</v>
          </cell>
          <cell r="C1248" t="str">
            <v>Actividad</v>
          </cell>
          <cell r="D1248" t="str">
            <v>ML</v>
          </cell>
          <cell r="E1248">
            <v>27602</v>
          </cell>
        </row>
        <row r="1249">
          <cell r="A1249" t="str">
            <v>010.018</v>
          </cell>
          <cell r="B1249" t="str">
            <v>SUMINISTRO, TRANSPORTE E INSTALACION FLANCHE EN LAMINA GALVANIZADA CAL .20 D/ 0.50 M. (INCLUYE ESMALTE + ANCLAJE A MURO + SIKAFLEX)</v>
          </cell>
          <cell r="C1249" t="str">
            <v>Actividad</v>
          </cell>
          <cell r="D1249" t="str">
            <v>ML</v>
          </cell>
          <cell r="E1249">
            <v>34747</v>
          </cell>
        </row>
        <row r="1250">
          <cell r="A1250" t="str">
            <v>010.019</v>
          </cell>
          <cell r="B1250" t="str">
            <v>SUMINISTRO, TRANSPORTE E INSTALACION CANAL EN LAMINA GALVANIZADA CAL .20 D/ 0.60 M. (SUMINISTRO E INSTALACIÓN CON WASH PRIMER + ESMALTE + ANCLAJE A MURO + SILICONA)</v>
          </cell>
          <cell r="C1250" t="str">
            <v>Actividad</v>
          </cell>
          <cell r="D1250" t="str">
            <v>ML</v>
          </cell>
          <cell r="E1250">
            <v>85453</v>
          </cell>
        </row>
        <row r="1251">
          <cell r="A1251" t="str">
            <v>010.020</v>
          </cell>
          <cell r="B1251" t="str">
            <v>SUMINISTRO, TRANSPORTE E INSTALACION CANAL EN LAMINA GALVANIZADA CAL .20 D/ 0.82 M. (SUMINISTRO E INSTALACIÓN CON WASH PRIMER + ESMALTE + ANCLAJE A MURO + SILICONA)</v>
          </cell>
          <cell r="C1251" t="str">
            <v>Actividad</v>
          </cell>
          <cell r="D1251" t="str">
            <v>ML</v>
          </cell>
          <cell r="E1251">
            <v>98143</v>
          </cell>
        </row>
        <row r="1252">
          <cell r="A1252" t="str">
            <v>010.022</v>
          </cell>
          <cell r="B1252" t="str">
            <v>SUMINISTRO, TRANSPORTE E INSTALACION FACHADA F MULTIPANEL 300FS TIPO HUNTER DOUGLAS ALUZINC 0,6 MM Y ALUMINIO 0,7 MM. O SIMILAR. INCLUYE ELEMENTOS DE FIJACIÓN, ASI COMO EL SUMINISTRO DE TODOS LOS ACCESORIOS REQUERIDOS PARA EL CORRECTO MONTAJE SOBRE MURO</v>
          </cell>
          <cell r="C1252" t="str">
            <v>Actividad</v>
          </cell>
          <cell r="D1252" t="str">
            <v>M2</v>
          </cell>
          <cell r="E1252">
            <v>497390</v>
          </cell>
        </row>
        <row r="1253">
          <cell r="A1253" t="str">
            <v>010.023</v>
          </cell>
          <cell r="B1253" t="str">
            <v>SUMINISTRO, TRANSPORTE E INSTALACION FLANCHE EN LAMINA GALVANIZADA CAL .20 D/ 1.00 M. (INCLUYE ESMALTE + ANCLAJE A MURO + SIKAFLEX)</v>
          </cell>
          <cell r="C1253" t="str">
            <v>Actividad</v>
          </cell>
          <cell r="D1253" t="str">
            <v>ML</v>
          </cell>
          <cell r="E1253">
            <v>68433</v>
          </cell>
        </row>
        <row r="1254">
          <cell r="A1254" t="str">
            <v>010.024</v>
          </cell>
          <cell r="B1254" t="str">
            <v>SUMINISTRO, TRANSPORTE E INSTALACION CANAL EN LAMINA GALVANIZADA CAL .20 D/ 1.00 M. (SUMINISTRO E INSTALACIÓN CON WASH PRIMER + ESMALTE + ANCLAJE A MURO + SILICONA)</v>
          </cell>
          <cell r="C1254" t="str">
            <v>Actividad</v>
          </cell>
          <cell r="D1254" t="str">
            <v>ML</v>
          </cell>
          <cell r="E1254">
            <v>144994</v>
          </cell>
        </row>
        <row r="1255">
          <cell r="A1255" t="str">
            <v>010.025</v>
          </cell>
          <cell r="B1255" t="str">
            <v>REINSTALACIÓN DE TEJAS ZINC Y CUARTON DE MADERA</v>
          </cell>
          <cell r="C1255" t="str">
            <v>Actividad</v>
          </cell>
          <cell r="D1255" t="str">
            <v>M2</v>
          </cell>
          <cell r="E1255">
            <v>18697</v>
          </cell>
        </row>
        <row r="1256">
          <cell r="A1256" t="str">
            <v>010.026</v>
          </cell>
          <cell r="B1256" t="str">
            <v>RECORRIDO DE CUBIERTA (INC. GANCHOS, AMARRAS Y SIKAFLEX)</v>
          </cell>
          <cell r="C1256" t="str">
            <v>Actividad</v>
          </cell>
          <cell r="D1256" t="str">
            <v>M2</v>
          </cell>
          <cell r="E1256">
            <v>18149</v>
          </cell>
        </row>
        <row r="1257">
          <cell r="A1257" t="str">
            <v>010.027</v>
          </cell>
          <cell r="B1257" t="str">
            <v>SUMINISTRO TRANSPORTE E INSTALACION DE TEJA ONDULADA TRASLUCIDA AJOVER</v>
          </cell>
          <cell r="C1257" t="str">
            <v>Actividad</v>
          </cell>
          <cell r="D1257" t="str">
            <v>M2</v>
          </cell>
          <cell r="E1257">
            <v>58682</v>
          </cell>
        </row>
        <row r="1258">
          <cell r="A1258" t="str">
            <v>010.028</v>
          </cell>
          <cell r="B1258" t="str">
            <v>SUMINISTRO, TRANSPORTE E INSTALACION DE TEJA TRAPEZOIDAL TERMOACUSTICA AJOVER COLOR TERRACOTA</v>
          </cell>
          <cell r="C1258" t="str">
            <v>Actividad</v>
          </cell>
          <cell r="D1258" t="str">
            <v>M2</v>
          </cell>
          <cell r="E1258">
            <v>92361</v>
          </cell>
        </row>
        <row r="1259">
          <cell r="A1259" t="str">
            <v>010.029</v>
          </cell>
          <cell r="B1259" t="str">
            <v>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v>
          </cell>
          <cell r="C1259" t="str">
            <v>Actividad</v>
          </cell>
          <cell r="D1259" t="str">
            <v>M2</v>
          </cell>
          <cell r="E1259">
            <v>56631</v>
          </cell>
        </row>
        <row r="1260">
          <cell r="A1260" t="str">
            <v>010.030</v>
          </cell>
          <cell r="B1260" t="str">
            <v>SUMINISTRO, TRANSPORTE E INSTALACION TEJA ONDULADA FIBROCEMENTO PERFIL 7 CON TUBO DE SALIDA UNIVERSAL</v>
          </cell>
          <cell r="C1260" t="str">
            <v>Actividad</v>
          </cell>
          <cell r="D1260" t="str">
            <v>M2</v>
          </cell>
          <cell r="E1260">
            <v>158291</v>
          </cell>
        </row>
        <row r="1261">
          <cell r="A1261" t="str">
            <v>010.031</v>
          </cell>
          <cell r="B1261" t="str">
            <v>SUMINISTRO, TRANSPORTE E INSTALACION CABALLETE FIBROCEMENTO DE VENTILACION PARA TEJAS PERFIL 7</v>
          </cell>
          <cell r="C1261" t="str">
            <v>Actividad</v>
          </cell>
          <cell r="D1261" t="str">
            <v>ML</v>
          </cell>
          <cell r="E1261">
            <v>73970</v>
          </cell>
        </row>
        <row r="1262">
          <cell r="A1262" t="str">
            <v>010.032</v>
          </cell>
          <cell r="B1262" t="str">
            <v>SUMINISTRO, TRANSPORTE E INSTALACION TEJA VENTILACION #6 PERFIL 7</v>
          </cell>
          <cell r="C1262" t="str">
            <v>Actividad</v>
          </cell>
          <cell r="D1262" t="str">
            <v>M2</v>
          </cell>
          <cell r="E1262">
            <v>139348</v>
          </cell>
        </row>
        <row r="1263">
          <cell r="A1263" t="str">
            <v>010.033</v>
          </cell>
          <cell r="B1263" t="str">
            <v>SUMINISTRO, TRANSPORTE E INSTALACION DE TEJA TERMOACÚSTICA UPVC DE 2.0MM (INCLUYE CAPOTE, ARENDELA DE NEOPRENO, TAPA Y TORNILLO DE 3"</v>
          </cell>
          <cell r="C1263" t="str">
            <v>Actividad</v>
          </cell>
          <cell r="D1263" t="str">
            <v>M2</v>
          </cell>
          <cell r="E1263">
            <v>73822</v>
          </cell>
        </row>
        <row r="1264">
          <cell r="A1264" t="str">
            <v>010.034</v>
          </cell>
          <cell r="B1264" t="str">
            <v>SUMINISTRO, TRANSPORTE E INSTALACION DE ESTRUCTURA Y LONA PARA CUBRIR TODA EL AREA DEL TEATRINO (INCLUYE PLATAFORMA Y ESCALAS DE ACCESO).</v>
          </cell>
          <cell r="C1264" t="str">
            <v>Actividad</v>
          </cell>
          <cell r="D1264" t="str">
            <v>GLB</v>
          </cell>
          <cell r="E1264">
            <v>15000000</v>
          </cell>
        </row>
        <row r="1265">
          <cell r="A1265" t="str">
            <v>010.035</v>
          </cell>
          <cell r="B1265" t="str">
            <v xml:space="preserve">SUMINISTRO Y CONSTRUCCIÓN DEL CONJUNTO DE CUBIERTA, INCLUYE SUMINISTRO E INSTALACIÓN DE ALFARDAS EN GUADUA SEPARADAS CADA 0,30 M, SUMINISTRO E INSTALACIÓN DE CORREAS EN MADERA ESTRUCTURAL CHANUL SECCIÓN 0,05X0,10, SUMINISTRO E INSTALACIÓN DE CUMBRERAS EN MADERA ESTRUCTURAL CHANUL SECCIÓN 0,05X0,10, SUMINISTRO E INSTALACIÓN DE LATA DE GUADUA INMUNIZADA SEPARADA CADA 0,20M FIJADAS A ALFARDAS CON PUNTILLA DE 2",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v>
          </cell>
          <cell r="C1265" t="str">
            <v>Actividad</v>
          </cell>
          <cell r="D1265" t="str">
            <v>M2</v>
          </cell>
          <cell r="E1265">
            <v>336091</v>
          </cell>
        </row>
        <row r="1266">
          <cell r="A1266" t="str">
            <v>011</v>
          </cell>
          <cell r="B1266" t="str">
            <v>CIELO RASOS</v>
          </cell>
          <cell r="C1266" t="str">
            <v>Capitulo</v>
          </cell>
          <cell r="E1266" t="str">
            <v>--</v>
          </cell>
        </row>
        <row r="1267">
          <cell r="A1267" t="str">
            <v>011.001</v>
          </cell>
          <cell r="B1267" t="str">
            <v xml:space="preserve">SUMINISTRO, TRANSPORTE E INSTALACIÓN A TODO COSTO DE CIELO RASO EN SUPERBOARD 6 MM JUNTA PERDIDA, UNA MANO DE VINILO Y DOS MANOS DE ACRILTEX. INCLUYE PERFILERÍA, ANCLAJES, DILATACION Z EN PERIMETRO, Y TODO LO NECESARIO PARA SU CORRECTA INSTALACIÓN. </v>
          </cell>
          <cell r="C1267" t="str">
            <v>Actividad</v>
          </cell>
          <cell r="D1267" t="str">
            <v>M2</v>
          </cell>
          <cell r="E1267">
            <v>80497</v>
          </cell>
        </row>
        <row r="1268">
          <cell r="A1268" t="str">
            <v>011.002</v>
          </cell>
          <cell r="B1268" t="str">
            <v>SUMINISTRO, TRANSPORTE E INSTALACION CIELO RASO 6 MM. SUPERBOARD SUSPENDIDO JUNTA PERDIDA (PERFILERIA CAL. 26) INCLUYE TRES (3) MANOS DE PINTURA, ANCHO DE 0-0,6 M</v>
          </cell>
          <cell r="C1268" t="str">
            <v>Actividad</v>
          </cell>
          <cell r="D1268" t="str">
            <v>ML</v>
          </cell>
          <cell r="E1268">
            <v>64238</v>
          </cell>
        </row>
        <row r="1269">
          <cell r="A1269" t="str">
            <v>011.003</v>
          </cell>
          <cell r="B1269" t="str">
            <v>SUMINISTRO, TRANSPORTE E INSTALACIÓN A TODO COSTO DE CIELO RASO EN SUPERBOARD 8 MM JUNTA PERDIDA PINTADO Y TERMINADO. INCLUYE PERFILERÍA, ANCLAJES Y TODO LO NECESARIO PARA SU CORRECTA INSTALACIÓN</v>
          </cell>
          <cell r="C1269" t="str">
            <v>Actividad</v>
          </cell>
          <cell r="D1269" t="str">
            <v>M2</v>
          </cell>
          <cell r="E1269">
            <v>86219</v>
          </cell>
        </row>
        <row r="1270">
          <cell r="A1270" t="str">
            <v>011.004</v>
          </cell>
          <cell r="B1270" t="str">
            <v>SUMINISTRO, TRANSPORTE E INSTALACION CIELO RASO 8 MM. SUPERBOARD SUSPENDIDO JUNTA PERDIDA (PERFILERIA CAL. 24) INCLUYE MASILLADO TOTAL  Y TRES (3) MANOS DE PINTURA. (ÍTEM INCOMPLETO)</v>
          </cell>
          <cell r="C1270" t="str">
            <v>Actividad</v>
          </cell>
          <cell r="D1270" t="str">
            <v>ML</v>
          </cell>
          <cell r="E1270">
            <v>68816</v>
          </cell>
        </row>
        <row r="1271">
          <cell r="A1271" t="str">
            <v>011.005</v>
          </cell>
          <cell r="B1271" t="str">
            <v xml:space="preserve">SUMINISTRO, TRANSPORTE E INSTALACION CIELO RASO SUSPENDIDO DRYWALL JUNTA PERDIDA DE 0-0,6M (PERFILERIA METÁLICA CL. 26. ESTRUCTURA CADA 40 CMS.) INCLUYE TRES (3) MANOS DE PINTURA </v>
          </cell>
          <cell r="C1271" t="str">
            <v>Actividad</v>
          </cell>
          <cell r="D1271" t="str">
            <v>M2</v>
          </cell>
          <cell r="E1271">
            <v>83010</v>
          </cell>
        </row>
        <row r="1272">
          <cell r="A1272" t="str">
            <v>011.006</v>
          </cell>
          <cell r="B1272" t="str">
            <v xml:space="preserve">SUMINISTRO, TRANSPORTE E INSTALACION CIELO RASO SUSPENDIDO DRYWALL JUNTA PERDIDA DE 0-0,6M (PERFILERIA METÁLICA CL. 26. ESTRUCTURA CADA 40 CMS.) INCLUYE TRES (3) MANOS DE PINTURA </v>
          </cell>
          <cell r="C1272" t="str">
            <v>Actividad</v>
          </cell>
          <cell r="D1272" t="str">
            <v>ML</v>
          </cell>
          <cell r="E1272">
            <v>65217</v>
          </cell>
        </row>
        <row r="1273">
          <cell r="A1273" t="str">
            <v>011.007</v>
          </cell>
          <cell r="B1273" t="str">
            <v>SUMINISTRO, TRANSPORTE E INSTALACION CIELO RASO SUSPENDIDO DRYWALL R.H. (RESISTENTE A LA HUMEDAD) JUNTA PERDIDA (PERFILERIA METÁLICA CL. 26. ESTRUCTURA CADA 40 CMS.) INCLUYE TRES (3) MANOS DE PINTURA.</v>
          </cell>
          <cell r="C1273" t="str">
            <v>Actividad</v>
          </cell>
          <cell r="D1273" t="str">
            <v>M2</v>
          </cell>
          <cell r="E1273">
            <v>93632</v>
          </cell>
        </row>
        <row r="1274">
          <cell r="A1274" t="str">
            <v>011.008</v>
          </cell>
          <cell r="B1274" t="str">
            <v>SUMINISTRO, TRANSPORTE E INSTALACION CIELO RASO SUSPENDIDO DRYWALL R.H. (RESISTENTE A LA HUMEDAD) JUNTA PERDIDA (PERFILERIA METÁLICA CL. 26. ESTRUCTURA CADA 40 CMS.) INCLUYE TRES (3) MANOS DE PINTURA.</v>
          </cell>
          <cell r="C1274" t="str">
            <v>Actividad</v>
          </cell>
          <cell r="D1274" t="str">
            <v>ML</v>
          </cell>
          <cell r="E1274">
            <v>75485</v>
          </cell>
        </row>
        <row r="1275">
          <cell r="A1275" t="str">
            <v>011.009</v>
          </cell>
          <cell r="B1275" t="str">
            <v>SUMINISTRO, TRANSPORTE E INSTALACIÓN DE CIELO RASO EN LÁMINAS DE PVC A TODO COSTO. INCLUYE ESTRUCTURA METÁLICA, PERIMETRALES Y HASTA 2 CAJAS DE INSPECCION DE 0.60 X 0.60 CADA 30 M2. TEXTURA SEGÚN DISEÑO</v>
          </cell>
          <cell r="C1275" t="str">
            <v>Actividad</v>
          </cell>
          <cell r="D1275" t="str">
            <v>M2</v>
          </cell>
          <cell r="E1275">
            <v>76082</v>
          </cell>
        </row>
        <row r="1276">
          <cell r="A1276" t="str">
            <v>011.010</v>
          </cell>
          <cell r="B1276" t="str">
            <v>REINSTALACION DE CIELO RASO EN ESTRUCTURA EXISTENTE INCLUYE PINTURA</v>
          </cell>
          <cell r="C1276" t="str">
            <v>Actividad</v>
          </cell>
          <cell r="D1276" t="str">
            <v>M2</v>
          </cell>
          <cell r="E1276">
            <v>20829</v>
          </cell>
        </row>
        <row r="1277">
          <cell r="A1277" t="str">
            <v>011.011</v>
          </cell>
          <cell r="B1277" t="str">
            <v>APERTURA EN CIELO RASO PARA INSPECCION O INSTALACION DE LUMINARIAS. INCLUYE TEE EN ALUMINIO BLANCO DE 1" - HASTA 75X75CM</v>
          </cell>
          <cell r="C1277" t="str">
            <v>Actividad</v>
          </cell>
          <cell r="D1277" t="str">
            <v>UND</v>
          </cell>
          <cell r="E1277">
            <v>32624</v>
          </cell>
        </row>
        <row r="1278">
          <cell r="A1278" t="str">
            <v>011.012</v>
          </cell>
          <cell r="B1278" t="str">
            <v>SUMINISTRO, TRANSPORTE E INSTALACION DE DILATACION EN U DE 6.00MM PARA CIELO RASO SUSPENDIDO</v>
          </cell>
          <cell r="C1278" t="str">
            <v>Actividad</v>
          </cell>
          <cell r="D1278" t="str">
            <v>ML</v>
          </cell>
          <cell r="E1278">
            <v>6533</v>
          </cell>
        </row>
        <row r="1279">
          <cell r="A1279" t="str">
            <v>011.013</v>
          </cell>
          <cell r="B1279" t="str">
            <v>SUMINISTRO, TRANSPORTE E INSTALACION DE MOLDURA EN MADERA CHOIBÁ DE 8CM PARA CIELO RASOS</v>
          </cell>
          <cell r="C1279" t="str">
            <v>Actividad</v>
          </cell>
          <cell r="D1279" t="str">
            <v>ML</v>
          </cell>
          <cell r="E1279">
            <v>11521</v>
          </cell>
        </row>
        <row r="1280">
          <cell r="A1280" t="str">
            <v>011.014</v>
          </cell>
          <cell r="B1280" t="str">
            <v>SUMINISTRO, TRANSPORTE E INSTALACION DE MOLDURA EN MADERA CHOIBÁ DE 4CM PARA CIELO RASOS</v>
          </cell>
          <cell r="C1280" t="str">
            <v>Actividad</v>
          </cell>
          <cell r="D1280" t="str">
            <v>ML</v>
          </cell>
          <cell r="E1280">
            <v>7222</v>
          </cell>
        </row>
        <row r="1281">
          <cell r="A1281" t="str">
            <v>012</v>
          </cell>
          <cell r="B1281" t="str">
            <v>PISOS - ACABADOS</v>
          </cell>
          <cell r="C1281" t="str">
            <v>Capitulo</v>
          </cell>
          <cell r="E1281" t="str">
            <v>--</v>
          </cell>
        </row>
        <row r="1282">
          <cell r="A1282" t="str">
            <v>012.001</v>
          </cell>
          <cell r="B1282" t="str">
            <v>SUMINISTRO, TRANSPORTE E INSTALACION  ALISTADO PISOS MORTERO 1:3  E= 0.03 MTS</v>
          </cell>
          <cell r="C1282" t="str">
            <v>Actividad</v>
          </cell>
          <cell r="D1282" t="str">
            <v>M2</v>
          </cell>
          <cell r="E1282">
            <v>29797</v>
          </cell>
        </row>
        <row r="1283">
          <cell r="A1283" t="str">
            <v>012.002</v>
          </cell>
          <cell r="B1283" t="str">
            <v>SUMINISTRO, TRANSPORTE E INSTALACION  ALISTADO PISOS MORTERO 1:3  IMPERMEABILIZADO E= 0.03 MTS</v>
          </cell>
          <cell r="C1283" t="str">
            <v>Actividad</v>
          </cell>
          <cell r="D1283" t="str">
            <v>M2</v>
          </cell>
          <cell r="E1283">
            <v>33139</v>
          </cell>
        </row>
        <row r="1284">
          <cell r="A1284" t="str">
            <v>012.003</v>
          </cell>
          <cell r="B1284" t="str">
            <v>SUMINISTRO, TRANSPORTE E INSTALACION ALISTADO PISOS MORTERO 1:3  E= 0.04 MTS</v>
          </cell>
          <cell r="C1284" t="str">
            <v>Actividad</v>
          </cell>
          <cell r="D1284" t="str">
            <v>M2</v>
          </cell>
          <cell r="E1284">
            <v>35812</v>
          </cell>
        </row>
        <row r="1285">
          <cell r="A1285" t="str">
            <v>012.004</v>
          </cell>
          <cell r="B1285" t="str">
            <v>SUMINISTRO, TRANSPORTE E INSTALACION  ALISTADO PISOS MORTERO 1:3  IMPERMEABILIZADO E= 0.04 MTS</v>
          </cell>
          <cell r="C1285" t="str">
            <v>Actividad</v>
          </cell>
          <cell r="D1285" t="str">
            <v>M2</v>
          </cell>
          <cell r="E1285">
            <v>42282</v>
          </cell>
        </row>
        <row r="1286">
          <cell r="A1286" t="str">
            <v>012.005</v>
          </cell>
          <cell r="B1286" t="str">
            <v>SUMINISTRO, TRANSPORTE E INSTALACION ENDURECEDOR COLOR. LOSA EN CONCRETO (TIPO ROCKTOP DE TOXEMENT O SIMILAR.)ACABADO CON ALLANADORA MECANICA</v>
          </cell>
          <cell r="C1286" t="str">
            <v>Actividad</v>
          </cell>
          <cell r="D1286" t="str">
            <v>M2</v>
          </cell>
          <cell r="E1286">
            <v>42944</v>
          </cell>
        </row>
        <row r="1287">
          <cell r="A1287" t="str">
            <v>012.006</v>
          </cell>
          <cell r="B1287" t="str">
            <v>SUMINISTRO, TRANSPORTE E INSTALACION CERAMICA PISO POMPEI TIPO ALFA O SIMILAR. COLOR CORAL O SHELL SEGÚN DISEÑO. INCLUYE MORTERO DE PEGA Y/O NIVELACIÓN</v>
          </cell>
          <cell r="C1287" t="str">
            <v>Actividad</v>
          </cell>
          <cell r="D1287" t="str">
            <v>M2</v>
          </cell>
          <cell r="E1287">
            <v>70993</v>
          </cell>
        </row>
        <row r="1288">
          <cell r="A1288" t="str">
            <v>012.007</v>
          </cell>
          <cell r="B1288" t="str">
            <v>SUMINISTRO, TRANSPORTE E INSTALACION CERAMICA PISO ANTIQUE TIPO ALFA O SIMILAR. COLOR BEIGE O BLANCO SEGÚN DISEÑO (INCLUYE BOQUILLA.). INCLUYE MORTERO DE PEGA Y/O NIVELACIÓN.</v>
          </cell>
          <cell r="C1288" t="str">
            <v>Actividad</v>
          </cell>
          <cell r="D1288" t="str">
            <v>M2</v>
          </cell>
          <cell r="E1288">
            <v>72763</v>
          </cell>
        </row>
        <row r="1289">
          <cell r="A1289" t="str">
            <v>012.008</v>
          </cell>
          <cell r="B1289" t="str">
            <v>SUMINISTRO, TRANSPORTE E INSTALACION CERAMICA PISO STONE TIPO ALFA O SIMILAR. COLOR BLANCO O CAFÉ SEGÚN DISEÑO (INCLUYE BOQUILLA.). INCLUYE MORTERO DE PEGA Y/O NIVELACIÓN</v>
          </cell>
          <cell r="C1289" t="str">
            <v>Actividad</v>
          </cell>
          <cell r="D1289" t="str">
            <v>M2</v>
          </cell>
          <cell r="E1289">
            <v>70993</v>
          </cell>
        </row>
        <row r="1290">
          <cell r="A1290" t="str">
            <v>012.009</v>
          </cell>
          <cell r="B1290" t="str">
            <v>SUMINISTRO, TRANSPORTE E INSTALACION CERAMICA PISO COLOR BLANCO O BEIGE HASTA $40.000 X M2 (INCLUYE BOQUILLA.)</v>
          </cell>
          <cell r="C1290" t="str">
            <v>Actividad</v>
          </cell>
          <cell r="D1290" t="str">
            <v>M2</v>
          </cell>
          <cell r="E1290">
            <v>69830</v>
          </cell>
        </row>
        <row r="1291">
          <cell r="A1291" t="str">
            <v>012.010</v>
          </cell>
          <cell r="B1291" t="str">
            <v>SUMINISTRO, TRANSPORTE E INSTALACION BALDOSA GRANO DE MARMOL PCL 5  PERLATO CLARO TERRAZO TIPO ALFA O SIMILAR. (INCLUYE DESTRONCADA, PULIDA, BRILLADA, MORTERO DE NIVELACIÓN Y DILATACIÓN EN PVC).</v>
          </cell>
          <cell r="C1291" t="str">
            <v>Actividad</v>
          </cell>
          <cell r="D1291" t="str">
            <v>M2</v>
          </cell>
          <cell r="E1291">
            <v>158491</v>
          </cell>
        </row>
        <row r="1292">
          <cell r="A1292" t="str">
            <v>012.011</v>
          </cell>
          <cell r="B1292" t="str">
            <v>SUMINISTRO, TRANSPORTE E INSTALACION BALDOSA GRANO DE MARMOL VILLA DE LEYVA  30 X 30 CM. TIPO ALFA O SIMILAR. FONDO CAFÉ (INCLUYE DESTRONCADA, PULIDA, BRILLADA, MORTERO DE NIVELACIÓN Y DILATACIÓN EN PVC.</v>
          </cell>
          <cell r="C1292" t="str">
            <v>Actividad</v>
          </cell>
          <cell r="D1292" t="str">
            <v>M2</v>
          </cell>
          <cell r="E1292">
            <v>157933</v>
          </cell>
        </row>
        <row r="1293">
          <cell r="A1293" t="str">
            <v>012.012</v>
          </cell>
          <cell r="B1293" t="str">
            <v>SUMINISTRO, TRANSPORTE E INSTALACION BALDOSA GRANO DE MARMOL P5  PAYANDE  30 X 30 CM. TIPO ALFA O SIMILAR. FONDO BLANCO (INCLUYE DESTRONCADA, PULIDA, BRILLADA, MORTERO DE NIVELACIÓN Y DILATACIÓN EN PVC)</v>
          </cell>
          <cell r="C1293" t="str">
            <v>Actividad</v>
          </cell>
          <cell r="D1293" t="str">
            <v>M2</v>
          </cell>
          <cell r="E1293">
            <v>155690</v>
          </cell>
        </row>
        <row r="1294">
          <cell r="A1294" t="str">
            <v>012.013</v>
          </cell>
          <cell r="B1294" t="str">
            <v>SUMINISTRO, TRANSPORTE E INSTALACION BALDOSA GRANO DE MARMOL BH5  BLANCO HUILA  30 X 30 CM. TIPO ALFA O SIMILAR. FONDO BLANCO (INCLUYE DESTRONCADA, PULIDA, BRILLADA, MORTERO DE NIVELACIÓN Y DILATACIÓN EN PVC)</v>
          </cell>
          <cell r="C1294" t="str">
            <v>Actividad</v>
          </cell>
          <cell r="D1294" t="str">
            <v>M2</v>
          </cell>
          <cell r="E1294">
            <v>155744</v>
          </cell>
        </row>
        <row r="1295">
          <cell r="A1295" t="str">
            <v>012.014</v>
          </cell>
          <cell r="B1295" t="str">
            <v>SUMINISTRO, TRANSPORTE E INSTALACION GRANITO FUNDIDO EN SITIO (INCLUYE DESTRONQUE, PULIDA Y BRILLADA, DILATACION PVC)</v>
          </cell>
          <cell r="C1295" t="str">
            <v>Actividad</v>
          </cell>
          <cell r="D1295" t="str">
            <v>M2</v>
          </cell>
          <cell r="E1295">
            <v>85864</v>
          </cell>
        </row>
        <row r="1296">
          <cell r="A1296" t="str">
            <v>012.015</v>
          </cell>
          <cell r="B1296" t="str">
            <v>SUMINISTRO, TRANSPORTE E INSTALACION PORCELANATTO CONSTELLAZIONE BRILLANTE GRIS O NEGRO 38.2 X 38.2 CM. TIPO ALFA O SIMILAR. (INCLUYE BOQUILLA.)</v>
          </cell>
          <cell r="C1296" t="str">
            <v>Actividad</v>
          </cell>
          <cell r="D1296" t="str">
            <v>M2</v>
          </cell>
          <cell r="E1296">
            <v>175901</v>
          </cell>
        </row>
        <row r="1297">
          <cell r="A1297" t="str">
            <v>012.016</v>
          </cell>
          <cell r="B1297" t="str">
            <v>SUMINISTRO, TRANSPORTE E INSTALACION PORCELANATTO CONSTELLAZIONE MATE GRIS O NEGRO 50 X 50 CM. TIPO ALFA O SIMILAR. (INCLUYE BOQUILLA.)</v>
          </cell>
          <cell r="C1297" t="str">
            <v>Actividad</v>
          </cell>
          <cell r="D1297" t="str">
            <v>M2</v>
          </cell>
          <cell r="E1297">
            <v>185530</v>
          </cell>
        </row>
        <row r="1298">
          <cell r="A1298" t="str">
            <v>012.017</v>
          </cell>
          <cell r="B1298" t="str">
            <v>SUMINISTRO, TRANSPORTE E INSTALACION PORCELANATTO CONSTELLAZIONE BRILLANTE BLANCO 38.2 X 38.2 CM. TIPO ALFA O SIMILAR. (INCLUYE BOQUILLA.)</v>
          </cell>
          <cell r="C1298" t="str">
            <v>Actividad</v>
          </cell>
          <cell r="D1298" t="str">
            <v>M2</v>
          </cell>
          <cell r="E1298">
            <v>138996</v>
          </cell>
        </row>
        <row r="1299">
          <cell r="A1299" t="str">
            <v>012.018</v>
          </cell>
          <cell r="B1299" t="str">
            <v>SUMINISTRO, TRANSPORTE E INSTALACION PORCELANATTO CONSTELLAZIONE MATE BLANCO  38.2 X 38.2 CM. TIPO ALFA O SIMILAR. (INCLUYE BOQUILLA.)</v>
          </cell>
          <cell r="C1299" t="str">
            <v>Actividad</v>
          </cell>
          <cell r="D1299" t="str">
            <v>M2</v>
          </cell>
          <cell r="E1299">
            <v>150290</v>
          </cell>
        </row>
        <row r="1300">
          <cell r="A1300" t="str">
            <v>012.019</v>
          </cell>
          <cell r="B1300" t="str">
            <v>SUMINISTRO, TRANSPORTE E INSTALACION PORCELANATTO BRILLANTE LISBOA  50 X 50 CM. TIPO ALFA O SIMILAR. COLOR BEIGE CON BETAS (INCLUYE BOQUILLA.)</v>
          </cell>
          <cell r="C1300" t="str">
            <v>Actividad</v>
          </cell>
          <cell r="D1300" t="str">
            <v>M2</v>
          </cell>
          <cell r="E1300">
            <v>130712</v>
          </cell>
        </row>
        <row r="1301">
          <cell r="A1301" t="str">
            <v>012.020</v>
          </cell>
          <cell r="B1301" t="str">
            <v>SUMINISTRO, TRANSPORTE E INSTALACION GRES PORCELANICO CONCRET GRIS HOLZTEK O SIMILAR 60X60. COLOR  (INCLUYE MORTERO 1:4 DE NIVELACIÓN E=4,0CM, BOQUILLA Y PEGANTE)</v>
          </cell>
          <cell r="C1301" t="str">
            <v>Actividad</v>
          </cell>
          <cell r="D1301" t="str">
            <v>M2</v>
          </cell>
          <cell r="E1301">
            <v>100948</v>
          </cell>
        </row>
        <row r="1302">
          <cell r="A1302" t="str">
            <v>012.021</v>
          </cell>
          <cell r="B1302" t="str">
            <v>SUMINISTRO, TRANSPORTE E INSTALACION TABLON DE GRES TRADICION LISO 30 X 30 CM. TIPO ALFA O SIMILAR. COLOR MOCCA (INCLUYE BOQUILLA COLOR Y MORTERO DE NIVELACIÓN.)</v>
          </cell>
          <cell r="C1302" t="str">
            <v>Actividad</v>
          </cell>
          <cell r="D1302" t="str">
            <v>M2</v>
          </cell>
          <cell r="E1302">
            <v>82476</v>
          </cell>
        </row>
        <row r="1303">
          <cell r="A1303" t="str">
            <v>012.022</v>
          </cell>
          <cell r="B1303" t="str">
            <v>SUMINISTRO, TRANSPORTE E INSTALACION TABLON DE GRES TRADICION GRAFILADO 30 X 30 CM. TIPO ALFA O SIMILAR. COLORES ROJO (INCLUYE BOQUILLA COLOR Y MORTERO DE NIVELACIÓN.)</v>
          </cell>
          <cell r="C1303" t="str">
            <v>Actividad</v>
          </cell>
          <cell r="D1303" t="str">
            <v>M2</v>
          </cell>
          <cell r="E1303">
            <v>93056</v>
          </cell>
        </row>
        <row r="1304">
          <cell r="A1304" t="str">
            <v>012.023</v>
          </cell>
          <cell r="B1304" t="str">
            <v>SUMINISTRO, TRANSPORTE E INSTALACION TABLON DE GRES LATINO LISO 20 X 20 CM. TIPO ALFA O SIMILAR. COLORES ROJO, SALMÓN O SAHARA SEGÚN DISEÑO. (INCLUYE BOQUILLA COLOR Y MORTERO DE NIVELACIÓN.)</v>
          </cell>
          <cell r="C1304" t="str">
            <v>Actividad</v>
          </cell>
          <cell r="D1304" t="str">
            <v>M2</v>
          </cell>
          <cell r="E1304">
            <v>79146</v>
          </cell>
        </row>
        <row r="1305">
          <cell r="A1305" t="str">
            <v>012.024</v>
          </cell>
          <cell r="B1305" t="str">
            <v>SUMINISTRO, TRANSPORTE E INSTALACION TABLON DE GRES LATINO PIRAMIDAL 20 X 20 CM. TIPO ALFA O SIMILAR. COLORES ROJO O SAHARA SEGÚN DISEÑO. (INCLUYE BOQUILLA COLOR Y MORTERO DE NIVELACIÓN.)</v>
          </cell>
          <cell r="C1305" t="str">
            <v>Actividad</v>
          </cell>
          <cell r="D1305" t="str">
            <v>M2</v>
          </cell>
          <cell r="E1305">
            <v>70781</v>
          </cell>
        </row>
        <row r="1306">
          <cell r="A1306" t="str">
            <v>012.025</v>
          </cell>
          <cell r="B1306" t="str">
            <v>SUMINISTRO, TRANSPORTE E INSTALACION TABLON DE GRES TUNEZ LISO 15 X 15 CM. TIPO ALFA O SIMILAR. COLORES ROJO, SALMÓN O SAHARA SEGÚN DISEÑO. (INCLUYE BOQUILLA COLOR Y MORTERO DE NIVELACIÓN.)</v>
          </cell>
          <cell r="C1306" t="str">
            <v>Actividad</v>
          </cell>
          <cell r="D1306" t="str">
            <v>M2</v>
          </cell>
          <cell r="E1306">
            <v>79146</v>
          </cell>
        </row>
        <row r="1307">
          <cell r="A1307" t="str">
            <v>012.026</v>
          </cell>
          <cell r="B1307" t="str">
            <v>SUMINISTRO, TRANSPORTE E INSTALACION TABLON DE GRES TUNEZ ABRASIVO 15 X 15 CM. TIPO ALFA O SIMILAR. COLORES ROJO, SALMÓN O SAHARA SEGÚN DISEÑO. (INCLUYE BOQUILLA COLOR Y MORTERO DE NIVELACIÓN.)</v>
          </cell>
          <cell r="C1307" t="str">
            <v>Actividad</v>
          </cell>
          <cell r="D1307" t="str">
            <v>M2</v>
          </cell>
          <cell r="E1307">
            <v>67220</v>
          </cell>
        </row>
        <row r="1308">
          <cell r="A1308" t="str">
            <v>012.027</v>
          </cell>
          <cell r="B1308" t="str">
            <v>SUMINISTRO, TRANSPORTE E INSTALACION TABLON DE GRES PORTAL LISO 30 X 15 CM. TIPO ALFA O SIMILAR. COLORES ROJO, SALMÓN O SAHARA SEGÚN DISEÑO. (INCLUYE BOQUILLA COLOR Y MORTERO DE NIVELACIÓN.)</v>
          </cell>
          <cell r="C1308" t="str">
            <v>Actividad</v>
          </cell>
          <cell r="D1308" t="str">
            <v>M2</v>
          </cell>
          <cell r="E1308">
            <v>75239</v>
          </cell>
        </row>
        <row r="1309">
          <cell r="A1309" t="str">
            <v>012.028</v>
          </cell>
          <cell r="B1309" t="str">
            <v>SUMINISTRO, TRANSPORTE E INSTALACION GRAVILLA LAVADA Nº2  (INCLUYE DILATACIÓN PVC)</v>
          </cell>
          <cell r="C1309" t="str">
            <v>Actividad</v>
          </cell>
          <cell r="D1309" t="str">
            <v>M2</v>
          </cell>
          <cell r="E1309">
            <v>52705</v>
          </cell>
        </row>
        <row r="1310">
          <cell r="A1310" t="str">
            <v>012.029</v>
          </cell>
          <cell r="B1310" t="str">
            <v>SUMINISTRO, TRANSPORTE E INSTALACION GUARDAESCOBA EN GRES PORCELANICO CONCRET GRIS O SIMILAR H = 10 CM.(INCLUYE BOQUILLA, MORTERO DE PEGA)</v>
          </cell>
          <cell r="C1310" t="str">
            <v>Actividad</v>
          </cell>
          <cell r="D1310" t="str">
            <v>ML</v>
          </cell>
          <cell r="E1310">
            <v>17088</v>
          </cell>
        </row>
        <row r="1311">
          <cell r="A1311" t="str">
            <v>012.030</v>
          </cell>
          <cell r="B1311" t="str">
            <v>SUMINISTRO, TRANSPORTE E INSTALACION GUARDAESCOBA CERAMICA BLANCA O BEIGE (INCLUYE PEGANTE Y BOQUILLA)</v>
          </cell>
          <cell r="C1311" t="str">
            <v>Actividad</v>
          </cell>
          <cell r="D1311" t="str">
            <v>ML</v>
          </cell>
          <cell r="E1311">
            <v>16068</v>
          </cell>
        </row>
        <row r="1312">
          <cell r="A1312" t="str">
            <v>012.031</v>
          </cell>
          <cell r="B1312" t="str">
            <v>SUMINISTRO, TRANSPORTE E INSTALACION GUARDAESCOBA CERAMICA TIPO ANTIQUE H = 10 CM. TIPO ALFA O SIMILAR. COLOR BEIGE O BLANCO SEGÚN DISEÑO (INCLUYE BOQUILLA.). INCLUYE MORTERO DE PEGA Y/O NIVELACIÓN</v>
          </cell>
          <cell r="C1312" t="str">
            <v>Actividad</v>
          </cell>
          <cell r="D1312" t="str">
            <v>ML</v>
          </cell>
          <cell r="E1312">
            <v>16058</v>
          </cell>
        </row>
        <row r="1313">
          <cell r="A1313" t="str">
            <v>012.032</v>
          </cell>
          <cell r="B1313" t="str">
            <v>SUMINISTRO, TRANSPORTE E INSTALACION GUARDAESCOBA CERAMICA TIPO STONE H = 10 CM. TIPO ALFA O SIMILAR. COLOR BLANCO O CAFÉ SEGÚN DISEÑO (INCLUYE BOQUILLA.). INCLUYE MORTERO DE PEGA.</v>
          </cell>
          <cell r="C1313" t="str">
            <v>Actividad</v>
          </cell>
          <cell r="D1313" t="str">
            <v>ML</v>
          </cell>
          <cell r="E1313">
            <v>15884</v>
          </cell>
        </row>
        <row r="1314">
          <cell r="A1314" t="str">
            <v>012.033</v>
          </cell>
          <cell r="B1314" t="str">
            <v>SUMINISTRO, TRANSPORTE E INSTALACION GUARDAESCOBA CERAMICA ECOCERAMICA H= 10 CM. TIPO ALFA O SIMILAR. COLOR BLANCO (INCLUYE BOQUILLA.). INCLUYE MORTERO DE PEGA.</v>
          </cell>
          <cell r="C1314" t="str">
            <v>Actividad</v>
          </cell>
          <cell r="D1314" t="str">
            <v>ML</v>
          </cell>
          <cell r="E1314">
            <v>15764</v>
          </cell>
        </row>
        <row r="1315">
          <cell r="A1315" t="str">
            <v>012.034</v>
          </cell>
          <cell r="B1315" t="str">
            <v>SUMINISTRO, TRANSPORTE E INSTALACION GUARDAESCOBA RECTO BALDOSA GRANO DE MARMOL PCL 5 PERLATO CLARO 30 X 7.2 CM. TIPO ALFA O SIMILAR. FONDO CREMA. (INCLUYE BOQUILLA.)</v>
          </cell>
          <cell r="C1315" t="str">
            <v>Actividad</v>
          </cell>
          <cell r="D1315" t="str">
            <v>ML</v>
          </cell>
          <cell r="E1315">
            <v>35202</v>
          </cell>
        </row>
        <row r="1316">
          <cell r="A1316" t="str">
            <v>012.036</v>
          </cell>
          <cell r="B1316" t="str">
            <v>SUMINISTRO, TRANSPORTE E INSTALACION GUARDAESCOBA RECTO BALDOSA GRANO DE MARMOL P5  PAYANDE  30 X 7.2 CM. TIPO ALFA O SIMILAR. FONDO BLANCO (INCLUYE BOQUILLA.)</v>
          </cell>
          <cell r="C1316" t="str">
            <v>Actividad</v>
          </cell>
          <cell r="D1316" t="str">
            <v>ML</v>
          </cell>
          <cell r="E1316">
            <v>33235</v>
          </cell>
        </row>
        <row r="1317">
          <cell r="A1317" t="str">
            <v>012.037</v>
          </cell>
          <cell r="B1317" t="str">
            <v>SUMINISTRO, TRANSPORTE E INSTALACION GUARDAESCOBA RECTO BALDOSA GRANO DE MARMOL BH5  BLANCO HUILA  30 X 7.2 CM. TIPO ALFA O SIMILAR. FONDO BLANCO (INCLUYE BOQUILLA.)</v>
          </cell>
          <cell r="C1317" t="str">
            <v>Actividad</v>
          </cell>
          <cell r="D1317" t="str">
            <v>ML</v>
          </cell>
          <cell r="E1317">
            <v>35896</v>
          </cell>
        </row>
        <row r="1318">
          <cell r="A1318" t="str">
            <v>012.038</v>
          </cell>
          <cell r="B1318" t="str">
            <v>SUMINISTRO, TRANSPORTE E INSTALACION GUARDAESCOBA MEDIA CAÑA GRANITO FUNDIDO EN SITIO H HASTA = 15 CM. ( INCLUYE PULIMIENTO)</v>
          </cell>
          <cell r="C1318" t="str">
            <v>Actividad</v>
          </cell>
          <cell r="D1318" t="str">
            <v>ML</v>
          </cell>
          <cell r="E1318">
            <v>32198</v>
          </cell>
        </row>
        <row r="1319">
          <cell r="A1319" t="str">
            <v>012.039</v>
          </cell>
          <cell r="B1319" t="str">
            <v>SUMINISTRO, TRANSPORTE E INSTALACION GUARDAESCOBA PORCELANATTO CONSTELLAZIONE BRILLANTE GRIS O NEGRO  H=10 CM. TIPO ALFA O SIMILAR. (INCLUYE BOQUILLA.)</v>
          </cell>
          <cell r="C1319" t="str">
            <v>Actividad</v>
          </cell>
          <cell r="D1319" t="str">
            <v>ML</v>
          </cell>
          <cell r="E1319">
            <v>28912</v>
          </cell>
        </row>
        <row r="1320">
          <cell r="A1320" t="str">
            <v>012.040</v>
          </cell>
          <cell r="B1320" t="str">
            <v>SUMINISTRO, TRANSPORTE E INSTALACION GUARDAESCOBA PORCELANATTO CONSTELLAZIONE MATE GRIS O NEGRO  H=10 CM. TIPO ALFA O SIMILAR. (INCLUYE BOQUILLA.)</v>
          </cell>
          <cell r="C1320" t="str">
            <v>Actividad</v>
          </cell>
          <cell r="D1320" t="str">
            <v>ML</v>
          </cell>
          <cell r="E1320">
            <v>30027</v>
          </cell>
        </row>
        <row r="1321">
          <cell r="A1321" t="str">
            <v>012.041</v>
          </cell>
          <cell r="B1321" t="str">
            <v>SUMINISTRO, TRANSPORTE E INSTALACION GUARDAESCOBA PORCELANATTO CONSTELLAZIONE  BRILLANTE  BLANCO  H=10 CM. TIPO ALFA O SIMILAR. (INCLUYE BOQUILLA.)</v>
          </cell>
          <cell r="C1321" t="str">
            <v>Actividad</v>
          </cell>
          <cell r="D1321" t="str">
            <v>ML</v>
          </cell>
          <cell r="E1321">
            <v>23795</v>
          </cell>
        </row>
        <row r="1322">
          <cell r="A1322" t="str">
            <v>012.042</v>
          </cell>
          <cell r="B1322" t="str">
            <v>SUMINISTRO, TRANSPORTE E INSTALACION GUARDAESCOBA PORCELANATTO CONSTELLAZIONE  MATE  BLANCO  H=10 CM. TIPO ALFA O SIMILAR. (INCLUYE BOQUILLA.)</v>
          </cell>
          <cell r="C1322" t="str">
            <v>Actividad</v>
          </cell>
          <cell r="D1322" t="str">
            <v>ML</v>
          </cell>
          <cell r="E1322">
            <v>25133</v>
          </cell>
        </row>
        <row r="1323">
          <cell r="A1323" t="str">
            <v>012.043</v>
          </cell>
          <cell r="B1323" t="str">
            <v>SUMINISTRO, TRANSPORTE E INSTALACION GUARDAESCOBA PORCELANATTO BRILLANTE LISBOA  H=10 CM. TIPO ALFA O SIMILAR. COLOR BEIGE CON BETAS (INCLUYE BOQUILLA.)</v>
          </cell>
          <cell r="C1323" t="str">
            <v>Actividad</v>
          </cell>
          <cell r="D1323" t="str">
            <v>ML</v>
          </cell>
          <cell r="E1323">
            <v>20709</v>
          </cell>
        </row>
        <row r="1324">
          <cell r="A1324" t="str">
            <v>012.045</v>
          </cell>
          <cell r="B1324" t="str">
            <v>SUMINISTRO, TRANSPORTE E INSTALACION GUARDAESCOBA TABLON DE GRES TRADICION LISO H=10 CM. TIPO ALFA O SIMILAR. COLOR MOCCA (INCLUYE BOQUILLA COLOR Y MORTERO DE PEGA.)</v>
          </cell>
          <cell r="C1324" t="str">
            <v>Actividad</v>
          </cell>
          <cell r="D1324" t="str">
            <v>ML</v>
          </cell>
          <cell r="E1324">
            <v>21277</v>
          </cell>
        </row>
        <row r="1325">
          <cell r="A1325" t="str">
            <v>012.046</v>
          </cell>
          <cell r="B1325" t="str">
            <v>SUMINISTRO, TRANSPORTE E INSTALACION GUARDAESCOBA TABLON DE GRES LATINO LISO H=10 CM. TIPO ALFA O SIMILAR. COLORES ROJO, SALMÓN O SAHARA (INCLUYE BOQUILLA COLOR Y MORTERO DE PEGA.)</v>
          </cell>
          <cell r="C1325" t="str">
            <v>Actividad</v>
          </cell>
          <cell r="D1325" t="str">
            <v>ML</v>
          </cell>
          <cell r="E1325">
            <v>20931</v>
          </cell>
        </row>
        <row r="1326">
          <cell r="A1326" t="str">
            <v>012.047</v>
          </cell>
          <cell r="B1326" t="str">
            <v>SUMINISTRO, TRANSPORTE E INSTALACION GUARDAESCOBA TABLON DE GRES PORTAL LISO H=10 CM. TIPO ALFA O SIMILAR. COLORES ROJO, SALMÓN O SAHARA SEGÚN DISEÑO. (INCLUYE BOQUILLA COLOR Y MORTERO DE NIVELACIÓN.)</v>
          </cell>
          <cell r="C1326" t="str">
            <v>Actividad</v>
          </cell>
          <cell r="D1326" t="str">
            <v>ML</v>
          </cell>
          <cell r="E1326">
            <v>20550</v>
          </cell>
        </row>
        <row r="1327">
          <cell r="A1327" t="str">
            <v>012.048</v>
          </cell>
          <cell r="B1327" t="str">
            <v>SUMINISTRO, TRANSPORTE E INSTALACION GUARDAESCOBA TABLON DE GRES PORTAL LISO H=7.5 CM. TIPO ALFA O SIMILAR. COLORES ROJO, SALMÓN O SAHARA SEGÚN DISEÑO. (INCLUYE BOQUILLA COLOR Y MORTERO DE NIVELACIÓN.)</v>
          </cell>
          <cell r="C1327" t="str">
            <v>Actividad</v>
          </cell>
          <cell r="D1327" t="str">
            <v>ML</v>
          </cell>
          <cell r="E1327">
            <v>18993</v>
          </cell>
        </row>
        <row r="1328">
          <cell r="A1328" t="str">
            <v>012.049</v>
          </cell>
          <cell r="B1328" t="str">
            <v>SUMINISTRO, TRANSPORTE E INSTALACION GUARDAESCOBA MEDIA CAÑA EN GRAVILLA LAVADA Nº2  H=15 CM.</v>
          </cell>
          <cell r="C1328" t="str">
            <v>Actividad</v>
          </cell>
          <cell r="D1328" t="str">
            <v>ML</v>
          </cell>
          <cell r="E1328">
            <v>21464</v>
          </cell>
        </row>
        <row r="1329">
          <cell r="A1329" t="str">
            <v>012.051</v>
          </cell>
          <cell r="B1329" t="str">
            <v>SUMINISTRO, TRANSPORTE E INSTALACION BOCAPUERTA EN GRANITO FUNDIDO EN SITIO (INCLUYE DESTRONCADA, PULIDA Y BRILLADA + DILATACIONES PVC Y MORTERO DE NIVELACIÓN)</v>
          </cell>
          <cell r="C1329" t="str">
            <v>Actividad</v>
          </cell>
          <cell r="D1329" t="str">
            <v>ML</v>
          </cell>
          <cell r="E1329">
            <v>42017</v>
          </cell>
        </row>
        <row r="1330">
          <cell r="A1330" t="str">
            <v>012.052</v>
          </cell>
          <cell r="B1330" t="str">
            <v xml:space="preserve">SUMINISTRO, TRANSPORTE E INSTALACION BOCAPUERTA GRAVILLA LAVADA Nº2  (INCLUYE DILATACIÓN EN BRONCE) </v>
          </cell>
          <cell r="C1330" t="str">
            <v>Actividad</v>
          </cell>
          <cell r="D1330" t="str">
            <v>ML</v>
          </cell>
          <cell r="E1330">
            <v>31182</v>
          </cell>
        </row>
        <row r="1331">
          <cell r="A1331" t="str">
            <v>012.053</v>
          </cell>
          <cell r="B1331" t="str">
            <v>SUMINISTRO, TRANSPORTE E INSTALACION CERAMICA PISO PIEDRACID NEGRO TIPO ALFA O SIMILAR. COLOR NEGRO SEGÚN DISEÑO (INCLUYE BOQUILLA.). INCLUYE MORTERO DE PEGA.</v>
          </cell>
          <cell r="C1331" t="str">
            <v>Actividad</v>
          </cell>
          <cell r="D1331" t="str">
            <v>M2</v>
          </cell>
          <cell r="E1331">
            <v>73127</v>
          </cell>
        </row>
        <row r="1332">
          <cell r="A1332" t="str">
            <v>012.054</v>
          </cell>
          <cell r="B1332" t="str">
            <v>SUMINISTRO, TRANSPORTE E INSTALACION GUARDAESCOBA CERAMICA PISO PIEDRACID NEGRO H = 0,10. TIPO ALFA O SIMILAR. COLOR NEGRO SEGÚN DISEÑO (INCLUYE BOQUILLA.). INCLUYE MORTERO DE PEGA.</v>
          </cell>
          <cell r="C1332" t="str">
            <v>Actividad</v>
          </cell>
          <cell r="D1332" t="str">
            <v>ML</v>
          </cell>
          <cell r="E1332">
            <v>20056</v>
          </cell>
        </row>
        <row r="1333">
          <cell r="A1333" t="str">
            <v>012.055</v>
          </cell>
          <cell r="B1333" t="str">
            <v>SUMINISTRO, TRANSPORTE E INSTALACION PORCELANATO ARTICO BLANCO 46,1X46,1  TIPO CORONA O SIMILAR. COLOR BLANCO  (INCLUYE BOQUILLA.)</v>
          </cell>
          <cell r="C1333" t="str">
            <v>Actividad</v>
          </cell>
          <cell r="D1333" t="str">
            <v>M2</v>
          </cell>
          <cell r="E1333">
            <v>117872</v>
          </cell>
        </row>
        <row r="1334">
          <cell r="A1334" t="str">
            <v>012.056</v>
          </cell>
          <cell r="B1334" t="str">
            <v>SUMINISTRO, TRANSPORTE E INSTALACION GUARDAESCOBA CERAMICA PISO TIPO 1 CM. TIPO CORONA O SIMILAR. COLOR BLANCO  (INCLUYE BOQUILLA.). INCLUYE MORTERO DE PEGA.</v>
          </cell>
          <cell r="C1334" t="str">
            <v>Actividad</v>
          </cell>
          <cell r="D1334" t="str">
            <v>ML</v>
          </cell>
          <cell r="E1334">
            <v>22301</v>
          </cell>
        </row>
        <row r="1335">
          <cell r="A1335" t="str">
            <v>012.057</v>
          </cell>
          <cell r="B1335" t="str">
            <v>SUMINISTRO, TRANSPORTE E INSTALACION CERAMICA PISO PIEDRACID DESERTSTONE TIPO ALFA O SIMILAR. COLOR  (INCLUYE BOQUILLA). INCLUYE MORTERO DE PEGA Y/O NIVELACIÓN</v>
          </cell>
          <cell r="C1335" t="str">
            <v>Actividad</v>
          </cell>
          <cell r="D1335" t="str">
            <v>M2</v>
          </cell>
          <cell r="E1335">
            <v>75776</v>
          </cell>
        </row>
        <row r="1336">
          <cell r="A1336" t="str">
            <v>012.058</v>
          </cell>
          <cell r="B1336" t="str">
            <v>SUMINISTRO, TRANSPORTE E INSTALACION CERAMICA PISO PIEDRACID CAYONRED TIPO ALFA O SIMILAR. COLOR  (INCLUYE BOQUILLA). INCLUYE MORTERO DE PEGA Y/O NIVELACIÓN.</v>
          </cell>
          <cell r="C1336" t="str">
            <v>Actividad</v>
          </cell>
          <cell r="D1336" t="str">
            <v>M2</v>
          </cell>
          <cell r="E1336">
            <v>91407</v>
          </cell>
        </row>
        <row r="1337">
          <cell r="A1337" t="str">
            <v>012.059</v>
          </cell>
          <cell r="B1337" t="str">
            <v>SUMINISTRO, TRANSPORTE E INSTALACION GUARDAESCOBA CERAMICA PISO PIEDRACID CAYONRED 45X45 H = 0,10. TIPO ALFA O SIMILAR. COLOR  (INCLUYE BOQUILLA). INCLUYE MORTERO DE PEGA Y/O NIVELACIÓN</v>
          </cell>
          <cell r="C1337" t="str">
            <v>Actividad</v>
          </cell>
          <cell r="D1337" t="str">
            <v>ML</v>
          </cell>
          <cell r="E1337">
            <v>23312</v>
          </cell>
        </row>
        <row r="1338">
          <cell r="A1338" t="str">
            <v>012.060</v>
          </cell>
          <cell r="B1338" t="str">
            <v>SUMINISTRO, TRANSPORTE E INSTALACION LOSETA INDUSTRIAL 24,5X12  COLOR SAHARA. TIPO ALFA O SIMILAR. SEGÚN DISEÑO. (INCLUYE BOQUILLA COLOR Y MORTERO DE NIVELACIÓN.)</v>
          </cell>
          <cell r="C1338" t="str">
            <v>Actividad</v>
          </cell>
          <cell r="D1338" t="str">
            <v>M2</v>
          </cell>
          <cell r="E1338">
            <v>125112</v>
          </cell>
        </row>
        <row r="1339">
          <cell r="A1339" t="str">
            <v>012.061</v>
          </cell>
          <cell r="B1339" t="str">
            <v>SUMINISTRO, TRANSPORTE E INSTALACION GUARDAESCOBA 1/4 FORMATO 26 X 6 CM MOORE O SIMILAR (INCLUYE MORTERO DE PEGA E=0.04 M Y BOQUILLA COLOR).</v>
          </cell>
          <cell r="C1339" t="str">
            <v>Actividad</v>
          </cell>
          <cell r="D1339" t="str">
            <v>ML</v>
          </cell>
          <cell r="E1339">
            <v>53553</v>
          </cell>
        </row>
        <row r="1340">
          <cell r="A1340" t="str">
            <v>012.062</v>
          </cell>
          <cell r="B1340" t="str">
            <v>SUMINISTRO, TRANSPORTE E INSTALACION PELDAÑO ESCALERA ACCESO ( PIEZA ESPECIAL EN "L" MOORE Ó SÍMILAR)</v>
          </cell>
          <cell r="C1340" t="str">
            <v>Actividad</v>
          </cell>
          <cell r="D1340" t="str">
            <v>ML</v>
          </cell>
          <cell r="E1340">
            <v>97924</v>
          </cell>
        </row>
        <row r="1341">
          <cell r="A1341" t="str">
            <v>012.063</v>
          </cell>
          <cell r="B1341" t="str">
            <v>SUMINISTRO, TRANSPORTE E INSTALACION CANAL DUCHA GRAVILLA LAVADA Y REJILLA MINI CELL  INCLUYE  NIVELACION Y AFINADO</v>
          </cell>
          <cell r="C1341" t="str">
            <v>Actividad</v>
          </cell>
          <cell r="D1341" t="str">
            <v>ML</v>
          </cell>
          <cell r="E1341">
            <v>154079</v>
          </cell>
        </row>
        <row r="1342">
          <cell r="A1342" t="str">
            <v>012.064</v>
          </cell>
          <cell r="B1342" t="str">
            <v>SUMINISTRO, TRANSPORTE E INSTALACION CERAMICA PISO INCLUYE MORTERO, CERAMICA HASTA $33.000/M2 (ÍTEM INCOMPLETO)</v>
          </cell>
          <cell r="C1342" t="str">
            <v>Actividad</v>
          </cell>
          <cell r="D1342" t="str">
            <v>M2</v>
          </cell>
          <cell r="E1342">
            <v>106212</v>
          </cell>
        </row>
        <row r="1343">
          <cell r="A1343" t="str">
            <v>012.065</v>
          </cell>
          <cell r="B1343" t="str">
            <v>SUMINISTRO, TRANSPORTE E INSTALACION PISOS EN TABLILLA DE ZAPAN Y  VIGUETA DE CHANUL</v>
          </cell>
          <cell r="C1343" t="str">
            <v>Actividad</v>
          </cell>
          <cell r="D1343" t="str">
            <v>M2</v>
          </cell>
          <cell r="E1343">
            <v>159777</v>
          </cell>
        </row>
        <row r="1344">
          <cell r="A1344" t="str">
            <v>012.066</v>
          </cell>
          <cell r="B1344" t="str">
            <v>SUMINISTRO, TRANSPORTE E INSTALACION PISOS EN TABLILLA CHANUL Y  VIGUETA DE CHANUL</v>
          </cell>
          <cell r="C1344" t="str">
            <v>Actividad</v>
          </cell>
          <cell r="D1344" t="str">
            <v>M2</v>
          </cell>
          <cell r="E1344">
            <v>105674</v>
          </cell>
        </row>
        <row r="1345">
          <cell r="A1345" t="str">
            <v>012.067</v>
          </cell>
          <cell r="B1345" t="str">
            <v>SUMINISTRO E INSTALACIÓN DE ACABADO DE ESCALAS EN GRANITO LAVADO Y  TERRAZO P5B GRIS PAYANDÉ GRANO NO5, INCLUYE MORTERO 1:3 ACABADO BRILLADO NO CRISTALIZADO. (HUELLA + CONTRAHUELLA)</v>
          </cell>
          <cell r="C1345" t="str">
            <v>Actividad</v>
          </cell>
          <cell r="D1345" t="str">
            <v>ML</v>
          </cell>
          <cell r="E1345">
            <v>196950</v>
          </cell>
        </row>
        <row r="1346">
          <cell r="A1346" t="str">
            <v>012.068</v>
          </cell>
          <cell r="B1346" t="str">
            <v>SUMINISTRO TRANSPORTE E INSTALACION DE FRANJA EN GRANITO LAVADO ANCHO HASTA 15CMS</v>
          </cell>
          <cell r="C1346" t="str">
            <v>Actividad</v>
          </cell>
          <cell r="D1346" t="str">
            <v>ML</v>
          </cell>
          <cell r="E1346">
            <v>44788</v>
          </cell>
        </row>
        <row r="1347">
          <cell r="A1347" t="str">
            <v>012.069</v>
          </cell>
          <cell r="B1347" t="str">
            <v>SUMINISTRO TRANSPORTE E INSTALACION DE BOCAPUERTA EN TERRAZO (INCLUYE PULIDA Y BRILLADA). INCLUYE MORTERO DE PEGA Y/O NIVELACIÓN</v>
          </cell>
          <cell r="C1347" t="str">
            <v>Actividad</v>
          </cell>
          <cell r="D1347" t="str">
            <v>ML</v>
          </cell>
          <cell r="E1347">
            <v>64052</v>
          </cell>
        </row>
        <row r="1348">
          <cell r="A1348" t="str">
            <v>012.070</v>
          </cell>
          <cell r="B1348" t="str">
            <v>SUMINISTRO, TRANSPORTE E INSTALACION CERAMICA PISO GRANILLA TIPO ALFA O SIMILAR. COLOR SEGÚN DISEÑO. INCLUYE MORTERO DE PEGA Y/O NIVELACIÓN</v>
          </cell>
          <cell r="C1348" t="str">
            <v>Actividad</v>
          </cell>
          <cell r="D1348" t="str">
            <v>M2</v>
          </cell>
          <cell r="E1348">
            <v>98206</v>
          </cell>
        </row>
        <row r="1349">
          <cell r="A1349" t="str">
            <v>012.071</v>
          </cell>
          <cell r="B1349" t="str">
            <v>SUMINISTRO E INSTALACIÓN DE ACABADO DE RAMPA EN GRANITO LAVADO FUNDIDO EN SITIO GRANO NO5 CON ANCHO MAX 1,1M</v>
          </cell>
          <cell r="C1349" t="str">
            <v>Actividad</v>
          </cell>
          <cell r="D1349" t="str">
            <v>ML</v>
          </cell>
          <cell r="E1349">
            <v>128362</v>
          </cell>
        </row>
        <row r="1350">
          <cell r="A1350" t="str">
            <v>012.072</v>
          </cell>
          <cell r="B1350" t="str">
            <v>PISO PORCELANATO 56,6 X 56,6 CM.</v>
          </cell>
          <cell r="C1350" t="str">
            <v>Actividad</v>
          </cell>
          <cell r="D1350" t="str">
            <v>M2</v>
          </cell>
          <cell r="E1350">
            <v>138294</v>
          </cell>
        </row>
        <row r="1351">
          <cell r="A1351" t="str">
            <v>012.073</v>
          </cell>
          <cell r="B1351" t="str">
            <v>PINTURA SIKAFLOOR REF. 2430</v>
          </cell>
          <cell r="C1351" t="str">
            <v>Actividad</v>
          </cell>
          <cell r="D1351" t="str">
            <v>M2</v>
          </cell>
          <cell r="E1351">
            <v>55545</v>
          </cell>
        </row>
        <row r="1352">
          <cell r="A1352" t="str">
            <v>012.074</v>
          </cell>
          <cell r="B1352" t="str">
            <v>SUMINISTRO, TRANSPORTE E INSTALACION PISO CERÁMICO DUROPISO (COLOR SEGÚN DISEÑO). TIPO CORONA O SIMILAR. (INCLUYE DESTRONCADA, PULIDA, BRILLADA, MORTERO DE NIVELACIÓN Y DILATACIONES.)</v>
          </cell>
          <cell r="C1352" t="str">
            <v>Actividad</v>
          </cell>
          <cell r="D1352" t="str">
            <v>M2</v>
          </cell>
          <cell r="E1352">
            <v>155942</v>
          </cell>
        </row>
        <row r="1353">
          <cell r="A1353" t="str">
            <v>012.075</v>
          </cell>
          <cell r="B1353" t="str">
            <v>PULIDA Y BRILLADA BALDOSA GRANO DE MARMOL P5  PAYANDE  30 X 30 CM. TIPO ALFA O SIMILAR. FONDO BLANCO</v>
          </cell>
          <cell r="C1353" t="str">
            <v>Actividad</v>
          </cell>
          <cell r="D1353" t="str">
            <v>M2</v>
          </cell>
          <cell r="E1353">
            <v>31675</v>
          </cell>
        </row>
        <row r="1354">
          <cell r="A1354" t="str">
            <v>012.076</v>
          </cell>
          <cell r="B1354" t="str">
            <v>SUMINISTRO, TRANSPORTE E INSTALACIÓN DE MEDIA CAÑA EN PVC DE 9 CM JUNTA PERDIDA. INCLUYE ESQUINEROS Y DEMÁS ACCESORIOS PARA SU CORRECTA INSTALACIÓN</v>
          </cell>
          <cell r="C1354" t="str">
            <v>Actividad</v>
          </cell>
          <cell r="D1354" t="str">
            <v>ML</v>
          </cell>
          <cell r="E1354">
            <v>45003</v>
          </cell>
        </row>
        <row r="1355">
          <cell r="A1355" t="str">
            <v>012.077</v>
          </cell>
          <cell r="B1355" t="str">
            <v>SUMINISTRO, TRANSPORTE E INSTALACION BALDOSA GRANO TRADICIONAL PAYANDE TERRAZO. TIPO ALFA O SIMILAR. FONDO BLANCO (INCLUYE DESTRONCADA, PULIDA, BRILLADA, MORTERO DE NIVELACIÓN Y DILATACIÓN EN PVC.)</v>
          </cell>
          <cell r="C1355" t="str">
            <v>Actividad</v>
          </cell>
          <cell r="D1355" t="str">
            <v>M2</v>
          </cell>
          <cell r="E1355">
            <v>184124</v>
          </cell>
        </row>
        <row r="1356">
          <cell r="A1356" t="str">
            <v>012.078</v>
          </cell>
          <cell r="B1356" t="str">
            <v>SUMINISTRO, TRANSPORTE E INSTALACIÓN DE CINTA-ANTIDESLIZANTE COLOR NEGRA 48MM, PARA PISOS, ESCALAS, RAMPAS Y ACCESOS INCLUYE ( TODOS LOS ACCESORIOS PARA SU CORRECTA INSTALACION,SEGÚN DISEÑO)</v>
          </cell>
          <cell r="C1356" t="str">
            <v>Actividad</v>
          </cell>
          <cell r="D1356" t="str">
            <v>ML</v>
          </cell>
          <cell r="E1356">
            <v>20089</v>
          </cell>
        </row>
        <row r="1357">
          <cell r="A1357" t="str">
            <v>012.079</v>
          </cell>
          <cell r="B1357" t="str">
            <v>SUMINISTRO, TRANSPORTE E INSTALACION PISO CERÁMICO CORONA MIKONOS TECNOLOGIA ARD ALTA RESISTENCIA AL DESLIZAMIENTO COLOR BLANCO O SIMILAR. (INCLUYE DESTRONCADA, PULIDA, BRILLADA, MORTERO DE NIVELACIÓN Y DILATACIONES)</v>
          </cell>
          <cell r="C1357" t="str">
            <v>Actividad</v>
          </cell>
          <cell r="D1357" t="str">
            <v>M2</v>
          </cell>
          <cell r="E1357">
            <v>88823</v>
          </cell>
        </row>
        <row r="1358">
          <cell r="A1358" t="str">
            <v>012.080</v>
          </cell>
          <cell r="B1358" t="str">
            <v>SUMINISTRO, TRANSPORTE E INSTALACIÓN PISO EN TABLA DE ALGARROBO 18X1,8 MM Y CUARTÓN DE CHANUL 8X4 CM CADA 35 CM SELLADO CON BARNIZ MARINO. INCLUYE PLATINA ANGULAR DE ACERO DE 1 1/12 X 1/8". INCLUYE PULIDA DE PISO CON LIJA</v>
          </cell>
          <cell r="C1358" t="str">
            <v>Actividad</v>
          </cell>
          <cell r="D1358" t="str">
            <v>M2</v>
          </cell>
          <cell r="E1358">
            <v>302218</v>
          </cell>
        </row>
        <row r="1359">
          <cell r="A1359" t="str">
            <v>012.081</v>
          </cell>
          <cell r="B1359" t="str">
            <v>SUMINISTRO, TRANSPORTE E INSTALACION CERÁMICA DE PISO TIPO NACIONAL. ALFA O SIMILAR. (INCLUYE MORTERO DE NIVELACIÓN Y DILATACIÓN EN PVC)</v>
          </cell>
          <cell r="C1359" t="str">
            <v>Actividad</v>
          </cell>
          <cell r="D1359" t="str">
            <v>M2</v>
          </cell>
          <cell r="E1359">
            <v>163518</v>
          </cell>
        </row>
        <row r="1360">
          <cell r="A1360" t="str">
            <v>012.082</v>
          </cell>
          <cell r="B1360" t="str">
            <v>SUMINISTRO, TRANSPORTE E INSTALACION GRES PORCELANICO CONCRET GRIS HOLZTEK O SIMILAR 60X60. COLOR  (INCLUYE MORTERO 1:4 DE NIVELACIÓN E=4,0CM, BOQUILLA Y PEGANTE)</v>
          </cell>
          <cell r="C1360" t="str">
            <v>Actividad</v>
          </cell>
          <cell r="D1360" t="str">
            <v>M2</v>
          </cell>
          <cell r="E1360">
            <v>88823</v>
          </cell>
        </row>
        <row r="1361">
          <cell r="A1361" t="str">
            <v>012.083</v>
          </cell>
          <cell r="B1361" t="str">
            <v>SUMINISTRO, TRANSPORTE E INSTALACIÓN DE RECUBRIMIENTO ACRÍLICO SINTÉTICO ACRYTECH STEGASS SOBRE PLACAS DE CONCRETO. INCLUYE UNA CAPA DE ACRILYC RESURFER CON ARENA DE CUARZO, UNA CAPA DE ACRYTECH COLOR CON ARENA DE CUARZO Y UNA CAPA DE ACRYTECH COLOR SIN ARENA DE CUARZO. INCLUYE DEMARCACIÓN DE LINEAS PERIMETRALES, CENTRALES Y DEMÁS).</v>
          </cell>
          <cell r="C1361" t="str">
            <v>Actividad</v>
          </cell>
          <cell r="D1361" t="str">
            <v>M2</v>
          </cell>
          <cell r="E1361">
            <v>79591</v>
          </cell>
        </row>
        <row r="1362">
          <cell r="A1362" t="str">
            <v>012.084</v>
          </cell>
          <cell r="B1362" t="str">
            <v>SUMINISTRO, TRANSPORTE E INSTALACIÓN DE RECUBRIMIENTO EN GRAVILLA LAVADA NO 2 PARA ESCALERAS (INC. HUELLA Y CONTRAHUELLA)</v>
          </cell>
          <cell r="C1362" t="str">
            <v>Actividad</v>
          </cell>
          <cell r="D1362" t="str">
            <v>ML</v>
          </cell>
          <cell r="E1362">
            <v>40761</v>
          </cell>
        </row>
        <row r="1363">
          <cell r="A1363" t="str">
            <v>012.085</v>
          </cell>
          <cell r="B1363" t="str">
            <v>PULIDA Y BRILLADA DE PLACAS EN CONCRETO Y PISOS EN TERRAZO CON DESTRONCADORA</v>
          </cell>
          <cell r="C1363" t="str">
            <v>Actividad</v>
          </cell>
          <cell r="D1363" t="str">
            <v>M2</v>
          </cell>
          <cell r="E1363">
            <v>43725</v>
          </cell>
        </row>
        <row r="1364">
          <cell r="A1364" t="str">
            <v>012.086</v>
          </cell>
          <cell r="B1364" t="str">
            <v>SUMINISTRO,   TRANSPORTE  E INSTALACION DE TRATAMIENTO CON ACIDO, TRATAMIENTO  DE JUNTAS   PARA   LIMPIEZA   DE CONCRETO,  CAPA  PLEXIBOND PRIMER COATING E INSTALACION DE RECUBRIMIENTO SINTETICO PLEXIPAVE INCLUYE DEMARCACION (MICROFUTBOL BALONCESTO Y VOLEIBOL)</v>
          </cell>
          <cell r="C1364" t="str">
            <v>Actividad</v>
          </cell>
          <cell r="D1364" t="str">
            <v>M2</v>
          </cell>
          <cell r="E1364">
            <v>103550</v>
          </cell>
        </row>
        <row r="1365">
          <cell r="A1365" t="str">
            <v>012.087</v>
          </cell>
          <cell r="B1365" t="str">
            <v>SUMINISTRO, TRANSPORTE E INSTALACION MORTERO 1:3 PARA SOBREESPESORES DE REVOQUE EN MUROS  O MORTERO DE PISOS</v>
          </cell>
          <cell r="C1365" t="str">
            <v>Actividad</v>
          </cell>
          <cell r="D1365" t="str">
            <v>M3</v>
          </cell>
          <cell r="E1365">
            <v>628548</v>
          </cell>
        </row>
        <row r="1366">
          <cell r="A1366" t="str">
            <v>012.088</v>
          </cell>
          <cell r="B1366" t="str">
            <v>SUMINISTRO E INSTALACION PISO HOMOGENEO  VINILICO EN ROLLO, 2 MM DE ESPESOR, ANCHO ROLLO 2MT, COLOR SEGÚN DISEÑO, ALTO TRAFICO INCLUYE PREPARACION DE SUPERFICIE CON MASTICO, SOLDADURA PARA JUNTAS, ADHESIVO/PEGANTE, PARA AREAS</v>
          </cell>
          <cell r="C1366" t="str">
            <v>Actividad</v>
          </cell>
          <cell r="D1366" t="str">
            <v>M2</v>
          </cell>
          <cell r="E1366">
            <v>208412</v>
          </cell>
        </row>
        <row r="1367">
          <cell r="A1367" t="str">
            <v>012.089</v>
          </cell>
          <cell r="B1367" t="str">
            <v>SUMINISTRO E INSTALACION GUARDAESCOBA PVC H:8CM E=2MM, COLOR SEGÚN DISEÑO INCLUYE PEGANTE</v>
          </cell>
          <cell r="C1367" t="str">
            <v>Actividad</v>
          </cell>
          <cell r="D1367" t="str">
            <v>ML</v>
          </cell>
          <cell r="E1367">
            <v>16120</v>
          </cell>
        </row>
        <row r="1368">
          <cell r="A1368" t="str">
            <v>012.090</v>
          </cell>
          <cell r="B1368" t="str">
            <v>SUMINISTRO, TRANSPORTE E INSTALACION GUARDAESCOBA EN MADECOR RH COLOR SEGÚN DISEÑO</v>
          </cell>
          <cell r="C1368" t="str">
            <v>Actividad</v>
          </cell>
          <cell r="D1368" t="str">
            <v>ML</v>
          </cell>
          <cell r="E1368">
            <v>24377</v>
          </cell>
        </row>
        <row r="1369">
          <cell r="A1369" t="str">
            <v>012.091</v>
          </cell>
          <cell r="B1369" t="str">
            <v>SUMINISTRO E INSTALACION PISO SPC MALIBU CLICK, 4 MM DE ESPESOR, TRAFICO 31, PARA OFICINAS</v>
          </cell>
          <cell r="C1369" t="str">
            <v>Actividad</v>
          </cell>
          <cell r="D1369" t="str">
            <v>M2</v>
          </cell>
          <cell r="E1369">
            <v>118456</v>
          </cell>
        </row>
        <row r="1370">
          <cell r="A1370" t="str">
            <v>012.092</v>
          </cell>
          <cell r="B1370" t="str">
            <v>SUMINISTRO TRANSPORTE E INSTALACION PISO TECNICO 600X600MM,  ACABADO FINAL PISO LVT DECOTILE CONCRETO ELEMENT DTE6244, INCLUYE ADHESIVO Y MORTERO</v>
          </cell>
          <cell r="C1370" t="str">
            <v>Actividad</v>
          </cell>
          <cell r="D1370" t="str">
            <v>M2</v>
          </cell>
          <cell r="E1370">
            <v>886907</v>
          </cell>
        </row>
        <row r="1371">
          <cell r="A1371" t="str">
            <v>012.093</v>
          </cell>
          <cell r="B1371" t="str">
            <v>SUMINISTRO, TRANSPORTE E INSTALACION DE MARMOL ROYAL DORADO E=2.0CM (INCLUYE PEGANTE Y BOQUILLA)</v>
          </cell>
          <cell r="C1371" t="str">
            <v>Actividad</v>
          </cell>
          <cell r="D1371" t="str">
            <v>M2</v>
          </cell>
          <cell r="E1371">
            <v>564346</v>
          </cell>
        </row>
        <row r="1372">
          <cell r="A1372" t="str">
            <v>012.094</v>
          </cell>
          <cell r="B1372" t="str">
            <v>LAVADO, LIMPIEZA Y MANTENIMIENTO DE SUPERFICIES EN MARMOL ROYAL DORADO (INCLUYE PULIDA, RESANE, SELLADOR IMPERMEABLE)</v>
          </cell>
          <cell r="C1372" t="str">
            <v>Actividad</v>
          </cell>
          <cell r="D1372" t="str">
            <v>M2</v>
          </cell>
          <cell r="E1372">
            <v>42900</v>
          </cell>
        </row>
        <row r="1373">
          <cell r="A1373" t="str">
            <v>012.095</v>
          </cell>
          <cell r="B1373" t="str">
            <v>SUMINISTRO, TRANSPORTE E INSTALACIÓN DE LAMINA DE FIBROCEMENTO DE 20MM PARA ENTREPISO SOBRE ESTRUCTURA METÁLICA (NO INCLUIDA)</v>
          </cell>
          <cell r="C1373" t="str">
            <v>Actividad</v>
          </cell>
          <cell r="D1373" t="str">
            <v>M2</v>
          </cell>
          <cell r="E1373">
            <v>104265</v>
          </cell>
        </row>
        <row r="1374">
          <cell r="A1374" t="str">
            <v>012.096</v>
          </cell>
          <cell r="B1374" t="str">
            <v>SUMINISTRO, TRANSPORTE E INSTALACION DE PISO EN VINILO SPC (HASTA 65.000 x m2)</v>
          </cell>
          <cell r="C1374" t="str">
            <v>Actividad</v>
          </cell>
          <cell r="D1374" t="str">
            <v>M2</v>
          </cell>
          <cell r="E1374">
            <v>86903</v>
          </cell>
        </row>
        <row r="1375">
          <cell r="A1375" t="str">
            <v>012.097</v>
          </cell>
          <cell r="B1375" t="str">
            <v>SUMINISTRO, TRANSPORTE E INSTALACION PORCELANATO PARA PISO ESTILO NEUTRO NOVU-B 60*60 BLANCO  (INCLUYE BOQUILLA.)</v>
          </cell>
          <cell r="C1375" t="str">
            <v>Actividad</v>
          </cell>
          <cell r="D1375" t="str">
            <v>M2</v>
          </cell>
          <cell r="E1375">
            <v>98188</v>
          </cell>
        </row>
        <row r="1376">
          <cell r="A1376" t="str">
            <v>012.098</v>
          </cell>
          <cell r="B1376" t="str">
            <v xml:space="preserve">SUMINISTRO, TRANSPORTE E INSTALACION ENCHAPE PISO BAÑO Petra Tortora 60x60cm Tipo CORONA o SIMILAR. Color Café/Marrón. (Incluye mortero de nivelación, boquilla y pegante) </v>
          </cell>
          <cell r="C1376" t="str">
            <v>Actividad</v>
          </cell>
          <cell r="D1376" t="str">
            <v>M2</v>
          </cell>
          <cell r="E1376">
            <v>76528</v>
          </cell>
        </row>
        <row r="1377">
          <cell r="A1377" t="str">
            <v>012.099</v>
          </cell>
          <cell r="B1377" t="str">
            <v>SUMINISTRO, TRANSPORTE E INSTALACION GUARDAESCOBA  Porcelanato Estilo Neutro Novu 80x160 Tipo Decorceramica o SIMILAR. Color Perla (INCLUYE BOQUILLA). INCLUYE MORTERO DE PEGA Y/O NIVELACIÓN</v>
          </cell>
          <cell r="C1377" t="str">
            <v>Actividad</v>
          </cell>
          <cell r="D1377" t="str">
            <v>ML</v>
          </cell>
          <cell r="E1377">
            <v>26234</v>
          </cell>
        </row>
        <row r="1378">
          <cell r="A1378" t="str">
            <v>012.100</v>
          </cell>
          <cell r="B1378" t="str">
            <v xml:space="preserve">SUMINISTRO, TRANSPORTE E INSTALACION BORDILLO BASE PARA INSTALACION DE DIVISION DE BAÑO  H = ENTRE 0,07 Y 0,10M Y A= ENTRE 0,9 Y 0,10M ENCHAPADO </v>
          </cell>
          <cell r="C1378" t="str">
            <v>Actividad</v>
          </cell>
          <cell r="D1378" t="str">
            <v>ML</v>
          </cell>
          <cell r="E1378">
            <v>83198</v>
          </cell>
        </row>
        <row r="1379">
          <cell r="A1379" t="str">
            <v>013</v>
          </cell>
          <cell r="B1379" t="str">
            <v>ENCHAPES Y ACCESORIOS</v>
          </cell>
          <cell r="C1379" t="str">
            <v>Capitulo</v>
          </cell>
          <cell r="E1379" t="str">
            <v>--</v>
          </cell>
        </row>
        <row r="1380">
          <cell r="A1380" t="str">
            <v>013.001</v>
          </cell>
          <cell r="B1380" t="str">
            <v>SUMINISTRO, TRANSPORTE E INSTALACION CERAMICA PARED POMPEI TIPO ALFA O SIMILAR. COLOR CORAL O SHELL SEGÚN DISEÑO (INCLUYE BOQUILLA COLOR Y WIN.)</v>
          </cell>
          <cell r="C1380" t="str">
            <v>Actividad</v>
          </cell>
          <cell r="D1380" t="str">
            <v>M2</v>
          </cell>
          <cell r="E1380">
            <v>80294</v>
          </cell>
        </row>
        <row r="1381">
          <cell r="A1381" t="str">
            <v>013.002</v>
          </cell>
          <cell r="B1381" t="str">
            <v>SUMINISTRO, TRANSPORTE E INSTALACION CERAMICA PARED COLOR BEIGE O BLANCO HASTA $40.000 X M2. SEGÚN DISEÑO (INCLUYE BOQUILLA COLOR Y WIN.)</v>
          </cell>
          <cell r="C1381" t="str">
            <v>Actividad</v>
          </cell>
          <cell r="D1381" t="str">
            <v>M2</v>
          </cell>
          <cell r="E1381">
            <v>75557</v>
          </cell>
        </row>
        <row r="1382">
          <cell r="A1382" t="str">
            <v>013.003</v>
          </cell>
          <cell r="B1382" t="str">
            <v>SUMINISTRO, TRANSPORTE E INSTALACION CERAMICA PARED ANTIQUE 15X15 CM ANCHO &lt; 0,50. TIPO ALFA O SIMILAR. COLOR BEIGE O BLANCO SEGÚN DISEÑO (INCLUYE BOQUILLA COLOR Y WIN.)</v>
          </cell>
          <cell r="C1382" t="str">
            <v>Actividad</v>
          </cell>
          <cell r="D1382" t="str">
            <v>ML</v>
          </cell>
          <cell r="E1382">
            <v>42259</v>
          </cell>
        </row>
        <row r="1383">
          <cell r="A1383" t="str">
            <v>013.004</v>
          </cell>
          <cell r="B1383" t="str">
            <v>SUMINISTRO, TRANSPORTE E INSTALACION CERAMICA PARED STONE TIPO ALFA O SIMILAR. COLOR BLANCO O CAFÉ SEGÚN DISEÑO (INCLUYE BOQUILLA COLOR Y WIN.)</v>
          </cell>
          <cell r="C1383" t="str">
            <v>Actividad</v>
          </cell>
          <cell r="D1383" t="str">
            <v>M2</v>
          </cell>
          <cell r="E1383">
            <v>79228</v>
          </cell>
        </row>
        <row r="1384">
          <cell r="A1384" t="str">
            <v>013.005</v>
          </cell>
          <cell r="B1384" t="str">
            <v>SUMINISTRO, TRANSPORTE E INSTALACION CERAMICA PARED FERRARA 20.3X30.5 CM. TIPO ALFA O SIMILAR. COLOR BLANCO INSTALADO A 90° (INCLUYE BOQUILLA COLOR Y WIN)</v>
          </cell>
          <cell r="C1384" t="str">
            <v>Actividad</v>
          </cell>
          <cell r="D1384" t="str">
            <v>M2</v>
          </cell>
          <cell r="E1384">
            <v>74132</v>
          </cell>
        </row>
        <row r="1385">
          <cell r="A1385" t="str">
            <v>013.006</v>
          </cell>
          <cell r="B1385" t="str">
            <v>SUMINISTRO, TRANSPORTE E INSTALACION CENEFA TIPO ROMANICO  GRIS DORADO ROYAL 22 X 6 CM. TIPO ALFA O SIMILAR. (INCLUYE BOLILLO SUPERIOR)</v>
          </cell>
          <cell r="C1385" t="str">
            <v>Actividad</v>
          </cell>
          <cell r="D1385" t="str">
            <v>ML</v>
          </cell>
          <cell r="E1385">
            <v>58954</v>
          </cell>
        </row>
        <row r="1386">
          <cell r="A1386" t="str">
            <v>013.007</v>
          </cell>
          <cell r="B1386" t="str">
            <v>SUMINISTRO, TRANSPORTE E INSTALACION CENEFA MALLA SQUARE MESH POMPEI MOCCA 30.5 X 5 CM. -  H=5 CM TIPO ALFA O SIMILAR.</v>
          </cell>
          <cell r="C1386" t="str">
            <v>Actividad</v>
          </cell>
          <cell r="D1386" t="str">
            <v>ML</v>
          </cell>
          <cell r="E1386">
            <v>29442</v>
          </cell>
        </row>
        <row r="1387">
          <cell r="A1387" t="str">
            <v>013.008</v>
          </cell>
          <cell r="B1387" t="str">
            <v>SUMINISTRO, TRANSPORTE E INSTALACION CENEFA MALLA SQUARE MESH POMPEI MOCCA 30.5 X 10 CM.  -  H=10 CM. TIPO ALFA O SIMILAR.</v>
          </cell>
          <cell r="C1387" t="str">
            <v>Actividad</v>
          </cell>
          <cell r="D1387" t="str">
            <v>ML</v>
          </cell>
          <cell r="E1387">
            <v>39428</v>
          </cell>
        </row>
        <row r="1388">
          <cell r="A1388" t="str">
            <v>013.009</v>
          </cell>
          <cell r="B1388" t="str">
            <v>SUMINISTRO, TRANSPORTE E INSTALACION CENEFA ROMANICA POMPEI AGA/CORAL ALPES TABACO.  -   TIPO ALFA O SIMILAR.</v>
          </cell>
          <cell r="C1388" t="str">
            <v>Actividad</v>
          </cell>
          <cell r="D1388" t="str">
            <v>ML</v>
          </cell>
          <cell r="E1388">
            <v>79985</v>
          </cell>
        </row>
        <row r="1389">
          <cell r="A1389" t="str">
            <v>013.010</v>
          </cell>
          <cell r="B1389" t="str">
            <v>SUMINISTRO, TRANSPORTE E INSTALACION MESON EN MARMOL CAFE PINTO ANCHO:0.60 M.  INSTALADO SOBRE MUEBLE BAÑO  PULIDO Y BRILLADO).</v>
          </cell>
          <cell r="C1389" t="str">
            <v>Actividad</v>
          </cell>
          <cell r="D1389" t="str">
            <v>ML</v>
          </cell>
          <cell r="E1389">
            <v>476155</v>
          </cell>
        </row>
        <row r="1390">
          <cell r="A1390" t="str">
            <v>013.011</v>
          </cell>
          <cell r="B1390" t="str">
            <v>SUMINISTRO, TRANSPORTE E INSTALACION MESON EN MARMOL NEGRO CARACOL  ANCHO:0.60 M.  INSTALADO SOBRE MUEBLE BAÑO  PULIDO Y BRILLADO).</v>
          </cell>
          <cell r="C1390" t="str">
            <v>Actividad</v>
          </cell>
          <cell r="D1390" t="str">
            <v>ML</v>
          </cell>
          <cell r="E1390">
            <v>571379</v>
          </cell>
        </row>
        <row r="1391">
          <cell r="A1391" t="str">
            <v>013.012</v>
          </cell>
          <cell r="B1391" t="str">
            <v>SUMINISTRO, TRANSPORTE E INSTALACION MESON EN MARMOL SAN GIL  ANCHO:0.60 M.  INSTALADO SOBRE MUEBLE BAÑO  PULIDO Y BRILLADO).</v>
          </cell>
          <cell r="C1391" t="str">
            <v>Actividad</v>
          </cell>
          <cell r="D1391" t="str">
            <v>ML</v>
          </cell>
          <cell r="E1391">
            <v>571379</v>
          </cell>
        </row>
        <row r="1392">
          <cell r="A1392" t="str">
            <v>013.013</v>
          </cell>
          <cell r="B1392" t="str">
            <v>SUMINISTRO, TRANSPORTE E INSTALACION MESON EN MARMOL VILLA DE LEYVA  ANCHO=0.60 M.  INSTALADO CON SOPORTES EN MURO DE LADRILLO FAROL (PANDERETA). INCLUYE, PULIDA Y BRILLADO.</v>
          </cell>
          <cell r="C1392" t="str">
            <v>Actividad</v>
          </cell>
          <cell r="D1392" t="str">
            <v>ML</v>
          </cell>
          <cell r="E1392">
            <v>612768</v>
          </cell>
        </row>
        <row r="1393">
          <cell r="A1393" t="str">
            <v>013.014</v>
          </cell>
          <cell r="B1393" t="str">
            <v>SUMINISTRO, TRANSPORTE E INSTALACION MESON EN MARMOL CAFE PINTA  ANCHO=0.60 M.  INSTALADO CON SOPORTES EN MURO DE LADRILLO FAROL (PANDERETA). INCLUYE, PULIDA Y BRILLADO.</v>
          </cell>
          <cell r="C1393" t="str">
            <v>Actividad</v>
          </cell>
          <cell r="D1393" t="str">
            <v>ML</v>
          </cell>
          <cell r="E1393">
            <v>573962</v>
          </cell>
        </row>
        <row r="1394">
          <cell r="A1394" t="str">
            <v>013.015</v>
          </cell>
          <cell r="B1394" t="str">
            <v>SUMINISTRO, TRANSPORTE E INSTALACION MESON EN MARMOL NEGRO CARACOL  ANCHO=0.60 M.  INSTALADO CON SOPORTES EN MURO DE LADRILLO FAROL (PANDERETA). INCLUYE, PULIDA Y BRILLADO.</v>
          </cell>
          <cell r="C1394" t="str">
            <v>Actividad</v>
          </cell>
          <cell r="D1394" t="str">
            <v>ML</v>
          </cell>
          <cell r="E1394">
            <v>671006</v>
          </cell>
        </row>
        <row r="1395">
          <cell r="A1395" t="str">
            <v>013.016</v>
          </cell>
          <cell r="B1395" t="str">
            <v>SUMINISTRO, TRANSPORTE E INSTALACION MESON EN MARMOL NEGRO SAN GIL  ANCHO:0.60 M.  INSTALADO CON SOPORTES EN MURO DE LADRILLO FAROL (PANDERETA). INCLUYE, PULIDA Y BRILLADO.</v>
          </cell>
          <cell r="C1395" t="str">
            <v>Actividad</v>
          </cell>
          <cell r="D1395" t="str">
            <v>ML</v>
          </cell>
          <cell r="E1395">
            <v>671006</v>
          </cell>
        </row>
        <row r="1396">
          <cell r="A1396" t="str">
            <v>013.017</v>
          </cell>
          <cell r="B1396" t="str">
            <v>SUMINISTRO, TRANSPORTE E INSTALACION PIRLAN DUCHA MAMPOSTERIA H=22 X 10 CM. ENCHAPADO CERAMICA CORONA (INCLUYE CERAMICA, WIN Y ALFACOLOR)</v>
          </cell>
          <cell r="C1396" t="str">
            <v>Actividad</v>
          </cell>
          <cell r="D1396" t="str">
            <v>ML</v>
          </cell>
          <cell r="E1396">
            <v>105665</v>
          </cell>
        </row>
        <row r="1397">
          <cell r="A1397" t="str">
            <v>013.018</v>
          </cell>
          <cell r="B1397" t="str">
            <v>SUMINISTRO, TRANSPORTE E INSTALACION PIRLAN DUCHA MAMPOSTERIA H=22 X 10 CM. ENCHAPADO CERAMICA ANTIQUE (INCLUYE CERAMICA, WIN Y ALFACOLOR)</v>
          </cell>
          <cell r="C1397" t="str">
            <v>Actividad</v>
          </cell>
          <cell r="D1397" t="str">
            <v>ML</v>
          </cell>
          <cell r="E1397">
            <v>116321</v>
          </cell>
        </row>
        <row r="1398">
          <cell r="A1398" t="str">
            <v>013.019</v>
          </cell>
          <cell r="B1398" t="str">
            <v>SUMINISTRO, TRANSPORTE E INSTALACION PIRLAN DUCHA MAMPOSTERIA H=22 X 10 CM. ENCHAPADO CERAMICA STONE (INCLUYE CERAMICA, WIN Y ALFACOLOR)</v>
          </cell>
          <cell r="C1398" t="str">
            <v>Actividad</v>
          </cell>
          <cell r="D1398" t="str">
            <v>ML</v>
          </cell>
          <cell r="E1398">
            <v>115633</v>
          </cell>
        </row>
        <row r="1399">
          <cell r="A1399" t="str">
            <v>013.020</v>
          </cell>
          <cell r="B1399" t="str">
            <v>SUMINISTRO, TRANSPORTE E INSTALACION PIRLAN DUCHA MAMPOSTERIA H=22 X 10 CM. ENCHAPADO CERAMICA FERRARA (INCLUYE CERAMICA, WIN Y ALFACOLOR)</v>
          </cell>
          <cell r="C1399" t="str">
            <v>Actividad</v>
          </cell>
          <cell r="D1399" t="str">
            <v>ML</v>
          </cell>
          <cell r="E1399">
            <v>112862</v>
          </cell>
        </row>
        <row r="1400">
          <cell r="A1400" t="str">
            <v>013.021</v>
          </cell>
          <cell r="B1400" t="str">
            <v>SUMINISTRO, TRANSPORTE E INSTALACION INCRUSTACIONES PORCELANA - JUEGO INCRUSTACIONES X 6 UND  ELITE  REF. 06610100-1 O TIPO CORONA O SIMILAR. (PAPELERA, JABONERA LAVAMANOS, 2 GANCHOS, CEPILLERA, JABONERA DUCHA Y TOALLERO).</v>
          </cell>
          <cell r="C1400" t="str">
            <v>Actividad</v>
          </cell>
          <cell r="D1400" t="str">
            <v>UND</v>
          </cell>
          <cell r="E1400">
            <v>149818</v>
          </cell>
        </row>
        <row r="1401">
          <cell r="A1401" t="str">
            <v>013.022</v>
          </cell>
          <cell r="B1401" t="str">
            <v>SUMINISTRO, TRANSPORTE E INSTALACION INCRUSTACIONES PORCELANA - JUEGO INCRUSTACIONES X 6 UND ESPACIO REF. 04400100-1 TIPO CORONA O SIMILAR (PAPELERA, JABONERA LAVAMANOS, 2 GANCHOS, CEPILLERA, JABONERA DUCHA Y TOALLERO).</v>
          </cell>
          <cell r="C1401" t="str">
            <v>Actividad</v>
          </cell>
          <cell r="D1401" t="str">
            <v>UND</v>
          </cell>
          <cell r="E1401">
            <v>228593</v>
          </cell>
        </row>
        <row r="1402">
          <cell r="A1402" t="str">
            <v>013.023</v>
          </cell>
          <cell r="B1402" t="str">
            <v>SUMINISTRO, TRANSPORTE E INSTALACION INCRUSTACIONES PORCELANA - PAPELERA REF. -1 TIPO CORONA O SIMILAR.</v>
          </cell>
          <cell r="C1402" t="str">
            <v>Actividad</v>
          </cell>
          <cell r="D1402" t="str">
            <v>UND</v>
          </cell>
          <cell r="E1402">
            <v>47371</v>
          </cell>
        </row>
        <row r="1403">
          <cell r="A1403" t="str">
            <v>013.024</v>
          </cell>
          <cell r="B1403" t="str">
            <v>SUMINISTRO, TRANSPORTE E INSTALACION INCRUSTACIONES PORCELANA - JABONERA LAVAMANOS ELITE REF. 06130100-1 TIPO CORONA O SIMILAR.</v>
          </cell>
          <cell r="C1403" t="str">
            <v>Actividad</v>
          </cell>
          <cell r="D1403" t="str">
            <v>UND</v>
          </cell>
          <cell r="E1403">
            <v>43352</v>
          </cell>
        </row>
        <row r="1404">
          <cell r="A1404" t="str">
            <v>013.025</v>
          </cell>
          <cell r="B1404" t="str">
            <v>SUMINISTRO, TRANSPORTE E INSTALACION INCRUSTACIONES PORCELANA - GANCHOS ELITE REF. 06170100-1 TIPO CORONA O SIMILAR.</v>
          </cell>
          <cell r="C1404" t="str">
            <v>Actividad</v>
          </cell>
          <cell r="D1404" t="str">
            <v>UND</v>
          </cell>
          <cell r="E1404">
            <v>25363</v>
          </cell>
        </row>
        <row r="1405">
          <cell r="A1405" t="str">
            <v>013.026</v>
          </cell>
          <cell r="B1405" t="str">
            <v>SUMINISTRO, TRANSPORTE E INSTALACION INCRUSTACIONES PORCELANA - CEPILLERO  ELITE REF. 04250100-1 TIPO CORONA O SIMILAR.</v>
          </cell>
          <cell r="C1405" t="str">
            <v>Actividad</v>
          </cell>
          <cell r="D1405" t="str">
            <v>UND</v>
          </cell>
          <cell r="E1405">
            <v>35310</v>
          </cell>
        </row>
        <row r="1406">
          <cell r="A1406" t="str">
            <v>013.027</v>
          </cell>
          <cell r="B1406" t="str">
            <v>SUMINISTRO, TRANSPORTE E INSTALACION INCRUSTACIONES PORCELANA - TOALLERO  ELITE REF. 09190100-1 TIPO CORONA O SIMILAR.</v>
          </cell>
          <cell r="C1406" t="str">
            <v>Actividad</v>
          </cell>
          <cell r="D1406" t="str">
            <v>UND</v>
          </cell>
          <cell r="E1406">
            <v>39735</v>
          </cell>
        </row>
        <row r="1407">
          <cell r="A1407" t="str">
            <v>013.028</v>
          </cell>
          <cell r="B1407" t="str">
            <v>SUMINISTRO, TRANSPORTE E INSTALACION INCRUSTACIONES PORCELANA - JABONERA DUCHA ELITE REF. 06110100-1 TIPO CORONA O SIMILAR.</v>
          </cell>
          <cell r="C1407" t="str">
            <v>Actividad</v>
          </cell>
          <cell r="D1407" t="str">
            <v>UND</v>
          </cell>
          <cell r="E1407">
            <v>53388</v>
          </cell>
        </row>
        <row r="1408">
          <cell r="A1408" t="str">
            <v>013.029</v>
          </cell>
          <cell r="B1408" t="str">
            <v>SUMINISTRO, TRANSPORTE E INSTALACION INCRUSTACIONES PORCELANA - PAPELERA ESPACIO REF. 04240100-1 TIPO CORONA O SIMILAR.</v>
          </cell>
          <cell r="C1408" t="str">
            <v>Actividad</v>
          </cell>
          <cell r="D1408" t="str">
            <v>UND</v>
          </cell>
          <cell r="E1408">
            <v>52946</v>
          </cell>
        </row>
        <row r="1409">
          <cell r="A1409" t="str">
            <v>013.030</v>
          </cell>
          <cell r="B1409" t="str">
            <v>SUMINISTRO, TRANSPORTE E INSTALACION INCRUSTACIONES PORCELANA - JABONERA LAVAMANOS ESPACIO REF. 04230100-1 TIPO CORONA O SIMILAR.</v>
          </cell>
          <cell r="C1409" t="str">
            <v>Actividad</v>
          </cell>
          <cell r="D1409" t="str">
            <v>UND</v>
          </cell>
          <cell r="E1409">
            <v>49846</v>
          </cell>
        </row>
        <row r="1410">
          <cell r="A1410" t="str">
            <v>013.031</v>
          </cell>
          <cell r="B1410" t="str">
            <v>SUMINISTRO, TRANSPORTE E INSTALACION INCRUSTACIONES PORCELANA - GANCHOS ESPACIO REF. 04270100-1 TIPO CORONA O SIMILAR.</v>
          </cell>
          <cell r="C1410" t="str">
            <v>Actividad</v>
          </cell>
          <cell r="D1410" t="str">
            <v>UND</v>
          </cell>
          <cell r="E1410">
            <v>22709</v>
          </cell>
        </row>
        <row r="1411">
          <cell r="A1411" t="str">
            <v>013.032</v>
          </cell>
          <cell r="B1411" t="str">
            <v>SUMINISTRO, TRANSPORTE E INSTALACION INCRUSTACIONES PORCELANA - CEPILLERO  ESPACIO REF. 04250100-1 TIPO CORONA O SIMILAR.</v>
          </cell>
          <cell r="C1411" t="str">
            <v>Actividad</v>
          </cell>
          <cell r="D1411" t="str">
            <v>UND</v>
          </cell>
          <cell r="E1411">
            <v>47664</v>
          </cell>
        </row>
        <row r="1412">
          <cell r="A1412" t="str">
            <v>013.033</v>
          </cell>
          <cell r="B1412" t="str">
            <v>SUMINISTRO, TRANSPORTE E INSTALACION INCRUSTACIONES PORCELANA - TOALLERO  ESPACIO REF. 04290100-1 TIPO CORONA O SIMILAR.</v>
          </cell>
          <cell r="C1412" t="str">
            <v>Actividad</v>
          </cell>
          <cell r="D1412" t="str">
            <v>UND</v>
          </cell>
          <cell r="E1412">
            <v>51660</v>
          </cell>
        </row>
        <row r="1413">
          <cell r="A1413" t="str">
            <v>013.034</v>
          </cell>
          <cell r="B1413" t="str">
            <v>SUMINISTRO, TRANSPORTE E INSTALACION INCRUSTACIONES PORCELANA - JABONERA DUCHA ESPACIO REF. 04210100-1 TIPO CORONA O SIMILAR.</v>
          </cell>
          <cell r="C1413" t="str">
            <v>Actividad</v>
          </cell>
          <cell r="D1413" t="str">
            <v>UND</v>
          </cell>
          <cell r="E1413">
            <v>33304</v>
          </cell>
        </row>
        <row r="1414">
          <cell r="A1414" t="str">
            <v>013.035</v>
          </cell>
          <cell r="B1414" t="str">
            <v>SUMINISTRO, TRANSPORTE E INSTALACION SECADOR ELECTRICO PARA MANOS LIBRES EN ACERO INOXIDABLE 304 SATINADO REF. 1 AA 1318 TIPO ACCESORIOS &amp; ACABADOS O SIMILAR. (SUMINISTRO, INSTALACIÓN Y PUESTA EN FUNCIONAMIENTO).</v>
          </cell>
          <cell r="C1414" t="str">
            <v>Actividad</v>
          </cell>
          <cell r="D1414" t="str">
            <v>UND</v>
          </cell>
          <cell r="E1414">
            <v>1193517</v>
          </cell>
        </row>
        <row r="1415">
          <cell r="A1415" t="str">
            <v>013.036</v>
          </cell>
          <cell r="B1415" t="str">
            <v xml:space="preserve">SUMINISTRO, TRANSPORTE E INSTALACION LAVAPLATOS DE EMPOTRAR EN ACERO INOXIDABLE - TIPO SOCODA O SIMILAR - DIMENSIONES 45 X 49 CM. </v>
          </cell>
          <cell r="C1415" t="str">
            <v>Actividad</v>
          </cell>
          <cell r="D1415" t="str">
            <v>UND</v>
          </cell>
          <cell r="E1415">
            <v>296854</v>
          </cell>
        </row>
        <row r="1416">
          <cell r="A1416" t="str">
            <v>013.037</v>
          </cell>
          <cell r="B1416" t="str">
            <v xml:space="preserve">SUMINISTRO, TRANSPORTE E INSTALACION LAVAPLATOS DE EMPOTRAR DOBLE EN ACERO INOXIDABLE - TIPO SOCODA O SIMILAR - DIMENSIONES 81 X 51 CM. </v>
          </cell>
          <cell r="C1416" t="str">
            <v>Actividad</v>
          </cell>
          <cell r="D1416" t="str">
            <v>UND</v>
          </cell>
          <cell r="E1416">
            <v>367301</v>
          </cell>
        </row>
        <row r="1417">
          <cell r="A1417" t="str">
            <v>013.038</v>
          </cell>
          <cell r="B1417" t="str">
            <v>SUMINISTRO, TRANSPORTE E INSTALACION GRIFERIA PARA LAVAPLATOS SENCILLO GALAXIA CROMO REF. 50960 TIPO GRIVAL O SIMILAR (INCLUYE KIT GRIFERIA)</v>
          </cell>
          <cell r="C1417" t="str">
            <v>Actividad</v>
          </cell>
          <cell r="D1417" t="str">
            <v>UND</v>
          </cell>
          <cell r="E1417">
            <v>159930</v>
          </cell>
        </row>
        <row r="1418">
          <cell r="A1418" t="str">
            <v>013.040</v>
          </cell>
          <cell r="B1418" t="str">
            <v>SUMINISTRO, TRANSPORTE E INSTALACION LAVADERO PREFABRICADO EN GRANITO O CEMENTO CON BATEA Y TANQUE (INCLUYE ACCESORIOS DE INSTALACIÓN)</v>
          </cell>
          <cell r="C1418" t="str">
            <v>Actividad</v>
          </cell>
          <cell r="D1418" t="str">
            <v>UND</v>
          </cell>
          <cell r="E1418">
            <v>481115</v>
          </cell>
        </row>
        <row r="1419">
          <cell r="A1419" t="str">
            <v>013.043</v>
          </cell>
          <cell r="B1419" t="str">
            <v>SUMINISTRO, TRANSPORTE E INSTALACION DISPENSADOR PARA JABON LIQUIDO MARCA A&amp;A CUERPO EN ACERO INOXIDABLE CAPACIDAD 1.2 LITROS. REF 8-AA-600</v>
          </cell>
          <cell r="C1419" t="str">
            <v>Actividad</v>
          </cell>
          <cell r="D1419" t="str">
            <v>UND</v>
          </cell>
          <cell r="E1419">
            <v>212845</v>
          </cell>
        </row>
        <row r="1420">
          <cell r="A1420" t="str">
            <v>013.044</v>
          </cell>
          <cell r="B1420" t="str">
            <v>SUMINISTRO, TRANSPORTE E INSTALACION DISPENSADOR PARA JABON LIQUIDO PARA INSTALAR EN MESON PICO EN ACERO INOXIDABLE TIPO 304 DE 6* DE LARGO GIRATORIO, TANQUE Y VASTAGO EN ABS DE INGENIERIA, CAP. 1 LITRO, MARCA BOBRICK REF. 3AA-8226</v>
          </cell>
          <cell r="C1420" t="str">
            <v>Actividad</v>
          </cell>
          <cell r="D1420" t="str">
            <v>UND</v>
          </cell>
          <cell r="E1420">
            <v>322616</v>
          </cell>
        </row>
        <row r="1421">
          <cell r="A1421" t="str">
            <v>013.045</v>
          </cell>
          <cell r="B1421" t="str">
            <v>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421" t="str">
            <v>Actividad</v>
          </cell>
          <cell r="D1421" t="str">
            <v>UND</v>
          </cell>
          <cell r="E1421">
            <v>1180551</v>
          </cell>
        </row>
        <row r="1422">
          <cell r="A1422" t="str">
            <v>013.046</v>
          </cell>
          <cell r="B1422" t="str">
            <v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v>
          </cell>
          <cell r="C1422" t="str">
            <v>Actividad</v>
          </cell>
          <cell r="D1422" t="str">
            <v>UND</v>
          </cell>
          <cell r="E1422">
            <v>1885029</v>
          </cell>
        </row>
        <row r="1423">
          <cell r="A1423" t="str">
            <v>013.047</v>
          </cell>
          <cell r="B1423" t="str">
            <v xml:space="preserve">SUMINISTRO, TRANSPORTE E INSTALACION PROTECTOR PARA PAPEL HIGIENICO DE SOBREPONER EN LA PARED EN ACERO INOXIDABLE 304 SATINADO, PARA ROLLO DE 200/400 MTS CERRADURA CON LLAVE, IMPORTADO MARCA A&amp;A. </v>
          </cell>
          <cell r="C1423" t="str">
            <v>Actividad</v>
          </cell>
          <cell r="D1423" t="str">
            <v>UND</v>
          </cell>
          <cell r="E1423">
            <v>248072</v>
          </cell>
        </row>
        <row r="1424">
          <cell r="A1424" t="str">
            <v>013.048</v>
          </cell>
          <cell r="B1424" t="str">
            <v>SUMINISTRO, TRANSPORTE E INSTALACION BARRA DE SEGURIDAD DE PARED A PISO EN ACERO INOXIDABLE SATINADO CON TORNILLOS ESCONDIDOS PARA INSTALAR DERECHA A IZQUIERDA</v>
          </cell>
          <cell r="C1424" t="str">
            <v>Actividad</v>
          </cell>
          <cell r="D1424" t="str">
            <v>UND</v>
          </cell>
          <cell r="E1424">
            <v>313096</v>
          </cell>
        </row>
        <row r="1425">
          <cell r="A1425" t="str">
            <v>013.049</v>
          </cell>
          <cell r="B1425" t="str">
            <v>SUMINISTRO, TRANSPORTE E INSTALACION BARRA DE SEGURIDAD DOBLE EN ACERO INOXIDABLE SATINADO CON TORNILLOS ESCONDIDOS PARA INSTALAR EN SANITARIO SIN TANQUE MARCA A&amp;A REF 8-AA-808</v>
          </cell>
          <cell r="C1425" t="str">
            <v>Actividad</v>
          </cell>
          <cell r="D1425" t="str">
            <v>UND</v>
          </cell>
          <cell r="E1425">
            <v>491985</v>
          </cell>
        </row>
        <row r="1426">
          <cell r="A1426" t="str">
            <v>013.050</v>
          </cell>
          <cell r="B1426" t="str">
            <v>SUMINISTRO, TRANSPORTE E INSTALACION CERAMICA PARED  PLANA BLANCA 30X60 TIPO CM. TIPO CORONA O SIMILAR. COLOR BLANCO  (INCLUYE BOQUILLA.)</v>
          </cell>
          <cell r="C1426" t="str">
            <v>Actividad</v>
          </cell>
          <cell r="D1426" t="str">
            <v>M2</v>
          </cell>
          <cell r="E1426">
            <v>101610</v>
          </cell>
        </row>
        <row r="1427">
          <cell r="A1427" t="str">
            <v>013.052</v>
          </cell>
          <cell r="B1427" t="str">
            <v>SUMINISTRO, TRANSPORTE E INSTALACION CERAMICA PARED BOTICCINO SAND TIPO ALFA O SIMILAR. COLOR  INSTALADO A 90° (INCLUYE BOQUILLA COLOR Y WIN). INCLUYE MORTERO DE PEGA Y/O NIVELACIÓN.</v>
          </cell>
          <cell r="C1427" t="str">
            <v>Actividad</v>
          </cell>
          <cell r="D1427" t="str">
            <v>M2</v>
          </cell>
          <cell r="E1427">
            <v>103925</v>
          </cell>
        </row>
        <row r="1428">
          <cell r="A1428" t="str">
            <v>013.053</v>
          </cell>
          <cell r="B1428" t="str">
            <v>SUMINISTRO, TRANSPORTE E INSTALACION CERAMICA PARED IMPORTADA NEVADA BLANCA BR TIPO ALFA O SIMILAR. COLOR  INSTALADO A 90° (INCLUYE BOQUILLA COLOR Y WIN). INCLUYE MORTERO DE PEGA Y/O NIVELACIÓN</v>
          </cell>
          <cell r="C1428" t="str">
            <v>Actividad</v>
          </cell>
          <cell r="D1428" t="str">
            <v>M2</v>
          </cell>
          <cell r="E1428">
            <v>123356</v>
          </cell>
        </row>
        <row r="1429">
          <cell r="A1429" t="str">
            <v>013.054</v>
          </cell>
          <cell r="B1429" t="str">
            <v>SUMINISTRO, TRANSPORTE E INSTALACION CERAMICA PARED  EGEO BLANCO TIPO CORONA O SIMILAR. COLOR BLANCO  (INCLUYE BOQUILLA). INCLUYE MORTERO DE PEGA Y/O NIVELACIÓN.</v>
          </cell>
          <cell r="C1429" t="str">
            <v>Actividad</v>
          </cell>
          <cell r="D1429" t="str">
            <v>M2</v>
          </cell>
          <cell r="E1429">
            <v>94592</v>
          </cell>
        </row>
        <row r="1430">
          <cell r="A1430" t="str">
            <v>013.055</v>
          </cell>
          <cell r="B1430" t="str">
            <v>SUMINISTRO, TRANSPORTE E INSTALACION CENEFA PRECORTADO OXIDO 10*30,5-1.  -   TIPO ALFA O SIMILAR.</v>
          </cell>
          <cell r="C1430" t="str">
            <v>Actividad</v>
          </cell>
          <cell r="D1430" t="str">
            <v>ML</v>
          </cell>
          <cell r="E1430">
            <v>111467</v>
          </cell>
        </row>
        <row r="1431">
          <cell r="A1431" t="str">
            <v>013.056</v>
          </cell>
          <cell r="B1431" t="str">
            <v>SUMINISTRO, TRANSPORTE E INSTALACION CENEFA PRECORTADO ROJO 10*30,5-1.  -   TIPO ALFA O SIMILAR.</v>
          </cell>
          <cell r="C1431" t="str">
            <v>Actividad</v>
          </cell>
          <cell r="D1431" t="str">
            <v>ML</v>
          </cell>
          <cell r="E1431">
            <v>108099</v>
          </cell>
        </row>
        <row r="1432">
          <cell r="A1432" t="str">
            <v>013.059</v>
          </cell>
          <cell r="B1432" t="str">
            <v>SUMINISTRO, TRANSPORTE E INSTALACION INCRUSTACIONES PORCELANA - JUEGO INCRUSTACIONES X  4UND  -1 O TIPO CORONA O SIMILAR. (JABONERA LAVAMANOS, 2 GANCHOS, CEPILLERA, JABONERA DUCHA Y TOALLERO).</v>
          </cell>
          <cell r="C1432" t="str">
            <v>Actividad</v>
          </cell>
          <cell r="D1432" t="str">
            <v>UND</v>
          </cell>
          <cell r="E1432">
            <v>167352</v>
          </cell>
        </row>
        <row r="1433">
          <cell r="A1433" t="str">
            <v>013.060</v>
          </cell>
          <cell r="B1433" t="str">
            <v xml:space="preserve">SUMINISTRO, TRANSPORTE E INSTALACION LLAVE TERMINAL MANGUERA 1/2"  </v>
          </cell>
          <cell r="C1433" t="str">
            <v>Actividad</v>
          </cell>
          <cell r="D1433" t="str">
            <v>UND</v>
          </cell>
          <cell r="E1433">
            <v>48332</v>
          </cell>
        </row>
        <row r="1434">
          <cell r="A1434" t="str">
            <v>013.061</v>
          </cell>
          <cell r="B1434" t="str">
            <v>SUMINISTRO E INSTALACIÓN DE GRIFERIA LAVADERO PISCIS PARED SENCILLA</v>
          </cell>
          <cell r="C1434" t="str">
            <v>Actividad</v>
          </cell>
          <cell r="D1434" t="str">
            <v>UND</v>
          </cell>
          <cell r="E1434">
            <v>165650</v>
          </cell>
        </row>
        <row r="1435">
          <cell r="A1435" t="str">
            <v>013.062</v>
          </cell>
          <cell r="B1435" t="str">
            <v>SUMINISTRO, TRANSPORTE E INSTALACION MESON EN GRANITO NEGRO SAN GABRIL ANCHO:0.60 M.  (INSTALADO SOBRE MUEBLE BAJO  PULIDO Y BRILLADO). INCLUYE SALPICADERO, FALDÓN, SELLO Y PERFORACIÓN PARA POCETA.</v>
          </cell>
          <cell r="C1435" t="str">
            <v>Actividad</v>
          </cell>
          <cell r="D1435" t="str">
            <v>ML</v>
          </cell>
          <cell r="E1435">
            <v>634640</v>
          </cell>
        </row>
        <row r="1436">
          <cell r="A1436" t="str">
            <v>013.063</v>
          </cell>
          <cell r="B1436" t="str">
            <v>SUMINISTRO, TRANSPORTE E INSTALACION MESON EN GRANITO NEGRO SAN GABRIL ANCHO:0.60 M.  (INSTALADO EN SOPORTES METÁLICOS,  PULIDO Y BRILLADO). INCLUYE SALPICADERO, FALDÓN, SELLO Y PERFORACIÓN PARA POCETA.</v>
          </cell>
          <cell r="C1436" t="str">
            <v>Actividad</v>
          </cell>
          <cell r="D1436" t="str">
            <v>ML</v>
          </cell>
          <cell r="E1436">
            <v>713449</v>
          </cell>
        </row>
        <row r="1437">
          <cell r="A1437" t="str">
            <v>013.064</v>
          </cell>
          <cell r="B1437" t="str">
            <v>SUMINISTRO, TRANSPORTE E INSTALACION MESON EN GRANITO NEGRO SAN GABRIL ANCHO:0.40 M.  (INSTALADO EN SOPORTES METÁLICOS,  PULIDO Y BRILLADO). INCLUYE SALPICADERO, FALDÓN, SELLO Y PERFORACIÓN PARA POCETA.</v>
          </cell>
          <cell r="C1437" t="str">
            <v>Actividad</v>
          </cell>
          <cell r="D1437" t="str">
            <v>ML</v>
          </cell>
          <cell r="E1437">
            <v>613449</v>
          </cell>
        </row>
        <row r="1438">
          <cell r="A1438" t="str">
            <v>013.065</v>
          </cell>
          <cell r="B1438" t="str">
            <v>SUMINISTRO, TRANSPORTE E INSTALACION MESON EN QUARZTONE BLANCO POLAR 1,00X0,50M</v>
          </cell>
          <cell r="C1438" t="str">
            <v>Actividad</v>
          </cell>
          <cell r="D1438" t="str">
            <v>ML</v>
          </cell>
          <cell r="E1438">
            <v>586840</v>
          </cell>
        </row>
        <row r="1439">
          <cell r="A1439" t="str">
            <v>013.066</v>
          </cell>
          <cell r="B1439" t="str">
            <v>SUMINISTRO, TRANSPORTE E INSTALACION DE GRIFERIA Y SIFON PARA LAVAPLATOS SENCILLO TIPO GRIVAL O SIMILAR (INCLUYE ACOPLES, LLAVE DE PASO, REJILLA Y DEMAS ELEMENTOS NECESARIOS PARA SU CORRECTA INSTALACIÓN</v>
          </cell>
          <cell r="C1439" t="str">
            <v>Actividad</v>
          </cell>
          <cell r="D1439" t="str">
            <v>UND</v>
          </cell>
          <cell r="E1439">
            <v>190458</v>
          </cell>
        </row>
        <row r="1440">
          <cell r="A1440" t="str">
            <v>014</v>
          </cell>
          <cell r="B1440" t="str">
            <v>VIDRIOS Y ESPEJOS</v>
          </cell>
          <cell r="C1440" t="str">
            <v>Capitulo</v>
          </cell>
          <cell r="E1440" t="str">
            <v>--</v>
          </cell>
        </row>
        <row r="1441">
          <cell r="A1441" t="str">
            <v>014.001</v>
          </cell>
          <cell r="B1441" t="str">
            <v>SUMINISTRO, TRANSPORTE E INSTALACION  ESPEJO  4 MM. FLOTADO BISELADO Y SIN MARCO. (INCLUYE LOS ELEMENTOS DE FIJACIÓN AL MURO).</v>
          </cell>
          <cell r="C1441" t="str">
            <v>Actividad</v>
          </cell>
          <cell r="D1441" t="str">
            <v>M2</v>
          </cell>
          <cell r="E1441">
            <v>171869</v>
          </cell>
        </row>
        <row r="1442">
          <cell r="A1442" t="str">
            <v>014.002</v>
          </cell>
          <cell r="B1442" t="str">
            <v>SUMINISTRO, TRANSPORTE E INSTALACION  ESPEJO  6 MM. FLOTADO BISELADO Y SIN MARCO. (INCLUYE LOS ELEMENTOS DE FIJACIÓN AL MURO).</v>
          </cell>
          <cell r="C1442" t="str">
            <v>Actividad</v>
          </cell>
          <cell r="D1442" t="str">
            <v>M2</v>
          </cell>
          <cell r="E1442">
            <v>190551</v>
          </cell>
        </row>
        <row r="1443">
          <cell r="A1443" t="str">
            <v>014.003</v>
          </cell>
          <cell r="B1443" t="str">
            <v>REINSTALACIÓN DE VIDRIO TRASLUCIDO 4 MM</v>
          </cell>
          <cell r="C1443" t="str">
            <v>Actividad</v>
          </cell>
          <cell r="D1443" t="str">
            <v>M2</v>
          </cell>
          <cell r="E1443">
            <v>9545</v>
          </cell>
        </row>
        <row r="1444">
          <cell r="A1444" t="str">
            <v>014.004</v>
          </cell>
          <cell r="B1444" t="str">
            <v>SUMINISTRO, TRANSPORTE E INSTALACION DE ESPEJO 5MM CON MEDIDAS DE 1,80 X 0,60 INCLUYE MARCO EN MADECOR DE 15MM TIPO PIZANO CON UN ANCHO DE 0,08M</v>
          </cell>
          <cell r="C1444" t="str">
            <v>Actividad</v>
          </cell>
          <cell r="D1444" t="str">
            <v>UND</v>
          </cell>
          <cell r="E1444">
            <v>800000</v>
          </cell>
        </row>
        <row r="1445">
          <cell r="A1445" t="str">
            <v>015</v>
          </cell>
          <cell r="B1445" t="str">
            <v>APARATOS SANITARIOS</v>
          </cell>
          <cell r="C1445" t="str">
            <v>Capitulo</v>
          </cell>
          <cell r="E1445" t="str">
            <v>--</v>
          </cell>
        </row>
        <row r="1446">
          <cell r="A1446" t="str">
            <v>015.001</v>
          </cell>
          <cell r="B1446" t="str">
            <v>SUMINISTRO, TRANSPORTE E INSTALACION COMBO TIPO LAGUNA BALTA BLANCO SIN PEDESTAL CORONA O SIMILAR. (INCLUYE SANITARIO CON TAPA Y TANQUE, LAVAMANOS DE COLGAR CON SIFÓN BOTELLA Y DESAGUE SENCILLO, GRIFERÍA, GRAPAS, ACCESORIOS DE CONEXIÓN E INSTALACIÓN.)</v>
          </cell>
          <cell r="C1446" t="str">
            <v>Actividad</v>
          </cell>
          <cell r="D1446" t="str">
            <v>UND</v>
          </cell>
          <cell r="E1446">
            <v>599136</v>
          </cell>
        </row>
        <row r="1447">
          <cell r="A1447" t="str">
            <v>015.002</v>
          </cell>
          <cell r="B1447" t="str">
            <v>SUMINISTRO, TRANSPORTE E INSTALACION COMBO TIPO LAGUNA BALTA BLANCO CON PEDESTAL CORONA O SIMILAR. (INCLUYE SANITARIO CON TAPA Y TANQUE, LAVAMANOS DE PEDESTAL CON SIFÓN BOTELLA Y DESAGUE SENCILLO, GRIFERÍA, GRAPAS, ACCESORIOS DE CONEXIÓN E INSTALACIÓN.)</v>
          </cell>
          <cell r="C1447" t="str">
            <v>Actividad</v>
          </cell>
          <cell r="D1447" t="str">
            <v>UND</v>
          </cell>
          <cell r="E1447">
            <v>651201</v>
          </cell>
        </row>
        <row r="1448">
          <cell r="A1448" t="str">
            <v>015.003</v>
          </cell>
          <cell r="B1448" t="str">
            <v>SUMINISTRO, TRANSPORTE E INSTALACION SANITARIO LAGUNA COLOR BLANCO CORONA O SIMILAR. CONJUNTO SANITARIO QUE INCLUYE SANITARIO, TAPA, TANQUE, ACCESORIOS DE CONEXIÓN E INSTALACIÓN.</v>
          </cell>
          <cell r="C1448" t="str">
            <v>Actividad</v>
          </cell>
          <cell r="D1448" t="str">
            <v>UND</v>
          </cell>
          <cell r="E1448">
            <v>360629</v>
          </cell>
        </row>
        <row r="1449">
          <cell r="A1449" t="str">
            <v>015.004</v>
          </cell>
          <cell r="B1449" t="str">
            <v>SUMINISTRO, TRANSPORTE E INSTALACION SANITARIO MONTECARLO ELONGADO BLANCO CORONA O SIMILAR. (CONJUNTO SANITARIO QUE INCLUYE SANITARIO, TAPA, ACCESORIOS DE CONEXIÓN E INSTALACIÓN.)</v>
          </cell>
          <cell r="C1449" t="str">
            <v>Actividad</v>
          </cell>
          <cell r="D1449" t="str">
            <v>UND</v>
          </cell>
          <cell r="E1449">
            <v>848697</v>
          </cell>
        </row>
        <row r="1450">
          <cell r="A1450" t="str">
            <v>015.006</v>
          </cell>
          <cell r="B1450" t="str">
            <v>SUMINISTRO, TRANSPORTE E INSTALACION SANITARIO INSTITUCIONAL BAJO CONSUMO ENTRADA POSTERIOR GRIFERIA ANTIVANDALICA. TAZA BÁLTICA CORONA O SIMILAR. CUMPLE MOVILIDAD REDUCIDA</v>
          </cell>
          <cell r="C1450" t="str">
            <v>Actividad</v>
          </cell>
          <cell r="D1450" t="str">
            <v>UND</v>
          </cell>
          <cell r="E1450">
            <v>1565002</v>
          </cell>
        </row>
        <row r="1451">
          <cell r="A1451" t="str">
            <v>015.007</v>
          </cell>
          <cell r="B1451" t="str">
            <v>SUMINISTRO, TRANSPORTE E INSTALACION SANITARIO TIPO ERIE  DE COLGAR BAJO CONSUMO TIPO CON GRIFERIA PUSH ANTIVANDÁLICO COLOR BLANCO, COLGADO AL MURO CON SIFÓN OCULTO CORONA O SIMILAR, CORONA O SIMILAR. INCLUYE GRIFERIA.</v>
          </cell>
          <cell r="C1451" t="str">
            <v>Actividad</v>
          </cell>
          <cell r="D1451" t="str">
            <v>UND</v>
          </cell>
          <cell r="E1451">
            <v>2115613</v>
          </cell>
        </row>
        <row r="1452">
          <cell r="A1452" t="str">
            <v>015.008</v>
          </cell>
          <cell r="B1452" t="str">
            <v>SUMINISTRO, TRANSPORTE E INSTALACION SANITARIO PARA DISCAPACITADO ELONGADO COLOR BLANCO LINEA ADRIÁTICA TIPO CORONA O SIMILAR DE CONEXIÓN POR ENCIMA REF. 21 AA 1318 CON VÁLVULA ANTIVANDÁLICA DE DESCARGA CON PALANCA PARA MINUSVALIDO + ESCUDO ANTIVANDÁLICO</v>
          </cell>
          <cell r="C1452" t="str">
            <v>Actividad</v>
          </cell>
          <cell r="D1452" t="str">
            <v>UND</v>
          </cell>
          <cell r="E1452">
            <v>2127776</v>
          </cell>
        </row>
        <row r="1453">
          <cell r="A1453" t="str">
            <v>015.010</v>
          </cell>
          <cell r="B1453" t="str">
            <v>SUMINISTRO, TRANSPORTE E INSTALACION ORINAL MEDIANO DE COLGAR EN PORCELANA COLOR BLANCO TIPO CORONA O SIMILAR CON VÁLVULA ANTIVÁNDALICA DE EMPOTRAR</v>
          </cell>
          <cell r="C1453" t="str">
            <v>Actividad</v>
          </cell>
          <cell r="D1453" t="str">
            <v>UND</v>
          </cell>
          <cell r="E1453">
            <v>901362</v>
          </cell>
        </row>
        <row r="1454">
          <cell r="A1454" t="str">
            <v>015.012</v>
          </cell>
          <cell r="B1454" t="str">
            <v>SUMINISTRO, TRANSPORTE E INSTALACION LAVAMANOS SOBREPONER LINEA STILO COLOR BLANCO TIPO CORONA REF. 072591001 O SIMILAR (INCLUYE CONJUNTO GRIFERIA  DESAGÜE AUTOMATICO, SIFÓN BOTELLA, ACOPLE).</v>
          </cell>
          <cell r="C1454" t="str">
            <v>Actividad</v>
          </cell>
          <cell r="D1454" t="str">
            <v>UND</v>
          </cell>
          <cell r="E1454">
            <v>558778</v>
          </cell>
        </row>
        <row r="1455">
          <cell r="A1455" t="str">
            <v>015.013</v>
          </cell>
          <cell r="B1455" t="str">
            <v>SUMINISTRO, TRANSPORTE E INSTALACION LAVAMANOS SOBREPONER LINEA MARSELLA COLOR BLANCO CORONA O SIMILAR. (INCLUYE GRIFERIA, DESAGÜE AUTOMATICO, SIFÓN BOTELLA, ACOPLE).</v>
          </cell>
          <cell r="C1455" t="str">
            <v>Actividad</v>
          </cell>
          <cell r="D1455" t="str">
            <v>UND</v>
          </cell>
          <cell r="E1455">
            <v>484878</v>
          </cell>
        </row>
        <row r="1456">
          <cell r="A1456" t="str">
            <v>015.014</v>
          </cell>
          <cell r="B1456" t="str">
            <v>SUMINISTRO, TRANSPORTE E INSTALACION GRIFERIA MEZCLADOR LAVAMANOS 8" TIPO GRIVAL O SIMILAR. (INCLUYE DESAGUE, SIFÓN, GRAPAS E INSTALACIÓN).</v>
          </cell>
          <cell r="C1456" t="str">
            <v>Actividad</v>
          </cell>
          <cell r="D1456" t="str">
            <v>UND</v>
          </cell>
          <cell r="E1456">
            <v>188892</v>
          </cell>
        </row>
        <row r="1457">
          <cell r="A1457" t="str">
            <v>015.015</v>
          </cell>
          <cell r="B1457" t="str">
            <v>SUMINISTRO, TRANSPORTE E INSTALACION DUCHA SENCILLA GALAXIA REF. 50430001 TIPO GRIVAL O SIMILAR. (INCLUYE REGADERA E INSTALACIÓN).</v>
          </cell>
          <cell r="C1457" t="str">
            <v>Actividad</v>
          </cell>
          <cell r="D1457" t="str">
            <v>UND</v>
          </cell>
          <cell r="E1457">
            <v>105876</v>
          </cell>
        </row>
        <row r="1458">
          <cell r="A1458" t="str">
            <v>015.016</v>
          </cell>
          <cell r="B1458" t="str">
            <v>SUMINISTRO, TRANSPORTE E INSTALACION DUCHA MEZCLADORA CROMADA 8" GALAXIA  SIN SALIDA BAÑERA REF. 50400001 TIPO GRIVAL O SIMILAR. (INCLUYE ACCESORIOS E INSTALACIÓN).</v>
          </cell>
          <cell r="C1458" t="str">
            <v>Actividad</v>
          </cell>
          <cell r="D1458" t="str">
            <v>UND</v>
          </cell>
          <cell r="E1458">
            <v>200599</v>
          </cell>
        </row>
        <row r="1459">
          <cell r="A1459" t="str">
            <v>015.018</v>
          </cell>
          <cell r="B1459" t="str">
            <v>SUMINISTRO, TRANSPORTE E INSTALACION ORINAL TIPO GOTTA BAJO CONSUMO 0,5 LPF SIFON OCULTO , COLOR BLANCO TIPO PUSH ANTIVANDALICO MARCA CORONA.</v>
          </cell>
          <cell r="C1459" t="str">
            <v>Actividad</v>
          </cell>
          <cell r="D1459" t="str">
            <v>UND</v>
          </cell>
          <cell r="E1459">
            <v>989216</v>
          </cell>
        </row>
        <row r="1460">
          <cell r="A1460" t="str">
            <v>015.019</v>
          </cell>
          <cell r="B1460" t="str">
            <v>SUMINISTRO, TRANSPORTE E INSTALACION LAVAMANOS NOVARA DE SOBREPONER (INCLUYE DESAGÜE AUTOMATICO, SIFÓN BOTELLA, GRAPAS 2 UND, ACOPLE).</v>
          </cell>
          <cell r="C1460" t="str">
            <v>Actividad</v>
          </cell>
          <cell r="D1460" t="str">
            <v>UND</v>
          </cell>
          <cell r="E1460">
            <v>340416</v>
          </cell>
        </row>
        <row r="1461">
          <cell r="A1461" t="str">
            <v>015.020</v>
          </cell>
          <cell r="B1461" t="str">
            <v>SUMINISTRO, TRANSPORTE E INSTALACION LAVAMANOS SPACE TIPO PUSH COLOR BLANCO CORONA  O SIMILAR. (INCLUYE DESAGÜE AUTOMATICO, SIFÓN BOTELLA, GRAPAS 2 UND, ACOPLE).</v>
          </cell>
          <cell r="C1461" t="str">
            <v>Actividad</v>
          </cell>
          <cell r="D1461" t="str">
            <v>UND</v>
          </cell>
          <cell r="E1461">
            <v>343876</v>
          </cell>
        </row>
        <row r="1462">
          <cell r="A1462" t="str">
            <v>015.021</v>
          </cell>
          <cell r="B1462" t="str">
            <v>SUMINISTRO, TRANSPORTE E INSTALACION GRIFERÍA LAVAMANOS ANTIVANDÁLICO CON PICO EXPUESTO REF:701310001 CORONA O SIMILAR</v>
          </cell>
          <cell r="C1462" t="str">
            <v>Actividad</v>
          </cell>
          <cell r="D1462" t="str">
            <v>UND</v>
          </cell>
          <cell r="E1462">
            <v>581815</v>
          </cell>
        </row>
        <row r="1463">
          <cell r="A1463" t="str">
            <v>015.023</v>
          </cell>
          <cell r="B1463" t="str">
            <v xml:space="preserve">SUMINISTRO, TRANSPORTE E INSTALACION LAVAMANOS SOBREPONER LINEA MANANTIAL DUO COLOR BLANCO REF. 07411100K TIPO CORONA O SIMILAR (INCLUYE SIFON BOTELLA, DESAGUE SENCILLO Y ACCESORIOS DE CONEXIÓN E INSTALACION) A TODO COSTO </v>
          </cell>
          <cell r="C1463" t="str">
            <v>Actividad</v>
          </cell>
          <cell r="D1463" t="str">
            <v>UND</v>
          </cell>
          <cell r="E1463">
            <v>453882</v>
          </cell>
        </row>
        <row r="1464">
          <cell r="A1464" t="str">
            <v>015.024</v>
          </cell>
          <cell r="B1464" t="str">
            <v>SUMINISTRO, TRANSPORTE E INSTALACION DUCHA ANTIVANDÁLICA CON REGADERA TUBULAR REF: 754000001 CORONA O SIMILAR</v>
          </cell>
          <cell r="C1464" t="str">
            <v>Actividad</v>
          </cell>
          <cell r="D1464" t="str">
            <v>UND</v>
          </cell>
          <cell r="E1464">
            <v>293044</v>
          </cell>
        </row>
        <row r="1465">
          <cell r="A1465" t="str">
            <v>015.025</v>
          </cell>
          <cell r="B1465" t="str">
            <v>SUMINISTRO TRANSPORTE E INSTALACION DE LAVAMANOS EN ACERO INOXIDABLE CON PUSH DE RODILLA</v>
          </cell>
          <cell r="C1465" t="str">
            <v>Actividad</v>
          </cell>
          <cell r="D1465" t="str">
            <v>UND</v>
          </cell>
          <cell r="E1465">
            <v>1470571</v>
          </cell>
        </row>
        <row r="1466">
          <cell r="A1466" t="str">
            <v>015.026</v>
          </cell>
          <cell r="B1466" t="str">
            <v>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v>
          </cell>
          <cell r="C1466" t="str">
            <v>Actividad</v>
          </cell>
          <cell r="D1466" t="str">
            <v>UND</v>
          </cell>
          <cell r="E1466">
            <v>3005862</v>
          </cell>
        </row>
        <row r="1467">
          <cell r="A1467" t="str">
            <v>015.027</v>
          </cell>
          <cell r="B1467" t="str">
            <v>SUMINISTRO, TRANSPORTE E INSTALACIÓN DE DUCHA TIPO TELÉFONO, CROMADA, MANGUERA L=1.5 M. INCLUYE RETIRO DE GRIFERÍA EXISTENTE</v>
          </cell>
          <cell r="C1467" t="str">
            <v>Actividad</v>
          </cell>
          <cell r="D1467" t="str">
            <v>UND</v>
          </cell>
          <cell r="E1467">
            <v>112280</v>
          </cell>
        </row>
        <row r="1468">
          <cell r="A1468" t="str">
            <v>015.028</v>
          </cell>
          <cell r="B1468" t="str">
            <v>SUMINISTRO, TRANSPORTE E INSTALACION GRIFERÍA LAVAMANOS ECONOMIZADORA DE SENSOR PAMO O SIMILAR</v>
          </cell>
          <cell r="C1468" t="str">
            <v>Actividad</v>
          </cell>
          <cell r="D1468" t="str">
            <v>UND</v>
          </cell>
          <cell r="E1468">
            <v>686287</v>
          </cell>
        </row>
        <row r="1469">
          <cell r="A1469" t="str">
            <v>015.029</v>
          </cell>
          <cell r="B1469" t="str">
            <v>SUMINISTRO, TRANSPORTE E INSTALACION LAVAMANOS AQUAJET FRENTE CONCAVO (INCLUYE GRIFERIA TIO PUSH, DESAGÜE AUTOMATICO, SIFÓN BOTELLA, GRAPAS 2 UND, ACOPLE).</v>
          </cell>
          <cell r="C1469" t="str">
            <v>Actividad</v>
          </cell>
          <cell r="D1469" t="str">
            <v>UND</v>
          </cell>
          <cell r="E1469">
            <v>896828</v>
          </cell>
        </row>
        <row r="1470">
          <cell r="A1470" t="str">
            <v>015.030</v>
          </cell>
          <cell r="B1470" t="str">
            <v>SUMINISTRO, TRANSPORTE E INSTALACION DE REPUESTO DE ASIENTO PARA SANITARIO INSTITUCIONAL FORTE CORONA O SIMILAR. (INC. DESMONTE DE ASIENTO EXISTENTE)</v>
          </cell>
          <cell r="C1470" t="str">
            <v>Actividad</v>
          </cell>
          <cell r="D1470" t="str">
            <v>UND</v>
          </cell>
          <cell r="E1470">
            <v>200130</v>
          </cell>
        </row>
        <row r="1471">
          <cell r="A1471" t="str">
            <v>015.031</v>
          </cell>
          <cell r="B1471" t="str">
            <v>SUMINISTRO, TRANSPORTE E INSTALACION LAVAMANOS DE SOBREPONER RECTANGULAR, CERAMICO BLANCO CON ACCESORIOS (INCLUYE CONJUNTO GRIFERIA  DESAGÜE AUTOMATICO, SIFÓN BOTELLA, ACOPLE).</v>
          </cell>
          <cell r="C1471" t="str">
            <v>Actividad</v>
          </cell>
          <cell r="D1471" t="str">
            <v>UND</v>
          </cell>
          <cell r="E1471">
            <v>732358</v>
          </cell>
        </row>
        <row r="1472">
          <cell r="A1472" t="str">
            <v>015.032</v>
          </cell>
          <cell r="B1472" t="str">
            <v>SUMINISTRO, TRANSPORTE E INSTALACION GRIFERIA DUCHA MEZCLADORA DE 8" METALICA ACABADO COLOR CROMADO CON REGADEROA CUADRADA DE 21,5 CM. (INCLUYE REGADERA E INSTALACIÓN).</v>
          </cell>
          <cell r="C1472" t="str">
            <v>Actividad</v>
          </cell>
          <cell r="D1472" t="str">
            <v>UND</v>
          </cell>
          <cell r="E1472">
            <v>483311</v>
          </cell>
        </row>
        <row r="1473">
          <cell r="A1473" t="str">
            <v>016</v>
          </cell>
          <cell r="B1473" t="str">
            <v>CARPINTERIA EN MADERA</v>
          </cell>
          <cell r="C1473" t="str">
            <v>Capitulo</v>
          </cell>
          <cell r="E1473" t="str">
            <v>--</v>
          </cell>
        </row>
        <row r="1474">
          <cell r="A1474" t="str">
            <v>016.001</v>
          </cell>
          <cell r="B1474" t="str">
            <v>SUMINISTRO, TRANSPORTE E INSTALACION PUERTA ENTAMBORADA EN LAMINA TRIPLEX OKUME - TIPO PIZANO OKUMÉ O SIMILAR. ANCHO: 0,51 A 0,75 M. ALTO: 1,80 A 2,40 M. HOJA LISA CON MARQUETE CAPACANTO OKUMÉ. ACABADO: TINTILLA, SELLADOR (MÍNIMO 6 MANOS) Y LACA SEGÚN DISEÑO. (INCLUYE BISAGRAS).</v>
          </cell>
          <cell r="C1474" t="str">
            <v>Actividad</v>
          </cell>
          <cell r="D1474" t="str">
            <v>UND</v>
          </cell>
          <cell r="E1474">
            <v>740090</v>
          </cell>
        </row>
        <row r="1475">
          <cell r="A1475" t="str">
            <v>016.002</v>
          </cell>
          <cell r="B1475" t="str">
            <v>SUMINISTRO, TRANSPORTE E INSTALACION PUERTA ENTAMBORADA EN LAMINA TRIPLEX OKUME - TIPO PIZANO OKUMÉ O SIMILAR. ANCHO: 0,76 A 1,10 M. ALTO: 1,80 A 2,40 M. HOJA LISA CON MARQUETE CAPACANTO OKUMÉ. ACABADO: TINTILLA, SELLADOR (MÍNIMO 6 MANOS) Y LACA SEGÚN DISEÑO. (INCLUYE BISAGRAS).</v>
          </cell>
          <cell r="C1475" t="str">
            <v>Actividad</v>
          </cell>
          <cell r="D1475" t="str">
            <v>UND</v>
          </cell>
          <cell r="E1475">
            <v>921396</v>
          </cell>
        </row>
        <row r="1476">
          <cell r="A1476" t="str">
            <v>016.003</v>
          </cell>
          <cell r="B1476" t="str">
            <v>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v>
          </cell>
          <cell r="C1476" t="str">
            <v>Actividad</v>
          </cell>
          <cell r="D1476" t="str">
            <v>UND</v>
          </cell>
          <cell r="E1476">
            <v>766015</v>
          </cell>
        </row>
        <row r="1477">
          <cell r="A1477" t="str">
            <v>016.004</v>
          </cell>
          <cell r="B1477" t="str">
            <v>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v>
          </cell>
          <cell r="C1477" t="str">
            <v>Actividad</v>
          </cell>
          <cell r="D1477" t="str">
            <v>UND</v>
          </cell>
          <cell r="E1477">
            <v>947324</v>
          </cell>
        </row>
        <row r="1478">
          <cell r="A1478" t="str">
            <v>016.005</v>
          </cell>
          <cell r="B1478" t="str">
            <v>SUMINISTRO, TRANSPORTE E INSTALACION PUERTA ENTAMBORADA EN MADEFONDO - TIPO PIZANO ARQUITECTÓNICA O SIMILAR. ANCHO: 0,51 A 0,75 M. ALTO: 1,80 A 2,40 M. HOJA LISA CON MARQUETE EN CANTO DECORATIVO. ACABADO: SEGÚN PINTA SELECCIONADA DE CARTA COLORES MADECOR. (INCLUYE BISAGRAS).</v>
          </cell>
          <cell r="C1478" t="str">
            <v>Actividad</v>
          </cell>
          <cell r="D1478" t="str">
            <v>UND</v>
          </cell>
          <cell r="E1478">
            <v>300449</v>
          </cell>
        </row>
        <row r="1479">
          <cell r="A1479" t="str">
            <v>016.006</v>
          </cell>
          <cell r="B1479" t="str">
            <v>SUMINISTRO, TRANSPORTE E INSTALACION PUERTA ENTAMBORADA EN MADEFONDO - TIPO PIZANO ARQUITECTÓNICA O SIMILAR. ANCHO: 0,76 A 1,10 M. ALTO: 1,80 A 2,40 M. HOJA LISA CON MARQUETE EN CANTO DECORATIVO. ACABADO: SEGÚN PINTA SELECCIONADA DE CARTA COLORES MADECOR. (INCLUYE BISAGRAS).</v>
          </cell>
          <cell r="C1479" t="str">
            <v>Actividad</v>
          </cell>
          <cell r="D1479" t="str">
            <v>UND</v>
          </cell>
          <cell r="E1479">
            <v>354444</v>
          </cell>
        </row>
        <row r="1480">
          <cell r="A1480" t="str">
            <v>016.007</v>
          </cell>
          <cell r="B1480" t="str">
            <v>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v>
          </cell>
          <cell r="C1480" t="str">
            <v>Actividad</v>
          </cell>
          <cell r="D1480" t="str">
            <v>UND</v>
          </cell>
          <cell r="E1480">
            <v>326376</v>
          </cell>
        </row>
        <row r="1481">
          <cell r="A1481" t="str">
            <v>016.008</v>
          </cell>
          <cell r="B1481" t="str">
            <v>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v>
          </cell>
          <cell r="C1481" t="str">
            <v>Actividad</v>
          </cell>
          <cell r="D1481" t="str">
            <v>UND</v>
          </cell>
          <cell r="E1481">
            <v>380373</v>
          </cell>
        </row>
        <row r="1482">
          <cell r="A1482" t="str">
            <v>016.009</v>
          </cell>
          <cell r="B1482" t="str">
            <v>SUMINISTRO, TRANSPORTE E INSTALACION MARCO EN TABLEX ENCHAPADO OKUME - KIT DE MARKO CLASSICO TIPO PIZANO O SIMILAR. (2 LARGUEROS DE 2,40 M Y UN CABEZAL DE 1,20 M.) ANCHO MURO: 10 A 18 CM ANCHO PUERTA: 0,51 X 0,75 M. ACABADO: TINTILLA, SELLADOR (MÍNIMO 6 MANOS) Y LACA SEGÚN DISEÑO.</v>
          </cell>
          <cell r="C1482" t="str">
            <v>Actividad</v>
          </cell>
          <cell r="D1482" t="str">
            <v>UND</v>
          </cell>
          <cell r="E1482">
            <v>454912</v>
          </cell>
        </row>
        <row r="1483">
          <cell r="A1483" t="str">
            <v>016.010</v>
          </cell>
          <cell r="B1483" t="str">
            <v>SUMINISTRO, TRANSPORTE E INSTALACION MARCO EN TABLEX ENCHAPADO OKUME - KIT DE MARKO CLASSICO TIPO PIZANO O SIMILAR. (2 LARGUEROS DE 2,40 M Y UN CABEZAL DE 1,20 M.) ANCHO MURO: 10 A 18 CM ANCHO PUERTA: 0,76 X 1,10 M. ACABADO: TINTILLA, SELLADOR (MÍNIMO 6 MANOS) Y LACA SEGÚN DISEÑO</v>
          </cell>
          <cell r="C1483" t="str">
            <v>Actividad</v>
          </cell>
          <cell r="D1483" t="str">
            <v>UND</v>
          </cell>
          <cell r="E1483">
            <v>465056</v>
          </cell>
        </row>
        <row r="1484">
          <cell r="A1484" t="str">
            <v>016.011</v>
          </cell>
          <cell r="B1484" t="str">
            <v>SUMINISTRO, TRANSPORTE E INSTALACION MARCO EN MADERA CHINGALE SENCILLO - KIT DE MARKO MADERA TIPO PIZANO O SIMILAR. (2 LARGUEROS DE 2,40 M Y UN CABEZAL DE 1,20 M.) ANCHO MURO: 8 CM. ANCHO PUERTA: 0,51 X 0,75 M.  ACABADO: TINTILLA, SELLADOR (MÍNIMO 6 MANOS) Y LACA SEGÚN DISEÑO</v>
          </cell>
          <cell r="C1484" t="str">
            <v>Actividad</v>
          </cell>
          <cell r="D1484" t="str">
            <v>UND</v>
          </cell>
          <cell r="E1484">
            <v>271419</v>
          </cell>
        </row>
        <row r="1485">
          <cell r="A1485" t="str">
            <v>016.012</v>
          </cell>
          <cell r="B1485" t="str">
            <v>SUMINISTRO, TRANSPORTE E INSTALACION MARCO EN MADERA CHINGALE SENCILLO - KIT DE MARKO MADERA TIPO PIZANO O SIMILAR. (2 LARGUEROS DE 2,40 M Y UN CABEZAL DE 1,20 M.) ANCHO MURO: 8 CM. ANCHO PUERTA: 0,76 X 1,10 M.  ACABADO: TINTILLA, SELLADOR (MÍNIMO 6 MANOS) Y LACA SEGÚN DISEÑO</v>
          </cell>
          <cell r="C1485" t="str">
            <v>Actividad</v>
          </cell>
          <cell r="D1485" t="str">
            <v>UND</v>
          </cell>
          <cell r="E1485">
            <v>279694</v>
          </cell>
        </row>
        <row r="1486">
          <cell r="A1486" t="str">
            <v>016.013</v>
          </cell>
          <cell r="B1486" t="str">
            <v>SUMINISTRO, TRANSPORTE E INSTALACION MARCO EN MADECOR SENCILLO - KIT DE MARKO MADECOR TIPO PIZANO O SIMILAR. (2 LARGUEROS DE 2,40 M Y UN CABEZAL DE 1,20 M.) ANCHO MURO: 8 CM. ACABADO: SEGÚN PINTA SELECCIONADA DE CARTA COLORES MADECOR</v>
          </cell>
          <cell r="C1486" t="str">
            <v>Actividad</v>
          </cell>
          <cell r="D1486" t="str">
            <v>UND</v>
          </cell>
          <cell r="E1486">
            <v>231261</v>
          </cell>
        </row>
        <row r="1487">
          <cell r="A1487" t="str">
            <v>016.014</v>
          </cell>
          <cell r="B1487" t="str">
            <v>SUMINISTRO, TRANSPORTE E INSTALACION MARCO EN MADECOR SENCILLO - KIT DE MARKO MADECOR TIPO PIZANO O SIMILAR. (2 LARGUEROS DE 2,40 M Y UN CABEZAL DE 1,20 M.) ANCHO MURO: 10 A 18 CM.  ACABADO: SEGÚN PINTA SELECCIONADA DE CARTA COLORES MADECOR</v>
          </cell>
          <cell r="C1487" t="str">
            <v>Actividad</v>
          </cell>
          <cell r="D1487" t="str">
            <v>UND</v>
          </cell>
          <cell r="E1487">
            <v>270368</v>
          </cell>
        </row>
        <row r="1488">
          <cell r="A1488" t="str">
            <v>016.015</v>
          </cell>
          <cell r="B1488" t="str">
            <v>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v>
          </cell>
          <cell r="C1488" t="str">
            <v>Actividad</v>
          </cell>
          <cell r="D1488" t="str">
            <v>M2</v>
          </cell>
          <cell r="E1488">
            <v>1848060</v>
          </cell>
        </row>
        <row r="1489">
          <cell r="A1489" t="str">
            <v>016.016</v>
          </cell>
          <cell r="B1489" t="str">
            <v>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v>
          </cell>
          <cell r="C1489" t="str">
            <v>Actividad</v>
          </cell>
          <cell r="D1489" t="str">
            <v>M2</v>
          </cell>
          <cell r="E1489">
            <v>2520353</v>
          </cell>
        </row>
        <row r="1490">
          <cell r="A1490" t="str">
            <v>016.017</v>
          </cell>
          <cell r="B1490" t="str">
            <v>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1490" t="str">
            <v>Actividad</v>
          </cell>
          <cell r="D1490" t="str">
            <v>M2</v>
          </cell>
          <cell r="E1490">
            <v>507616</v>
          </cell>
        </row>
        <row r="1491">
          <cell r="A1491" t="str">
            <v>016.018</v>
          </cell>
          <cell r="B1491" t="str">
            <v>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1491" t="str">
            <v>Actividad</v>
          </cell>
          <cell r="D1491" t="str">
            <v>M2</v>
          </cell>
          <cell r="E1491">
            <v>872418</v>
          </cell>
        </row>
        <row r="1492">
          <cell r="A1492" t="str">
            <v>016.021</v>
          </cell>
          <cell r="B1492" t="str">
            <v>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v>
          </cell>
          <cell r="C1492" t="str">
            <v>Actividad</v>
          </cell>
          <cell r="D1492" t="str">
            <v>UND</v>
          </cell>
          <cell r="E1492">
            <v>1170190</v>
          </cell>
        </row>
        <row r="1493">
          <cell r="A1493" t="str">
            <v>016.022</v>
          </cell>
          <cell r="B1493" t="str">
            <v>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v>
          </cell>
          <cell r="C1493" t="str">
            <v>Actividad</v>
          </cell>
          <cell r="D1493" t="str">
            <v>M2</v>
          </cell>
          <cell r="E1493">
            <v>917945</v>
          </cell>
        </row>
        <row r="1494">
          <cell r="A1494" t="str">
            <v>016.023</v>
          </cell>
          <cell r="B1494" t="str">
            <v>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494" t="str">
            <v>Actividad</v>
          </cell>
          <cell r="D1494" t="str">
            <v>M2</v>
          </cell>
          <cell r="E1494">
            <v>507616</v>
          </cell>
        </row>
        <row r="1495">
          <cell r="A1495" t="str">
            <v>016.024</v>
          </cell>
          <cell r="B1495" t="str">
            <v>SUMINISTRO, TRANSPORTE E INSTALACIÓN ESTRUCTURA EN MADERA PARA CUBIERTA EN VIDRIO TRASLUCIDO 4 MM (SEGÚN DISEÑO)</v>
          </cell>
          <cell r="C1495" t="str">
            <v>Actividad</v>
          </cell>
          <cell r="D1495" t="str">
            <v>M2</v>
          </cell>
          <cell r="E1495">
            <v>453339</v>
          </cell>
        </row>
        <row r="1496">
          <cell r="A1496" t="str">
            <v>016.025</v>
          </cell>
          <cell r="B1496" t="str">
            <v>SUMINISTRO, TRANSPORTE E INSTALACION PASAMANOS EN MADERA TIPO CEDRO 2,5 X 18 X 300 CM  (INCLUYE ACCESORIOS DE INSTALACIÓN)</v>
          </cell>
          <cell r="C1496" t="str">
            <v>Actividad</v>
          </cell>
          <cell r="D1496" t="str">
            <v>ML</v>
          </cell>
          <cell r="E1496">
            <v>54943</v>
          </cell>
        </row>
        <row r="1497">
          <cell r="A1497" t="str">
            <v>016.026</v>
          </cell>
          <cell r="B1497" t="str">
            <v>SUMINISTRO, TRANSPORTE E INSTALACION PUERTA DE MADERA, ENTAMBORADA</v>
          </cell>
          <cell r="C1497" t="str">
            <v>Actividad</v>
          </cell>
          <cell r="D1497" t="str">
            <v>M2</v>
          </cell>
          <cell r="E1497">
            <v>429699</v>
          </cell>
        </row>
        <row r="1498">
          <cell r="A1498" t="str">
            <v>016.027</v>
          </cell>
          <cell r="B1498" t="str">
            <v>SUMINISTRO, TRANSPORTE E INSTALACION DE PISO EN TELERAS DE ALGARROBO</v>
          </cell>
          <cell r="C1498" t="str">
            <v>Actividad</v>
          </cell>
          <cell r="D1498" t="str">
            <v>M2</v>
          </cell>
          <cell r="E1498">
            <v>119759</v>
          </cell>
        </row>
        <row r="1499">
          <cell r="A1499" t="str">
            <v>016.028</v>
          </cell>
          <cell r="B1499" t="str">
            <v>HUELLA DE PELDAÑO MADERA ALGARROBO 0,2 M DE ESPESOR</v>
          </cell>
          <cell r="C1499" t="str">
            <v>Actividad</v>
          </cell>
          <cell r="D1499" t="str">
            <v>M</v>
          </cell>
          <cell r="E1499">
            <v>95741</v>
          </cell>
        </row>
        <row r="1500">
          <cell r="A1500" t="str">
            <v>016.029</v>
          </cell>
          <cell r="B1500" t="str">
            <v>SUMINISTRO TRANSPORTE E INSTALACIÓN DE ESCALERAS EN MADERA. TIPO CHANUL INCLUYE ACABADO, LACA SELLADORA, ESTRUCTURA METÁLICA, BARANDA  METÁLICA Y DEMÁS ELEMENTOS NECESARIOS.</v>
          </cell>
          <cell r="C1500" t="str">
            <v>Actividad</v>
          </cell>
          <cell r="D1500" t="str">
            <v>M2</v>
          </cell>
          <cell r="E1500">
            <v>347079</v>
          </cell>
        </row>
        <row r="1501">
          <cell r="A1501" t="str">
            <v>016.030</v>
          </cell>
          <cell r="B1501" t="str">
            <v>SUMINISTRO, TRANSPORTE E INSTALACION ESCRITORIO CON SUPERFICIE DE TRABAJO EN MADERA AGLOMERADA CON ACABADADO MELAMÍNICO EN TABLERO DE 36 MM CON CANTO RIGIDO AGLOMERADO COLOR POR DEFINIR. APOYOS EN PERFILERÍA METÁLICA RECTANGULAR DE 2"X1" CALIBRE 18 ACABADO EN PINTURA ELECTROSTÁTICA COLOR POR DEFINIR. ARCHIVADOR METÁLICO ACABADO PINTURA ELECTROSTÁTICA COLOR POR DEFINIR. L:1.50M L:1.10M A:0.55M H:0,75M.</v>
          </cell>
          <cell r="C1501" t="str">
            <v>Actividad</v>
          </cell>
          <cell r="D1501" t="str">
            <v>UND</v>
          </cell>
          <cell r="E1501">
            <v>1950000</v>
          </cell>
        </row>
        <row r="1502">
          <cell r="A1502" t="str">
            <v>016.031</v>
          </cell>
          <cell r="B1502" t="str">
            <v xml:space="preserve">SUMINISTRO, TRANSPORTE E INSTALACION ESCRITORIO CON SUPERFICIE DE TRABAJO EN MADERA AGLOMERADA CON ACABADADO MELAMÍNICO DE 36MM CANTO RIGIDO COLOR POR DEFINIR. APOYOS EN PERFILERÍA METÁLICA RECTANGULAR DE 2"X1" ACABADO EN PINTURA ELECTROSTÁTICA COLOR POR DEFINIR. 2 ARCHIVADORES METÁLICOS ACABADO PINTURA ELECTROSTÁTICA COLOR POR DEFINIR. L:1.50M L:1.50M A:0.55M H:0,75M. </v>
          </cell>
          <cell r="C1502" t="str">
            <v>Actividad</v>
          </cell>
          <cell r="D1502" t="str">
            <v>UND</v>
          </cell>
          <cell r="E1502">
            <v>2350000</v>
          </cell>
        </row>
        <row r="1503">
          <cell r="A1503" t="str">
            <v>016.032</v>
          </cell>
          <cell r="B1503" t="str">
            <v xml:space="preserve">SUMINISTRO, TRANSPORTE E INSTALACION MUEBLE DE RECEPCIÓN TIPO II CON SUPERFICIE DE TRABAJO EN MADERA AGLOMERADA CON ACABADADO MELAMÍNICO COLOR POR DEFINIR. APOYOS EN PERFILERÍA METÁLICA RECTANGULAR DE 2"X1" ACABADO EN PINTURA ELECTROSTÁTICA COLOR POR DEFINIR. ARCHIVADOR METÁLICO ACABADO PINTURA ELECTROSTÁTICA COLOR POR DEFINIR. L:1.63M L:1.10M A:0.55M H:0,95M. </v>
          </cell>
          <cell r="C1503" t="str">
            <v>Actividad</v>
          </cell>
          <cell r="D1503" t="str">
            <v>UND</v>
          </cell>
          <cell r="E1503">
            <v>3477500</v>
          </cell>
        </row>
        <row r="1504">
          <cell r="A1504" t="str">
            <v>016.033</v>
          </cell>
          <cell r="B1504" t="str">
            <v xml:space="preserve">SUMINISTRO, TRANSPORTE E INSTALACION MESA DE REUNIONES CON SUPERFICIE DE TRABAJO EN MADERA AGLOMERADA CON ACABADADO MELAMÍNICO COLOR POR DEFINIR. APOYOS EN PERFILERÍA METÁLICA RECTANGULAR DE 2"X1" ACABADO EN PINTURA ELECTROSTÁTICA COLOR POR DEFINIR. L:1.35M A:1.20M H:0,75M. </v>
          </cell>
          <cell r="C1504" t="str">
            <v>Actividad</v>
          </cell>
          <cell r="D1504" t="str">
            <v>UND</v>
          </cell>
          <cell r="E1504">
            <v>1854020</v>
          </cell>
        </row>
        <row r="1505">
          <cell r="A1505" t="str">
            <v>016.034</v>
          </cell>
          <cell r="B1505" t="str">
            <v>SUMINISTRO, TRANSPORTE E INSTALACION MESA CON SUPERFICIE DE TRABAJO EN MADERA AGLOMERADA CON ACABADADO MELAMÍNICO COLOR POR DEFINIR. APOYOS EN PERFILERÍA METÁLICA RECTANGULAR DE 2"X1" ACABADO EN PINTURA ELECTROSTÁTICA COLOR POR DEFINIR. L:1.35M A:0,60M H:0,75M.</v>
          </cell>
          <cell r="C1505" t="str">
            <v>Actividad</v>
          </cell>
          <cell r="D1505" t="str">
            <v>UND</v>
          </cell>
          <cell r="E1505">
            <v>1452000</v>
          </cell>
        </row>
        <row r="1506">
          <cell r="A1506" t="str">
            <v>016.035</v>
          </cell>
          <cell r="B1506" t="str">
            <v>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v>
          </cell>
          <cell r="C1506" t="str">
            <v>Actividad</v>
          </cell>
          <cell r="D1506" t="str">
            <v>UND</v>
          </cell>
          <cell r="E1506">
            <v>1925420</v>
          </cell>
        </row>
        <row r="1507">
          <cell r="A1507" t="str">
            <v>016.036</v>
          </cell>
          <cell r="B1507" t="str">
            <v>SUMINISTRO, TRANSPORTE E INSTALACION MUEBLE PARA LAVAMANOS DE SOBREPONER, ENTREPAÑOS Y CAJONES EN MADERA AGLOMERADA CON ACABADADO MELAMÍNICO COLOR POR DEFINIR. MESÓN EN CORIAN COLOR BLANCO. ACCESORIOS PARA DESCOLGAR EN PARED. MEDIDAS SEGÚN PLANO DE MOBILIARIO</v>
          </cell>
          <cell r="C1507" t="str">
            <v>Actividad</v>
          </cell>
          <cell r="D1507" t="str">
            <v>UND</v>
          </cell>
          <cell r="E1507">
            <v>1961900</v>
          </cell>
        </row>
        <row r="1508">
          <cell r="A1508" t="str">
            <v>016.037</v>
          </cell>
          <cell r="B1508" t="str">
            <v>SUMINISTRO, TRANSPORTE E INSTALACION DIVISIÓN PARA ESCRITORIO EN VIDRIO LAMINADO 3+3MM COLOR BLANCO ACABADO OPALIZADO</v>
          </cell>
          <cell r="C1508" t="str">
            <v>Actividad</v>
          </cell>
          <cell r="D1508" t="str">
            <v>UND</v>
          </cell>
          <cell r="E1508">
            <v>374850</v>
          </cell>
        </row>
        <row r="1509">
          <cell r="A1509" t="str">
            <v>016.038</v>
          </cell>
          <cell r="B1509" t="str">
            <v>SUMINISTRO, TRANSPORTE E INSTALACION  SILLA EJECUTIVA NIZA O SIMILAR ESP.ALTO PARA FUNCIONARIO</v>
          </cell>
          <cell r="C1509" t="str">
            <v>Actividad</v>
          </cell>
          <cell r="D1509" t="str">
            <v>UND</v>
          </cell>
          <cell r="E1509">
            <v>560490</v>
          </cell>
        </row>
        <row r="1510">
          <cell r="A1510" t="str">
            <v>016.039</v>
          </cell>
          <cell r="B1510" t="str">
            <v>SUMINISTRO, TRANSPORTE E INSTALACION  SILLA EJECUTIVA NAIROBI  O SIMILAR PARA JEFES</v>
          </cell>
          <cell r="C1510" t="str">
            <v>Actividad</v>
          </cell>
          <cell r="D1510" t="str">
            <v>UND</v>
          </cell>
          <cell r="E1510">
            <v>750890</v>
          </cell>
        </row>
        <row r="1511">
          <cell r="A1511" t="str">
            <v>016.040</v>
          </cell>
          <cell r="B1511" t="str">
            <v>SUMINISTRO, TRANSPORTE E INSTALACION  SILLA INTERLOCUTORA UCRANIA O SIMILAR PARA ATENCION JEFES</v>
          </cell>
          <cell r="C1511" t="str">
            <v>Actividad</v>
          </cell>
          <cell r="D1511" t="str">
            <v>UND</v>
          </cell>
          <cell r="E1511">
            <v>405790</v>
          </cell>
        </row>
        <row r="1512">
          <cell r="A1512" t="str">
            <v>016.041</v>
          </cell>
          <cell r="B1512" t="str">
            <v>SUMINISTRO, TRANSPORTE E INSTALACION  SILLA INTERLOCUTORA UCRANIA O SIMILAR PARA SALA REUNIONES</v>
          </cell>
          <cell r="C1512" t="str">
            <v>Actividad</v>
          </cell>
          <cell r="D1512" t="str">
            <v>UND</v>
          </cell>
          <cell r="E1512">
            <v>405790</v>
          </cell>
        </row>
        <row r="1513">
          <cell r="A1513" t="str">
            <v>016.042</v>
          </cell>
          <cell r="B1513" t="str">
            <v>SUMINISTRO, TRANSPORTE E INSTALACION  ARCHIVADOR RODANTE MANUAL. ESTANTES DE 2.00 MS (ALTO) X 0.90 MS (ANCHO) X 0.35 CMS (FONDO), FABRICADO EN LÁMINA COLD ROLLED CALIBRE 16 Y 22. PARALES FABRICADOS EN LÁMINA COLD ROLLED CALIBRE 16, SISTEMA DE GRADUACIÓN A TRAVÉS DE "UÑA", TERMINADO CON PINTURA ELECTROSTÁTICA COLOR GRIS TORNADO. SIETE (7) BANDEJAS O ENTREPAÑOS INCLUIDOS PISO Y TECHO, PARA UN TOTAL DE SEIS (6) ESPACIOS ÚTILES, FABRICADOS EN LÁMINA COLD ROLLED CALIBRE 22, CON PESTAÑA POSTERIOR DE 3 CMS, DOBLEZ FRONTAL DE 2,5 CMS, REFUERZO INFERIOR, TERMINADOS CON PINTURA ELECTROSTÁTICA COLOR GRIS TORNADO. CARROS MÓVILES Y FIJOS, FABRICADOS EN ÁNGULO, MONTADO SOBRE RUEDAS EN ACERO. PUERTA Y ACABADOS DOBLES Y SENCILLOS, FABRICADOS EN LÁMINA COLD ROLLED CALIBRE 22, TERMINADOS CON PINTURA ELECTROSTÁTICA COLORES A DEFINIR. . INCLUYE CERRADURA.</v>
          </cell>
          <cell r="C1513" t="str">
            <v>Actividad</v>
          </cell>
          <cell r="D1513" t="str">
            <v>UND</v>
          </cell>
          <cell r="E1513">
            <v>1874250</v>
          </cell>
        </row>
        <row r="1514">
          <cell r="A1514" t="str">
            <v>016.043</v>
          </cell>
          <cell r="B1514" t="str">
            <v xml:space="preserve">MANTENIMIENTO DE PISO EN MADERA INCLUYE RESANES Y LACADO DE PISO </v>
          </cell>
          <cell r="C1514" t="str">
            <v>Actividad</v>
          </cell>
          <cell r="D1514" t="str">
            <v>M2</v>
          </cell>
          <cell r="E1514">
            <v>87170</v>
          </cell>
        </row>
        <row r="1515">
          <cell r="A1515" t="str">
            <v>016.044</v>
          </cell>
          <cell r="B1515" t="str">
            <v>MANTENIMIENTO Y RESTAURACION DE ANTEPECHOS Y DINTEL SUPERIOR EN MADERA PARA VENTANAS</v>
          </cell>
          <cell r="C1515" t="str">
            <v>Actividad</v>
          </cell>
          <cell r="D1515" t="str">
            <v>ML</v>
          </cell>
          <cell r="E1515">
            <v>80000</v>
          </cell>
        </row>
        <row r="1516">
          <cell r="A1516" t="str">
            <v>016.045</v>
          </cell>
          <cell r="B1516" t="str">
            <v>SUMINISTRO, TRANSPORTE E INSTALACIÓN DE MADERA PARA ANTEPECHO INCLUYE DINTEL SUPERIOR EN MADERA PARA VENTANAS</v>
          </cell>
          <cell r="C1516" t="str">
            <v>Actividad</v>
          </cell>
          <cell r="D1516" t="str">
            <v>ML</v>
          </cell>
          <cell r="E1516">
            <v>121380</v>
          </cell>
        </row>
        <row r="1517">
          <cell r="A1517" t="str">
            <v>016.046</v>
          </cell>
          <cell r="B1517" t="str">
            <v>SUMINISTRO, TRANSPORTE E INSTALACION DE VESTIER DE DOS MODULOS A SABER: 
MODULO 1: MODULO DE ENTRE PAÑOS; PROFUNDIDAD 0,60M, LONGITUD 1,18M, MADECOR 15 MM TIPO PIZANO O SIMILAR. ACABADO: SEGÚN PINTA SELECCIONADA DE CARTA COLORES MADECOR. (INCLUYE UN CAJON PROFUNDIDAD 0,60M, LONGITUD 1,18M, ALTURA 0,8M, UBICADO A UNA ALTURA DE 0,90M, 4  ENTREPAÑOS PROFUNDIDAD 0,60M, LONGITUD 1,18M, EN LA PARTE SUPERIOR DEL CAJON, (SUMINISTRO DE HERRAJES, MANIJAS Y TODOS LOS ACCESORIOS NECESARIOS PARA GARANTIZAR UNA CORRECTA INSTALACIÓN).
MODULO 2: MODULO DE COLGAR, PROFUNDIDAD 0,60M, LONGITUD 1,18M, MADECOR 15 MM TIPO PIZANO O SIMILAR. ACABADO: SEGÚN PINTA SELECCIONADA DE CARTA COLORES MADECOR. (INCLUYE UN CAJON PROFUNDIDAD 0,60M, LONGITUD 1,18M, ALTURA 0,18M, UBICADO A UNA ALTURA DE 0,90M Y UNA BARRA PARA GANCHOS EN LA PARTE SUPERIOR, (SUMINISTRO DE HERRAJES, MANIJAS Y TODOS LOS ACCESORIOS NECESARIOS PARA GARANTIZAR UNA CORRECTA INSTALACIÓN).</v>
          </cell>
          <cell r="C1517" t="str">
            <v>Actividad</v>
          </cell>
          <cell r="D1517" t="str">
            <v>UND</v>
          </cell>
          <cell r="E1517">
            <v>3400000</v>
          </cell>
        </row>
        <row r="1518">
          <cell r="A1518" t="str">
            <v>017</v>
          </cell>
          <cell r="B1518" t="str">
            <v>CARPINTERIA METALICA</v>
          </cell>
          <cell r="C1518" t="str">
            <v>Capitulo</v>
          </cell>
          <cell r="E1518" t="str">
            <v>--</v>
          </cell>
        </row>
        <row r="1519">
          <cell r="A1519" t="str">
            <v>017.001</v>
          </cell>
          <cell r="B1519" t="str">
            <v>SUMINISTRO, TRANSPORTE E INSTALACION MARCO METALICO PUERTAS E= 8.5 CM SENCILLO EN LÁMINA GALVANIZADA CAL. 20 PARA HOJA DE PUERTA CON ANCHO 0.51 A 0.75 M. Y ALTURA 1.80 A 2.10 M. ACABADO CON ANTICORROSIVO Y ESMALTE. INCLUYE EL SUMINISTRO DE TODOS LOS ACCESORIOS REQUERIDOS PARA EL CORRECTO MONTAJE</v>
          </cell>
          <cell r="C1519" t="str">
            <v>Actividad</v>
          </cell>
          <cell r="D1519" t="str">
            <v>UND</v>
          </cell>
          <cell r="E1519">
            <v>239257</v>
          </cell>
        </row>
        <row r="1520">
          <cell r="A1520" t="str">
            <v>017.002</v>
          </cell>
          <cell r="B1520" t="str">
            <v>SUMINISTRO, TRANSPORTE E INSTALACION MARCO METALICO PUERTAS E= 8.5 CM SENCILLO EN LÁMINA GALVANIZADA CAL. 20 PARA HOJA DE PUERTA CON ANCHO 0.76 A 1.10 M. Y ALTURA 1.80 A 2.10 M. ACABADO CON ANTICORROSIVO Y ESMALTE. INCLUYE EL SUMINISTRO DE TODOS LOS ACCESORIOS REQUERIDOS PARA EL CORRECTO MONTAJE</v>
          </cell>
          <cell r="C1520" t="str">
            <v>Actividad</v>
          </cell>
          <cell r="D1520" t="str">
            <v>UND</v>
          </cell>
          <cell r="E1520">
            <v>240412</v>
          </cell>
        </row>
        <row r="1521">
          <cell r="A1521" t="str">
            <v>017.003</v>
          </cell>
          <cell r="B1521" t="str">
            <v>SUMINISTRO, TRANSPORTE E INSTALACION MARCO METALICO PUERTAS E= 8.5 CM SENCILLO EN LÁMINA GALVANIZADA CAL. 20 PARA HOJA DE PUERTA CON ANCHO 0.51 A 0.75 M. Y ALTURA 2.11 A 2.40 M. ACABADO CON ANTICORROSIVO Y ESMALTE. INCLUYE EL SUMINISTRO DE TODOS LOS ACCESORIOS REQUERIDOS PARA EL CORRECTO MONTAJE</v>
          </cell>
          <cell r="C1521" t="str">
            <v>Actividad</v>
          </cell>
          <cell r="D1521" t="str">
            <v>UND</v>
          </cell>
          <cell r="E1521">
            <v>241874</v>
          </cell>
        </row>
        <row r="1522">
          <cell r="A1522" t="str">
            <v>017.004</v>
          </cell>
          <cell r="B1522" t="str">
            <v>SUMINISTRO, TRANSPORTE E INSTALACION MARCO METALICO PUERTAS E= 8.5 CM SENCILLO EN LÁMINA GALVANIZADA CAL. 20 PARA PUERTA CON ANCHO 0.76 A 1.10 M. Y ALTURA 2.11 A 2.40 M. ACABADO CON ANTICORROSIVO Y ESMALTE. INCLUYE EL SUMINISTRO DE TODOS LOS ACCESORIOS REQUERIDOS PARA EL CORRECTO MONTAJE</v>
          </cell>
          <cell r="C1522" t="str">
            <v>Actividad</v>
          </cell>
          <cell r="D1522" t="str">
            <v>UND</v>
          </cell>
          <cell r="E1522">
            <v>242885</v>
          </cell>
        </row>
        <row r="1523">
          <cell r="A1523" t="str">
            <v>017.005</v>
          </cell>
          <cell r="B1523" t="str">
            <v>SUMINISTRO, TRANSPORTE E INSTALACION MARCO METALICO PUERTAS E= 8.5 CM MONTANTE VIDRIO 4 MM. H=0.30 M. EN LÁMINA GALVANIZADA CAL. 20 PARA HOJA DE PUERTA CON ANCHO 0.51 A 0.75 M. Y ALTURA 1.80 A 2.10 M. ACABADO CON ANTICORROSIVO Y ESMALTE. INCLUYE EL SUMINISTRO DE TODOS LOS ACCESORIOS REQUERIDOS PARA EL CORRECTO MONTAJE</v>
          </cell>
          <cell r="C1523" t="str">
            <v>Actividad</v>
          </cell>
          <cell r="D1523" t="str">
            <v>UND</v>
          </cell>
          <cell r="E1523">
            <v>241275</v>
          </cell>
        </row>
        <row r="1524">
          <cell r="A1524" t="str">
            <v>017.006</v>
          </cell>
          <cell r="B1524" t="str">
            <v>SUMINISTRO, TRANSPORTE E INSTALACION MARCO METALICO PUERTAS E= 8.5 CM MONTANTE VIDRIO 4 MM. H=0.30 M.EN LÁMINA GALVANIZADA CAL. 20 PARA HOJA DE PUERTA CON ANCHO 0.76 A 1.10 M. Y ALTURA 1.80 A 2.10 M. ACABADO CON ANTICORROSIVO Y ESMALTE. INCLUYE EL SUMINISTRO DE TODOS LOS ACCESORIOS REQUERIDOS PARA EL CORRECTO MONTAJE</v>
          </cell>
          <cell r="C1524" t="str">
            <v>Actividad</v>
          </cell>
          <cell r="D1524" t="str">
            <v>UND</v>
          </cell>
          <cell r="E1524">
            <v>242485</v>
          </cell>
        </row>
        <row r="1525">
          <cell r="A1525" t="str">
            <v>017.007</v>
          </cell>
          <cell r="B1525" t="str">
            <v>SUMINISTRO, TRANSPORTE E INSTALACION MARCO METALICO PUERTAS E= 8.5 CM MONTANTE VIDRIO 4 MM. H=0.30 M. EN LÁMINA GALVANIZADA CAL. 20 PARA HOJA DE PUERTA CON ANCHO 0.51 A 0.75 M. Y ALTURA 2.11 A 2.40 M. ACABADO CON ANTICORROSIVO Y ESMALTE. INCLUYE EL SUMINISTRO DE TODOS LOS ACCESORIOS REQUERIDOS PARA EL CORRECTO MONTAJE</v>
          </cell>
          <cell r="C1525" t="str">
            <v>Actividad</v>
          </cell>
          <cell r="D1525" t="str">
            <v>UND</v>
          </cell>
          <cell r="E1525">
            <v>243532</v>
          </cell>
        </row>
        <row r="1526">
          <cell r="A1526" t="str">
            <v>017.008</v>
          </cell>
          <cell r="B1526" t="str">
            <v>SUMINISTRO, TRANSPORTE E INSTALACION MARCO METALICO PUERTAS E= 8.5 CM MONTANTE VIDRIO 4 MM. H=0.30 M. EN LÁMINA GALVANIZADA CAL. 20 PARA HOJA DE PUERTA CON ANCHO 0.76 A 1.10 M. Y ALTURA 2.11 A 2.40 M.  ACABADO CON ANTICORROSIVO Y ESMALTE. INCLUYE EL SUMINISTRO DE TODOS LOS ACCESORIOS REQUERIDOS PARA EL CORRECTO MONTAJE</v>
          </cell>
          <cell r="C1526" t="str">
            <v>Actividad</v>
          </cell>
          <cell r="D1526" t="str">
            <v>UND</v>
          </cell>
          <cell r="E1526">
            <v>244958</v>
          </cell>
        </row>
        <row r="1527">
          <cell r="A1527" t="str">
            <v>017.009</v>
          </cell>
          <cell r="B1527" t="str">
            <v>SUMINISTRO, TRANSPORTE E INSTALACION MARCO METALICO PUERTAS E= 8.5 CM MONTANTE REJILLA EN LÁMINA CR. H=0.30 M. EN LÁMINA GALVANIZADA CAL. 20 PARA HOJA DE PUERTA CON ANCHO 0.51 A 0.75 M. Y ALTURA 1.80 A 2.10 M. ACABADO CON ANTICORROSIVO Y ESMALTE. INCLUYE EL SUMINISTRO DE TODOS LOS ACCESORIOS REQUERIDOS PARA EL CORRECTO MONTAJE</v>
          </cell>
          <cell r="C1527" t="str">
            <v>Actividad</v>
          </cell>
          <cell r="D1527" t="str">
            <v>UND</v>
          </cell>
          <cell r="E1527">
            <v>244442</v>
          </cell>
        </row>
        <row r="1528">
          <cell r="A1528" t="str">
            <v>017.010</v>
          </cell>
          <cell r="B1528" t="str">
            <v>SUMINISTRO, TRANSPORTE E INSTALACION MARCO METALICO PUERTAS E= 8.5 CM MONTANTE REJILLA EN LÁMINA CR. H=0.30 M.EN LÁMINA GALVANIZADA CAL. 20 PARA HOJA DE PUERTA CON ANCHO 0.76 A 1.10 M. Y ALTURA 1.80 A 2.10 M. ACABADO CON ANTICORROSIVO Y ESMALTE. INCLUYE EL SUMINISTRO DE TODOS LOS ACCESORIOS REQUERIDOS PARA EL CORRECTO MONTAJE</v>
          </cell>
          <cell r="C1528" t="str">
            <v>Actividad</v>
          </cell>
          <cell r="D1528" t="str">
            <v>UND</v>
          </cell>
          <cell r="E1528">
            <v>247002</v>
          </cell>
        </row>
        <row r="1529">
          <cell r="A1529" t="str">
            <v>017.011</v>
          </cell>
          <cell r="B1529" t="str">
            <v>SUMINISTRO, TRANSPORTE E INSTALACION MARCO METALICO PUERTAS E= 8.5 CM MONTANTE REJILLA EN LÁMINA CR.  H=0.30 M. EN LÁMINA GALVANIZADA CAL. 20 PARA HOJA DE PUERTA CON ANCHO 0.51 A 0.75 M. Y ALTURA 2.11 A 2.40 M. ACABADO CON ANTICORROSIVO Y ESMALTE. INCLUYE EL SUMINISTRO DE TODOS LOS ACCESORIOS REQUERIDOS PARA EL CORRECTO MONTAJE</v>
          </cell>
          <cell r="C1529" t="str">
            <v>Actividad</v>
          </cell>
          <cell r="D1529" t="str">
            <v>UND</v>
          </cell>
          <cell r="E1529">
            <v>245667</v>
          </cell>
        </row>
        <row r="1530">
          <cell r="A1530" t="str">
            <v>017.012</v>
          </cell>
          <cell r="B1530" t="str">
            <v>SUMINISTRO, TRANSPORTE E INSTALACION MARCO METALICO PUERTAS E= 8.5 CM MONTANTE REJILLA EN LÁMINA CR.  H=0.30 M. EN LÁMINA GALVANIZADA CAL. 20 PARA PUERTA CON ANCHO 0.76 A 1.10 M. Y ALTURA 2.11 A 2.40 M. ACABADO CON ANTICORROSIVO Y ESMALTE. INCLUYE EL SUMINISTRO DE TODOS LOS ACCESORIOS REQUERIDOS PARA EL CORRECTO MONTAJE</v>
          </cell>
          <cell r="C1530" t="str">
            <v>Actividad</v>
          </cell>
          <cell r="D1530" t="str">
            <v>UND</v>
          </cell>
          <cell r="E1530">
            <v>247453</v>
          </cell>
        </row>
        <row r="1531">
          <cell r="A1531" t="str">
            <v>017.013</v>
          </cell>
          <cell r="B1531" t="str">
            <v>SUMINISTRO, TRANSPORTE E INSTALACION MARCO METALICO PUERTAS E= 12 CM SENCILLO EN LÁMINA GALVANIZADA CAL. 20 PARA HOJA DE PUERTA CON ANCHO 0.51 A 0.75 M. Y ALTURA 1.80 A 2.10 M. ACABADO CON ANTICORROSIVO Y ESMALTE. INCLUYE EL SUMINISTRO DE TODOS LOS ACCESORIOS REQUERIDOS PARA EL CORRECTO MONTAJE</v>
          </cell>
          <cell r="C1531" t="str">
            <v>Actividad</v>
          </cell>
          <cell r="D1531" t="str">
            <v>UND</v>
          </cell>
          <cell r="E1531">
            <v>245374</v>
          </cell>
        </row>
        <row r="1532">
          <cell r="A1532" t="str">
            <v>017.014</v>
          </cell>
          <cell r="B1532" t="str">
            <v>SUMINISTRO, TRANSPORTE E INSTALACION MARCO METALICO PUERTAS E= 12 CM SENCILLO EN LÁMINA GALVANIZADA CAL. 20 PARA HOJA DE PUERTA CON ANCHO 0.76 A 1.10 M. Y ALTURA 1.80 A 2.10 M. ACABADO CON ANTICORROSIVO Y ESMALTE. INCLUYE EL SUMINISTRO DE TODOS LOS ACCESORIOS REQUERIDOS PARA EL CORRECTO MONTAJE</v>
          </cell>
          <cell r="C1532" t="str">
            <v>Actividad</v>
          </cell>
          <cell r="D1532" t="str">
            <v>UND</v>
          </cell>
          <cell r="E1532">
            <v>246754</v>
          </cell>
        </row>
        <row r="1533">
          <cell r="A1533" t="str">
            <v>017.015</v>
          </cell>
          <cell r="B1533" t="str">
            <v>SUMINISTRO, TRANSPORTE E INSTALACION MARCO METALICO PUERTAS E= 12 CM SENCILLO EN LÁMINA GALVANIZADA CAL. 20 PARA HOJA DE PUERTA CON ANCHO 0.51 A 0.75 M. Y ALTURA 2.11 A 2.40 M. ACABADO CON ANTICORROSIVO Y ESMALTE. INCLUYE EL SUMINISTRO DE TODOS LOS ACCESORIOS REQUERIDOS PARA EL CORRECTO MONTAJE</v>
          </cell>
          <cell r="C1533" t="str">
            <v>Actividad</v>
          </cell>
          <cell r="D1533" t="str">
            <v>UND</v>
          </cell>
          <cell r="E1533">
            <v>246756</v>
          </cell>
        </row>
        <row r="1534">
          <cell r="A1534" t="str">
            <v>017.016</v>
          </cell>
          <cell r="B1534" t="str">
            <v>SUMINISTRO, TRANSPORTE E INSTALACION MARCO METALICO PUERTAS E= 12 CM SENCILLO EN LÁMINA GALVANIZADA CAL. 20 PARA PUERTA CON ANCHO 0.76 A 1.10 M. Y ALTURA 2.11 A 2.40 M. ACABADO CON ANTICORROSIVO Y ESMALTE. INCLUYE EL SUMINISTRO DE TODOS LOS ACCESORIOS REQUERIDOS PARA EL CORRECTO MONTAJE</v>
          </cell>
          <cell r="C1534" t="str">
            <v>Actividad</v>
          </cell>
          <cell r="D1534" t="str">
            <v>UND</v>
          </cell>
          <cell r="E1534">
            <v>247982</v>
          </cell>
        </row>
        <row r="1535">
          <cell r="A1535" t="str">
            <v>017.017</v>
          </cell>
          <cell r="B1535" t="str">
            <v>SUMINISTRO, TRANSPORTE E INSTALACION MARCO METALICO PUERTAS E= 12 CM MONTANTE VIDRIO 4 MM. H=0.30 M. EN LÁMINA GALVANIZADA CAL. 20 PARA HOJA DE PUERTA CON ANCHO 0.51 A 0.75 M. Y ALTURA 1.80 A 2.10 M. ACABADO CON ANTICORROSIVO Y ESMALTE. INCLUYE EL SUMINISTRO DE TODOS LOS ACCESORIOS REQUERIDOS PARA EL CORRECTO MONTAJE</v>
          </cell>
          <cell r="C1535" t="str">
            <v>Actividad</v>
          </cell>
          <cell r="D1535" t="str">
            <v>UND</v>
          </cell>
          <cell r="E1535">
            <v>246401</v>
          </cell>
        </row>
        <row r="1536">
          <cell r="A1536" t="str">
            <v>017.018</v>
          </cell>
          <cell r="B1536" t="str">
            <v>SUMINISTRO, TRANSPORTE E INSTALACION MARCO METALICO PUERTAS E= 12 CM MONTANTE VIDRIO 4 MM. H=0.30 M.EN LÁMINA GALVANIZADA CAL. 20 PARA HOJA DE PUERTA CON ANCHO 0.76 A 1.10 M. Y ALTURA 1.80 A 2.10 M. ACABADO CON ANTICORROSIVO Y ESMALTE. INCLUYE EL SUMINISTRO DE TODOS LOS ACCESORIOS REQUERIDOS PARA EL CORRECTO MONTAJE</v>
          </cell>
          <cell r="C1536" t="str">
            <v>Actividad</v>
          </cell>
          <cell r="D1536" t="str">
            <v>UND</v>
          </cell>
          <cell r="E1536">
            <v>247311</v>
          </cell>
        </row>
        <row r="1537">
          <cell r="A1537" t="str">
            <v>017.019</v>
          </cell>
          <cell r="B1537" t="str">
            <v>SUMINISTRO, TRANSPORTE E INSTALACION MARCO METALICO PUERTAS E= 12 CM MONTANTE VIDRIO 4 MM. H=0.30 M. EN LÁMINA GALVANIZADA CAL. 20 PARA HOJA DE PUERTA CON ANCHO 0.51 A 0.75 M. Y ALTURA 2.11 A 2.40 M. ACABADO CON ANTICORROSIVO Y ESMALTE. INCLUYE EL SUMINISTRO DE TODOS LOS ACCESORIOS REQUERIDOS PARA EL CORRECTO MONTAJE</v>
          </cell>
          <cell r="C1537" t="str">
            <v>Actividad</v>
          </cell>
          <cell r="D1537" t="str">
            <v>UND</v>
          </cell>
          <cell r="E1537">
            <v>248016</v>
          </cell>
        </row>
        <row r="1538">
          <cell r="A1538" t="str">
            <v>017.020</v>
          </cell>
          <cell r="B1538" t="str">
            <v>SUMINISTRO, TRANSPORTE E INSTALACION MARCO METALICO PUERTAS E= 12 CM MONTANTE VIDRIO 4 MM. H=0.30 M. EN LÁMINA GALVANIZADA CAL. 20 PARA PUERTA CON ANCHO 0.76 A 1.10 M. Y ALTURA 2.11 A 2.40 M. ACABADO CON ANTICORROSIVO Y ESMALTE. INCLUYE EL SUMINISTRO DE TODOS LOS ACCESORIOS REQUERIDOS PARA EL CORRECTO MONTAJE</v>
          </cell>
          <cell r="C1538" t="str">
            <v>Actividad</v>
          </cell>
          <cell r="D1538" t="str">
            <v>UND</v>
          </cell>
          <cell r="E1538">
            <v>248664</v>
          </cell>
        </row>
        <row r="1539">
          <cell r="A1539" t="str">
            <v>017.021</v>
          </cell>
          <cell r="B1539" t="str">
            <v>SUMINISTRO, TRANSPORTE E INSTALACION MARCO METALICO PUERTAS E= 12 CM MONTANTE REJILLA EN LÁMINA CR. H=0.30 M. EN LÁMINA GALVANIZADA CAL. 20 PARA HOJA DE PUERTA CON ANCHO 0.51 A 0.75 M. Y ALTURA 1.80 A 2.10 M. ACABADO CON ANTICORROSIVO Y ESMALTE. INCLUYE EL SUMINISTRO DE TODOS LOS ACCESORIOS REQUERIDOS PARA EL CORRECTO MONTAJE</v>
          </cell>
          <cell r="C1539" t="str">
            <v>Actividad</v>
          </cell>
          <cell r="D1539" t="str">
            <v>UND</v>
          </cell>
          <cell r="E1539">
            <v>250297</v>
          </cell>
        </row>
        <row r="1540">
          <cell r="A1540" t="str">
            <v>017.022</v>
          </cell>
          <cell r="B1540" t="str">
            <v>SUMINISTRO, TRANSPORTE E INSTALACION MARCO METALICO PUERTAS E= 12 CM MONTANTE REJILLA EN LÁMINA CR. H=0.30 M.EN LÁMINA GALVANIZADA CAL. 20 PARA HOJA DE PUERTA CON ANCHO 0.76 A 1.10 M. Y ALTURA 1.80 A 2.10 M. ACABADO CON ANTICORROSIVO Y ESMALTE. INCLUYE EL SUMINISTRO DE TODOS LOS ACCESORIOS REQUERIDOS PARA EL CORRECTO MONTAJE</v>
          </cell>
          <cell r="C1540" t="str">
            <v>Actividad</v>
          </cell>
          <cell r="D1540" t="str">
            <v>UND</v>
          </cell>
          <cell r="E1540">
            <v>252989</v>
          </cell>
        </row>
        <row r="1541">
          <cell r="A1541" t="str">
            <v>017.023</v>
          </cell>
          <cell r="B1541" t="str">
            <v>SUMINISTRO, TRANSPORTE E INSTALACION MARCO METALICO PUERTAS E= 12 CM MONTANTE REJILLA.  H=0.30 M. EN LÁMINA GALVANIZADA CAL. 20 PARA HOJA DE PUERTA CON ANCHO 0.51 A 0.75 M. Y ALTURA 2.11 A 2.40 M. ACABADO CON ANTICORROSIVO Y ESMALTE. INCLUYE EL SUMINISTRO DE TODOS LOS ACCESORIOS REQUERIDOS PARA EL CORRECTO MONTAJE</v>
          </cell>
          <cell r="C1541" t="str">
            <v>Actividad</v>
          </cell>
          <cell r="D1541" t="str">
            <v>UND</v>
          </cell>
          <cell r="E1541">
            <v>251785</v>
          </cell>
        </row>
        <row r="1542">
          <cell r="A1542" t="str">
            <v>017.024</v>
          </cell>
          <cell r="B1542" t="str">
            <v>SUMINISTRO, TRANSPORTE E INSTALACION MARCO METALICO PUERTAS E= 12 CM MONTANTE REJILLA.  H=0.30 M. EN LÁMINA GALVANIZADA CAL. 20 PARA HOJA DE PUERTA CON ANCHO 0.76 A 1.10 M. Y ALTURA 2.11 A 2.40 M. ACABADO CON ANTICORROSIVO Y ESMALTE. INCLUYE EL SUMINISTRO DE TODOS LOS ACCESORIOS REQUERIDOS PARA EL CORRECTO MONTAJE</v>
          </cell>
          <cell r="C1542" t="str">
            <v>Actividad</v>
          </cell>
          <cell r="D1542" t="str">
            <v>UND</v>
          </cell>
          <cell r="E1542">
            <v>250585</v>
          </cell>
        </row>
        <row r="1543">
          <cell r="A1543" t="str">
            <v>017.025</v>
          </cell>
          <cell r="B1543" t="str">
            <v>SUMINISTRO, TRANSPORTE E INSTALACION BARANDA PARA BALCONES  T PASAMANOS EN TUBERIA AGUAS NEGRAS EN 2",  3  VARILLA REDONDA DE 5/8,   LAMINA  PARA POSTES SEGUN DETALLE CALIBRE 1/4"X 2" CON ANTICORROSIVO Y  PINTURA ELECTROSTATICA  COLOR SEGÚN DISEÑO</v>
          </cell>
          <cell r="C1543" t="str">
            <v>Actividad</v>
          </cell>
          <cell r="D1543" t="str">
            <v>ML</v>
          </cell>
          <cell r="E1543">
            <v>284437</v>
          </cell>
        </row>
        <row r="1544">
          <cell r="A1544" t="str">
            <v>017.026</v>
          </cell>
          <cell r="B1544" t="str">
            <v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544" t="str">
            <v>Actividad</v>
          </cell>
          <cell r="D1544" t="str">
            <v>M2</v>
          </cell>
          <cell r="E1544">
            <v>338964</v>
          </cell>
        </row>
        <row r="1545">
          <cell r="A1545" t="str">
            <v>017.027</v>
          </cell>
          <cell r="B1545" t="str">
            <v>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v>
          </cell>
          <cell r="C1545" t="str">
            <v>Actividad</v>
          </cell>
          <cell r="D1545" t="str">
            <v>M2</v>
          </cell>
          <cell r="E1545">
            <v>224213</v>
          </cell>
        </row>
        <row r="1546">
          <cell r="A1546" t="str">
            <v>017.028</v>
          </cell>
          <cell r="B1546" t="str">
            <v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546" t="str">
            <v>Actividad</v>
          </cell>
          <cell r="D1546" t="str">
            <v>M2</v>
          </cell>
          <cell r="E1546">
            <v>302515</v>
          </cell>
        </row>
        <row r="1547">
          <cell r="A1547" t="str">
            <v>017.029</v>
          </cell>
          <cell r="B1547" t="str">
            <v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v>
          </cell>
          <cell r="C1547" t="str">
            <v>Actividad</v>
          </cell>
          <cell r="D1547" t="str">
            <v>M2</v>
          </cell>
          <cell r="E1547">
            <v>388683</v>
          </cell>
        </row>
        <row r="1548">
          <cell r="A1548" t="str">
            <v>017.030</v>
          </cell>
          <cell r="B1548" t="str">
            <v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548" t="str">
            <v>Actividad</v>
          </cell>
          <cell r="D1548" t="str">
            <v>M2</v>
          </cell>
          <cell r="E1548">
            <v>606775</v>
          </cell>
        </row>
        <row r="1549">
          <cell r="A1549" t="str">
            <v>017.031</v>
          </cell>
          <cell r="B1549" t="str">
            <v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549" t="str">
            <v>Actividad</v>
          </cell>
          <cell r="D1549" t="str">
            <v>M2</v>
          </cell>
          <cell r="E1549">
            <v>323560</v>
          </cell>
        </row>
        <row r="1550">
          <cell r="A1550" t="str">
            <v>017.032</v>
          </cell>
          <cell r="B1550" t="str">
            <v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550" t="str">
            <v>Actividad</v>
          </cell>
          <cell r="D1550" t="str">
            <v>M2</v>
          </cell>
          <cell r="E1550">
            <v>389323</v>
          </cell>
        </row>
        <row r="1551">
          <cell r="A1551" t="str">
            <v>017.033</v>
          </cell>
          <cell r="B1551" t="str">
            <v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v>
          </cell>
          <cell r="C1551" t="str">
            <v>Actividad</v>
          </cell>
          <cell r="D1551" t="str">
            <v>M2</v>
          </cell>
          <cell r="E1551">
            <v>414208</v>
          </cell>
        </row>
        <row r="1552">
          <cell r="A1552" t="str">
            <v>017.036</v>
          </cell>
          <cell r="B1552" t="str">
            <v xml:space="preserve">SUMINISTRO, TRANSPORTE E INSTALACION PUERTA EN VIDRIO TEMPLADO 10 MM CON ZOCALO EN ALUMINIO, CERRADURA, MANIJA DE PIVOTE (HOJA SENCILLA). INCLUYE EL SUMINISTRO DE TODOS LOS ACCESORIOS REQUERIDOS PARA EL CORRECTO MONTAJE. SEGUN DETALLE. </v>
          </cell>
          <cell r="C1552" t="str">
            <v>Actividad</v>
          </cell>
          <cell r="D1552" t="str">
            <v>M2</v>
          </cell>
          <cell r="E1552">
            <v>969422</v>
          </cell>
        </row>
        <row r="1553">
          <cell r="A1553" t="str">
            <v>017.038</v>
          </cell>
          <cell r="B1553" t="str">
            <v xml:space="preserve">SUMINISTRO, TRANSPORTE E INSTALACION PUERTA EN VIDRIO TEMPLADO 10 MM CON ZOCALO EN ALUMINIO CON BISAGRAS DE PISO NEUMATICAS, CON CERRADURA Y MANIJA (HOJA SENCILLA). INCLUYE EL SUMINISTRO DE TODOS LOS ACCESORIOS REQUERIDOS PARA EL CORRECTO MONTAJE. SEGUN DETALLE. </v>
          </cell>
          <cell r="C1553" t="str">
            <v>Actividad</v>
          </cell>
          <cell r="D1553" t="str">
            <v>M2</v>
          </cell>
          <cell r="E1553">
            <v>1229698</v>
          </cell>
        </row>
        <row r="1554">
          <cell r="A1554" t="str">
            <v>017.039</v>
          </cell>
          <cell r="B1554" t="str">
            <v xml:space="preserve">SUMINISTRO, TRANSPORTE E INSTALACION PUERTA DOBLE EN VIDRIO TEMPLADO 10 MM CON ZOCALO EN ALUMINIO DE PIVOTE, CON CERRADURAS Y MANIJAS. INCLUYE EL SUMINISTRO DE TODOS LOS ACCESORIOS REQUERIDOS PARA EL CORRECTO MONTAJE. SEGUN DETALLE. </v>
          </cell>
          <cell r="C1554" t="str">
            <v>Actividad</v>
          </cell>
          <cell r="D1554" t="str">
            <v>M2</v>
          </cell>
          <cell r="E1554">
            <v>925355</v>
          </cell>
        </row>
        <row r="1555">
          <cell r="A1555" t="str">
            <v>017.040</v>
          </cell>
          <cell r="B1555" t="str">
            <v xml:space="preserve">SUMINISTRO, TRANSPORTE E INSTALACION PUERTA DOBLE VIDRIO TEMPLADO 10 MM CON ZOCALO EN ALUMINIO CON BISAGRAS DE PISO NEUMATICAS, CON CERRADURAS Y MANIJAS. INCLUYE EL SUMINISTRO DE TODOS LOS ACCESORIOS REQUERIDOS PARA EL CORRECTO MONTAJE. SEGUN DETALLE. </v>
          </cell>
          <cell r="C1555" t="str">
            <v>Actividad</v>
          </cell>
          <cell r="D1555" t="str">
            <v>M2</v>
          </cell>
          <cell r="E1555">
            <v>1235904</v>
          </cell>
        </row>
        <row r="1556">
          <cell r="A1556" t="str">
            <v>017.041</v>
          </cell>
          <cell r="B1556" t="str">
            <v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v>
          </cell>
          <cell r="C1556" t="str">
            <v>Actividad</v>
          </cell>
          <cell r="D1556" t="str">
            <v>M2</v>
          </cell>
          <cell r="E1556">
            <v>1116247</v>
          </cell>
        </row>
        <row r="1557">
          <cell r="A1557" t="str">
            <v>017.042</v>
          </cell>
          <cell r="B1557" t="str">
            <v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v>
          </cell>
          <cell r="C1557" t="str">
            <v>Actividad</v>
          </cell>
          <cell r="D1557" t="str">
            <v>M2</v>
          </cell>
          <cell r="E1557">
            <v>1343876</v>
          </cell>
        </row>
        <row r="1558">
          <cell r="A1558" t="str">
            <v>017.043</v>
          </cell>
          <cell r="B1558" t="str">
            <v xml:space="preserve">SUMINISTRO, TRANSPORTE E INSTALACION PUERTA DOBLE EN VIDRIO TEMPLADO 10 MM CON ZOCALO EN ALUMINIO DE PIVOTE Y PELICULA TIPO SANT BLASTING, CON CERRADURAS Y MANIJAS. INCLUYE EL SUMINISTRO DE TODOS LOS ACCESORIOS REQUERIDOS PARA EL CORRECTO MONTAJE. SEGUN DETALLE. </v>
          </cell>
          <cell r="C1558" t="str">
            <v>Actividad</v>
          </cell>
          <cell r="D1558" t="str">
            <v>M2</v>
          </cell>
          <cell r="E1558">
            <v>1055908</v>
          </cell>
        </row>
        <row r="1559">
          <cell r="A1559" t="str">
            <v>017.044</v>
          </cell>
          <cell r="B1559" t="str">
            <v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v>
          </cell>
          <cell r="C1559" t="str">
            <v>Actividad</v>
          </cell>
          <cell r="D1559" t="str">
            <v>M2</v>
          </cell>
          <cell r="E1559">
            <v>1343876</v>
          </cell>
        </row>
        <row r="1560">
          <cell r="A1560" t="str">
            <v>017.045</v>
          </cell>
          <cell r="B1560" t="str">
            <v>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v>
          </cell>
          <cell r="C1560" t="str">
            <v>Actividad</v>
          </cell>
          <cell r="D1560" t="str">
            <v>UND</v>
          </cell>
          <cell r="E1560">
            <v>647513</v>
          </cell>
        </row>
        <row r="1561">
          <cell r="A1561" t="str">
            <v>017.047</v>
          </cell>
          <cell r="B1561" t="str">
            <v>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v>
          </cell>
          <cell r="C1561" t="str">
            <v>Actividad</v>
          </cell>
          <cell r="D1561" t="str">
            <v>M2</v>
          </cell>
          <cell r="E1561">
            <v>873842</v>
          </cell>
        </row>
        <row r="1562">
          <cell r="A1562" t="str">
            <v>017.049</v>
          </cell>
          <cell r="B1562" t="str">
            <v>SUMINISTRO, TRANSPORTE E INSTALACION PUERTA METALICA LÁMINA GALVANIZADA CAL. 20 TIPO PANEL CON MARCO MONTANTE EN REJILLA ( INCLUYE ANTICORROSIVO + PINTURA ELECTROSTATICA + MARCO LÁMINA GALVANIZADA CAL. 20 CARGADOS EN CONCRETO). INCLUYE EL SUMINISTRO DE TODOS LOS ACCESORIOS REQUERIDOS PARA EL CORRECTO MONTAJE.</v>
          </cell>
          <cell r="C1562" t="str">
            <v>Actividad</v>
          </cell>
          <cell r="D1562" t="str">
            <v>M2</v>
          </cell>
          <cell r="E1562">
            <v>692760</v>
          </cell>
        </row>
        <row r="1563">
          <cell r="A1563" t="str">
            <v>017.051</v>
          </cell>
          <cell r="B1563" t="str">
            <v>SUMINISTRO, TRANSPORTE E INSTALACION PUERTA METALICA LÁMINA GALVANIZADA CAL. 20 TIPO REJILLA CON MARCO SENCILLO ( INCLUYE ANTICORROSIVO + PINTURA ELECTROSTATICA + MARCO LÁMINA GALVANIZADA CAL. 20 CARGADOS EN CONCRETO). INCLUYE EL SUMINISTRO DE TODOS LOS ACCESORIOS REQUERIDOS PARA EL CORRECTO MONTAJE.</v>
          </cell>
          <cell r="C1563" t="str">
            <v>Actividad</v>
          </cell>
          <cell r="D1563" t="str">
            <v>M2</v>
          </cell>
          <cell r="E1563">
            <v>693221</v>
          </cell>
        </row>
        <row r="1564">
          <cell r="A1564" t="str">
            <v>017.053</v>
          </cell>
          <cell r="B1564" t="str">
            <v>SUMINISTRO, TRANSPORTE E INSTALACION PUERTA METALICA LÁMINA GALVANIZADA CAL. 20 TIPO REJILLA CON MARCO MONTANTE EN VIDRIO 4 MM. ( INCLUYE ANTICORROSIVO + PINTURA ELECTROSTATICA + MARCO LÁMINA GALVANIZADA CAL. 20 CARGADOS EN CONCRETO). INCLUYE EL SUMINISTRO DE TODOS LOS ACCESORIOS REQUERIDOS PARA EL CORRECTO MONTAJE.</v>
          </cell>
          <cell r="C1564" t="str">
            <v>Actividad</v>
          </cell>
          <cell r="D1564" t="str">
            <v>M2</v>
          </cell>
          <cell r="E1564">
            <v>693221</v>
          </cell>
        </row>
        <row r="1565">
          <cell r="A1565" t="str">
            <v>017.055</v>
          </cell>
          <cell r="B1565" t="str">
            <v>SUMINISTRO, TRANSPORTE E INSTALACION PUERTA METALICALÁMINA GALVANIZADA CAL. 20 TIPO REJILLA CON MARCO MONTANTE EN REJILLA ( INCLUYE ANTICORROSIVO + PINTURA ELECTROSTATICA + MARCO LÁMINA GALVANIZADA CAL. 20 CARGADOS EN CONCRETO). INCLUYE EL SUMINISTRO DE TODOS LOS ACCESORIOS REQUERIDOS PARA EL CORRECTO MONTAJE.</v>
          </cell>
          <cell r="C1565" t="str">
            <v>Actividad</v>
          </cell>
          <cell r="D1565" t="str">
            <v>M2</v>
          </cell>
          <cell r="E1565">
            <v>738476</v>
          </cell>
        </row>
        <row r="1566">
          <cell r="A1566" t="str">
            <v>017.057</v>
          </cell>
          <cell r="B1566" t="str">
            <v>SUMINISTRO, TRANSPORTE E INSTALACION PUERTA METALICA TIPO CORTINA LÁMINA GALVANIZADA CAL. 20 (INCLUYE ANTICORROSIVO + PINTURA ELECTROSTATICA+ MARCO LÁMINA GALVANIZADA CAL. 20 CARGADOS EN CONCRETO). INCLUYE EL SUMINISTRO DE TODOS LOS ACCESORIOS REQUERIDOS PARA EL CORRECTO MONTAJE.</v>
          </cell>
          <cell r="C1566" t="str">
            <v>Actividad</v>
          </cell>
          <cell r="D1566" t="str">
            <v>M2</v>
          </cell>
          <cell r="E1566">
            <v>649786</v>
          </cell>
        </row>
        <row r="1567">
          <cell r="A1567" t="str">
            <v>017.058</v>
          </cell>
          <cell r="B1567" t="str">
            <v>SUMINISTRO, TRANSPORTE E INSTALACION PUERTA METALICA VAIVEN LÁMINA GALVANIZADA CAL.20 PIVOTE (INCLUYE PINTURA ELECTROSTATICA, ANTICORROSIVO Y LÁMINA GALVANIZADA CAL. 20 CARGADO EN CONCRETO) INCLUYE EL SUMINISTRO DE TODOS LOS ACCESORIOS REQUERIDOS PARA EL CORRECTO MONTAJE.</v>
          </cell>
          <cell r="C1567" t="str">
            <v>Actividad</v>
          </cell>
          <cell r="D1567" t="str">
            <v>M2</v>
          </cell>
          <cell r="E1567">
            <v>607486</v>
          </cell>
        </row>
        <row r="1568">
          <cell r="A1568" t="str">
            <v>017.059</v>
          </cell>
          <cell r="B1568" t="str">
            <v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v>
          </cell>
          <cell r="C1568" t="str">
            <v>Actividad</v>
          </cell>
          <cell r="D1568" t="str">
            <v>M2</v>
          </cell>
          <cell r="E1568">
            <v>669890</v>
          </cell>
        </row>
        <row r="1569">
          <cell r="A1569" t="str">
            <v>017.060</v>
          </cell>
          <cell r="B1569" t="str">
            <v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v>
          </cell>
          <cell r="C1569" t="str">
            <v>Actividad</v>
          </cell>
          <cell r="D1569" t="str">
            <v>M2</v>
          </cell>
          <cell r="E1569">
            <v>650190</v>
          </cell>
        </row>
        <row r="1570">
          <cell r="A1570" t="str">
            <v>017.061</v>
          </cell>
          <cell r="B1570" t="str">
            <v>SUMINISTRO, TRANSPORTE E INSTALACION PUERTA CABINAS SANITARIAS SISTEMA CANTILIVER EN ACERO INOXIDABLE CAL. 18.  SEGÚN DETALLE. INCLUYE SUMINISTRO, INSTALACIÓN, PASADOR DE CIERRE.</v>
          </cell>
          <cell r="C1570" t="str">
            <v>Actividad</v>
          </cell>
          <cell r="D1570" t="str">
            <v>M2</v>
          </cell>
          <cell r="E1570">
            <v>1123054</v>
          </cell>
        </row>
        <row r="1571">
          <cell r="A1571" t="str">
            <v>017.062</v>
          </cell>
          <cell r="B1571" t="str">
            <v>SUMINISTRO, TRANSPORTE E INSTALACION PUERTA CABINAS SANITARIAS SISTEMA CANTILIVER EN ACERO INOXIDABLE CAL. 20. TIPO GRIJALBA O SIMILAR SEGÚN DETALLE. INCLUYE SUMINISTRO, INSTALACIÓN, MARCO, CHAPETAS, PASADOR DE CIERRE Y PLATINAS SEGÚN DETALLE.</v>
          </cell>
          <cell r="C1571" t="str">
            <v>Actividad</v>
          </cell>
          <cell r="D1571" t="str">
            <v>M2</v>
          </cell>
          <cell r="E1571">
            <v>1083644</v>
          </cell>
        </row>
        <row r="1572">
          <cell r="A1572" t="str">
            <v>017.063</v>
          </cell>
          <cell r="B1572" t="str">
            <v>SUMINISTRO, TRANSPORTE E INSTALACION TAPA EN LÁMINA DE ALFAJOR 6MM  0.80*0.80 M. MARCO EN ÁNGULO DE 2 X 1/8". (INCLUYE GANCHO EN ACERO Y MARCO) SEGÚN DISEÑO.</v>
          </cell>
          <cell r="C1572" t="str">
            <v>Actividad</v>
          </cell>
          <cell r="D1572" t="str">
            <v>UND</v>
          </cell>
          <cell r="E1572">
            <v>350962</v>
          </cell>
        </row>
        <row r="1573">
          <cell r="A1573" t="str">
            <v>017.064</v>
          </cell>
          <cell r="B1573" t="str">
            <v>SUMINISTRO, TRANSPORTE E INSTALACION TAPA EN LÁMINA DE ALFAJOR 6MM 1.00*1.00 M. MARCO EN ÁNGULO DE 2 X 1/8". (INCLUYE GANCHO EN ACERO Y MARCO) SEGÚN DISEÑO. SUMINISTRO E INSTALACIÓN.</v>
          </cell>
          <cell r="C1573" t="str">
            <v>Actividad</v>
          </cell>
          <cell r="D1573" t="str">
            <v>UND</v>
          </cell>
          <cell r="E1573">
            <v>385681</v>
          </cell>
        </row>
        <row r="1574">
          <cell r="A1574" t="str">
            <v>017.065</v>
          </cell>
          <cell r="B1574" t="str">
            <v>SUMINISTRO, TRANSPORTE E INSTALACION PUERTA DUCHA ACRILICO (INCLUYE MARCO EN ALUMINIO ANODIZADO, PASADOR Y TOALLERO) A TODO COSTO</v>
          </cell>
          <cell r="C1574" t="str">
            <v>Actividad</v>
          </cell>
          <cell r="D1574" t="str">
            <v>M2</v>
          </cell>
          <cell r="E1574">
            <v>367406</v>
          </cell>
        </row>
        <row r="1575">
          <cell r="A1575" t="str">
            <v>017.066</v>
          </cell>
          <cell r="B1575" t="str">
            <v>SUMINISTRO, TRANSPORTE E INSTALACION CABINAS SANITARIAS EN ACERO  INOXIDABLE AISI SAE 304 2B SATINADA IVA INCLUIDO</v>
          </cell>
          <cell r="C1575" t="str">
            <v>Actividad</v>
          </cell>
          <cell r="D1575" t="str">
            <v>M2</v>
          </cell>
          <cell r="E1575">
            <v>699218</v>
          </cell>
        </row>
        <row r="1576">
          <cell r="A1576" t="str">
            <v>017.068</v>
          </cell>
          <cell r="B1576" t="str">
            <v>SUMINISTRO, TRANSPORTE E INSTALACION ESCALERA METALICA TIPO CANASTA ACERO 3/4" Y 5/8"  DE 90 KILOGRAMOS (SEGUN DETALLE PLANO) SUMINISTRO E INSTALACIÓN A TODO COSTO. PARA TANQUE DE AGUA.</v>
          </cell>
          <cell r="C1576" t="str">
            <v>Actividad</v>
          </cell>
          <cell r="D1576" t="str">
            <v>UND</v>
          </cell>
          <cell r="E1576">
            <v>409617</v>
          </cell>
        </row>
        <row r="1577">
          <cell r="A1577" t="str">
            <v>017.069</v>
          </cell>
          <cell r="B1577" t="str">
            <v>SUMINISTRO, TRANSPORTE E INSTALACION ESCALERA DE GATO EN TUBERIA AGUA NEGRA 3/4" TIPO COLMENA EN "C" DE 6 PASOS. SUMINISTRO E INSTALACIÒN A TODO COSTO.</v>
          </cell>
          <cell r="C1577" t="str">
            <v>Actividad</v>
          </cell>
          <cell r="D1577" t="str">
            <v>UND</v>
          </cell>
          <cell r="E1577">
            <v>195728</v>
          </cell>
        </row>
        <row r="1578">
          <cell r="A1578" t="str">
            <v>017.070</v>
          </cell>
          <cell r="B1578" t="str">
            <v>SUMINISTRO, TRANSPORTE E INSTALACION REJILLA EN ALUMINIO ANODIZADO MATE BLANCO SU LONGUITUD ES VARIABLE, VERIFICAR EN PLANTAS GENERALES.</v>
          </cell>
          <cell r="C1578" t="str">
            <v>Actividad</v>
          </cell>
          <cell r="D1578" t="str">
            <v>M2</v>
          </cell>
          <cell r="E1578">
            <v>467346</v>
          </cell>
        </row>
        <row r="1579">
          <cell r="A1579" t="str">
            <v>017.073</v>
          </cell>
          <cell r="B1579" t="str">
            <v>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579" t="str">
            <v>Actividad</v>
          </cell>
          <cell r="D1579" t="str">
            <v>UND</v>
          </cell>
          <cell r="E1579">
            <v>1547840</v>
          </cell>
        </row>
        <row r="1580">
          <cell r="A1580" t="str">
            <v>017.074</v>
          </cell>
          <cell r="B1580" t="str">
            <v>SUMINISTRO, TRANSPORTE E INSTALACION VENTANERIA APOYADA EN PERFILERIA DE ALUMINIO ANODIZADO COLOR NATURAL Y CUERPO CORREDIZO+ VIDRIO LAMINADO DE4+5 (INCLUYE EL SUMINISTRO DE TODOS LOS ACCESORIOS REQUERIDOS PARA EL CORRECTO MONTAJE).</v>
          </cell>
          <cell r="C1580" t="str">
            <v>Actividad</v>
          </cell>
          <cell r="D1580" t="str">
            <v>M2</v>
          </cell>
          <cell r="E1580">
            <v>935873</v>
          </cell>
        </row>
        <row r="1581">
          <cell r="A1581" t="str">
            <v>017.075</v>
          </cell>
          <cell r="B1581" t="str">
            <v>SUMINISTRO, TRANSPORTE E INSTALACION VENTANERIA APOYADA EN PERFILERIA DE ALUMINIO ANODIZADO COLOR NATURAL Y REJILLA SUPERIOR EN ALUMINO+ VIDRIO LAMINADO DE4+5 (INCLUYE EL SUMINISTRO DE TODOS LOS ACCESORIOS REQUERIDOS PARA EL CORRECTO MONTAJE).</v>
          </cell>
          <cell r="C1581" t="str">
            <v>Actividad</v>
          </cell>
          <cell r="D1581" t="str">
            <v>M2</v>
          </cell>
          <cell r="E1581">
            <v>882781</v>
          </cell>
        </row>
        <row r="1582">
          <cell r="A1582" t="str">
            <v>017.076</v>
          </cell>
          <cell r="B1582" t="str">
            <v>SUMINISTRO, TRANSPORTE E INSTALACION VENTANERIA APOYADA EN PERFILERIA DE ALUMINIO ANODIZADO COLOR NATURAL + VIDRIO LAMINADO DE4+5 (INCLUYE EL SUMINISTRO DE TODOS LOS ACCESORIOS REQUERIDOS PARA EL CORRECTO MONTAJE).</v>
          </cell>
          <cell r="C1582" t="str">
            <v>Actividad</v>
          </cell>
          <cell r="D1582" t="str">
            <v>M2</v>
          </cell>
          <cell r="E1582">
            <v>964244</v>
          </cell>
        </row>
        <row r="1583">
          <cell r="A1583" t="str">
            <v>017.077</v>
          </cell>
          <cell r="B1583" t="str">
            <v>SUMINISTRO, TRANSPORTE E INSTALACION VENTANERIA APOYADA EN PERFILERIA DE ALUMINIO ANODIZADO COLOR NATURAL +REJILLA SUPERIOR Y CUERPOS CORREDIZOS VIDRIO LAMINADO DE4+5 (INCLUYE EL SUMINISTRO DE TODOS LOS ACCESORIOS REQUERIDOS PARA EL CORRECTO MONTAJE).</v>
          </cell>
          <cell r="C1583" t="str">
            <v>Actividad</v>
          </cell>
          <cell r="D1583" t="str">
            <v>M2</v>
          </cell>
          <cell r="E1583">
            <v>946510</v>
          </cell>
        </row>
        <row r="1584">
          <cell r="A1584" t="str">
            <v>017.078</v>
          </cell>
          <cell r="B1584" t="str">
            <v>SUMINISTRO, TRANSPORTE E INSTALACION VENTANERIA APOYADA EN PERFILERIA DE ALUMINIO ANODIZADO COLOR NATURAL, SISTEMA DE VENTILACION INTEGRADA+REJILLA SUPERIOR Y VIDRIO LAMINADO DE4+5 (INCLUYE EL SUMINISTRO DE TODOS LOS ACCESORIOS REQUERIDOS PARA EL CORRECTO MONTAJE).</v>
          </cell>
          <cell r="C1584" t="str">
            <v>Actividad</v>
          </cell>
          <cell r="D1584" t="str">
            <v>M2</v>
          </cell>
          <cell r="E1584">
            <v>1071134</v>
          </cell>
        </row>
        <row r="1585">
          <cell r="A1585" t="str">
            <v>017.081</v>
          </cell>
          <cell r="B1585" t="str">
            <v>SUMINISTRO, TRANSPORTE E INSTALACION VENTANERIA APOYADA EN PERFILERIA DE ALUMINIO ANODIZADO COLOR NATURAL, ESTRUCTURA METALICA+ VIDRIO LAMINADO DE4+5 (INCLUYE EL SUMINISTRO DE TODOS LOS ACCESORIOS REQUERIDOS PARA EL CORRECTO MONTAJE).</v>
          </cell>
          <cell r="C1585" t="str">
            <v>Actividad</v>
          </cell>
          <cell r="D1585" t="str">
            <v>M2</v>
          </cell>
          <cell r="E1585">
            <v>955579</v>
          </cell>
        </row>
        <row r="1586">
          <cell r="A1586" t="str">
            <v>017.082</v>
          </cell>
          <cell r="B1586" t="str">
            <v>SUMINISTRO, TRANSPORTE E INSTALACION VENTANERIA APOYADA EN PERFILERIA DE ALUMINIO ANODIZADO MATE COLOR BLANCO, VIDRIO TEMPLADO DE 8MM INCOLORO+REJILLA SUPERIOR Y PUERTA EN ALUMINIO ANODIZADO BLANCO MATE CON MANIJA GRIFOX</v>
          </cell>
          <cell r="C1586" t="str">
            <v>Actividad</v>
          </cell>
          <cell r="D1586" t="str">
            <v>M2</v>
          </cell>
          <cell r="E1586">
            <v>894699</v>
          </cell>
        </row>
        <row r="1587">
          <cell r="A1587" t="str">
            <v>017.083</v>
          </cell>
          <cell r="B1587" t="str">
            <v>SUMINISTRO, TRANSPORTE E INSTALACION VENTANERIA APOYADA EN PERFILERIA DE ALUMINIO EMBEBIDA EN MURO Y CIELO RASO, CON VIDRIO TEMPLADO 8MM INCOLORO</v>
          </cell>
          <cell r="C1587" t="str">
            <v>Actividad</v>
          </cell>
          <cell r="D1587" t="str">
            <v>M2</v>
          </cell>
          <cell r="E1587">
            <v>506161</v>
          </cell>
        </row>
        <row r="1588">
          <cell r="A1588" t="str">
            <v>017.084</v>
          </cell>
          <cell r="B1588" t="str">
            <v>SUMINISTRO, TRANSPORTE E INSTALACION VENTANERIA APOYADA EN PERFILERIA DE ALUMINIO ANODIZADO MATE COLOR BLANCO, VIDRIO TEMPLADO DE 8MM INCOLORO CON UNIONES A TOPE +REJILLA SUPERIOR</v>
          </cell>
          <cell r="C1588" t="str">
            <v>Actividad</v>
          </cell>
          <cell r="D1588" t="str">
            <v>M2</v>
          </cell>
          <cell r="E1588">
            <v>741607</v>
          </cell>
        </row>
        <row r="1589">
          <cell r="A1589" t="str">
            <v>017.088</v>
          </cell>
          <cell r="B1589" t="str">
            <v>SUMINISTRO, TRANSPORTE E INSTALACION CABINAS ORINALES 1.20*0,45 ACERO INOXIDABLE CAL. 20. SEGÚN DETALLE. INCLUYE SUMINISTRO E INSTALACIÓN, SEGÚN DETALLE.</v>
          </cell>
          <cell r="C1589" t="str">
            <v>Actividad</v>
          </cell>
          <cell r="D1589" t="str">
            <v>UND</v>
          </cell>
          <cell r="E1589">
            <v>649004</v>
          </cell>
        </row>
        <row r="1590">
          <cell r="A1590" t="str">
            <v>017.089</v>
          </cell>
          <cell r="B1590" t="str">
            <v>SUMINISTRO, TRANSPORTE E INSTALACION BARANDA EN TUBERIA GALVANIZADA 2 HILOS DE 2", ENTRE 0,9 Y 1MTS, PARALES VERTICALES CADA 2 MTS, RELLENA DE CONCRETO, INCLUYE WASH PRIMER, PINTURA, ANCLAJES Y RETIRO DE SOBRANTES.</v>
          </cell>
          <cell r="C1590" t="str">
            <v>Actividad</v>
          </cell>
          <cell r="D1590" t="str">
            <v>ML</v>
          </cell>
          <cell r="E1590">
            <v>146296</v>
          </cell>
        </row>
        <row r="1591">
          <cell r="A1591" t="str">
            <v>017.090</v>
          </cell>
          <cell r="B1591" t="str">
            <v>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v>
          </cell>
          <cell r="C1591" t="str">
            <v>Actividad</v>
          </cell>
          <cell r="D1591" t="str">
            <v>M2</v>
          </cell>
          <cell r="E1591">
            <v>299891</v>
          </cell>
        </row>
        <row r="1592">
          <cell r="A1592" t="str">
            <v>017.091</v>
          </cell>
          <cell r="B1592" t="str">
            <v>ARREGLO DE PORTERIAS MICROFUTBOL CON EXTENSIÓN Y TABLERO BALONCESTO (INCLUYE SOLDADURA, GRAFIL 5,5, PINTURA, ANTICORROSIVO, MALLA ESLABONADA CA 10)</v>
          </cell>
          <cell r="C1592" t="str">
            <v>Actividad</v>
          </cell>
          <cell r="D1592" t="str">
            <v>UND</v>
          </cell>
          <cell r="E1592">
            <v>1204179</v>
          </cell>
        </row>
        <row r="1593">
          <cell r="A1593" t="str">
            <v>017.092</v>
          </cell>
          <cell r="B1593" t="str">
            <v>SUMINISTRO E INSTALACIÓN VENTANA PASA ALIMENTOS EN ALUMINIO FIJA CON NAVE PROYECTANTE EN ALUMINIO MICROPERFORADA Ø 1/8" CAL. 20</v>
          </cell>
          <cell r="C1593" t="str">
            <v>Actividad</v>
          </cell>
          <cell r="D1593" t="str">
            <v>M2</v>
          </cell>
          <cell r="E1593">
            <v>563477</v>
          </cell>
        </row>
        <row r="1594">
          <cell r="A1594" t="str">
            <v>017.093</v>
          </cell>
          <cell r="B1594" t="str">
            <v>SUMINISTRO, TRANSPORTE E INSTALACION DE LAMINA EN ALUMINIO MICROPERFORADA CAL. 20</v>
          </cell>
          <cell r="C1594" t="str">
            <v>Actividad</v>
          </cell>
          <cell r="D1594" t="str">
            <v>M2</v>
          </cell>
          <cell r="E1594">
            <v>362577</v>
          </cell>
        </row>
        <row r="1595">
          <cell r="A1595" t="str">
            <v>017.094</v>
          </cell>
          <cell r="B1595" t="str">
            <v>SUMINISTRO, TRANSPORTE E INSTALACION BARANDA EN TUBERIA GALVANIZADA  4 HILOS DE 2", ENTRE 0.9 Y 1 MTS, PARALES VERTICALES  CADA 2 MTS, RELLENA DE  CONCRETO, INCLUYE WASH PRIMER, PINTURA, ANCLAJES Y RETIRO DE SOBRANTES</v>
          </cell>
          <cell r="C1595" t="str">
            <v>Actividad</v>
          </cell>
          <cell r="D1595" t="str">
            <v>ML</v>
          </cell>
          <cell r="E1595">
            <v>410760</v>
          </cell>
        </row>
        <row r="1596">
          <cell r="A1596" t="str">
            <v>017.096</v>
          </cell>
          <cell r="B1596" t="str">
            <v>SUMINISTRO, TRANSPORTE E INSTALACION PUERTA METALICA LÁMINA  COLD ROLLED CAL. 20  CON MARCO SENCILLO ( INCLUYE ANTICORROSIVO + PINTURA ACEITE + MARCO EN LAMINA  CAL. 20 CARGADOS EN CONCRETO). INCLUYE EL SUMINISTRO DE TODOS LOS ACCESORIOS REQUERIDOS PARA EL CORRECTO MONTAJE( CHAPA DE ENTRADA) ANCHO HASTA 1.0M</v>
          </cell>
          <cell r="C1596" t="str">
            <v>Actividad</v>
          </cell>
          <cell r="D1596" t="str">
            <v>UND</v>
          </cell>
          <cell r="E1596">
            <v>575242</v>
          </cell>
        </row>
        <row r="1597">
          <cell r="A1597" t="str">
            <v>017.097</v>
          </cell>
          <cell r="B1597" t="str">
            <v>SUMINISTRO, TRANSPORTE E INSTALACION REJA EN TUBO CUADRADO DE 3/4 X 3/4 PULGADA X 1.5MM X 6M EN ACERO</v>
          </cell>
          <cell r="C1597" t="str">
            <v>Actividad</v>
          </cell>
          <cell r="D1597" t="str">
            <v>M2</v>
          </cell>
          <cell r="E1597">
            <v>259978</v>
          </cell>
        </row>
        <row r="1598">
          <cell r="A1598" t="str">
            <v>017.098</v>
          </cell>
          <cell r="B1598" t="str">
            <v>SUMINISTRO, TRANSPORTE E INSTALACION DE PERFIL METALICO A572GR-50 CAL. 16 1 1/2 X 3 (40 MM X 80 MM). INCLUYE ANTICORROSIVO, PUNTOS DE SOLDADURA Y ANDAMIO CERTIFICADO PARA TRABAJO EN ALTURAS</v>
          </cell>
          <cell r="C1598" t="str">
            <v>Actividad</v>
          </cell>
          <cell r="D1598" t="str">
            <v>ML</v>
          </cell>
          <cell r="E1598">
            <v>22951</v>
          </cell>
        </row>
        <row r="1599">
          <cell r="A1599" t="str">
            <v>017.099</v>
          </cell>
          <cell r="B1599" t="str">
            <v>SUMINISTRO, TRANSPORTE E INSTALACION DE MODULOS FIJOS EN SISTEMA PROYECTANTE CON PERFIL 1101 NATURAL Y DOBLE PUERTA BATIENTE CON VIDRIO DE 4 MM INCOLORO Y ACCESORIOS PROPIOS DEL SISTEMA CON TORNILLERIA GALVANIZADA, SEGUN PLANOS</v>
          </cell>
          <cell r="C1599" t="str">
            <v>Actividad</v>
          </cell>
          <cell r="D1599" t="str">
            <v>UND</v>
          </cell>
          <cell r="E1599">
            <v>6901985</v>
          </cell>
        </row>
        <row r="1600">
          <cell r="A1600" t="str">
            <v>017.100</v>
          </cell>
          <cell r="B1600" t="str">
            <v>SUMINISTRO, TRANSPORTE E INSTALACION DE MODULOS FIJOS EN SISTEMA PROYECTANTE CON PERFIL 1101 NATURAL Y BASCULANTES SUPERIORES EN VIDRIO DE 4 MM INCOLORO Y ACCESORIOS PROPIOS DEL SISTEMA CON TORNILLERIA GALVANIZADA, SEGUN PLANOS (4,80X2,20)</v>
          </cell>
          <cell r="C1600" t="str">
            <v>Actividad</v>
          </cell>
          <cell r="D1600" t="str">
            <v>UND</v>
          </cell>
          <cell r="E1600">
            <v>2737283</v>
          </cell>
        </row>
        <row r="1601">
          <cell r="A1601" t="str">
            <v>017.101</v>
          </cell>
          <cell r="B1601" t="str">
            <v>SUMINISTRO, TRANSPORTE E INSTALACION DE MODULOS FIJOS SISTEMA PROYECTANTE CON PERFIL 1101 NATURAL Y BASCULANTES SUPERIORES EN VIDRIO DE 4 MM INCOLORO Y ACCESORIOS PROPIOS DEL SISTEMA CON TORNILLERIA GALVANIZADA, SEGUN PLANOS (5,25 X 2,20)</v>
          </cell>
          <cell r="C1601" t="str">
            <v>Actividad</v>
          </cell>
          <cell r="D1601" t="str">
            <v>UND</v>
          </cell>
          <cell r="E1601">
            <v>2993900</v>
          </cell>
        </row>
        <row r="1602">
          <cell r="A1602" t="str">
            <v>017.102</v>
          </cell>
          <cell r="B1602" t="str">
            <v>SUMINISTRO, TRANSPORTE E INSTALACION DE MODULOS FIJOS SISTEMA PROYECTANTE CON PERFIL 1101 NATURAL Y REJILLA SUPERIOR EN VIDRIO DE 4 MM INCOLORO Y ACCESORIOS PROPIOS DEL SISTEMA CON TORNILLERIA GALVANIZADA, SEGUN PLANOS (1,20X1,35)</v>
          </cell>
          <cell r="C1602" t="str">
            <v>Actividad</v>
          </cell>
          <cell r="D1602" t="str">
            <v>UND</v>
          </cell>
          <cell r="E1602">
            <v>419923</v>
          </cell>
        </row>
        <row r="1603">
          <cell r="A1603" t="str">
            <v>017.103</v>
          </cell>
          <cell r="B1603" t="str">
            <v>SUMINISTRO, TRANSPORTE E INSTALACION DE MODULOS FIJOS SISTEMA PROYECTANTE CON PERFIL 1101 NATURAL Y REJILLA VIDRIO DE 4 MM INCOLORO Y ACCESORIOS PROPIOS DEL SISTEMA CON TORNILLERIA GALVANIZADA, SEGUN PLANOS (1,20X0,50)</v>
          </cell>
          <cell r="C1603" t="str">
            <v>Actividad</v>
          </cell>
          <cell r="D1603" t="str">
            <v>UND</v>
          </cell>
          <cell r="E1603">
            <v>155529</v>
          </cell>
        </row>
        <row r="1604">
          <cell r="A1604" t="str">
            <v>017.104</v>
          </cell>
          <cell r="B1604" t="str">
            <v>SUMINISTRO, TRANSPORTE E INSTALACION DE MODULOS FIJOS SISTEMA PROYECTANTE CON PERFIL 1101 NATURAL Y BASCULANTES SUPERIORES EN VIDRIO DE 4 MM INCOLORO Y ACCESORIOS PROPIOS DEL SISTEMA CON TORNILLERIA GALVANIZADA, SEGUN PLANOS (3,27X2,00)</v>
          </cell>
          <cell r="C1604" t="str">
            <v>Actividad</v>
          </cell>
          <cell r="D1604" t="str">
            <v>UND</v>
          </cell>
          <cell r="E1604">
            <v>1695989</v>
          </cell>
        </row>
        <row r="1605">
          <cell r="A1605" t="str">
            <v>017.105</v>
          </cell>
          <cell r="B1605" t="str">
            <v>SUMINISTRO, TRANSPORTE E INSTALACION DE MODULOS FIJOS SISTEMA PROYECTANTE CON PERFIL 1101 NATURAL Y REJILLA SUPERIOR EN VIDRIO DE 4 MM INCOLORO Y ACCESORIOS PROPIOS DEL SISTEMA CON TORNILLERIA GALVANIZADA, SEGUN PLANOS (4,80X2,50)</v>
          </cell>
          <cell r="C1605" t="str">
            <v>Actividad</v>
          </cell>
          <cell r="D1605" t="str">
            <v>UND</v>
          </cell>
          <cell r="E1605">
            <v>3110546</v>
          </cell>
        </row>
        <row r="1606">
          <cell r="A1606" t="str">
            <v>017.106</v>
          </cell>
          <cell r="B1606" t="str">
            <v>SUMINISTRO, TRANSPORTE E INSTALACION DE MODULOS FIJOS SISTEMA PROYECTANTE CON PERFIL 1101 NATURAL Y REJILLA EN VIDRIO DE 4 MM INCOLORO Y ACCESORIOS PROPIOS DEL SISTEMA CON TORNILLERIA GALVANIZADA, SEGUN PLANOS (4,80X0,50)</v>
          </cell>
          <cell r="C1606" t="str">
            <v>Actividad</v>
          </cell>
          <cell r="D1606" t="str">
            <v>UND</v>
          </cell>
          <cell r="E1606">
            <v>622110</v>
          </cell>
        </row>
        <row r="1607">
          <cell r="A1607" t="str">
            <v>017.107</v>
          </cell>
          <cell r="B1607" t="str">
            <v>SUMINISTRO, TRANSPORTE E INSTALACION DE MODULOS FIJOS SISTEMA PROYECTANTE CON PERFIL 1101 NATURAL Y DOBLE PUERTA BATIENTE REJILLA SUPERIOR EN VIDRIO DE 4 MM INCOLORO Y ACCESORIOS PROPIOS DEL SISTEMA CON TORNILLERIA GALVANIZADA, SEGUN PLANOS (3,05X2,50)</v>
          </cell>
          <cell r="C1607" t="str">
            <v>Actividad</v>
          </cell>
          <cell r="D1607" t="str">
            <v>UND</v>
          </cell>
          <cell r="E1607">
            <v>2541205</v>
          </cell>
        </row>
        <row r="1608">
          <cell r="A1608" t="str">
            <v>017.108</v>
          </cell>
          <cell r="B1608" t="str">
            <v>SUMINISTRO, TRANSPORTE E INSTALACION DE MODULOS FIJOS SISTEMA PROYECTANTE CON PERFIL 1101 NATURAL Y PUERTA BATIENTE EN VIDRIO DE 4 MM INCOLORO Y ACCESORIOS PROPIOS DEL SISTEMA CON TORNILLERIA GALVANIZADA, SEGUN PLANOS (1,30X2,50)</v>
          </cell>
          <cell r="C1608" t="str">
            <v>Actividad</v>
          </cell>
          <cell r="D1608" t="str">
            <v>UND</v>
          </cell>
          <cell r="E1608">
            <v>1083139</v>
          </cell>
        </row>
        <row r="1609">
          <cell r="A1609" t="str">
            <v>017.109</v>
          </cell>
          <cell r="B1609" t="str">
            <v>SUMINISTRO, TRANSPORTE E INSTALACION DE MODULOS FIJOS SISTEMA PROYECTANTE CON PERFIL 1101 NATURAL Y DOBLE PUERTA BATIENTE EN VIDRIO DE 4 MM INCOLORO Y ACCESORIOS PROPIOS DEL SISTEMA CON TORNILLERIA GALVANIZADA, SEGUN PLANOS (3,05X2,50)</v>
          </cell>
          <cell r="C1609" t="str">
            <v>Actividad</v>
          </cell>
          <cell r="D1609" t="str">
            <v>UND</v>
          </cell>
          <cell r="E1609">
            <v>2541205</v>
          </cell>
        </row>
        <row r="1610">
          <cell r="A1610" t="str">
            <v>017.110</v>
          </cell>
          <cell r="B1610" t="str">
            <v>SUMINISTRO, TRANSPORTE E INSTALACION DE MODULOS FIJOS SISTEMA PROYECTANTE CON PERFIL 1101 NATURAL Y DOBLE PUERTA BATIENTE, REJILLAS SUPERIORES EN VIDRIO DE 4 MM INCOLORO Y ACCESORIOS PROPIOS DEL SISTEMA CON TORNILLERIA GALVANIZADA, SEGUN PLANOS (4,80X2,50)</v>
          </cell>
          <cell r="C1610" t="str">
            <v>Actividad</v>
          </cell>
          <cell r="D1610" t="str">
            <v>UND</v>
          </cell>
          <cell r="E1610">
            <v>3554907</v>
          </cell>
        </row>
        <row r="1611">
          <cell r="A1611" t="str">
            <v>017.111</v>
          </cell>
          <cell r="B1611" t="str">
            <v>SUMINISTRO, TRANSPORTE E INSTALACION DE MODULOS FIJOS SISTEMA PROYECTANTE CON PERFIL 1101 NATURAL Y DOBLE PUERTA BATIENTE EN VIDRIO DE 4 MM INCOLORO Y ACCESORIOS PROPIOS DEL SISTEMA CON TORNILLERIA GALVANIZADA, SEGUN PLANOS (2,75X2,50)</v>
          </cell>
          <cell r="C1611" t="str">
            <v>Actividad</v>
          </cell>
          <cell r="D1611" t="str">
            <v>UND</v>
          </cell>
          <cell r="E1611">
            <v>2036666</v>
          </cell>
        </row>
        <row r="1612">
          <cell r="A1612" t="str">
            <v>017.112</v>
          </cell>
          <cell r="B1612" t="str">
            <v>SUMINISTRO, TRANSPORTE E INSTALACIÓN DE BARANDILLA DE ESCALERA CON PLATINA DE 4" X 1/4" CON ANTEPECHO Y MALLA PLÁSTICA</v>
          </cell>
          <cell r="C1612" t="str">
            <v>Actividad</v>
          </cell>
          <cell r="D1612" t="str">
            <v>ML</v>
          </cell>
          <cell r="E1612">
            <v>685541</v>
          </cell>
        </row>
        <row r="1613">
          <cell r="A1613" t="str">
            <v>017.113</v>
          </cell>
          <cell r="B1613" t="str">
            <v>SUMINISTRO, TRANSPORTE E INSTALACIÓN DE TOPE PUERTA MEDIA LUNA SATINADO 3/16" FIXSER OP SIMILAR</v>
          </cell>
          <cell r="C1613" t="str">
            <v>Actividad</v>
          </cell>
          <cell r="D1613" t="str">
            <v>UND</v>
          </cell>
          <cell r="E1613">
            <v>40767</v>
          </cell>
        </row>
        <row r="1614">
          <cell r="A1614" t="str">
            <v>017.114</v>
          </cell>
          <cell r="B1614" t="str">
            <v>SUMINISTRO, TRANSPORTE E INSTALACION PASAMANOS EN TUBERÍA NEGRA DE 2". DOS HILOS H= 1.00 M. PARALES VERTICALES CADA 1.20 METROS. INCLUYE ACCESORIOS DE INSTALACIÓN, EQUIPO DE SOLDADURA, ANCLAJE, PINTURA CON ESMALTE PINTULUX O SIMILAR Y WASH PRIMER. SIN RELLENO</v>
          </cell>
          <cell r="C1614" t="str">
            <v>Actividad</v>
          </cell>
          <cell r="D1614" t="str">
            <v>ML</v>
          </cell>
          <cell r="E1614">
            <v>241745</v>
          </cell>
        </row>
        <row r="1615">
          <cell r="A1615" t="str">
            <v>017.115</v>
          </cell>
          <cell r="B1615" t="str">
            <v>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v>
          </cell>
          <cell r="C1615" t="str">
            <v>Actividad</v>
          </cell>
          <cell r="D1615" t="str">
            <v>M2</v>
          </cell>
          <cell r="E1615">
            <v>364648</v>
          </cell>
        </row>
        <row r="1616">
          <cell r="A1616" t="str">
            <v>017.116</v>
          </cell>
          <cell r="B1616" t="str">
            <v>SUMINISTRO, TRANSPORTE E INSTALACIÓN DE PUERTA DE VIDRIO TEMPLADO DE 8MM EN SISTEMA ARBN DE PERFILERÍA METÁLICA CON MARCO Y CHAPA , O SIMILAR. INCLUYE TODOS LOS ACCESORIOS DE INSTALACIÓN</v>
          </cell>
          <cell r="C1616" t="str">
            <v>Actividad</v>
          </cell>
          <cell r="D1616" t="str">
            <v>M2</v>
          </cell>
          <cell r="E1616">
            <v>720400</v>
          </cell>
        </row>
        <row r="1617">
          <cell r="A1617" t="str">
            <v>017.117</v>
          </cell>
          <cell r="B1617" t="str">
            <v>SUMINISTRO, TRANSPORTE E INSTALACIÓN DE CORTAGOTERA METÁLICO. INCLUYE ANTICORROSIVO, ANDAMIOS Y/O ESCALERAS SI SE REQUIERE, Y DEMÁS ELEMENTOS PARA SUCORRECTA INSTALACIÓN Y FUNCIONAMIENTO</v>
          </cell>
          <cell r="C1617" t="str">
            <v>Actividad</v>
          </cell>
          <cell r="D1617" t="str">
            <v>ML</v>
          </cell>
          <cell r="E1617">
            <v>22237</v>
          </cell>
        </row>
        <row r="1618">
          <cell r="A1618" t="str">
            <v>017.118</v>
          </cell>
          <cell r="B1618"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618" t="str">
            <v>Actividad</v>
          </cell>
          <cell r="D1618" t="str">
            <v>M2</v>
          </cell>
          <cell r="E1618">
            <v>389323</v>
          </cell>
        </row>
        <row r="1619">
          <cell r="A1619" t="str">
            <v>017.119</v>
          </cell>
          <cell r="B1619" t="str">
            <v>SUMINISTRO, TRANSPORTE E INSTALACIÓN DE LETREROS DE MÓDULOS SEGÚN DISEÑO. INSTALACIÓN A TODO COSTO</v>
          </cell>
          <cell r="C1619" t="str">
            <v>Actividad</v>
          </cell>
          <cell r="D1619" t="str">
            <v>UND</v>
          </cell>
          <cell r="E1619">
            <v>1158954</v>
          </cell>
        </row>
        <row r="1620">
          <cell r="A1620" t="str">
            <v>017.120</v>
          </cell>
          <cell r="B1620" t="str">
            <v>SUMINISTRO E INSTALACIÓN VENTANA FIJA EN ALUMINIO 7878 CON LAMINA EN ALUMINIO MICROPERFORADA Ø 1/8" CAL. 20</v>
          </cell>
          <cell r="C1620" t="str">
            <v>Actividad</v>
          </cell>
          <cell r="D1620" t="str">
            <v>M2</v>
          </cell>
          <cell r="E1620">
            <v>605919</v>
          </cell>
        </row>
        <row r="1621">
          <cell r="A1621" t="str">
            <v>017.121</v>
          </cell>
          <cell r="B1621" t="str">
            <v>DESMONTE Y REINSTALACION DE PUERTA METALICA</v>
          </cell>
          <cell r="C1621" t="str">
            <v>Actividad</v>
          </cell>
          <cell r="D1621" t="str">
            <v>UND</v>
          </cell>
          <cell r="E1621">
            <v>78553</v>
          </cell>
        </row>
        <row r="1622">
          <cell r="A1622" t="str">
            <v>017.122</v>
          </cell>
          <cell r="B1622" t="str">
            <v>SUMINISTRO, TRANSPORTE E INSTALACIÓN DE PUERTA EN ALUMINIO Y VIDRIO TEMPLADO 6 MM CON CERRADURA Y MANIJA (HOJA SENCILLA). INCLUYE EL SUMINISTRO DE TODOS LOS ACCESORIOS REQUERIDOS PARA EL CORRECTO MONTAJE.</v>
          </cell>
          <cell r="C1622" t="str">
            <v>Actividad</v>
          </cell>
          <cell r="D1622" t="str">
            <v>M2</v>
          </cell>
          <cell r="E1622">
            <v>1015948</v>
          </cell>
        </row>
        <row r="1623">
          <cell r="A1623" t="str">
            <v>017.123</v>
          </cell>
          <cell r="B1623" t="str">
            <v>SUMINISTRO, TRANSPORTE E INSTALACIÓN DE VARILLA DE 1/2" CUADRADA, INCLUYE ANTICORROSIVO Y PINTURA</v>
          </cell>
          <cell r="C1623" t="str">
            <v>Actividad</v>
          </cell>
          <cell r="D1623" t="str">
            <v>M2</v>
          </cell>
          <cell r="E1623">
            <v>114261</v>
          </cell>
        </row>
        <row r="1624">
          <cell r="A1624" t="str">
            <v>017.124</v>
          </cell>
          <cell r="B1624"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1624" t="str">
            <v>Actividad</v>
          </cell>
          <cell r="D1624" t="str">
            <v>M2</v>
          </cell>
          <cell r="E1624">
            <v>269442</v>
          </cell>
        </row>
        <row r="1625">
          <cell r="A1625" t="str">
            <v>017.125</v>
          </cell>
          <cell r="B1625" t="str">
            <v>SUMINISTRO, TRANSPORTE E INSTALACIÓN DE CERRAMIENTO EN MALLA DE POLIETILENO, HUECO 1/2"X1/2", GRIS. INCLUYE ELEMENTOS DE FIJACIÓN SEGÚN DISEÑO.</v>
          </cell>
          <cell r="C1625" t="str">
            <v>Actividad</v>
          </cell>
          <cell r="D1625" t="str">
            <v>M2</v>
          </cell>
          <cell r="E1625">
            <v>41227</v>
          </cell>
        </row>
        <row r="1626">
          <cell r="A1626" t="str">
            <v>017.126</v>
          </cell>
          <cell r="B1626" t="str">
            <v>SUMINISTRO, TRANSPORTE E INSTALACIÓN DE PASAMANOS EN TUBERÍA 1", INCLUYE FIJACIÓN CON BARRA DE ACERO 1/2", CORDÓN DE SOLDADURA A ESTRUCTURA DE PASAMANOS EXISTENTE Y PINTURA ANTICORROSIVA Y DE ACABADO FINAL COLOR GRIS.</v>
          </cell>
          <cell r="C1626" t="str">
            <v>Actividad</v>
          </cell>
          <cell r="D1626" t="str">
            <v>M</v>
          </cell>
          <cell r="E1626">
            <v>79799</v>
          </cell>
        </row>
        <row r="1627">
          <cell r="A1627" t="str">
            <v>017.127</v>
          </cell>
          <cell r="B1627" t="str">
            <v>SUMINISTRO, TRANSPORTE E INSTALACION PUERTA BATIENTE NAVE SENCILLA EN CELOSIA DE ALUMINIO ANODIZADO COLOR NATURAL.INCLUYE MARCO EN ALUMINIO, CERRADURA Y EL SUMINISTRO DE TODOS LOS ACCESORIOS REQUERIDOS PARA EL CORRECTO MONTAJE Y FUNCIONAMIENTO.</v>
          </cell>
          <cell r="C1627" t="str">
            <v>Actividad</v>
          </cell>
          <cell r="D1627" t="str">
            <v>M2</v>
          </cell>
          <cell r="E1627">
            <v>475573</v>
          </cell>
        </row>
        <row r="1628">
          <cell r="A1628" t="str">
            <v>017.128</v>
          </cell>
          <cell r="B1628" t="str">
            <v>SUMINISTRO, TRANSPORTE E INSTALACION PUERTA CORREDIZA DE TRES NAVES EN CELOSIA DE ALUMINIO ANODIZADO COLOR NATURAL.INCLUYE MARCO EN ALUMINIO, CERRADURA Y EL SUMINISTRO DE TODOS LOS ACCESORIOS REQUERIDOS PARA EL CORRECTO MONTAJE Y FUNCIONAMIENTO.</v>
          </cell>
          <cell r="C1628" t="str">
            <v>Actividad</v>
          </cell>
          <cell r="D1628" t="str">
            <v>M2</v>
          </cell>
          <cell r="E1628">
            <v>495573</v>
          </cell>
        </row>
        <row r="1629">
          <cell r="A1629" t="str">
            <v>017.129</v>
          </cell>
          <cell r="B1629" t="str">
            <v>SUMINISTRO, TRANSPORTE E INSTALACIÓN DE PUERTA ENROLLABLE MICROPERFORADA CON PORTACANDADOS Y MANIJA. INCLUYE EL SUMINISTRO DE TODOS LOS ACCESORIOS REQUERIDOS PARA EL CORRECTO MONTAJE Y FUNCIONAMIENTO</v>
          </cell>
          <cell r="C1629" t="str">
            <v>Actividad</v>
          </cell>
          <cell r="D1629" t="str">
            <v>M2</v>
          </cell>
          <cell r="E1629">
            <v>775573</v>
          </cell>
        </row>
        <row r="1630">
          <cell r="A1630" t="str">
            <v>017.130</v>
          </cell>
          <cell r="B1630" t="str">
            <v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630" t="str">
            <v>Actividad</v>
          </cell>
          <cell r="D1630" t="str">
            <v>M2</v>
          </cell>
          <cell r="E1630">
            <v>455573</v>
          </cell>
        </row>
        <row r="1631">
          <cell r="A1631" t="str">
            <v>017.131</v>
          </cell>
          <cell r="B1631" t="str">
            <v>SUMINISTRO, TRANSPORTE E INSTALACIÓN DE GRADERIA MOVIL ACOPRESA O SIMILAR EN ALUMINIO NATURAL DE 4 FILAS X 3.0M DE LARGO. NO ELEVADA. CAPACIDAD 28PERSONAS. INCLUYE BARANDAS. INCLUYE FLETE Y MONTAJE</v>
          </cell>
          <cell r="C1631" t="str">
            <v>Actividad</v>
          </cell>
          <cell r="D1631" t="str">
            <v>UND</v>
          </cell>
          <cell r="E1631">
            <v>10235731</v>
          </cell>
        </row>
        <row r="1632">
          <cell r="A1632" t="str">
            <v>017.132</v>
          </cell>
          <cell r="B1632" t="str">
            <v>SUMINISTRO, TRANSPORTE E INSTALACION DE BARANDA METALICA CONFORMADA POR 3 VARILLAS LISAS 5/8" CADA 20 CM SOLDADAS A TUBO AGUAS NEGRAS 2" EN LA PARTE SUPERIOR Y EN LA PARTE INFERIOR A PLATINA DE 1-1/2" X 1/4" PINTURA COLOR OXIDO SEGÚN DISEÑO</v>
          </cell>
          <cell r="C1632" t="str">
            <v>Actividad</v>
          </cell>
          <cell r="D1632" t="str">
            <v>ML</v>
          </cell>
          <cell r="E1632">
            <v>431688</v>
          </cell>
        </row>
        <row r="1633">
          <cell r="A1633" t="str">
            <v>017.133</v>
          </cell>
          <cell r="B1633" t="str">
            <v>SUMINISTRO, TRANSPORTE E INSTALACIÓN DE VENTANA CON MARCO DE ALUMINIO, VIDRIO CRUDO DE 6MM EN LA PARTE INFERIOR, MONTANTE Y CELOSÍA EN ALUMINIO EN LA PARTE SUPERIOR</v>
          </cell>
          <cell r="C1633" t="str">
            <v>Actividad</v>
          </cell>
          <cell r="D1633" t="str">
            <v>M2</v>
          </cell>
          <cell r="E1633">
            <v>396068</v>
          </cell>
        </row>
        <row r="1634">
          <cell r="A1634" t="str">
            <v>017.134</v>
          </cell>
          <cell r="B1634" t="str">
            <v>SUMINISTRO, TRANSPORTE E INSTALACIÓN DE PUERTA CORTAFUEGO RESISTENCIA 90 MIN ANCHO 0.90CM NAVE SENCILLA CON BARRA ANTIPANICO TIPO PUSH Y CIERRAPUERTAS HIDRAULICA</v>
          </cell>
          <cell r="C1634" t="str">
            <v>Actividad</v>
          </cell>
          <cell r="D1634" t="str">
            <v>UND</v>
          </cell>
          <cell r="E1634">
            <v>2442037</v>
          </cell>
        </row>
        <row r="1635">
          <cell r="A1635" t="str">
            <v>017.135</v>
          </cell>
          <cell r="B1635" t="str">
            <v>SUMINISTRO, TRANSPORTE E INSTALACION DE PASAMANOS EN ACERO INOXIDABLE DE 2" (PASAMANOS CON PARALES EN TUBERÍA REDONDA DE 1-1/2” Y RODA-MANOS O BOLILLO EN TUBERÍA REDONDA DE 2”, 3 HILOS EN TUBERÍA REDONDA DE ½”, TODO EN ACERO INOXIDABLE 304 SATINADO. INCLUYE BRIDAS DE SUJECIÓN PARA ANCLAJE, TAPA-BRIDAS Y CHAZOS. CADA PARAL DE SOPORTE SE UBICA CADA 100CM APROX.</v>
          </cell>
          <cell r="C1635" t="str">
            <v>Actividad</v>
          </cell>
          <cell r="D1635" t="str">
            <v>ML</v>
          </cell>
          <cell r="E1635">
            <v>466165</v>
          </cell>
        </row>
        <row r="1636">
          <cell r="A1636" t="str">
            <v>017.136</v>
          </cell>
          <cell r="B1636" t="str">
            <v>CORTE INFERIOR DE PUERTA METALICA EN BAÑOS A=1.40M. REPARACIÓN INCLUYE TUBO RECTANGULAR DE 100X40X1.5MM Y PINTURA PINTULUX 3 EN 1 EN LA TOTALIDAD DE LA PUERTA Y MARCO</v>
          </cell>
          <cell r="C1636" t="str">
            <v>Actividad</v>
          </cell>
          <cell r="D1636" t="str">
            <v>UND</v>
          </cell>
          <cell r="E1636">
            <v>88793</v>
          </cell>
        </row>
        <row r="1637">
          <cell r="A1637" t="str">
            <v>017.137</v>
          </cell>
          <cell r="B1637" t="str">
            <v>SUMINISTRO, TRANSPORTE E INSTALACIÓN DE MALLA MICROPERFORADA MOLINERA EN ACERO INOXIDABLE CAL. 2.0MM</v>
          </cell>
          <cell r="C1637" t="str">
            <v>Actividad</v>
          </cell>
          <cell r="D1637" t="str">
            <v>M2</v>
          </cell>
          <cell r="E1637">
            <v>702901</v>
          </cell>
        </row>
        <row r="1638">
          <cell r="A1638" t="str">
            <v>017.138</v>
          </cell>
          <cell r="B1638" t="str">
            <v>SUMINISTRO, TRANSPORTE E INSTALACIÓN DE REJILLA GRATING EN ACERO INOXIDABLE S3-0X100 EN PLATINA DE 3/4" - DENTADA DE ALTA SEGURIDAD - REF METALGRATING O SIMILAR. FIJADAS CON GRAPAS TIPO MARIPOSA EN A.INOX. MEDIDAS 100X100</v>
          </cell>
          <cell r="C1638" t="str">
            <v>Actividad</v>
          </cell>
          <cell r="D1638" t="str">
            <v>UND</v>
          </cell>
          <cell r="E1638">
            <v>1871411</v>
          </cell>
        </row>
        <row r="1639">
          <cell r="A1639" t="str">
            <v>017.139</v>
          </cell>
          <cell r="B1639" t="str">
            <v>PASAMANOS EN VIDRIO LAMINADO PUENTE (5MM INCOLORO + 0.89MM ION SENTRYGLAS INCOLORO CERTIFICADO + VC 5MM INCOLORO), INCLUYE TUBERÍA DE REMATE EN ACERO INÓXIDABLE 2", "U" SUPERIOR E INFERIOR PARA ENCAJE VIDRIO. H=1.30M</v>
          </cell>
          <cell r="C1639" t="str">
            <v>Actividad</v>
          </cell>
          <cell r="D1639" t="str">
            <v>ML</v>
          </cell>
          <cell r="E1639">
            <v>947870</v>
          </cell>
        </row>
        <row r="1640">
          <cell r="A1640" t="str">
            <v>017.140</v>
          </cell>
          <cell r="B1640" t="str">
            <v>JUNTA DE DILATACIÓN EN NEOPRENO DE 80X80MM PARA PUENTE PEATONAL</v>
          </cell>
          <cell r="C1640" t="str">
            <v>Actividad</v>
          </cell>
          <cell r="D1640" t="str">
            <v>ML</v>
          </cell>
          <cell r="E1640">
            <v>1907430</v>
          </cell>
        </row>
        <row r="1641">
          <cell r="A1641" t="str">
            <v>017.141</v>
          </cell>
          <cell r="B1641" t="str">
            <v>SUMINISTRO, TRANSPORTE E INSTALACIÓN DE LÁMINA MICROPERFORADA SOBRE MARCO METALICO EN TUBO CUADRADO DE 100X50MM</v>
          </cell>
          <cell r="C1641" t="str">
            <v>Actividad</v>
          </cell>
          <cell r="D1641" t="str">
            <v>M2</v>
          </cell>
          <cell r="E1641">
            <v>386001</v>
          </cell>
        </row>
        <row r="1642">
          <cell r="A1642" t="str">
            <v>017.142</v>
          </cell>
          <cell r="B1642" t="str">
            <v>SUMINISTRO, TRANSPORTE E INSTALACION DE PASO PEATONAL EN VIDRIO MULTILAMINADO 10+8+6MM DE 3.0M DE ANCHO SOBRE PERFILES TUBULARES RECTANGULARES DE 100X40X1.5MM</v>
          </cell>
          <cell r="C1642" t="str">
            <v>Actividad</v>
          </cell>
          <cell r="D1642" t="str">
            <v>M2</v>
          </cell>
          <cell r="E1642">
            <v>2428583</v>
          </cell>
        </row>
        <row r="1643">
          <cell r="A1643" t="str">
            <v>017.143</v>
          </cell>
          <cell r="B1643" t="str">
            <v>SUMINISTRO E INSTALACIÓN DE DIVISIÓN DE OFICINA EN PERFIL DE ALUMINIO DE 1"1/2 X 1"1/2 COLOR NATURAL REF.1101 CON VIDRIO DE SEGURIDAD LAMINADO INCOLORO 3+3 CON FRANJAS OPALIZADAS Y UNA PUERTA BATIENTE.</v>
          </cell>
          <cell r="C1643" t="str">
            <v>Actividad</v>
          </cell>
          <cell r="D1643" t="str">
            <v>M2</v>
          </cell>
          <cell r="E1643">
            <v>613899</v>
          </cell>
        </row>
        <row r="1644">
          <cell r="A1644" t="str">
            <v>017.144</v>
          </cell>
          <cell r="B1644" t="str">
            <v>SUMINISTRO E INSTALACIÓN DE DIVISIÓN DE OFICINA PLEGABLE CON VIDRIO DE SEGURIDAD TEMPLADO INCOLORO DE 8MM CON FRANJAS OPALIZADAS, ZÓCALO DE ALUMINIO EN LA PARTE INFERIOR Y SUPERIOR.</v>
          </cell>
          <cell r="C1644" t="str">
            <v>Actividad</v>
          </cell>
          <cell r="D1644" t="str">
            <v>M2</v>
          </cell>
          <cell r="E1644">
            <v>955771</v>
          </cell>
        </row>
        <row r="1645">
          <cell r="A1645" t="str">
            <v>017.145</v>
          </cell>
          <cell r="B1645" t="str">
            <v>MANTENIMIENTO DE JUEGOS INFANTILES METALICOS (INCLUYE PINTURA Y REPOSISCIÓN DE PIEZAS FALTANTES - CONJUNTO DE 5 EQUIPOS INCLUIDOS)</v>
          </cell>
          <cell r="C1645" t="str">
            <v>Actividad</v>
          </cell>
          <cell r="D1645" t="str">
            <v>UN</v>
          </cell>
          <cell r="E1645">
            <v>3324992</v>
          </cell>
        </row>
        <row r="1646">
          <cell r="A1646" t="str">
            <v>017.146</v>
          </cell>
          <cell r="B1646" t="str">
            <v>MANTENIMIENTO DE MAQUINAS BIOSALUDABLES (INCLUYE DESMONTE, TRANSPORTE, REINSTALACIÓN Y TODOS LOS ELEMENTOS DE REPARACIÓN Y PINTURA - CONJUNTO DE 5 EQUIPOS INCLUIDOS)</v>
          </cell>
          <cell r="C1646" t="str">
            <v>Actividad</v>
          </cell>
          <cell r="D1646" t="str">
            <v>UN</v>
          </cell>
          <cell r="E1646">
            <v>8383604</v>
          </cell>
        </row>
        <row r="1647">
          <cell r="A1647" t="str">
            <v>017.147</v>
          </cell>
          <cell r="B1647" t="str">
            <v>SUMINISTRO, TRANSPORTE E INSTALACION DE REJA METALICA DE 100X160CM EN PLATINA DE 1-1/2"x3/8" CADA 5CM CON MARCO Y CONTRAMARCO EN ANGULO DE 1-1/4"</v>
          </cell>
          <cell r="C1647" t="str">
            <v>Actividad</v>
          </cell>
          <cell r="D1647" t="str">
            <v>UN</v>
          </cell>
          <cell r="E1647">
            <v>1402486</v>
          </cell>
        </row>
        <row r="1648">
          <cell r="A1648" t="str">
            <v>017.148</v>
          </cell>
          <cell r="B1648" t="str">
            <v>SUMINISTRO E INSTALACIÓN DE DIVISIÓN DE OFICINA PLEGABLE CON VIDRIO DE SEGURIDAD TEMPLADO INCOLORO DE 8MM CON FRANJAS OPALIZADAS, ZÓCALO DE ALUMINIO EN LA PARTE INFERIOR Y SUPERIOR.</v>
          </cell>
          <cell r="C1648" t="str">
            <v>Actividad</v>
          </cell>
          <cell r="D1648" t="str">
            <v>M2</v>
          </cell>
          <cell r="E1648">
            <v>480000</v>
          </cell>
        </row>
        <row r="1649">
          <cell r="A1649" t="str">
            <v>017.149</v>
          </cell>
          <cell r="B1649" t="str">
            <v>INSTALACION DE MESON EN ACERO INOXIDABLE EXISTENTE ANCHO=0,60 M</v>
          </cell>
          <cell r="C1649" t="str">
            <v>Actividad</v>
          </cell>
          <cell r="D1649" t="str">
            <v>ML</v>
          </cell>
          <cell r="E1649">
            <v>36707</v>
          </cell>
        </row>
        <row r="1650">
          <cell r="A1650" t="str">
            <v>018</v>
          </cell>
          <cell r="B1650" t="str">
            <v>CERRAJERIA</v>
          </cell>
          <cell r="C1650" t="str">
            <v>Capitulo</v>
          </cell>
          <cell r="E1650" t="str">
            <v>--</v>
          </cell>
        </row>
        <row r="1651">
          <cell r="A1651" t="str">
            <v>018.001</v>
          </cell>
          <cell r="B1651" t="str">
            <v xml:space="preserve">SUMINISTRO, TRANSPORTE E INSTALACION CERRADURA BELL WOOD POMO MADERA - BAÑO  REF. A40S TIPO SCHALAGE O SIMILAR. ACABADO SEGÚN DISEÑO.  </v>
          </cell>
          <cell r="C1651" t="str">
            <v>Actividad</v>
          </cell>
          <cell r="D1651" t="str">
            <v>UND</v>
          </cell>
          <cell r="E1651">
            <v>126970</v>
          </cell>
        </row>
        <row r="1652">
          <cell r="A1652" t="str">
            <v>018.002</v>
          </cell>
          <cell r="B1652" t="str">
            <v xml:space="preserve">SUMINISTRO, TRANSPORTE E INSTALACION CERRADURA BELL WOOD POMO MADERA - ALCOBA U OFICINA  REF. A50WS TIPO SCHALAGE O SIMILAR.. ACABADO SEGÚN DISEÑO. </v>
          </cell>
          <cell r="C1652" t="str">
            <v>Actividad</v>
          </cell>
          <cell r="D1652" t="str">
            <v>UND</v>
          </cell>
          <cell r="E1652">
            <v>126970</v>
          </cell>
        </row>
        <row r="1653">
          <cell r="A1653" t="str">
            <v>018.003</v>
          </cell>
          <cell r="B1653" t="str">
            <v xml:space="preserve">SUMINISTRO, TRANSPORTE E INSTALACION CERRADURA BELL WOOD POMO MADERA - ENTRADA REF. A80PD TIPO SCHALAGE O SIMILAR.. ACABADO SEGÚN DISEÑO.  </v>
          </cell>
          <cell r="C1653" t="str">
            <v>Actividad</v>
          </cell>
          <cell r="D1653" t="str">
            <v>UND</v>
          </cell>
          <cell r="E1653">
            <v>157258</v>
          </cell>
        </row>
        <row r="1654">
          <cell r="A1654" t="str">
            <v>018.004</v>
          </cell>
          <cell r="B1654" t="str">
            <v xml:space="preserve">SUMINISTRO, TRANSPORTE E INSTALACION CERRADURA ORBIT POMO METALICO - BAÑO REF. A40S TIPO SCHALAGE O SIMILAR. ACABADO SEGÚN DISEÑO. </v>
          </cell>
          <cell r="C1654" t="str">
            <v>Actividad</v>
          </cell>
          <cell r="D1654" t="str">
            <v>UND</v>
          </cell>
          <cell r="E1654">
            <v>204783</v>
          </cell>
        </row>
        <row r="1655">
          <cell r="A1655" t="str">
            <v>018.005</v>
          </cell>
          <cell r="B1655" t="str">
            <v xml:space="preserve">SUMINISTRO, TRANSPORTE E INSTALACION CERRADURA ORBIT POMO METALICO - ALCOBA U OFICINA REF. A50PD TIPO SCHALAGE O SIMILAR. ACABADO SEGÚN DISEÑO. </v>
          </cell>
          <cell r="C1655" t="str">
            <v>Actividad</v>
          </cell>
          <cell r="D1655" t="str">
            <v>UND</v>
          </cell>
          <cell r="E1655">
            <v>232979</v>
          </cell>
        </row>
        <row r="1656">
          <cell r="A1656" t="str">
            <v>018.006</v>
          </cell>
          <cell r="B1656" t="str">
            <v xml:space="preserve">SUMINISTRO, TRANSPORTE E INSTALACION CERRADURA ORBIT POMO METALICO - ENTRADA REF. A80PD TIPO SCHALAGE O SIMILAR. ACABADO SEGÚN DISEÑO.  </v>
          </cell>
          <cell r="C1656" t="str">
            <v>Actividad</v>
          </cell>
          <cell r="D1656" t="str">
            <v>UND</v>
          </cell>
          <cell r="E1656">
            <v>226452</v>
          </cell>
        </row>
        <row r="1657">
          <cell r="A1657" t="str">
            <v>018.007</v>
          </cell>
          <cell r="B1657" t="str">
            <v xml:space="preserve">SUMINISTRO, TRANSPORTE E INSTALACION CERRADURA CERROJO DOBLE LLAVE - REF. B362PX TIPO SCHALAGE O SIMILAR. ACABADO SEGÚN DISEÑO.  </v>
          </cell>
          <cell r="C1657" t="str">
            <v>Actividad</v>
          </cell>
          <cell r="D1657" t="str">
            <v>UND</v>
          </cell>
          <cell r="E1657">
            <v>218536</v>
          </cell>
        </row>
        <row r="1658">
          <cell r="A1658" t="str">
            <v>018.008</v>
          </cell>
          <cell r="B1658" t="str">
            <v xml:space="preserve">SUMINISTRO, TRANSPORTE E INSTALACION CERRADURA CERROJO LLAVE VOLTEADOR - REF. B360PX. TIPO SCHALAGE O SIMILAR. ACABADO SEGÚN DISEÑO.   </v>
          </cell>
          <cell r="C1658" t="str">
            <v>Actividad</v>
          </cell>
          <cell r="D1658" t="str">
            <v>UND</v>
          </cell>
          <cell r="E1658">
            <v>218536</v>
          </cell>
        </row>
        <row r="1659">
          <cell r="A1659" t="str">
            <v>018.009</v>
          </cell>
          <cell r="B1659" t="str">
            <v xml:space="preserve">SUMINISTRO, TRANSPORTE E INSTALACION BARRA ANTIPANICO HORIZONTAL SOLO SALIDA - TIPO AZBE O SIMILAR REF. B0950. CON MANILLA Y CILINDRO EXTERIOR PARA BARRA ANTIPANICO HORIZONTAL - TIPO AZBE REF. 9510M.O SIMILAR   </v>
          </cell>
          <cell r="C1659" t="str">
            <v>Actividad</v>
          </cell>
          <cell r="D1659" t="str">
            <v>UND</v>
          </cell>
          <cell r="E1659">
            <v>2000223</v>
          </cell>
        </row>
        <row r="1660">
          <cell r="A1660" t="str">
            <v>018.010</v>
          </cell>
          <cell r="B1660" t="str">
            <v xml:space="preserve">SUMINISTRO, TRANSPORTE E INSTALACION CERRADURA ENTRADA PRINCIPAL - REF. H387 . TIPO SCHLAGE O SIMILAR. ACABADO SEGÚN DISEÑO.   </v>
          </cell>
          <cell r="C1660" t="str">
            <v>Actividad</v>
          </cell>
          <cell r="D1660" t="str">
            <v>UND</v>
          </cell>
          <cell r="E1660">
            <v>461037</v>
          </cell>
        </row>
        <row r="1661">
          <cell r="A1661" t="str">
            <v>018.011</v>
          </cell>
          <cell r="B1661" t="str">
            <v xml:space="preserve">SUMINISTRO, TRANSPORTE E INSTALACION CERRADURA ENTRADA PRINCIPAL HE-380 TIPO SCHALAGE O SIMILAR. ACABADO SEGÚN DISEÑO.  </v>
          </cell>
          <cell r="C1661" t="str">
            <v>Actividad</v>
          </cell>
          <cell r="D1661" t="str">
            <v>UND</v>
          </cell>
          <cell r="E1661">
            <v>572101</v>
          </cell>
        </row>
        <row r="1662">
          <cell r="A1662" t="str">
            <v>018.012</v>
          </cell>
          <cell r="B1662" t="str">
            <v>SUMINISTRO TRANSPORTE E INSTALACION DE VENTANA EN ALUMINIO-VIDRIO 4 MM INCLUYE TODOS LOS ACCESORIOS PARA SU CORRECTA INSTALACION</v>
          </cell>
          <cell r="C1662" t="str">
            <v>Actividad</v>
          </cell>
          <cell r="D1662" t="str">
            <v>M2</v>
          </cell>
          <cell r="E1662">
            <v>546588</v>
          </cell>
        </row>
        <row r="1663">
          <cell r="A1663" t="str">
            <v>018.013</v>
          </cell>
          <cell r="B1663" t="str">
            <v>SUMINISTRO TRANSPORTE E INSTALACION DE PUERTA VENTANA EN ALUMINIO-VIDRIO DE 4MM INCLUYE TODOS LOS ELEMENTOS PARA SU CORRECTA INSTALACION</v>
          </cell>
          <cell r="C1663" t="str">
            <v>Actividad</v>
          </cell>
          <cell r="D1663" t="str">
            <v>M2</v>
          </cell>
          <cell r="E1663">
            <v>218027</v>
          </cell>
        </row>
        <row r="1664">
          <cell r="A1664" t="str">
            <v>018.014</v>
          </cell>
          <cell r="B1664" t="str">
            <v>SUMINISTRO, TRANSPORTE E INSTALACION DE BASES PARA BICICLETAS PARA SEIS UNIDADES  EN TUBO DE AGUAS NEGRAS DE 1" EN 1,5 MM CON PINTURA ELECTROSTATICA SEGÚN DISEÑO</v>
          </cell>
          <cell r="C1664" t="str">
            <v>Actividad</v>
          </cell>
          <cell r="D1664" t="str">
            <v>UND</v>
          </cell>
          <cell r="E1664">
            <v>373416</v>
          </cell>
        </row>
        <row r="1665">
          <cell r="A1665" t="str">
            <v>018.015</v>
          </cell>
          <cell r="B1665" t="str">
            <v>SUMINISTRO, TRANSPORTE E INSTALACIÓN DE BRAZO HIDRÁULICO AUTOMÁTICO DE CAPACIDAD (45 - 65) KG (INCLUYE ACCESORIOS DE INSTALACIÓN)</v>
          </cell>
          <cell r="C1665" t="str">
            <v>Actividad</v>
          </cell>
          <cell r="D1665" t="str">
            <v>UND</v>
          </cell>
          <cell r="E1665">
            <v>238337</v>
          </cell>
        </row>
        <row r="1666">
          <cell r="A1666" t="str">
            <v>018.016</v>
          </cell>
          <cell r="B1666" t="str">
            <v>SUMINISTRO, TRANSPORTE E INSTALACIÓN DE CERRADURA YALE 3 MACHUELOS SOBREPONER SOLDAR DERECHA O SIMILAR PARA PUERTA METÁLICA INSTITUCIONAL. INCLUYE TODOS LOS ACCESORIOS PARA SU CORRECTA INSTALACIÓN Y 2 COPIAS DE LLAVES. COLOR SEGÚN DISEÑO</v>
          </cell>
          <cell r="C1666" t="str">
            <v>Actividad</v>
          </cell>
          <cell r="D1666" t="str">
            <v>UND</v>
          </cell>
          <cell r="E1666">
            <v>302277</v>
          </cell>
        </row>
        <row r="1667">
          <cell r="A1667" t="str">
            <v>018.017</v>
          </cell>
          <cell r="B1667" t="str">
            <v>DESMONTE DE CERRADURA METÁLICA YALE 3 MACHUELOS O SIMILAR (INCLUYE RETIRO)</v>
          </cell>
          <cell r="C1667" t="str">
            <v>Actividad</v>
          </cell>
          <cell r="D1667" t="str">
            <v>UND</v>
          </cell>
          <cell r="E1667">
            <v>52867</v>
          </cell>
        </row>
        <row r="1668">
          <cell r="A1668" t="str">
            <v>019</v>
          </cell>
          <cell r="B1668" t="str">
            <v>PINTURA</v>
          </cell>
          <cell r="C1668" t="str">
            <v>Capitulo</v>
          </cell>
          <cell r="E1668" t="str">
            <v>--</v>
          </cell>
        </row>
        <row r="1669">
          <cell r="A1669" t="str">
            <v>019.001</v>
          </cell>
          <cell r="B1669" t="str">
            <v>SUMINISTRO, TRANSPORTE E INSTALACION ESTUCO Y VINILO 3 MANOS SOBRE MURO INTERIOR (INCLUYE ESTUCO, 1 MANO EN PINTURA TIPO 2  Y DOS MANOS EN PINTURA TIPO 1, FILOS Y DILATACIONES). COLOR SEGÚN DISEÑO POR M2</v>
          </cell>
          <cell r="C1669" t="str">
            <v>Actividad</v>
          </cell>
          <cell r="D1669" t="str">
            <v>M2</v>
          </cell>
          <cell r="E1669">
            <v>26633</v>
          </cell>
        </row>
        <row r="1670">
          <cell r="A1670" t="str">
            <v>019.002</v>
          </cell>
          <cell r="B1670" t="str">
            <v>SUMINISTRO, TRANSPORTE E INSTALACION ESTUCO Y VINILO 3 MANOS SOBRE MURO INTERIOR (INCLUYE ESTUCO, 1 MANO EN PINTURA TIPO 2  Y DOS MANOS EN PINTURA TIPO 1 , FILOS Y DILATACIONES). COLOR SEGÚN DISEÑO POR ML</v>
          </cell>
          <cell r="C1670" t="str">
            <v>Actividad</v>
          </cell>
          <cell r="D1670" t="str">
            <v>ML</v>
          </cell>
          <cell r="E1670">
            <v>16772</v>
          </cell>
        </row>
        <row r="1671">
          <cell r="A1671" t="str">
            <v>019.003</v>
          </cell>
          <cell r="B1671" t="str">
            <v>SUMINISTRO, TRANSPORTE E INSTALACION ESTUCO Y VINILO 3 MANOS SOBRE MURO EXTERIOR (INCLUYE ESTUCO, 1 MANO EN PINTURA TIPO 2  Y DOS MANOS EN PINTURA TIPO 1, FILOS Y DILATACIONES). COLOR SEGÚN DISEÑO POR M2</v>
          </cell>
          <cell r="C1671" t="str">
            <v>Actividad</v>
          </cell>
          <cell r="D1671" t="str">
            <v>M2</v>
          </cell>
          <cell r="E1671">
            <v>27317</v>
          </cell>
        </row>
        <row r="1672">
          <cell r="A1672" t="str">
            <v>019.004</v>
          </cell>
          <cell r="B1672" t="str">
            <v>SUMINISTRO, TRANSPORTE E INSTALACION ESTUCO Y VINILO 3 MANOS SOBRE MURO EXTERIOR (INCLUYE ESTUCO, 1 MANO EN PINTURA TIPO 2 Y DOS MANOS EN PINTURA TIPO 1, FILOS Y DILATACIONES). COLOR SEGÚN DISEÑO POR ML</v>
          </cell>
          <cell r="C1672" t="str">
            <v>Actividad</v>
          </cell>
          <cell r="D1672" t="str">
            <v>ML</v>
          </cell>
          <cell r="E1672">
            <v>17105</v>
          </cell>
        </row>
        <row r="1673">
          <cell r="A1673" t="str">
            <v>019.005</v>
          </cell>
          <cell r="B1673" t="str">
            <v>SUMINISTRO, TRANSPORTE E INSTALACION PINTURA SOBRE REVOQUE VINILO 3 MANOS SOBRE MURO (INCLUYE 1 MANO EN PINTURA TIPO 2  Y DOS MANOS EN PINTURA TIPO 1, FILOS Y DILATACIONES).COLOR SEGÚN DISEÑO POR M2</v>
          </cell>
          <cell r="C1673" t="str">
            <v>Actividad</v>
          </cell>
          <cell r="D1673" t="str">
            <v>M2</v>
          </cell>
          <cell r="E1673">
            <v>24586</v>
          </cell>
        </row>
        <row r="1674">
          <cell r="A1674" t="str">
            <v>019.006</v>
          </cell>
          <cell r="B1674" t="str">
            <v>SUMINISTRO, TRANSPORTE E INSTALACION PINTURA SOBRE REVOQUE VINILO 3 MANOS SOBRE MURO (INCLUYE 1 MANO EN PINTURA TIPO 2  Y DOS MANOS EN PINTURA TIPO 1, FILOS Y DILATACIONES). COLOR SEGÚN DISEÑO POR ML</v>
          </cell>
          <cell r="C1674" t="str">
            <v>Actividad</v>
          </cell>
          <cell r="D1674" t="str">
            <v>ML</v>
          </cell>
          <cell r="E1674">
            <v>14257</v>
          </cell>
        </row>
        <row r="1675">
          <cell r="A1675" t="str">
            <v>019.007</v>
          </cell>
          <cell r="B1675" t="str">
            <v>SUMINISTRO, TRANSPORTE E INSTALACION ESTUCO Y VINILO 3 MANOS BAJO PLACA INTERIOR (INCLUYE ESTUCO, 1 MANO EN PINTURA TIPO 2 Y DOS MANOS EN PINTURA TIPO 1, FILOS Y DILATACIONES). COLOR SEGÚN DISEÑO.</v>
          </cell>
          <cell r="C1675" t="str">
            <v>Actividad</v>
          </cell>
          <cell r="D1675" t="str">
            <v>M2</v>
          </cell>
          <cell r="E1675">
            <v>28074</v>
          </cell>
        </row>
        <row r="1676">
          <cell r="A1676" t="str">
            <v>019.008</v>
          </cell>
          <cell r="B1676" t="str">
            <v>SUMINISTRO, TRANSPORTE E INSTALACION ESTUCO Y VINILO 3 MANOS BAJO PLACA INTERIOR (INCLUYE ESTUCO, 1 MANO EN PINTURA TIPO 2 Y DOS MANOS EN PINTURA TIPO 1, FILOS Y DILATACIONES). COLOR SEGÚN DISEÑO.</v>
          </cell>
          <cell r="C1676" t="str">
            <v>Actividad</v>
          </cell>
          <cell r="D1676" t="str">
            <v>ML</v>
          </cell>
          <cell r="E1676">
            <v>17493</v>
          </cell>
        </row>
        <row r="1677">
          <cell r="A1677" t="str">
            <v>019.009</v>
          </cell>
          <cell r="B1677" t="str">
            <v>SUMINISTRO, TRANSPORTE E INSTALACION ESTUCO Y VINILO 3 MANOS BAJO PLACA EXTERIOR (INCLUYE ESTUCO, 1 MANO EN PINTURA TIPO 2 Y DOS MANOS EN PINTURA TIPO 1, FILOS Y DILATACIONES). COLOR SEGÚN DISEÑO POR M2</v>
          </cell>
          <cell r="C1677" t="str">
            <v>Actividad</v>
          </cell>
          <cell r="D1677" t="str">
            <v>M2</v>
          </cell>
          <cell r="E1677">
            <v>28704</v>
          </cell>
        </row>
        <row r="1678">
          <cell r="A1678" t="str">
            <v>019.010</v>
          </cell>
          <cell r="B1678" t="str">
            <v>SUMINISTRO, TRANSPORTE E INSTALACION ESTUCO Y VINILO 3 MANOS BAJO PLACA EXTERIOR (INCLUYE ESTUCO, 1 MANO EN PINTURA TIPO 2 Y DOS MANOS EN PINTURA TIPO 1, FILOS Y DILATACIONES). COLOR SEGÚN DISEÑO POR ML</v>
          </cell>
          <cell r="C1678" t="str">
            <v>Actividad</v>
          </cell>
          <cell r="D1678" t="str">
            <v>ML</v>
          </cell>
          <cell r="E1678">
            <v>17808</v>
          </cell>
        </row>
        <row r="1679">
          <cell r="A1679" t="str">
            <v>019.011</v>
          </cell>
          <cell r="B1679" t="str">
            <v>SUMINISTRO, TRANSPORTE E INSTALACION PINTURA EPOXICA ALTA RESISTENCIA CON CATALIZADOR 3 MANOS SOBRE REVOQUE. (INCLUYE 1 MANO EN PINTURA TIPO 2 Y DOS MANOS EN PINTURA EPOXI POLIAMIDA CON CATALIZADOR, FILOS Y DILATACIONES). COLOR SEGÚN DISEÑO.</v>
          </cell>
          <cell r="C1679" t="str">
            <v>Actividad</v>
          </cell>
          <cell r="D1679" t="str">
            <v>M2</v>
          </cell>
          <cell r="E1679">
            <v>27431</v>
          </cell>
        </row>
        <row r="1680">
          <cell r="A1680" t="str">
            <v>019.013</v>
          </cell>
          <cell r="B1680" t="str">
            <v>SUMINISTRO, TRANSPORTE E INSTALACION GRANIPLAST (ESGRAFIADO) FACHADAS ( INCLUYE FILOS Y DILATACIONES)</v>
          </cell>
          <cell r="C1680" t="str">
            <v>Actividad</v>
          </cell>
          <cell r="D1680" t="str">
            <v>M2</v>
          </cell>
          <cell r="E1680">
            <v>35465</v>
          </cell>
        </row>
        <row r="1681">
          <cell r="A1681" t="str">
            <v>019.014</v>
          </cell>
          <cell r="B1681" t="str">
            <v>SUMINISTRO, TRANSPORTE E INSTALACION ESTUCO Y PINTURA TIPO KORAZA O SIMILAR 3 MANOS FACHADAS (INCLUYE ESTUCO, 1 MANO EN PINTURA TIPO 2 Y DOS MANOS EN PINTURA TIPO KORAZA O SIMILAR, FILOS Y DILATACIONES). COLOR SEGÚN DISEÑO.</v>
          </cell>
          <cell r="C1681" t="str">
            <v>Actividad</v>
          </cell>
          <cell r="D1681" t="str">
            <v>M2</v>
          </cell>
          <cell r="E1681">
            <v>31005</v>
          </cell>
        </row>
        <row r="1682">
          <cell r="A1682" t="str">
            <v>019.015</v>
          </cell>
          <cell r="B1682" t="str">
            <v>SUMINISTRO, TRANSPORTE E INSTALACION PINTURA TIPO KORAZA O SIMILAR 3 MANOS FACHADAS (INCLUYE 1 MANO EN PINTURA TIPO 2 Y DOS MANOS EN PINTURA KORAZA TIPO PINTUCO O SIMILAR, FILOS Y DILATACIONES). COLOR SEGÚN DISEÑO.</v>
          </cell>
          <cell r="C1682" t="str">
            <v>Actividad</v>
          </cell>
          <cell r="D1682" t="str">
            <v>M2</v>
          </cell>
          <cell r="E1682">
            <v>29094</v>
          </cell>
        </row>
        <row r="1683">
          <cell r="A1683" t="str">
            <v>019.016</v>
          </cell>
          <cell r="B1683" t="str">
            <v>SUMINISTRO, TRANSPORTE E INSTALACION RECUBRIMIENTO  EPOXICO FLEXIBLE DE ALTO DESEMPEÑO SE COMPONE DE DOS COMPONENTES ALTA RESISTENCIA QUIMICA DURALKOTE 240  O SIMILAR. (INCLUYE 2 MANOS DE RECUBRIMIENTO, FILOS Y DILATACIONES). COLOR SEGÚN DISEÑO.</v>
          </cell>
          <cell r="C1683" t="str">
            <v>Actividad</v>
          </cell>
          <cell r="D1683" t="str">
            <v>M2</v>
          </cell>
          <cell r="E1683">
            <v>110528</v>
          </cell>
        </row>
        <row r="1684">
          <cell r="A1684" t="str">
            <v>019.017</v>
          </cell>
          <cell r="B1684" t="str">
            <v>SUMINISTRO, TRANSPORTE E INSTALACION DEMARCACION HORIZONTAL DE VIAS PINTURA TIPO TRAFICO</v>
          </cell>
          <cell r="C1684" t="str">
            <v>Actividad</v>
          </cell>
          <cell r="D1684" t="str">
            <v>M2</v>
          </cell>
          <cell r="E1684">
            <v>41823</v>
          </cell>
        </row>
        <row r="1685">
          <cell r="A1685" t="str">
            <v>019.018</v>
          </cell>
          <cell r="B1685" t="str">
            <v>SUMINISTRO, TRANSPORTE E INSTALACION DEMARCACION HORIZONTAL DE VIAS PINTURA PLASTICO EN FRIO</v>
          </cell>
          <cell r="C1685" t="str">
            <v>Actividad</v>
          </cell>
          <cell r="D1685" t="str">
            <v>M2</v>
          </cell>
          <cell r="E1685">
            <v>84632</v>
          </cell>
        </row>
        <row r="1686">
          <cell r="A1686" t="str">
            <v>019.019</v>
          </cell>
          <cell r="B1686" t="str">
            <v>SUMINISTRO, TRANSPORTE E INSTALACION PINTURA CARBURO PARA TANQUES</v>
          </cell>
          <cell r="C1686" t="str">
            <v>Actividad</v>
          </cell>
          <cell r="D1686" t="str">
            <v>M2</v>
          </cell>
          <cell r="E1686">
            <v>12435</v>
          </cell>
        </row>
        <row r="1687">
          <cell r="A1687" t="str">
            <v>019.020</v>
          </cell>
          <cell r="B1687" t="str">
            <v>SUMINISTRO, TRANSPORTE E INSTALACION PINTURA ESMALTE PARA TUBERIAS</v>
          </cell>
          <cell r="C1687" t="str">
            <v>Actividad</v>
          </cell>
          <cell r="D1687" t="str">
            <v>M2</v>
          </cell>
          <cell r="E1687">
            <v>21405</v>
          </cell>
        </row>
        <row r="1688">
          <cell r="A1688" t="str">
            <v>019.021</v>
          </cell>
          <cell r="B1688" t="str">
            <v>SUMINISTRO, TRANSPORTE E INSTALACION PINTURA REFLECTIVA DE ALUMINIO PARA PROTECCION DE TUBERIA EXPUESTA EN PVC</v>
          </cell>
          <cell r="C1688" t="str">
            <v>Actividad</v>
          </cell>
          <cell r="D1688" t="str">
            <v>M2</v>
          </cell>
          <cell r="E1688">
            <v>29554</v>
          </cell>
        </row>
        <row r="1689">
          <cell r="A1689" t="str">
            <v>019.022</v>
          </cell>
          <cell r="B1689" t="str">
            <v>SUMINISTRO TRANSPORTE E INSTALACION REVESTIMIENTO VIGAS Y COLUMNAS DE INTERIORES - ARGAMASA (INCLUYE FILOS Y DILATACIONES</v>
          </cell>
          <cell r="C1689" t="str">
            <v>Actividad</v>
          </cell>
          <cell r="D1689" t="str">
            <v>ML</v>
          </cell>
          <cell r="E1689">
            <v>22145</v>
          </cell>
        </row>
        <row r="1690">
          <cell r="A1690" t="str">
            <v>019.023</v>
          </cell>
          <cell r="B1690" t="str">
            <v>SUMINISTRO TRANSPORTE E INSTALACION ESTUCO Y 3 MANOS DE PINTURA ACRILTEX PARA BAÑO Y COCINA</v>
          </cell>
          <cell r="C1690" t="str">
            <v>Actividad</v>
          </cell>
          <cell r="D1690" t="str">
            <v>M2</v>
          </cell>
          <cell r="E1690">
            <v>30749</v>
          </cell>
        </row>
        <row r="1691">
          <cell r="A1691" t="str">
            <v>019.024</v>
          </cell>
          <cell r="B1691" t="str">
            <v>DEMARCACION DE LAS DIFERENTES CANCHAS (LINEAS PARA FUTBOL SALA, VOLEIBOL, BALONMANO Y BALONCESTO). INCLUYE EQUIPO Y ACTIVIDADES NECESARIAS PARA SU EJECUCION</v>
          </cell>
          <cell r="C1691" t="str">
            <v>Actividad</v>
          </cell>
          <cell r="D1691" t="str">
            <v>UND</v>
          </cell>
          <cell r="E1691">
            <v>1058578</v>
          </cell>
        </row>
        <row r="1692">
          <cell r="A1692" t="str">
            <v>019.025</v>
          </cell>
          <cell r="B1692" t="str">
            <v>SUMINISTRO, TRANSPORTE E INSTALACION ESTUCO Y VINILO 3 MANOS SOBRE MURO INTERIOR ALTURA &gt; 3 M. (INCLUYE, ESTUCO, 1 MANO DE PINTURA TIPO 2, Y  DOS MANOS DE PINTURA TIPO 1). COLOR SEGÚN DISEÑO POR M2</v>
          </cell>
          <cell r="C1692" t="str">
            <v>Actividad</v>
          </cell>
          <cell r="D1692" t="str">
            <v>M2</v>
          </cell>
          <cell r="E1692">
            <v>23896</v>
          </cell>
        </row>
        <row r="1693">
          <cell r="A1693" t="str">
            <v>019.026</v>
          </cell>
          <cell r="B1693" t="str">
            <v>SUMINISTRO, TRANSPORTE E INSTALACION ESTUCO Y VINILO 3 MANOS TIPO 1, SOBRE MURO INTERIOR ALTURA &gt; 3 M. (INCLUYE ESTUCO, FILOS Y DILATACIONES). COLOR SEGÚN DISEÑO POR M2</v>
          </cell>
          <cell r="C1693" t="str">
            <v>Actividad</v>
          </cell>
          <cell r="D1693" t="str">
            <v>M2</v>
          </cell>
          <cell r="E1693">
            <v>23896</v>
          </cell>
        </row>
        <row r="1694">
          <cell r="A1694" t="str">
            <v>019.027</v>
          </cell>
          <cell r="B1694" t="str">
            <v>SUMINISTRO, TRANSPORTE E INSTALACION VINILO 3 MANOS BAJO CUBIERTA AC. COLOR SEGÚN DISEÑO.</v>
          </cell>
          <cell r="C1694" t="str">
            <v>Actividad</v>
          </cell>
          <cell r="D1694" t="str">
            <v>M2</v>
          </cell>
          <cell r="E1694">
            <v>28516</v>
          </cell>
        </row>
        <row r="1695">
          <cell r="A1695" t="str">
            <v>019.028</v>
          </cell>
          <cell r="B1695" t="str">
            <v>SUMINISTRO, TRANSPORTE E INSTALACION PINTURA ESMALTE PARA CERCHAS METÁLICAS (INCLUYE ANDAMIO CERTIFICADO)</v>
          </cell>
          <cell r="C1695" t="str">
            <v>Actividad</v>
          </cell>
          <cell r="D1695" t="str">
            <v>ML</v>
          </cell>
          <cell r="E1695">
            <v>32747</v>
          </cell>
        </row>
        <row r="1696">
          <cell r="A1696" t="str">
            <v>019.029</v>
          </cell>
          <cell r="B1696" t="str">
            <v>SUMINISTRO, TRANSPORTE E INSTALACION PINTURA VINILO 3 MANOS SOBRE VIGAS Y COLUMNAS (INCLUYE, RESANE FILOS Y DILATACIONES). COLOR SEGÚN DISEÑO POR ML POR CADA CARA</v>
          </cell>
          <cell r="C1696" t="str">
            <v>Actividad</v>
          </cell>
          <cell r="D1696" t="str">
            <v>ML</v>
          </cell>
          <cell r="E1696">
            <v>15300</v>
          </cell>
        </row>
        <row r="1697">
          <cell r="A1697" t="str">
            <v>019.030</v>
          </cell>
          <cell r="B1697" t="str">
            <v>SUMINISTRO E INSTALACIÓN PINTURA ESMALTE PARA CABINAS SANITARIAS EN LÁMINA</v>
          </cell>
          <cell r="C1697" t="str">
            <v>Actividad</v>
          </cell>
          <cell r="D1697" t="str">
            <v>M2</v>
          </cell>
          <cell r="E1697">
            <v>31893</v>
          </cell>
        </row>
        <row r="1698">
          <cell r="A1698" t="str">
            <v>019.031</v>
          </cell>
          <cell r="B1698" t="str">
            <v>SUMINISTRO, TRANSPORTE E INSTALACION ESTUCO Y VINILO 3 MANOS SOBRE MURO EXTERIOR ALTURA &gt; 3 M. (INCLUYE, ESTUCO, 3 MANO DE PINTURA TIPO 1). COLOR SEGÚN DISEÑO POR M2</v>
          </cell>
          <cell r="C1698" t="str">
            <v>Actividad</v>
          </cell>
          <cell r="D1698" t="str">
            <v>M2</v>
          </cell>
          <cell r="E1698">
            <v>25758</v>
          </cell>
        </row>
        <row r="1699">
          <cell r="A1699" t="str">
            <v>019.032</v>
          </cell>
          <cell r="B1699" t="str">
            <v>SUMINISTRO, TRANSPORTE E INSTALACION BASE ACRILICA 3 MANOS SOBRE MURO EXTERIOR ALTURA &gt; 3 M. (INCLUYE, 3 MANOS DE PINTURA TIPO KORAZA LADRILLO SEMIMATE TRANSPARENTE) M2</v>
          </cell>
          <cell r="C1699" t="str">
            <v>Actividad</v>
          </cell>
          <cell r="D1699" t="str">
            <v>M2</v>
          </cell>
          <cell r="E1699">
            <v>26084</v>
          </cell>
        </row>
        <row r="1700">
          <cell r="A1700" t="str">
            <v>019.033</v>
          </cell>
          <cell r="B1700" t="str">
            <v>SUMINISTRO, TRANSPORTE E INSTALACION PINTURA ESMALTE PARA PUERTAS, REJAS, VENTANAS Y DEMÁS SUPERFICIES METÁLICAS. INCLUYE FILOS Y DILATACIONES. INCLUYE ANDAMIOS CERTIFICADOS PARA TRABAJO EN ALTURAS</v>
          </cell>
          <cell r="C1700" t="str">
            <v>Actividad</v>
          </cell>
          <cell r="D1700" t="str">
            <v>M2</v>
          </cell>
          <cell r="E1700">
            <v>29553</v>
          </cell>
        </row>
        <row r="1701">
          <cell r="A1701" t="str">
            <v>019.034</v>
          </cell>
          <cell r="B1701" t="str">
            <v>SUMINISTRO, TRANSPORTE E INSTALACION PINTURA ESMALTE PARA PASAMANOS, LAMINAS Y ZÓCALOS. INCLUYE FILOS Y DILATACIONES</v>
          </cell>
          <cell r="C1701" t="str">
            <v>Actividad</v>
          </cell>
          <cell r="D1701" t="str">
            <v>ML</v>
          </cell>
          <cell r="E1701">
            <v>16329</v>
          </cell>
        </row>
        <row r="1702">
          <cell r="A1702" t="str">
            <v>019.035</v>
          </cell>
          <cell r="B1702" t="str">
            <v>SUMINISTRO, TRANSPORTE E INSTALACION ANTICORROSIVO PARA PUERTAS, REJAS Y VENTANAS.</v>
          </cell>
          <cell r="C1702" t="str">
            <v>Actividad</v>
          </cell>
          <cell r="D1702" t="str">
            <v>M2</v>
          </cell>
          <cell r="E1702">
            <v>24445</v>
          </cell>
        </row>
        <row r="1703">
          <cell r="A1703" t="str">
            <v>019.036</v>
          </cell>
          <cell r="B1703" t="str">
            <v>SUMINISTRO, TRANSPORTE E INSTALACIÓN DE PINTURA SPORT LINE PARA ESCENARIOS DEPORTIVAS, INCLUYE PREPARACIÓN DE SUPERFICIE CON HIDROLAVADORA Y SIKATOP 122. INCLUYE DEMARCACIÓN.</v>
          </cell>
          <cell r="C1703" t="str">
            <v>Actividad</v>
          </cell>
          <cell r="D1703" t="str">
            <v>M2</v>
          </cell>
          <cell r="E1703">
            <v>83951</v>
          </cell>
        </row>
        <row r="1704">
          <cell r="A1704" t="str">
            <v>019.037</v>
          </cell>
          <cell r="B1704" t="str">
            <v>SUMINISTRO TRANSPORTE E INSTALACION PINTURA ACRILTEX</v>
          </cell>
          <cell r="C1704" t="str">
            <v>Actividad</v>
          </cell>
          <cell r="D1704" t="str">
            <v>M2</v>
          </cell>
          <cell r="E1704">
            <v>31663</v>
          </cell>
        </row>
        <row r="1705">
          <cell r="A1705" t="str">
            <v>019.038</v>
          </cell>
          <cell r="B1705" t="str">
            <v>SUMINISTRO, TRANSPORTE E INSTALACION VINILO 3 MANOS SOBRE MURO INTERIOR (1 MANO EN PINTURA TIPO 2  Y DOS MANOS EN PINTURA TIPO 1, FILOS Y DILATACIONES). COLOR SEGÚN DISEÑO POR M2</v>
          </cell>
          <cell r="C1705" t="str">
            <v>Actividad</v>
          </cell>
          <cell r="D1705" t="str">
            <v>M2</v>
          </cell>
          <cell r="E1705">
            <v>20833</v>
          </cell>
        </row>
        <row r="1706">
          <cell r="A1706" t="str">
            <v>019.039</v>
          </cell>
          <cell r="B1706" t="str">
            <v>SUMINISTRO, TRANSPORTE E INSTALACION PINTURA ESMALTE PARA FLANCHES Y CORTAGOTERAS. INCLUYE FILOS Y DILATACIONES</v>
          </cell>
          <cell r="C1706" t="str">
            <v>Actividad</v>
          </cell>
          <cell r="D1706" t="str">
            <v>ML</v>
          </cell>
          <cell r="E1706">
            <v>24680</v>
          </cell>
        </row>
        <row r="1707">
          <cell r="A1707" t="str">
            <v>019.040</v>
          </cell>
          <cell r="B1707" t="str">
            <v>SUMINISTRO, TRANSPORTE E INSTALACION VINILO 3 MANOS SOBRE GRANIPLAST EN MURO EXTERIOR ALTURA &gt; 3 M (INCLUYE 1 MANO EN PINTURA TIPO 2  Y DOS MANOS EN PINTURA TIPO 1, FILOS Y DILATACIONES). COLOR SEGÚN DISEÑO POR M2</v>
          </cell>
          <cell r="C1707" t="str">
            <v>Actividad</v>
          </cell>
          <cell r="D1707" t="str">
            <v>M2</v>
          </cell>
          <cell r="E1707">
            <v>25295</v>
          </cell>
        </row>
        <row r="1708">
          <cell r="A1708" t="str">
            <v>019.041</v>
          </cell>
          <cell r="B1708" t="str">
            <v>SUMINISTRO, TRANSPORTE E INSTALACION ESMALTE SINTETICO 3 EN 1 BAJO PLACA METALICA (INC. VIGAS Y PERFILES METALICOS)</v>
          </cell>
          <cell r="C1708" t="str">
            <v>Actividad</v>
          </cell>
          <cell r="D1708" t="str">
            <v>M2</v>
          </cell>
          <cell r="E1708">
            <v>28256</v>
          </cell>
        </row>
        <row r="1709">
          <cell r="A1709" t="str">
            <v>019.042</v>
          </cell>
          <cell r="B1709" t="str">
            <v>SUMINISTRO, TRANSPORTE E INSTALACION PINTURA TIPO KORAZA O SIMILAR 3 MANOS FACHADAS (INCLUYE 1 MANO EN PINTURA TIPO 2 Y DOS MANOS EN PINTURA KORAZA TIPO PINTUCO O SIMILAR, FILOS Y DILATACIONES). COLOR SEGÚN DISEÑO.</v>
          </cell>
          <cell r="C1709" t="str">
            <v>Actividad</v>
          </cell>
          <cell r="D1709" t="str">
            <v>ML</v>
          </cell>
          <cell r="E1709">
            <v>14857</v>
          </cell>
        </row>
        <row r="1710">
          <cell r="A1710" t="str">
            <v>019.043</v>
          </cell>
          <cell r="B1710" t="str">
            <v>SUMINISTRO, TRANSPORTE E INSTALACIÓN DE RETOQUE DE PINTURA EXISTENTE (INCLUYE RESANE, LIJADA Y PINTURA 3 MANOS DE PINTURA)</v>
          </cell>
          <cell r="C1710" t="str">
            <v>Actividad</v>
          </cell>
          <cell r="D1710" t="str">
            <v>M2</v>
          </cell>
          <cell r="E1710">
            <v>19264</v>
          </cell>
        </row>
        <row r="1711">
          <cell r="A1711" t="str">
            <v>019.044</v>
          </cell>
          <cell r="B1711" t="str">
            <v>SUMINISTRO, TRANSPORTE E INSTALACION DE ESTUCO Y PINTURA ESMALTE. INCLUYE FILOS Y DILATACIONES. ALTURA &lt;3.0M</v>
          </cell>
          <cell r="C1711" t="str">
            <v>Actividad</v>
          </cell>
          <cell r="D1711" t="str">
            <v>M2</v>
          </cell>
          <cell r="E1711">
            <v>26409</v>
          </cell>
        </row>
        <row r="1712">
          <cell r="A1712" t="str">
            <v>019.045</v>
          </cell>
          <cell r="B1712" t="str">
            <v>SUMINISTRO, TRANSPORTE E INSTALACION DE ESMALTE URETANO SERIE 36 DE SIKA O EQUIVALENTE PARA ESTRUCTURAS METÁLICAS. INCLUYE PREPARACIÓN DE SUPERFICIE, PUENTE DE ADHERENCIA Y LOS TRATAMIENTOS PREVIOS PARA SU CORRECTA APLICACIÓN Y FUNCIONAMIENTO. ESPESOR DE CAPA 3 MILS.</v>
          </cell>
          <cell r="C1712" t="str">
            <v>Actividad</v>
          </cell>
          <cell r="D1712" t="str">
            <v>M2</v>
          </cell>
          <cell r="E1712">
            <v>44549</v>
          </cell>
        </row>
        <row r="1713">
          <cell r="A1713" t="str">
            <v>020</v>
          </cell>
          <cell r="B1713" t="str">
            <v>EQUIPOS ESPECIALES</v>
          </cell>
          <cell r="C1713" t="str">
            <v>Capitulo</v>
          </cell>
          <cell r="E1713" t="str">
            <v>--</v>
          </cell>
        </row>
        <row r="1714">
          <cell r="A1714" t="str">
            <v>020.001</v>
          </cell>
          <cell r="B1714" t="str">
            <v>SUMINISTRO, TRANSPORTE E INSTALACIÓN DE ASCENSOR TIPO PASAJEROS, PARA 8 PERSONAS O 630 KILOGRAMOS, 3 PARADAS MAQUINA LATERAL 1.10 * 1.40 * 2.20, A TODO COSTO</v>
          </cell>
          <cell r="C1714" t="str">
            <v>Actividad</v>
          </cell>
          <cell r="D1714" t="str">
            <v>UND</v>
          </cell>
          <cell r="E1714">
            <v>156027305</v>
          </cell>
        </row>
        <row r="1715">
          <cell r="A1715" t="str">
            <v>020.002</v>
          </cell>
          <cell r="B1715" t="str">
            <v>SUMINISTRO, TRANSPORTE E INSTALACION SISTEMA HIDRAULICO DE PRESION PREENSAMBLADO CONTRA INCENDIO   - INCLUYE 2 BOMBAS DE 1.5 HP CAUDAL DE 30 GPM C/U,  RANGO DE PRESIÓN DE 20 - 40 PSI, TANQUE DE 100 LTS., TABLERO DE CONTROL  Y ACCESORIOS CONECCION A SISTEMA HIDRÁULICO Y ELÉCTRICO )</v>
          </cell>
          <cell r="C1715" t="str">
            <v>Actividad</v>
          </cell>
          <cell r="D1715" t="str">
            <v>UND</v>
          </cell>
          <cell r="E1715">
            <v>16472250</v>
          </cell>
        </row>
        <row r="1716">
          <cell r="A1716" t="str">
            <v>020.003</v>
          </cell>
          <cell r="B1716" t="str">
            <v>SUMINISTRO, TRANSPORTE E INSTALACION SISTEMA HIDRAULICO DE PRESION PREENSAMBLADO CONTRA INCENDIO   - INCLUYE 2 BOMBAS DE 2 HP CAUDAL DE 45 GPM C/U,  RANGO DE PRESIÓN DE 20 - 40 PSI, TANQUE DE 200 LTS., TABLERO DE CONTROL  Y ACCESORIOS CONECCION A SISTEMA HIDRÁULICO Y ELÉCTRICO )</v>
          </cell>
          <cell r="C1716" t="str">
            <v>Actividad</v>
          </cell>
          <cell r="D1716" t="str">
            <v>UND</v>
          </cell>
          <cell r="E1716">
            <v>16671091</v>
          </cell>
        </row>
        <row r="1717">
          <cell r="A1717" t="str">
            <v>020.004</v>
          </cell>
          <cell r="B1717" t="str">
            <v>SUMINISTRO, TRANSPORTE E INSTALACION SISTEMA HIDRAULICO DE PRESION PREENSAMBLADO CONTRA INCENDIO   - INCLUYE 2 BOMBAS DE 2 HP CAUDAL DE 56 GPM C/U,  RANGO DE PRESIÓN DE 30 - 50 PSI, TANQUE DE 200 LTS., TABLERO DE CONTROL  Y ACCESORIOS CONECCION A SISTEMA HIDRÁULICO Y ELÉCTRICO )</v>
          </cell>
          <cell r="C1717" t="str">
            <v>Actividad</v>
          </cell>
          <cell r="D1717" t="str">
            <v>UND</v>
          </cell>
          <cell r="E1717">
            <v>17274463</v>
          </cell>
        </row>
        <row r="1718">
          <cell r="A1718" t="str">
            <v>020.005</v>
          </cell>
          <cell r="B1718" t="str">
            <v>SUMINISTRO, TRANSPORTE E INSTALACION SISTEMA HIDRAULICO DE PRESION PREENSAMBLADO CONTRA INCENDIO   - INCLUYE 2 BOMBAS DE 2 HP CAUDAL DE 90 GPM C/U,  RANGO DE PRESIÓN DE 30 - 50 PSI, TANQUE DE 200 LTS., TABLERO DE CONTROL  Y ACCESORIOS CONECCION A SISTEMA HIDRÁULICO Y ELÉCTRICO )</v>
          </cell>
          <cell r="C1718" t="str">
            <v>Actividad</v>
          </cell>
          <cell r="D1718" t="str">
            <v>UND</v>
          </cell>
          <cell r="E1718">
            <v>17274463</v>
          </cell>
        </row>
        <row r="1719">
          <cell r="A1719" t="str">
            <v>020.006</v>
          </cell>
          <cell r="B1719" t="str">
            <v>SUMINISTRO, TRANSPORTE E INSTALACION SISTEMA HIDRAULICO DE PRESION PREENSAMBLADO CONTRA INCENDIO   - INCLUYE 2 BOMBAS DE 3 HP CAUDAL DE 30 GPM C/U,  RANGO DE PRESIÓN DE 30 - 50 PSI, TANQUE DE 200 LTS., TABLERO DE CONTROL  Y ACCESORIOS CONECCION A SISTEMA HIDRÁULICO Y ELÉCTRICO )</v>
          </cell>
          <cell r="C1719" t="str">
            <v>Actividad</v>
          </cell>
          <cell r="D1719" t="str">
            <v>UND</v>
          </cell>
          <cell r="E1719">
            <v>17274463</v>
          </cell>
        </row>
        <row r="1720">
          <cell r="A1720" t="str">
            <v>020.007</v>
          </cell>
          <cell r="B1720" t="str">
            <v>SUMINISTRO, TRANSPORTE E INSTALACION SISTEMA HIDRAULICO DE PRESION PREENSAMBLADO CONTRA INCENDIO   - INCLUYE 2 BOMBAS DE 3 HP CAUDAL DE 55 GPM C/U,  RANGO DE PRESIÓN DE 30 - 50 PSI, TANQUE DE 200 LTS., TABLERO DE CONTROL  Y ACCESORIOS CONECCION A SISTEMA HIDRÁULICO Y ELÉCTRICO )</v>
          </cell>
          <cell r="C1720" t="str">
            <v>Actividad</v>
          </cell>
          <cell r="D1720" t="str">
            <v>UND</v>
          </cell>
          <cell r="E1720">
            <v>17274463</v>
          </cell>
        </row>
        <row r="1721">
          <cell r="A1721" t="str">
            <v>020.008</v>
          </cell>
          <cell r="B1721" t="str">
            <v>SUMINISTRO, TRANSPORTE E INSTALACION SISTEMA HIDRAULICO DE PRESION PREENSAMBLADO CONTRA INCENDIO  - INCLUYE 2 BOMBAS DE 5 HP CAUDAL DE 100 GPM C/U,  RANGO DE PRESIÓN DE 40 - 60 PSI, TANQUE DE 300 LTS., TABLERO DE CONTROL  Y ACCESORIOS CONECCION A SISTEMA HIDRÁULICO Y ELÉCTRICO )</v>
          </cell>
          <cell r="C1721" t="str">
            <v>Actividad</v>
          </cell>
          <cell r="D1721" t="str">
            <v>UND</v>
          </cell>
          <cell r="E1721">
            <v>18867466</v>
          </cell>
        </row>
        <row r="1722">
          <cell r="A1722" t="str">
            <v>020.009</v>
          </cell>
          <cell r="B1722" t="str">
            <v>SUMINISTRO, TRANSPORTE E INSTALACION SISTEMA HIDRAULICO DE PRESION PREENSAMBLADO CONTRA INCENDIO  - INCLUYE 2 BOMBAS DE 5 HP CAUDAL DE 180 GPM C/U,  RANGO DE PRESIÓN DE 30 - 50 PSI, TANQUE DE 300 LTS., TABLERO DE CONTROL  Y ACCESORIOS CONECCION A SISTEMA HIDRÁULICO Y ELÉCTRICO )</v>
          </cell>
          <cell r="C1722" t="str">
            <v>Actividad</v>
          </cell>
          <cell r="D1722" t="str">
            <v>UND</v>
          </cell>
          <cell r="E1722">
            <v>19514262</v>
          </cell>
        </row>
        <row r="1723">
          <cell r="A1723" t="str">
            <v>020.010</v>
          </cell>
          <cell r="B1723" t="str">
            <v>SUMINISTRO, TRANSPORTE E INSTALACION SISTEMA HIDRAULICO DE PRESION PREENSAMBLADO CONTRA INCENDIO  - INCLUYE 2 BOMBAS DE 7.5 HP CAUDAL DE 140 GPM C/U,  RANGO DE PRESIÓN DE 40 - 60 PSI, TANQUE DE 500 LTS., TABLERO DE CONTROL  Y ACCESORIOS CONECCION A SISTEMA HIDRÁULICO Y ELÉCTRICO )</v>
          </cell>
          <cell r="C1723" t="str">
            <v>Actividad</v>
          </cell>
          <cell r="D1723" t="str">
            <v>UND</v>
          </cell>
          <cell r="E1723">
            <v>23228219</v>
          </cell>
        </row>
        <row r="1724">
          <cell r="A1724" t="str">
            <v>020.011</v>
          </cell>
          <cell r="B1724" t="str">
            <v>SUMINISTRO, TRANSPORTE E INSTALACION SISTEMA HIDRAULICO DE PRESION PREENSAMBLADO CONTRA INCENDIO  - INCLUYE 2 BOMBAS DE 10 HP CAUDAL DE 160 GPM C/U,  RANGO DE PRESIÓN DE 70 - 90 PSI, TANQUE DE 500 LTS., TABLERO DE CONTROL  Y ACCESORIOS CONECCION A SISTEMA HIDRÁULICO Y ELÉCTRICO )</v>
          </cell>
          <cell r="C1724" t="str">
            <v>Actividad</v>
          </cell>
          <cell r="D1724" t="str">
            <v>UND</v>
          </cell>
          <cell r="E1724">
            <v>26334224</v>
          </cell>
        </row>
        <row r="1725">
          <cell r="A1725" t="str">
            <v>020.012</v>
          </cell>
          <cell r="B1725" t="str">
            <v>SUMINISTRO, TRANSPORTE E INSTALACION SISTEMA HIDRAULICO DE PRESION PREENSAMBLADO CONTRA INCENDIO (INCLUYE 2 BOMBAS DE 1.5 HP CAUDAL DE 20 GPM C/U,  RANGO DE PRESIÓN DE 30 - 50, TANQUE DE 100 LTS., TABLERO DE CONTROL  Y ACCESORIOS CONECCION A SISTEMA HIDRÁULICO Y ELÉCTRICO )</v>
          </cell>
          <cell r="C1725" t="str">
            <v>Actividad</v>
          </cell>
          <cell r="D1725" t="str">
            <v>UND</v>
          </cell>
          <cell r="E1725">
            <v>16472250</v>
          </cell>
        </row>
        <row r="1726">
          <cell r="A1726" t="str">
            <v>020.013</v>
          </cell>
          <cell r="B1726" t="str">
            <v>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726" t="str">
            <v>Actividad</v>
          </cell>
          <cell r="D1726" t="str">
            <v>UND</v>
          </cell>
          <cell r="E1726">
            <v>132142952</v>
          </cell>
        </row>
        <row r="1727">
          <cell r="A1727" t="str">
            <v>020.014</v>
          </cell>
          <cell r="B1727" t="str">
            <v>SUMINISTRO, TRANSPORTE E INSTALACIÓN DE ELECTROBOMBA  1"X1", 0.50HP, 40 M, 40 LT X MINUTO, USO LIVIANO. REF PEDROLLO PKM60 O SIMILAR</v>
          </cell>
          <cell r="C1727" t="str">
            <v>Actividad</v>
          </cell>
          <cell r="D1727" t="str">
            <v>UND</v>
          </cell>
          <cell r="E1727">
            <v>403239</v>
          </cell>
        </row>
        <row r="1728">
          <cell r="A1728" t="str">
            <v>020.015</v>
          </cell>
          <cell r="B1728" t="str">
            <v>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1728" t="str">
            <v>Actividad</v>
          </cell>
          <cell r="D1728" t="str">
            <v>UND</v>
          </cell>
          <cell r="E1728">
            <v>10089524</v>
          </cell>
        </row>
        <row r="1729">
          <cell r="A1729" t="str">
            <v>020.016</v>
          </cell>
          <cell r="B1729" t="str">
            <v>REPARACIÓN DE ASCENSOR EXISTENTE - SUMINISTRO DE VARIADOR PARA CONTROL Y PUESTA EN MARCHA ASCENSOR - CASA DE LA CULTURA PALOGRANDE</v>
          </cell>
          <cell r="C1729" t="str">
            <v>Actividad</v>
          </cell>
          <cell r="D1729" t="str">
            <v>UND</v>
          </cell>
          <cell r="E1729">
            <v>23562000</v>
          </cell>
        </row>
        <row r="1730">
          <cell r="A1730" t="str">
            <v>021</v>
          </cell>
          <cell r="B1730" t="str">
            <v>OBRAS EXTERIORES</v>
          </cell>
          <cell r="C1730" t="str">
            <v>Capitulo</v>
          </cell>
          <cell r="E1730" t="str">
            <v>--</v>
          </cell>
        </row>
        <row r="1731">
          <cell r="A1731" t="str">
            <v>021.002</v>
          </cell>
          <cell r="B1731" t="str">
            <v>SUMINISTRO, TRANSPORTE E INSTALACIÓN DE CUNETA PARA VÍA VEHICULAR CONCRETO CLASE II PRODUCIDO EN OBRA</v>
          </cell>
          <cell r="C1731" t="str">
            <v>Actividad</v>
          </cell>
          <cell r="D1731" t="str">
            <v>M3</v>
          </cell>
          <cell r="E1731">
            <v>868872</v>
          </cell>
        </row>
        <row r="1732">
          <cell r="A1732" t="str">
            <v>021.003</v>
          </cell>
          <cell r="B1732" t="str">
            <v>SUMINISTRO, TRANSPORTE E INSTALACION ANDEN CONCRETO 3000 PSI  REFORZADO  E= 0.10M.  ACABADO: ADOQUIN DE 24 X 6 X 8 CM. Y PIEZA ESPECIAL EN L DE 26 X 6 CM. + ESCOBIADO.</v>
          </cell>
          <cell r="C1732" t="str">
            <v>Actividad</v>
          </cell>
          <cell r="D1732" t="str">
            <v>M2</v>
          </cell>
          <cell r="E1732">
            <v>191674</v>
          </cell>
        </row>
        <row r="1733">
          <cell r="A1733" t="str">
            <v>021.005</v>
          </cell>
          <cell r="B1733" t="str">
            <v>SUMINISTRO, TRANSPORTE E INSTALACION REJILLA CUNETA METALICA (A = 0.50 M) MARCO CONTRAMARCO EN ANGULO DE 1 1/2 X 3/16 CELOSIAS EN PLATINA DE 1/4 X 3/16 ACERO A36 CON ANTICORROSIVO Y PINTURA NEGRO MATE.</v>
          </cell>
          <cell r="C1733" t="str">
            <v>Actividad</v>
          </cell>
          <cell r="D1733" t="str">
            <v>ML</v>
          </cell>
          <cell r="E1733">
            <v>309491</v>
          </cell>
        </row>
        <row r="1734">
          <cell r="A1734" t="str">
            <v>021.006</v>
          </cell>
          <cell r="B1734" t="str">
            <v>SUMINISTRO, TRANSPORTE E INSTALACIÓN DE EMPRADIZACIÓN DE TALUDES Y ZONAS VERDES</v>
          </cell>
          <cell r="C1734" t="str">
            <v>Actividad</v>
          </cell>
          <cell r="D1734" t="str">
            <v>M2</v>
          </cell>
          <cell r="E1734">
            <v>19412</v>
          </cell>
        </row>
        <row r="1735">
          <cell r="A1735" t="str">
            <v>021.007</v>
          </cell>
          <cell r="B1735" t="str">
            <v>SUMINISTRO, TRANSPORTE E INSTALACION JARDINES EXTERIORES (INCLUYE PLANTAS ORNAMENTALES, TIERRA NEGRA Y EMPRADIZACIÓN ).</v>
          </cell>
          <cell r="C1735" t="str">
            <v>Actividad</v>
          </cell>
          <cell r="D1735" t="str">
            <v>M2</v>
          </cell>
          <cell r="E1735">
            <v>111645</v>
          </cell>
        </row>
        <row r="1736">
          <cell r="A1736" t="str">
            <v>021.008</v>
          </cell>
          <cell r="B1736" t="str">
            <v>SUMINISTRO, TRANSPORTE E INSTALACION SARDINEL PREFABRICADO EN CONCRETO DE 3000  H=20 CM, B=10  CM, L=100CM</v>
          </cell>
          <cell r="C1736" t="str">
            <v>Actividad</v>
          </cell>
          <cell r="D1736" t="str">
            <v>ML</v>
          </cell>
          <cell r="E1736">
            <v>110422</v>
          </cell>
        </row>
        <row r="1737">
          <cell r="A1737" t="str">
            <v>021.010</v>
          </cell>
          <cell r="B1737" t="str">
            <v>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SEGÚN DETALLE.</v>
          </cell>
          <cell r="C1737" t="str">
            <v>Actividad</v>
          </cell>
          <cell r="D1737" t="str">
            <v>ML</v>
          </cell>
          <cell r="E1737">
            <v>386767</v>
          </cell>
        </row>
        <row r="1738">
          <cell r="A1738" t="str">
            <v>021.012</v>
          </cell>
          <cell r="B1738" t="str">
            <v>SUMINISTRO, TRANSPORTE E INSTALACION CUNETA RECTANGULAR EN CONCRETO 3000 PSI A=0.45 M. H=VARIABLE 0.20 A 0.35  M</v>
          </cell>
          <cell r="C1738" t="str">
            <v>Actividad</v>
          </cell>
          <cell r="D1738" t="str">
            <v>ML</v>
          </cell>
          <cell r="E1738">
            <v>112788</v>
          </cell>
        </row>
        <row r="1739">
          <cell r="A1739" t="str">
            <v>021.014</v>
          </cell>
          <cell r="B1739" t="str">
            <v>SUMINISTRO, TRANSPORTE E INSTALACION EMPRADIZACION  GRAMA TIPO BERMUDA GRASS</v>
          </cell>
          <cell r="C1739" t="str">
            <v>Actividad</v>
          </cell>
          <cell r="D1739" t="str">
            <v>M2</v>
          </cell>
          <cell r="E1739">
            <v>27406</v>
          </cell>
        </row>
        <row r="1740">
          <cell r="A1740" t="str">
            <v>021.015</v>
          </cell>
          <cell r="B1740" t="str">
            <v>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v>
          </cell>
          <cell r="C1740" t="str">
            <v>Actividad</v>
          </cell>
          <cell r="D1740" t="str">
            <v>UND</v>
          </cell>
          <cell r="E1740">
            <v>1028788</v>
          </cell>
        </row>
        <row r="1741">
          <cell r="A1741" t="str">
            <v>021.016</v>
          </cell>
          <cell r="B1741" t="str">
            <v>SUMINISTRO, TRANSPORTE E INSTALACION SARDINEL CHAFLANADO ANCHO = 20 CM H =  ENTRE  17 Y 24 CM  EN CONCRETO 3000 PSI</v>
          </cell>
          <cell r="C1741" t="str">
            <v>Actividad</v>
          </cell>
          <cell r="D1741" t="str">
            <v>ML</v>
          </cell>
          <cell r="E1741">
            <v>78414</v>
          </cell>
        </row>
        <row r="1742">
          <cell r="A1742" t="str">
            <v>021.017</v>
          </cell>
          <cell r="B1742" t="str">
            <v>SUMINISTRO, TRANSPORTE E INSTALACION SARDINEL ANCHO = 20 CM H =  ENTRE  25 Y 30 CM  EN CONCRETO 3000 PSI</v>
          </cell>
          <cell r="C1742" t="str">
            <v>Actividad</v>
          </cell>
          <cell r="D1742" t="str">
            <v>ML</v>
          </cell>
          <cell r="E1742">
            <v>106432</v>
          </cell>
        </row>
        <row r="1743">
          <cell r="A1743" t="str">
            <v>021.018</v>
          </cell>
          <cell r="B1743" t="str">
            <v>SUMINISTRO, TRANSPORTE E INSTALACION VIGUETA EN CONCRETO 3000 PSI PARA CONFINAR ADOQUIN SECCION 0,15X0,20</v>
          </cell>
          <cell r="C1743" t="str">
            <v>Actividad</v>
          </cell>
          <cell r="D1743" t="str">
            <v>ML</v>
          </cell>
          <cell r="E1743">
            <v>67351</v>
          </cell>
        </row>
        <row r="1744">
          <cell r="A1744" t="str">
            <v>021.019</v>
          </cell>
          <cell r="B1744" t="str">
            <v>SUMINISTRO, TRANSPORTE E INSTALACION VIGUETA CONCRETO 3000 PSI PARA CONFINAR ADOQUIN RAMPA PEATONAL</v>
          </cell>
          <cell r="C1744" t="str">
            <v>Actividad</v>
          </cell>
          <cell r="D1744" t="str">
            <v>ML</v>
          </cell>
          <cell r="E1744">
            <v>84698</v>
          </cell>
        </row>
        <row r="1745">
          <cell r="A1745" t="str">
            <v>021.020</v>
          </cell>
          <cell r="B1745" t="str">
            <v xml:space="preserve">SUMINISTRO, TRANSPORTE E INSTALACION PAVIMENTO EN ADOQUINES DE CONCRETO </v>
          </cell>
          <cell r="C1745" t="str">
            <v>Actividad</v>
          </cell>
          <cell r="D1745" t="str">
            <v>M2</v>
          </cell>
          <cell r="E1745">
            <v>113314</v>
          </cell>
        </row>
        <row r="1746">
          <cell r="A1746" t="str">
            <v>021.021</v>
          </cell>
          <cell r="B1746" t="str">
            <v>SUMINISTRO, TRANSPORTE E INSTALACION ANDEN EN ADOQUINES DE ARCILLA</v>
          </cell>
          <cell r="C1746" t="str">
            <v>Actividad</v>
          </cell>
          <cell r="D1746" t="str">
            <v>M2</v>
          </cell>
          <cell r="E1746">
            <v>105362</v>
          </cell>
        </row>
        <row r="1747">
          <cell r="A1747" t="str">
            <v>021.022</v>
          </cell>
          <cell r="B1747" t="str">
            <v xml:space="preserve">SUMINISTRO, TRANSPORTE E INSTALACION LOSETA PREFABRICADA EN CONCRETO CON ACABADO LISO </v>
          </cell>
          <cell r="C1747" t="str">
            <v>Actividad</v>
          </cell>
          <cell r="D1747" t="str">
            <v>M2</v>
          </cell>
          <cell r="E1747">
            <v>137274</v>
          </cell>
        </row>
        <row r="1748">
          <cell r="A1748" t="str">
            <v>021.024</v>
          </cell>
          <cell r="B1748" t="str">
            <v>SUMINISTRO, TRANSPORTE E INSTALACION EMPRADIZACIÓN CON BLOQUES DE CÉSPED</v>
          </cell>
          <cell r="C1748" t="str">
            <v>Actividad</v>
          </cell>
          <cell r="D1748" t="str">
            <v>M2</v>
          </cell>
          <cell r="E1748">
            <v>17726</v>
          </cell>
        </row>
        <row r="1749">
          <cell r="A1749" t="str">
            <v>021.026</v>
          </cell>
          <cell r="B1749" t="str">
            <v>SUMINISTRO, TRANSPORTE E INSTALACION CANECAS METALICA MALLA METALICA PARA BASUREROS</v>
          </cell>
          <cell r="C1749" t="str">
            <v>Actividad</v>
          </cell>
          <cell r="D1749" t="str">
            <v>UND</v>
          </cell>
          <cell r="E1749">
            <v>428590</v>
          </cell>
        </row>
        <row r="1750">
          <cell r="A1750" t="str">
            <v>021.032</v>
          </cell>
          <cell r="B1750" t="str">
            <v>PODA DE ARBOLES H=5MTS 2,5 MTS DE RADIO DE FOLLAJE APROXIMADO (INCLUYE RETIRO)</v>
          </cell>
          <cell r="C1750" t="str">
            <v>Actividad</v>
          </cell>
          <cell r="D1750" t="str">
            <v>UND</v>
          </cell>
          <cell r="E1750">
            <v>221863</v>
          </cell>
        </row>
        <row r="1751">
          <cell r="A1751" t="str">
            <v>021.033</v>
          </cell>
          <cell r="B1751" t="str">
            <v>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v>
          </cell>
          <cell r="C1751" t="str">
            <v>Actividad</v>
          </cell>
          <cell r="D1751" t="str">
            <v>ML</v>
          </cell>
          <cell r="E1751">
            <v>290180</v>
          </cell>
        </row>
        <row r="1752">
          <cell r="A1752" t="str">
            <v>021.034</v>
          </cell>
          <cell r="B1752" t="str">
            <v>SUMINISTRO, TRANSPORTE E INSTALACION ESCALAS CONCRETO 3000 PSI E= 0.10M.  SOBRE TIERRA ACABADO ESCOBIADO</v>
          </cell>
          <cell r="C1752" t="str">
            <v>Actividad</v>
          </cell>
          <cell r="D1752" t="str">
            <v>M2</v>
          </cell>
          <cell r="E1752">
            <v>162556</v>
          </cell>
        </row>
        <row r="1753">
          <cell r="A1753" t="str">
            <v>021.036</v>
          </cell>
          <cell r="B1753" t="str">
            <v>SUMINISTRO, TRANSPORTE E INSTALACION TOPELLANTAS PREFABRICADO EN CONCRETO CON PINTURA ACRILICA PARA TRAFICO H=15 CM, B=20 CM Y L=50 CM.</v>
          </cell>
          <cell r="C1753" t="str">
            <v>Actividad</v>
          </cell>
          <cell r="D1753" t="str">
            <v>UND</v>
          </cell>
          <cell r="E1753">
            <v>91230</v>
          </cell>
        </row>
        <row r="1754">
          <cell r="A1754" t="str">
            <v>021.037</v>
          </cell>
          <cell r="B1754" t="str">
            <v xml:space="preserve">SUMINISTRO, TRANSPORTE E INSTALACION PAVIMENTO EN ADOQUIN ECOLOGICO DE CONCRETO </v>
          </cell>
          <cell r="C1754" t="str">
            <v>Actividad</v>
          </cell>
          <cell r="D1754" t="str">
            <v>M2</v>
          </cell>
          <cell r="E1754">
            <v>98803</v>
          </cell>
        </row>
        <row r="1755">
          <cell r="A1755" t="str">
            <v>021.038</v>
          </cell>
          <cell r="B1755" t="str">
            <v>CORTE MECANIZADO DE ANDEN EN CONCRETO 0,03 MM</v>
          </cell>
          <cell r="C1755" t="str">
            <v>Actividad</v>
          </cell>
          <cell r="D1755" t="str">
            <v>ML</v>
          </cell>
          <cell r="E1755">
            <v>9439</v>
          </cell>
        </row>
        <row r="1756">
          <cell r="A1756" t="str">
            <v>021.039</v>
          </cell>
          <cell r="B1756" t="str">
            <v>SUMINISTRO, TRANSPORTE E INSTALACION BOLARDO LISO EN HF</v>
          </cell>
          <cell r="C1756" t="str">
            <v>Actividad</v>
          </cell>
          <cell r="D1756" t="str">
            <v>UND</v>
          </cell>
          <cell r="E1756">
            <v>582218</v>
          </cell>
        </row>
        <row r="1757">
          <cell r="A1757" t="str">
            <v>021.040</v>
          </cell>
          <cell r="B1757" t="str">
            <v>SUMINISTRO, TRANSPORTE E INSTALACIÓN DE BOLARDO EN CONCRETO  DIÁMETRO 18 CM, H:62 CM LIBRES. TIPO PASEO DEL CARMEN</v>
          </cell>
          <cell r="C1757" t="str">
            <v>Actividad</v>
          </cell>
          <cell r="D1757" t="str">
            <v>UND</v>
          </cell>
          <cell r="E1757">
            <v>275089</v>
          </cell>
        </row>
        <row r="1758">
          <cell r="A1758" t="str">
            <v>021.041</v>
          </cell>
          <cell r="B1758" t="str">
            <v>DEFENSA METALICA VEHICULAR TIPO INVIAS</v>
          </cell>
          <cell r="C1758" t="str">
            <v>Actividad</v>
          </cell>
          <cell r="D1758" t="str">
            <v>ML</v>
          </cell>
          <cell r="E1758">
            <v>586046</v>
          </cell>
        </row>
        <row r="1759">
          <cell r="A1759" t="str">
            <v>021.042</v>
          </cell>
          <cell r="B1759" t="str">
            <v>SUMINISTRO, TRANSPORTE E INSTALACIÓN DE CERRAMIENTO EN POSTE DE CONCRETO Y MALLA ESLABONADA, INCLUYE MACHONES EN CONCRETO DE 3.000 PSI</v>
          </cell>
          <cell r="C1759" t="str">
            <v>Actividad</v>
          </cell>
          <cell r="D1759" t="str">
            <v>ML</v>
          </cell>
          <cell r="E1759">
            <v>237812</v>
          </cell>
        </row>
        <row r="1760">
          <cell r="A1760" t="str">
            <v>021.043</v>
          </cell>
          <cell r="B1760" t="str">
            <v>SUMINISTRO, TRANSPORTE E INSTALACIÓN DE CERRAMIENTO EN POSTE DE CONCRETO, MALLA ESLABONADA Y MURO EN BLOQUE, INCLUYE MACHONES DE CONCRETO DE 3.000 PSI Y ZARPAS EN CONCRETO CICLÓPEO</v>
          </cell>
          <cell r="C1760" t="str">
            <v>Actividad</v>
          </cell>
          <cell r="D1760" t="str">
            <v>M2</v>
          </cell>
          <cell r="E1760">
            <v>313602</v>
          </cell>
        </row>
        <row r="1761">
          <cell r="A1761" t="str">
            <v>021.044</v>
          </cell>
          <cell r="B1761" t="str">
            <v>SUMINISTRO, TRANSPORTE E INSTALACIÓN DE CERRAMIENTO EN TUBERÍA GALVANIZADA PARA CERRAMIENTO, MURO A LA VISTA, MALLA ESLABONADA, INCLUYE MACHONES EN CONCRETO DE 3.000 PSI, ZARPAS EN CONCRETO REFORZADO.</v>
          </cell>
          <cell r="C1761" t="str">
            <v>Actividad</v>
          </cell>
          <cell r="D1761" t="str">
            <v>ML</v>
          </cell>
          <cell r="E1761">
            <v>404087</v>
          </cell>
        </row>
        <row r="1762">
          <cell r="A1762" t="str">
            <v>021.045</v>
          </cell>
          <cell r="B1762" t="str">
            <v>SUMINISTRO, TRANSPORTE E INSTALACIÓN DE CERRAMIENTO EN TUBERÍA GALVANIZADA PARA CERRAMIENTO, MALLA ESLABONADA Y ZÓCALO EN SARDINEL EN CONCRETO REFORZADO DE 3,000 PSI</v>
          </cell>
          <cell r="C1762" t="str">
            <v>Actividad</v>
          </cell>
          <cell r="D1762" t="str">
            <v>M2</v>
          </cell>
          <cell r="E1762">
            <v>422443</v>
          </cell>
        </row>
        <row r="1763">
          <cell r="A1763" t="str">
            <v>021.046</v>
          </cell>
          <cell r="B1763" t="str">
            <v>SUMINISTRO, TRANSPORTE E INSTALACIÓN DE CERRAMIENTO EN POSTE DE MADERA 4 HILOS DE ALAMBRE DE PÚAS</v>
          </cell>
          <cell r="C1763" t="str">
            <v>Actividad</v>
          </cell>
          <cell r="D1763" t="str">
            <v>ML</v>
          </cell>
          <cell r="E1763">
            <v>47491</v>
          </cell>
        </row>
        <row r="1764">
          <cell r="A1764" t="str">
            <v>021.047</v>
          </cell>
          <cell r="B1764" t="str">
            <v>SUMINISTRO, TRANSPORTE E INSTALACIÓN DE CERRAMIENTO EN POSTE DE MADERA 3 HILOS DE ALAMBRE DE PÚAS</v>
          </cell>
          <cell r="C1764" t="str">
            <v>Actividad</v>
          </cell>
          <cell r="D1764" t="str">
            <v>ML</v>
          </cell>
          <cell r="E1764">
            <v>29164</v>
          </cell>
        </row>
        <row r="1765">
          <cell r="A1765" t="str">
            <v>021.048</v>
          </cell>
          <cell r="B1765" t="str">
            <v xml:space="preserve">SUMINISTRO, TRANSPORTE E INSTALACIÓN DE REALCE CERRAMIENTO H=1.50 M INCLUYE TUBOS 2", MALLA ESLABONADA CAL 12, ANTICORROSIVO Y PINTURA COLOR ALUMINIO </v>
          </cell>
          <cell r="C1765" t="str">
            <v>Actividad</v>
          </cell>
          <cell r="D1765" t="str">
            <v>ML</v>
          </cell>
          <cell r="E1765">
            <v>342432</v>
          </cell>
        </row>
        <row r="1766">
          <cell r="A1766" t="str">
            <v>021.049</v>
          </cell>
          <cell r="B1766" t="str">
            <v>SUMINISTRO, TRANSPORTE E INSTALACIÓN DE CONSTRUCCIÓN DE CERRAMIENTO EN POSTES DE CONCRETO, ALAMBRE DE PÚA  Y MACHONES DE CONCRETO DE 3000 PSI</v>
          </cell>
          <cell r="C1766" t="str">
            <v>Actividad</v>
          </cell>
          <cell r="D1766" t="str">
            <v>ML</v>
          </cell>
          <cell r="E1766">
            <v>135748</v>
          </cell>
        </row>
        <row r="1767">
          <cell r="A1767" t="str">
            <v>021.050</v>
          </cell>
          <cell r="B1767" t="str">
            <v>CONSTRUCCIÓN DE CERRAMIENTO EN POSTES DE CONCRETO, ALAMBRE DE PÚA  Y MACHONES DE CONCRETO DE 3000 PSI</v>
          </cell>
          <cell r="C1767" t="str">
            <v>Actividad</v>
          </cell>
          <cell r="D1767" t="str">
            <v>ML</v>
          </cell>
          <cell r="E1767">
            <v>17321</v>
          </cell>
        </row>
        <row r="1768">
          <cell r="A1768" t="str">
            <v>021.051</v>
          </cell>
          <cell r="B1768" t="str">
            <v>SUMINISTRO, TRANSPORTE E INSTALACION LOSETA 50X50CM TACTIL / GUIA PREFABRICADA EN CONCRETO GRIS O COLOR.</v>
          </cell>
          <cell r="C1768" t="str">
            <v>Actividad</v>
          </cell>
          <cell r="D1768" t="str">
            <v>M2</v>
          </cell>
          <cell r="E1768">
            <v>173487</v>
          </cell>
        </row>
        <row r="1769">
          <cell r="A1769" t="str">
            <v>021.052</v>
          </cell>
          <cell r="B1769" t="str">
            <v>SUMINISTRO, TRANSPORTE E INSTALACION ANDEN CONCRETO 3000 PSI  E= 0.08M.  ACABADO:  ESCOBIADO</v>
          </cell>
          <cell r="C1769" t="str">
            <v>Actividad</v>
          </cell>
          <cell r="D1769" t="str">
            <v>M2</v>
          </cell>
          <cell r="E1769">
            <v>88649</v>
          </cell>
        </row>
        <row r="1770">
          <cell r="A1770" t="str">
            <v>021.053</v>
          </cell>
          <cell r="B1770" t="str">
            <v>SUMINISTRO, TRANSPORTE E INSTALACIÓN DE CERRAMIENTO EN TUBERÍA GALVANIZADA PARA CERRAMIENTO Ø 2", MURO EN CONCRETO A LA VISTA E= 0,12M H= 0,4M CON MORTERO DE REVOQUE IMPERMEABILIZADO, MALLA ESLABONADA CA. 10  OJO 2-1/4"X2-1/4", VIGA EN CONCRETO REFORZADO 0.3 X 0.4. ALTURA CERRAMIENTO= 6,0 M (INCLUYE EXCAVACIÓN, FORMALETA, ACERO DE REFUERZO, ALFAJÍA EN CONCRETO, PINTURA)</v>
          </cell>
          <cell r="C1770" t="str">
            <v>Actividad</v>
          </cell>
          <cell r="D1770" t="str">
            <v>ML</v>
          </cell>
          <cell r="E1770">
            <v>601663</v>
          </cell>
        </row>
        <row r="1771">
          <cell r="A1771" t="str">
            <v>021.054</v>
          </cell>
          <cell r="B1771" t="str">
            <v>INSTALACIÓN PORTERÍAS DE MICROFUTBOL CON EXTENSIÓN Y TABLERO PARA BALONCESTO</v>
          </cell>
          <cell r="C1771" t="str">
            <v>Actividad</v>
          </cell>
          <cell r="D1771" t="str">
            <v>UND</v>
          </cell>
          <cell r="E1771">
            <v>347882</v>
          </cell>
        </row>
        <row r="1772">
          <cell r="A1772" t="str">
            <v>021.055</v>
          </cell>
          <cell r="B1772" t="str">
            <v>SUMINISTRO, TRANSPORTE E INSTALACION BANCA PARA MEDIA TORTA PREFABRICADA A=42; B=42; H=70 CM.</v>
          </cell>
          <cell r="C1772" t="str">
            <v>Actividad</v>
          </cell>
          <cell r="D1772" t="str">
            <v>UND</v>
          </cell>
          <cell r="E1772">
            <v>319640</v>
          </cell>
        </row>
        <row r="1773">
          <cell r="A1773" t="str">
            <v>021.056</v>
          </cell>
          <cell r="B1773" t="str">
            <v>SUMINISTRO, TRANSPORTE E INSTALACION MESA BASE EN CONCRETO A=90; B=90; H= 100 CM. INCLUYE JUEGOS DE MESA</v>
          </cell>
          <cell r="C1773" t="str">
            <v>Actividad</v>
          </cell>
          <cell r="D1773" t="str">
            <v>UND</v>
          </cell>
          <cell r="E1773">
            <v>1043558</v>
          </cell>
        </row>
        <row r="1774">
          <cell r="A1774" t="str">
            <v>021.058</v>
          </cell>
          <cell r="B1774" t="str">
            <v>SUMINISTRO, TRANSPORTE E INSTALACIÓN PORTERÍA DE MICROFUTBOL CON EXTENSIÓN Y TABLERO PARA BALONCESTO - INCLUYE  ARO Y MALLA BALONCESTO</v>
          </cell>
          <cell r="C1774" t="str">
            <v>Actividad</v>
          </cell>
          <cell r="D1774" t="str">
            <v>UND</v>
          </cell>
          <cell r="E1774">
            <v>2720572</v>
          </cell>
        </row>
        <row r="1775">
          <cell r="A1775" t="str">
            <v>021.059</v>
          </cell>
          <cell r="B1775" t="str">
            <v>SUMINISTRO, TRANSPORTE E INSTALACION BORDILLO CHAFLANADO PREFABRICADO EN CONCRETO DE 15x35x80cm</v>
          </cell>
          <cell r="C1775" t="str">
            <v>Actividad</v>
          </cell>
          <cell r="D1775" t="str">
            <v>ML</v>
          </cell>
          <cell r="E1775">
            <v>84198</v>
          </cell>
        </row>
        <row r="1776">
          <cell r="A1776" t="str">
            <v>021.060</v>
          </cell>
          <cell r="B1776" t="str">
            <v>REUBICACION EN EL MISMO ESCENARIO PORTERÍAS DE MICROFUTBOL CON EXTENSIÓN Y TABLERO PARA BALONCESTO</v>
          </cell>
          <cell r="C1776" t="str">
            <v>Actividad</v>
          </cell>
          <cell r="D1776" t="str">
            <v>UND</v>
          </cell>
          <cell r="E1776">
            <v>292574</v>
          </cell>
        </row>
        <row r="1777">
          <cell r="A1777" t="str">
            <v>021.061</v>
          </cell>
          <cell r="B1777" t="str">
            <v>REUBICACION EN EL MISMO ESCENARIO POSTES Y TABLERO PARA BALONCESTO</v>
          </cell>
          <cell r="C1777" t="str">
            <v>Actividad</v>
          </cell>
          <cell r="D1777" t="str">
            <v>UND</v>
          </cell>
          <cell r="E1777">
            <v>207452</v>
          </cell>
        </row>
        <row r="1778">
          <cell r="A1778" t="str">
            <v>021.062</v>
          </cell>
          <cell r="B1778" t="str">
            <v>SUMINISTRO, TRANSPORTE E INSTALACIÓN DE CERRAMIENTO EN TUBERÍA GALVANIZADA PARA CERRAMIENTO Ø 2", MURO EN CONCRETO A LA VISTA E= 0,12M H= 0,4M, MALLA ESLABONADA CA. 10  OJO 2"X2", VIGA EN CONCRETO REFORZADO 0.3 X 0.4. ALTURA CERRAMIENTO= 3,0 M (INCLUYE FORMALETA, ACERO DE REFUERZO, CASTILLO EN ACERO PARA VIGUETAS, MALLA ELECTROSOLDADA D 131, CONCRETO PISA MALLA, CONCERTINA DIAMETRO 18"ESPIRAL ESPACIADO CADA 20 CM CUCHILLAS EN ACERO INOXIDABLE AISI 430 Y MORTERO DE NIVELACIÓN)</v>
          </cell>
          <cell r="C1778" t="str">
            <v>Actividad</v>
          </cell>
          <cell r="D1778" t="str">
            <v>ML</v>
          </cell>
          <cell r="E1778">
            <v>889401</v>
          </cell>
        </row>
        <row r="1779">
          <cell r="A1779" t="str">
            <v>021.063</v>
          </cell>
          <cell r="B1779" t="str">
            <v>SUMINISTRO, TRANSPORTE E INSTALACION DE CERRAMIENTO EN TUBO AGUAS NEGRAS PARA CERRAMIENTO 2", ANTICORROSIVO + PINTURA,  3 HILOS DE ALAMBRE DE PUA</v>
          </cell>
          <cell r="C1779" t="str">
            <v>Actividad</v>
          </cell>
          <cell r="D1779" t="str">
            <v>ML</v>
          </cell>
          <cell r="E1779">
            <v>116743</v>
          </cell>
        </row>
        <row r="1780">
          <cell r="A1780" t="str">
            <v>021.064</v>
          </cell>
          <cell r="B1780" t="str">
            <v>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v>
          </cell>
          <cell r="C1780" t="str">
            <v>Actividad</v>
          </cell>
          <cell r="D1780" t="str">
            <v>ML</v>
          </cell>
          <cell r="E1780">
            <v>692676</v>
          </cell>
        </row>
        <row r="1781">
          <cell r="A1781" t="str">
            <v>021.065</v>
          </cell>
          <cell r="B1781" t="str">
            <v>SUMINISTRO, TRANSPORTE E INSTALACION PUERTA  EN MALLA ESLABONADA CAL. 10 2" X 2" +  PLATINA 2"+3/16" + ANTICORROSIVO + PINTURA, TUBO AGUAS NEGRAS PARA CERRAMIENTO 3", ALAMBRE DE PUA 3 HILOS, FALLEBA, PORTACANDADO, INCLUYE (BISAGRA EN TUBO Y DADOS EN CONCRETO)</v>
          </cell>
          <cell r="C1781" t="str">
            <v>Actividad</v>
          </cell>
          <cell r="D1781" t="str">
            <v>UND</v>
          </cell>
          <cell r="E1781">
            <v>1985228</v>
          </cell>
        </row>
        <row r="1782">
          <cell r="A1782" t="str">
            <v>021.066</v>
          </cell>
          <cell r="B1782" t="str">
            <v>SUMINSITRO, TRANSPORTE E INSTALACION DE PISO EN GRAMOQUIN</v>
          </cell>
          <cell r="C1782" t="str">
            <v>Actividad</v>
          </cell>
          <cell r="D1782" t="str">
            <v>M2</v>
          </cell>
          <cell r="E1782">
            <v>134050</v>
          </cell>
        </row>
        <row r="1783">
          <cell r="A1783" t="str">
            <v>021.067</v>
          </cell>
          <cell r="B1783" t="str">
            <v>SUMINISTRO, TRANSPORTE E INSTALACION PUERTA  EN MALLA ESLABONADA CAL 10.5 X 2-1/4" +  PLATINA 2"+3/16" + ANTICORROSIVO + PINTURA, TUBO AGUAS NEGRAS PARA CERRAMIENTO 3", FALLEBA, PORTACANDADO, INCLUYE (BISAGRA EN TUBO Y DADOS EN CONCRETO)</v>
          </cell>
          <cell r="C1783" t="str">
            <v>Actividad</v>
          </cell>
          <cell r="D1783" t="str">
            <v>M2</v>
          </cell>
          <cell r="E1783">
            <v>736060</v>
          </cell>
        </row>
        <row r="1784">
          <cell r="A1784" t="str">
            <v>021.068</v>
          </cell>
          <cell r="B1784" t="str">
            <v>SUMINISTRO, TRANSPORTE E INSTALACION TUBO AGUAS NEGRAS PARA CERRAMIENTO 2" + ANTICORROSIVO + PINTURA, CONCERTINA DIAMETRO 18"ESPIRAL ESPACIADO CADA 20 CM CUCHILLAS EN ACERO INOXIDABLE AISI 430 ESPESOR 0,60MM ANCHO 25MM</v>
          </cell>
          <cell r="C1784" t="str">
            <v>Actividad</v>
          </cell>
          <cell r="D1784" t="str">
            <v>ML</v>
          </cell>
          <cell r="E1784">
            <v>167393</v>
          </cell>
        </row>
        <row r="1785">
          <cell r="A1785" t="str">
            <v>021.069</v>
          </cell>
          <cell r="B1785" t="str">
            <v>SUMINISTRO, TRANSPORTE E INSTALACION CONCERTINA DIAMETRO 18"ESPIRAL ESPACIADO CADA 20 CM CUCHILLAS EN ACERO INOXIDABLE AISI 430 ESPESOR 0,60MM ANCHO 25MM</v>
          </cell>
          <cell r="C1785" t="str">
            <v>Actividad</v>
          </cell>
          <cell r="D1785" t="str">
            <v>ML</v>
          </cell>
          <cell r="E1785">
            <v>129450</v>
          </cell>
        </row>
        <row r="1786">
          <cell r="A1786" t="str">
            <v>021.070</v>
          </cell>
          <cell r="B1786" t="str">
            <v>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v>
          </cell>
          <cell r="C1786" t="str">
            <v>Actividad</v>
          </cell>
          <cell r="D1786" t="str">
            <v>ML</v>
          </cell>
          <cell r="E1786">
            <v>600124</v>
          </cell>
        </row>
        <row r="1787">
          <cell r="A1787" t="str">
            <v>021.071</v>
          </cell>
          <cell r="B1787" t="str">
            <v>SUMINISTRO, TRANSPORTE E INSTALACION CUNETA RECTANGULAR EN CONCRETO 3000 PSI A=0.45 M. H=VARIABLE 0.20 A 0.35  M CON REJILLA PREFABRICADA (INCLUYE REJILLA PREFABRICADA CONCRETO)</v>
          </cell>
          <cell r="C1787" t="str">
            <v>Actividad</v>
          </cell>
          <cell r="D1787" t="str">
            <v>ML</v>
          </cell>
          <cell r="E1787">
            <v>201511</v>
          </cell>
        </row>
        <row r="1788">
          <cell r="A1788" t="str">
            <v>021.072</v>
          </cell>
          <cell r="B1788" t="str">
            <v>SUMINISTRO, TRANSPORTE E INSTALACIÓN PORTERÍA DE MICROFUTBOL</v>
          </cell>
          <cell r="C1788" t="str">
            <v>Actividad</v>
          </cell>
          <cell r="D1788" t="str">
            <v>UND</v>
          </cell>
          <cell r="E1788">
            <v>2335607</v>
          </cell>
        </row>
        <row r="1789">
          <cell r="A1789" t="str">
            <v>021.073</v>
          </cell>
          <cell r="B1789" t="str">
            <v>SUMINISTRO, TRANSPORTE E INSTALACION CERRAMIENTO EN MALLA ESLABONADA CAL. 12  DE 2 1/4" X 2 1/4" +  ANGULO 3/4 X  1/8" + ANTICORROSIVO + PINTURA, TUBO AGUAS NEGRAS PARA CERRAMIENTO 2", PEDESTAL EN CONCRETO. SEGÚN DETALLE.</v>
          </cell>
          <cell r="C1789" t="str">
            <v>Actividad</v>
          </cell>
          <cell r="D1789" t="str">
            <v>ML</v>
          </cell>
          <cell r="E1789">
            <v>346058</v>
          </cell>
        </row>
        <row r="1790">
          <cell r="A1790" t="str">
            <v>021.080</v>
          </cell>
          <cell r="B1790" t="str">
            <v>SUMINISTRO, TRANSPORTE E INSTALACION CERRAMIENTO EN MALLA ESLABONADA CAL. 12  DE 2 1/4" X 2 1/4" +  ANGULO 3/4 X  1/8" + ANTICORROSIVO + PINTURA, TUBO AGUAS NEGRAS PARA CERRAMIENTO 2",  CUCHILLAS EN ACERO INOXIDABLE AISI 430 ESPESOR 0,60MM ANCHO 25MM,</v>
          </cell>
          <cell r="C1790" t="str">
            <v>Actividad</v>
          </cell>
          <cell r="D1790" t="str">
            <v>ML</v>
          </cell>
          <cell r="E1790">
            <v>601026</v>
          </cell>
        </row>
        <row r="1791">
          <cell r="A1791" t="str">
            <v>021.081</v>
          </cell>
          <cell r="B1791" t="str">
            <v>SUMINISTRO, TRANSPORTE E INSTALACIÓN DE MATERA PREFABRICADA RECTANGULAR 80X30X40 CON BASE METÁLICA. INCLUYE TIERRA NEGRA Y PLANTAS HORNAMENTALES</v>
          </cell>
          <cell r="C1791" t="str">
            <v>Actividad</v>
          </cell>
          <cell r="D1791" t="str">
            <v>UN</v>
          </cell>
          <cell r="E1791">
            <v>226401</v>
          </cell>
        </row>
        <row r="1792">
          <cell r="A1792" t="str">
            <v>021.082</v>
          </cell>
          <cell r="B1792" t="str">
            <v>SUMINISTRO, TRANSPORTE E INSTALACIÓN DE MATERA PREFABRICADA RECTANGULAR ACANALADA DE 100X30X60. INCLUYE TIERRA NEGRA Y PLANTAS HORNAMENTALES</v>
          </cell>
          <cell r="C1792" t="str">
            <v>Actividad</v>
          </cell>
          <cell r="D1792" t="str">
            <v>UN</v>
          </cell>
          <cell r="E1792">
            <v>286865</v>
          </cell>
        </row>
        <row r="1793">
          <cell r="A1793" t="str">
            <v>021.083</v>
          </cell>
          <cell r="B1793" t="str">
            <v>SUMINISTRO, TRANSPORTE E INSTALACIÓN DE MASTIL PARA BANDERAS EN TUBERIA A 500 GRADO C DE 4", ESPESOR DE PARED DE 6,0MM SOLDADO A PLATINA DE 3/4" CON PERNOS DE 3/4" INSCRUSTADOS EN PEDESTAL DE CONCRETO (NO INCLUIDO). INCLUYE: PERNOS, PLATINAS, TUERCAS, SOLDADURA, PINTURA, POLEAS, MANILAS) L=8M</v>
          </cell>
          <cell r="C1793" t="str">
            <v>Actividad</v>
          </cell>
          <cell r="D1793" t="str">
            <v>UN</v>
          </cell>
          <cell r="E1793">
            <v>3017017</v>
          </cell>
        </row>
        <row r="1794">
          <cell r="A1794" t="str">
            <v>021.084</v>
          </cell>
          <cell r="B1794" t="str">
            <v>SUMINISTRO, TRANSPORTE E INSTALACIÓN DE ARENA PARA RESELLADO DE JUNTAS EN PLAQUETAS PREFABRICADAS EXISTENTES. INCLUYE COMPACTACIÓN. (NO APLICA PARA OBRAS NUEVAS)</v>
          </cell>
          <cell r="C1794" t="str">
            <v>Actividad</v>
          </cell>
          <cell r="D1794" t="str">
            <v>M2</v>
          </cell>
          <cell r="E1794">
            <v>9104</v>
          </cell>
        </row>
        <row r="1795">
          <cell r="A1795" t="str">
            <v>021.085</v>
          </cell>
          <cell r="B1795" t="str">
            <v>REINSTALACIÓN DE PLAQUETAS PREFABRICADAS PARA ANDENES. INCLUYE NIVELACIÓN, COMPACTACIÓN Y SELLO CON ARENA</v>
          </cell>
          <cell r="C1795" t="str">
            <v>Actividad</v>
          </cell>
          <cell r="D1795" t="str">
            <v>M2</v>
          </cell>
          <cell r="E1795">
            <v>20058</v>
          </cell>
        </row>
        <row r="1796">
          <cell r="A1796" t="str">
            <v>021.086</v>
          </cell>
          <cell r="B1796" t="str">
            <v>SUIMINISTRO, TRANSPORTE Y CONSTRUCCION DE BANCA CORRIDA EN CONCRETO A LA VISTA DE 3000 PSI. E=0.10M ALIGERADA CON CASETON DE ESTERILLA, REFORZADA CON MALLA DE 4.5MM 15X15CM</v>
          </cell>
          <cell r="C1796" t="str">
            <v>Actividad</v>
          </cell>
          <cell r="D1796" t="str">
            <v>M2</v>
          </cell>
          <cell r="E1796">
            <v>219754</v>
          </cell>
        </row>
        <row r="1797">
          <cell r="A1797" t="str">
            <v>021.087</v>
          </cell>
          <cell r="B1797" t="str">
            <v>SUMINISTRO, TRANSPORTE E INSTALACIÓN DE PROTECTOR DE ARBOL PREFABRICADO 50X50CM</v>
          </cell>
          <cell r="C1797" t="str">
            <v>Actividad</v>
          </cell>
          <cell r="D1797" t="str">
            <v>UND</v>
          </cell>
          <cell r="E1797">
            <v>37021</v>
          </cell>
        </row>
        <row r="1798">
          <cell r="A1798" t="str">
            <v>021.088</v>
          </cell>
          <cell r="B1798" t="str">
            <v>CONSTRUCCION DE SARDINEL PARA CONFORMACION DE ANDENES H= HASTA 25 CM CHAFLANADO ENTRE A=10 CM Y 15 CM, INCLUYE REF LONG 2 VARILLAS DE 3/8", FLEJES TRANSVERSALES DE 1/4" CADA 15 CM ANCLADOS A PAVIMENTO (INCLUYE ANCLAJES EPOXICOS)</v>
          </cell>
          <cell r="C1798" t="str">
            <v>Actividad</v>
          </cell>
          <cell r="D1798" t="str">
            <v>ML</v>
          </cell>
          <cell r="E1798">
            <v>124172</v>
          </cell>
        </row>
        <row r="1799">
          <cell r="A1799" t="str">
            <v>021.089</v>
          </cell>
          <cell r="B1799" t="str">
            <v>SUMINISTRO, TRANSPORTE E INSTALACION PAVIMENTO EN ADOQUINES DE CONCRETO SISTEMA ARTE CONCRETO O SIMILAR DE 100 CM X14,5 CM X 4,5 CM COLOR CONFORME AL DISEÑO - PEATONAL</v>
          </cell>
          <cell r="C1799" t="str">
            <v>Actividad</v>
          </cell>
          <cell r="D1799" t="str">
            <v>M2</v>
          </cell>
          <cell r="E1799">
            <v>308819</v>
          </cell>
        </row>
        <row r="1800">
          <cell r="A1800" t="str">
            <v>021.090</v>
          </cell>
          <cell r="B1800" t="str">
            <v>SUMINISTRO, TRANSPORTE E INSTALACION PAVIMENTO EN ADOQUINES DE CONCRETO SISTEMA ARTE CONCRETO O SIMILAR DE 100 CM X14,5 CM X 8 CM COLOR CONFORME AL DISEÑO - VEHICULAR</v>
          </cell>
          <cell r="C1800" t="str">
            <v>Actividad</v>
          </cell>
          <cell r="D1800" t="str">
            <v>M2</v>
          </cell>
          <cell r="E1800">
            <v>553535</v>
          </cell>
        </row>
        <row r="1801">
          <cell r="A1801" t="str">
            <v>021.091</v>
          </cell>
          <cell r="B1801" t="str">
            <v>SUMINISTRO, TRANSPORTE Y CONSTRUCCION ESCALAS EN CONCRETO A LA VISTA DE 3000 PSI E=0,1M, SOBRE TIERRA RECUBRIENDO TERRENO PERFILADO EN ESCALA, REFORZADA CON MALLA DE 4,5 MM DE 15X15</v>
          </cell>
          <cell r="C1801" t="str">
            <v>Actividad</v>
          </cell>
          <cell r="D1801" t="str">
            <v>M2</v>
          </cell>
          <cell r="E1801">
            <v>127482</v>
          </cell>
        </row>
        <row r="1802">
          <cell r="A1802" t="str">
            <v>021.092</v>
          </cell>
          <cell r="B1802" t="str">
            <v>SUMINISTRO, TRANSPORTE Y CONSTRUCCION ESCALAS EN CONCRETO A LA VISTA DE 3000 PSI E=0,1M, SOBRE TIERRA RECUBRIENDO TERRENO PERFILADO INCLINADO (PASO CONFORMADO EN CONCRETO)</v>
          </cell>
          <cell r="C1802" t="str">
            <v>Actividad</v>
          </cell>
          <cell r="D1802" t="str">
            <v>M3</v>
          </cell>
          <cell r="E1802">
            <v>1015136</v>
          </cell>
        </row>
        <row r="1803">
          <cell r="A1803" t="str">
            <v>021.093</v>
          </cell>
          <cell r="B1803" t="str">
            <v>SUMINISTRO, TRANSPORTE E INSTALACION DE INDIVIDUOS ARBORESOS HASTA H=1.80M (INCLUYE TIERRA NEGRA)</v>
          </cell>
          <cell r="C1803" t="str">
            <v>Actividad</v>
          </cell>
          <cell r="D1803" t="str">
            <v>UN</v>
          </cell>
          <cell r="E1803">
            <v>175008</v>
          </cell>
        </row>
        <row r="1804">
          <cell r="A1804" t="str">
            <v>021.094</v>
          </cell>
          <cell r="B1804" t="str">
            <v>SUMINISTRO, TRANSPORTE E INSTALACION DE PLANTA ORNAMENTALES (INCLUYE TIERRA NEGRA)</v>
          </cell>
          <cell r="C1804" t="str">
            <v>Actividad</v>
          </cell>
          <cell r="D1804" t="str">
            <v>UN</v>
          </cell>
          <cell r="E1804">
            <v>57633</v>
          </cell>
        </row>
        <row r="1805">
          <cell r="A1805" t="str">
            <v>021.095</v>
          </cell>
          <cell r="B1805" t="str">
            <v>SUMINISTRO, TRANSPORTE E INSTALACION DE ILUMINACION CINTA LED DE INCRUSTAR PARA EXTERIORES (INCLUYE CINTA LED, PERFIL Y CONEXIÓN A LA ACOMETIDA)</v>
          </cell>
          <cell r="C1805" t="str">
            <v>Actividad</v>
          </cell>
          <cell r="D1805" t="str">
            <v>ML</v>
          </cell>
          <cell r="E1805">
            <v>42417</v>
          </cell>
        </row>
        <row r="1806">
          <cell r="A1806" t="str">
            <v>021.096</v>
          </cell>
          <cell r="B1806" t="str">
            <v>SUMINISTRO, TRANSPORTE E INSTALACION DE ILUMINACION TIPO GL18303 OSIMILAR BOLARDO PARA EXTERIORES (INCLUYE CONEXIÓN A LA ACOMETIDA</v>
          </cell>
          <cell r="C1806" t="str">
            <v>Actividad</v>
          </cell>
          <cell r="D1806" t="str">
            <v>UN</v>
          </cell>
          <cell r="E1806">
            <v>688145</v>
          </cell>
        </row>
        <row r="1807">
          <cell r="A1807" t="str">
            <v>021.097</v>
          </cell>
          <cell r="B1807" t="str">
            <v>SUMINISTRO, TRANSPORTE E INSTALACION DE ILUMINACION  TIPO ACUA-I-100W-5K O SIMILAR REFLECTOR EXTERIORES  (INCLUYE CONEXIÓN A LA ACOMETIDA)</v>
          </cell>
          <cell r="C1807" t="str">
            <v>Actividad</v>
          </cell>
          <cell r="D1807" t="str">
            <v>UN</v>
          </cell>
          <cell r="E1807">
            <v>556632</v>
          </cell>
        </row>
        <row r="1808">
          <cell r="A1808" t="str">
            <v>021.098</v>
          </cell>
          <cell r="B1808" t="str">
            <v>SUMINISTRO, TRANSPORTE E INSTALACION ANDEN EN TABLETA DE TRES COLORES - INCLUYE LOSA CONTRAPISO EN CONCRETO DE 3000 PSI E=8CM; MALLA ELECTROSOLDADA DE 15X15X4.5MM Y MORTERO DE 3.0CM</v>
          </cell>
          <cell r="C1808" t="str">
            <v>Actividad</v>
          </cell>
          <cell r="D1808" t="str">
            <v>M2</v>
          </cell>
          <cell r="E1808">
            <v>237186</v>
          </cell>
        </row>
        <row r="1809">
          <cell r="A1809" t="str">
            <v>021.099</v>
          </cell>
          <cell r="B1809" t="str">
            <v>PAISAJISMO BIOFILIA (SEGÚN ESPECIES EN DISEÑO) - INCLUYE SUMINISTRO, TRANSPORTE,TIERRA NEGRA, ABONO Y SIEMBRA DE LOS INDIVIDUOS</v>
          </cell>
          <cell r="C1809" t="str">
            <v>Actividad</v>
          </cell>
          <cell r="D1809" t="str">
            <v>M2</v>
          </cell>
          <cell r="E1809">
            <v>25009</v>
          </cell>
        </row>
        <row r="1810">
          <cell r="A1810" t="str">
            <v>021.100</v>
          </cell>
          <cell r="B1810" t="str">
            <v>SUMINISTRO, TRANSPORTE E INSTALACIÓN DE PLACA EN CONCRETO DE 3000 PSI E=10CM ACABADO CON ENDURECEDOR DE COLORES SEGÚN DISEÑO EN FRANJAS DE ANCHO VARIABLE</v>
          </cell>
          <cell r="C1810" t="str">
            <v>Actividad</v>
          </cell>
          <cell r="D1810" t="str">
            <v>M2</v>
          </cell>
          <cell r="E1810">
            <v>195343</v>
          </cell>
        </row>
        <row r="1811">
          <cell r="A1811" t="str">
            <v>021.101</v>
          </cell>
          <cell r="B1811" t="str">
            <v>SUMINISTRO, TRANSPORTE E INSTALACIÓN DE PLATINA DE 3/4" CON CUATRO PERNOS DE 3/4" L=0,4M INSCRUSTADOS EN PEDESTAL DE CONCRETO (NO INCLUIDO). INCLUYE: PERNOS, PLATINA DE 0,27*0,27, TUERCAS, PINTURA, SOLDADURA</v>
          </cell>
          <cell r="C1811" t="str">
            <v>Actividad</v>
          </cell>
          <cell r="D1811" t="str">
            <v>UN</v>
          </cell>
          <cell r="E1811">
            <v>262168</v>
          </cell>
        </row>
        <row r="1812">
          <cell r="A1812" t="str">
            <v>021.102</v>
          </cell>
          <cell r="B1812" t="str">
            <v>SUMINISTRO, TRANSPORTE E INSTALACION PUERTA DE DOS ALAS, EN MALLA ESLABONADA CAL. 10 2 1/4" X 2 1/4" + ANTICORROSIVO + PINTURA, TUBO AGUAS NEGRAS PARA CERRAMIENTO 2", FALLEBA, PORTACANDADO, INCLUYE (BISAGRA EN TUBO) A:1,8M; H= 2,2M</v>
          </cell>
          <cell r="C1812" t="str">
            <v>Actividad</v>
          </cell>
          <cell r="D1812" t="str">
            <v>UN</v>
          </cell>
          <cell r="E1812">
            <v>2148111</v>
          </cell>
        </row>
        <row r="1813">
          <cell r="A1813" t="str">
            <v>021.103</v>
          </cell>
          <cell r="B1813" t="str">
            <v>SUMINISTRO, TRANSPORTE E INSTALACION SARDINEL ANCHO = 10 CM H =  ENTRE  17 Y 24 CM  EN CONCRETO 3000 PSI</v>
          </cell>
          <cell r="C1813" t="str">
            <v>Actividad</v>
          </cell>
          <cell r="D1813" t="str">
            <v>ML</v>
          </cell>
          <cell r="E1813">
            <v>52166</v>
          </cell>
        </row>
        <row r="1814">
          <cell r="A1814" t="str">
            <v>021.104</v>
          </cell>
          <cell r="B1814" t="str">
            <v>SUMINISTRO, TRANSPORTE E INSTALACION SARDINEL ANCHO = 10 CM H =  ENTRE  25 Y 30 CM  EN CONCRETO 3000 PSI</v>
          </cell>
          <cell r="C1814" t="str">
            <v>Actividad</v>
          </cell>
          <cell r="D1814" t="str">
            <v>ML</v>
          </cell>
          <cell r="E1814">
            <v>76944</v>
          </cell>
        </row>
        <row r="1815">
          <cell r="A1815" t="str">
            <v>021.105</v>
          </cell>
          <cell r="B1815" t="str">
            <v>MANTENIMIENTO DE BANCAS EN CONCRETO (INCLUYE LIMPIEZA Y PINTURA TIPO KORAZA AL ASINTO Y EL ESPALDAR ESMALTE PARA LOS BRAZOS )</v>
          </cell>
          <cell r="C1815" t="str">
            <v>Actividad</v>
          </cell>
          <cell r="D1815" t="str">
            <v>UN</v>
          </cell>
          <cell r="E1815">
            <v>264718</v>
          </cell>
        </row>
        <row r="1816">
          <cell r="A1816" t="str">
            <v>021.106</v>
          </cell>
          <cell r="B1816" t="str">
            <v>SUMINISTRO, TRANSPORTE E INSTALACIÓN DE CERRAMIENTO DOS(2) MODULOS  EN TUBERÍA GALVANIZADA PARA CERRAMIENTO Ø 3", MALLA ESLABONADA CAL. 10.5mm, Tubo galvanizado  Ø1” c/0.15m, Platina en L 1 1/2”x3/16” Y ANGULO ÁNGULO DE 1”x1”x3/16” PERNO B7 x1/2  ALTURA TOTAL 5M  (INCLUYE CIMENTACIÓN POR TUBO (PILOTE D=35cm L=3.0M, CABEZAL Y PEDESTAL)  , ACERO REFUERZO, PINTURA,MODULO SUPERIOR EN RIOSTRA) segun diseño</v>
          </cell>
          <cell r="C1816" t="str">
            <v>Actividad</v>
          </cell>
          <cell r="D1816" t="str">
            <v>ML</v>
          </cell>
          <cell r="E1816">
            <v>1252352</v>
          </cell>
        </row>
        <row r="1817">
          <cell r="A1817" t="str">
            <v>022</v>
          </cell>
          <cell r="B1817" t="str">
            <v>ASEO GENERAL Y LIMPIEZA</v>
          </cell>
          <cell r="C1817" t="str">
            <v>Capitulo</v>
          </cell>
          <cell r="E1817" t="str">
            <v>--</v>
          </cell>
        </row>
        <row r="1818">
          <cell r="A1818" t="str">
            <v>022.001</v>
          </cell>
          <cell r="B1818" t="str">
            <v>ASEO GENERAL</v>
          </cell>
          <cell r="C1818" t="str">
            <v>Actividad</v>
          </cell>
          <cell r="D1818" t="str">
            <v>M2</v>
          </cell>
          <cell r="E1818">
            <v>3815</v>
          </cell>
        </row>
        <row r="1819">
          <cell r="A1819" t="str">
            <v>022.002</v>
          </cell>
          <cell r="B1819" t="str">
            <v>LIMPIEZA DE ESCALAS Y PEATONALES</v>
          </cell>
          <cell r="C1819" t="str">
            <v>Actividad</v>
          </cell>
          <cell r="D1819" t="str">
            <v>ML</v>
          </cell>
          <cell r="E1819">
            <v>3255</v>
          </cell>
        </row>
        <row r="1820">
          <cell r="A1820" t="str">
            <v>022.003</v>
          </cell>
          <cell r="B1820" t="str">
            <v>LIMPIEZA DE ESTRUCTURAS DE DISIPACIÓN Y ENTREGA</v>
          </cell>
          <cell r="C1820" t="str">
            <v>Actividad</v>
          </cell>
          <cell r="D1820" t="str">
            <v>ML</v>
          </cell>
          <cell r="E1820">
            <v>3847</v>
          </cell>
        </row>
        <row r="1821">
          <cell r="A1821" t="str">
            <v>022.004</v>
          </cell>
          <cell r="B1821" t="str">
            <v>LIMPIEZA DE CÁMARAS DE INSPECCIÓN</v>
          </cell>
          <cell r="C1821" t="str">
            <v>Actividad</v>
          </cell>
          <cell r="D1821" t="str">
            <v>UND</v>
          </cell>
          <cell r="E1821">
            <v>8465</v>
          </cell>
        </row>
        <row r="1822">
          <cell r="A1822" t="str">
            <v>022.005</v>
          </cell>
          <cell r="B1822" t="str">
            <v>LIMPIEZA DE CAJAS DE INSPECCIÓN</v>
          </cell>
          <cell r="C1822" t="str">
            <v>Actividad</v>
          </cell>
          <cell r="D1822" t="str">
            <v>UND</v>
          </cell>
          <cell r="E1822">
            <v>8465</v>
          </cell>
        </row>
        <row r="1823">
          <cell r="A1823" t="str">
            <v>022.006</v>
          </cell>
          <cell r="B1823" t="str">
            <v>LIMPIEZA DE SUMIDEROS SIMPLES</v>
          </cell>
          <cell r="C1823" t="str">
            <v>Actividad</v>
          </cell>
          <cell r="D1823" t="str">
            <v>UND</v>
          </cell>
          <cell r="E1823">
            <v>14056</v>
          </cell>
        </row>
        <row r="1824">
          <cell r="A1824" t="str">
            <v>022.007</v>
          </cell>
          <cell r="B1824" t="str">
            <v>LIMPIEZA DE TRANVERSALES</v>
          </cell>
          <cell r="C1824" t="str">
            <v>Actividad</v>
          </cell>
          <cell r="D1824" t="str">
            <v>ML</v>
          </cell>
          <cell r="E1824">
            <v>2809</v>
          </cell>
        </row>
        <row r="1825">
          <cell r="A1825" t="str">
            <v>022.008</v>
          </cell>
          <cell r="B1825" t="str">
            <v>LIMPIEZA DE DRENES Y FILTROS</v>
          </cell>
          <cell r="C1825" t="str">
            <v>Actividad</v>
          </cell>
          <cell r="D1825" t="str">
            <v>ML</v>
          </cell>
          <cell r="E1825">
            <v>8137</v>
          </cell>
        </row>
        <row r="1826">
          <cell r="A1826" t="str">
            <v>022.009</v>
          </cell>
          <cell r="B1826" t="str">
            <v>LIMPIEZA DE VIDRIOS</v>
          </cell>
          <cell r="C1826" t="str">
            <v>Actividad</v>
          </cell>
          <cell r="D1826" t="str">
            <v>M2</v>
          </cell>
          <cell r="E1826">
            <v>2292</v>
          </cell>
        </row>
        <row r="1827">
          <cell r="A1827" t="str">
            <v>022.010</v>
          </cell>
          <cell r="B1827" t="str">
            <v>LIMPIEZA DE CANALES EN CONCRETO A NIVEL DEL TERRENO (ANCHO HASTA 0.60 MTS)</v>
          </cell>
          <cell r="C1827" t="str">
            <v>Actividad</v>
          </cell>
          <cell r="D1827" t="str">
            <v>ML</v>
          </cell>
          <cell r="E1827">
            <v>3743</v>
          </cell>
        </row>
        <row r="1828">
          <cell r="A1828" t="str">
            <v>022.011</v>
          </cell>
          <cell r="B1828" t="str">
            <v>SUMINISTRO, TRANSPORTE DE HIDROLAVADO PARA PISOS</v>
          </cell>
          <cell r="C1828" t="str">
            <v>Actividad</v>
          </cell>
          <cell r="D1828" t="str">
            <v>M2</v>
          </cell>
          <cell r="E1828">
            <v>9744</v>
          </cell>
        </row>
        <row r="1829">
          <cell r="A1829" t="str">
            <v>022.012</v>
          </cell>
          <cell r="B1829" t="str">
            <v>ASEO GENERAL</v>
          </cell>
          <cell r="C1829" t="str">
            <v>Actividad</v>
          </cell>
          <cell r="D1829" t="str">
            <v>GLB</v>
          </cell>
          <cell r="E1829">
            <v>412063</v>
          </cell>
        </row>
        <row r="1830">
          <cell r="A1830" t="str">
            <v>022.013</v>
          </cell>
          <cell r="B1830" t="str">
            <v>MANEJO INTEGRAL DE ROEDORES</v>
          </cell>
          <cell r="C1830" t="str">
            <v>Actividad</v>
          </cell>
          <cell r="D1830" t="str">
            <v>UND</v>
          </cell>
          <cell r="E1830">
            <v>300000</v>
          </cell>
        </row>
        <row r="1831">
          <cell r="A1831" t="str">
            <v>022.014</v>
          </cell>
          <cell r="B1831" t="str">
            <v>CEBADEROS HERMÉTICOS PARA CONTROL DE ROEDORES</v>
          </cell>
          <cell r="C1831" t="str">
            <v>Actividad</v>
          </cell>
          <cell r="D1831" t="str">
            <v>UND</v>
          </cell>
          <cell r="E1831">
            <v>35000</v>
          </cell>
        </row>
        <row r="1832">
          <cell r="A1832" t="str">
            <v>022.015</v>
          </cell>
          <cell r="B1832" t="str">
            <v>LAVADO Y LIMPIEZA DE ADOQUIN EN GRES CON OXICLORURO DE COBRE</v>
          </cell>
          <cell r="C1832" t="str">
            <v>Actividad</v>
          </cell>
          <cell r="D1832" t="str">
            <v>M2</v>
          </cell>
          <cell r="E1832">
            <v>6506</v>
          </cell>
        </row>
        <row r="1833">
          <cell r="A1833" t="str">
            <v>023</v>
          </cell>
          <cell r="B1833" t="str">
            <v>VIAS</v>
          </cell>
          <cell r="C1833" t="str">
            <v>Capitulo</v>
          </cell>
          <cell r="E1833" t="str">
            <v>--</v>
          </cell>
        </row>
        <row r="1834">
          <cell r="A1834" t="str">
            <v>023.001</v>
          </cell>
          <cell r="B1834" t="str">
            <v>SUMINISTRO, TRANSPORTE E INSTALACION DE PAVIMENTO EN CONCRETO PREMEZCLADO FAST TRACK</v>
          </cell>
          <cell r="C1834" t="str">
            <v>Actividad</v>
          </cell>
          <cell r="D1834" t="str">
            <v>M3</v>
          </cell>
          <cell r="E1834">
            <v>1207765</v>
          </cell>
        </row>
        <row r="1835">
          <cell r="A1835" t="str">
            <v>023.002</v>
          </cell>
          <cell r="B1835" t="str">
            <v>SUMINISTRO, TRANSPORTE E INSTALACION IMPRIMACION CON EMULSION ASFALTICA</v>
          </cell>
          <cell r="C1835" t="str">
            <v>Actividad</v>
          </cell>
          <cell r="D1835" t="str">
            <v>M2</v>
          </cell>
          <cell r="E1835">
            <v>6037</v>
          </cell>
        </row>
        <row r="1836">
          <cell r="A1836" t="str">
            <v>023.004</v>
          </cell>
          <cell r="B1836" t="str">
            <v>SUMINISTRO, TRANSPORTE E INSTALACION  MEZCLA ASFALTICA TIPO MDC-19. EXTENDIDO MECÁNICO Y COMPACTADO</v>
          </cell>
          <cell r="C1836" t="str">
            <v>Actividad</v>
          </cell>
          <cell r="D1836" t="str">
            <v>M3</v>
          </cell>
          <cell r="E1836">
            <v>1330695</v>
          </cell>
        </row>
        <row r="1837">
          <cell r="A1837" t="str">
            <v>023.006</v>
          </cell>
          <cell r="B1837" t="str">
            <v>SUMINISTRO, TRANSPORTE E INSTALACION PAVIMENTO EN CONCRETO PREMEZCLADO MR 43</v>
          </cell>
          <cell r="C1837" t="str">
            <v>Actividad</v>
          </cell>
          <cell r="D1837" t="str">
            <v>M3</v>
          </cell>
          <cell r="E1837">
            <v>1107702</v>
          </cell>
        </row>
        <row r="1838">
          <cell r="A1838" t="str">
            <v>023.008</v>
          </cell>
          <cell r="B1838" t="str">
            <v xml:space="preserve">SUMINISTRO, TRANSPORTE E INSTALACION AFIRMADO PARA ANDENES </v>
          </cell>
          <cell r="C1838" t="str">
            <v>Actividad</v>
          </cell>
          <cell r="D1838" t="str">
            <v>M3</v>
          </cell>
          <cell r="E1838">
            <v>114633</v>
          </cell>
        </row>
        <row r="1839">
          <cell r="A1839" t="str">
            <v>023.009</v>
          </cell>
          <cell r="B1839" t="str">
            <v>SUMINISTRO, TRANSPORTE E INSTALACION BASE COMPACTADA CON CILINDRO</v>
          </cell>
          <cell r="C1839" t="str">
            <v>Actividad</v>
          </cell>
          <cell r="D1839" t="str">
            <v>M3</v>
          </cell>
          <cell r="E1839">
            <v>194940</v>
          </cell>
        </row>
        <row r="1840">
          <cell r="A1840" t="str">
            <v>023.010</v>
          </cell>
          <cell r="B1840" t="str">
            <v>SUMINISTRO, TRANSPORTE E INSTALACION BASE COMPACTADA CON RANA</v>
          </cell>
          <cell r="C1840" t="str">
            <v>Actividad</v>
          </cell>
          <cell r="D1840" t="str">
            <v>M3</v>
          </cell>
          <cell r="E1840">
            <v>200128</v>
          </cell>
        </row>
        <row r="1841">
          <cell r="A1841" t="str">
            <v>023.011</v>
          </cell>
          <cell r="B1841" t="str">
            <v>SUMINISTRO, TRANSPORTE E INSTALACION SUB BASE COMPACTADA CON RANA</v>
          </cell>
          <cell r="C1841" t="str">
            <v>Actividad</v>
          </cell>
          <cell r="D1841" t="str">
            <v>M3</v>
          </cell>
          <cell r="E1841">
            <v>197034</v>
          </cell>
        </row>
        <row r="1842">
          <cell r="A1842" t="str">
            <v>023.012</v>
          </cell>
          <cell r="B1842" t="str">
            <v>SUMINISTRO, TRANSPORTE E INSTALACION SUB BASE COMPACTADA CON CILINDRO</v>
          </cell>
          <cell r="C1842" t="str">
            <v>Actividad</v>
          </cell>
          <cell r="D1842" t="str">
            <v>M3</v>
          </cell>
          <cell r="E1842">
            <v>191846</v>
          </cell>
        </row>
        <row r="1843">
          <cell r="A1843" t="str">
            <v>023.013</v>
          </cell>
          <cell r="B1843" t="str">
            <v>SUMINISTRO, TRANSPORTE E INSTALACION  RELLENO FLUIDO (INSTALACION)</v>
          </cell>
          <cell r="C1843" t="str">
            <v>Actividad</v>
          </cell>
          <cell r="D1843" t="str">
            <v>M3</v>
          </cell>
          <cell r="E1843">
            <v>136580</v>
          </cell>
        </row>
        <row r="1844">
          <cell r="A1844" t="str">
            <v>023.014</v>
          </cell>
          <cell r="B1844" t="str">
            <v>SUMINISTRO, TRANSPORTE E INSTALACION BASE ESTABILIZADA CON CEMENTO</v>
          </cell>
          <cell r="C1844" t="str">
            <v>Actividad</v>
          </cell>
          <cell r="D1844" t="str">
            <v>M3</v>
          </cell>
          <cell r="E1844">
            <v>283756</v>
          </cell>
        </row>
        <row r="1845">
          <cell r="A1845" t="str">
            <v>023.016</v>
          </cell>
          <cell r="B1845" t="str">
            <v>SUMINISTRO, TRANSPORTE E INSTALACION PAVIMENTO DE CONCRETO PREMEZCLADO MR 45</v>
          </cell>
          <cell r="C1845" t="str">
            <v>Actividad</v>
          </cell>
          <cell r="D1845" t="str">
            <v>M3</v>
          </cell>
          <cell r="E1845">
            <v>1141234</v>
          </cell>
        </row>
        <row r="1846">
          <cell r="A1846" t="str">
            <v>023.017</v>
          </cell>
          <cell r="B1846" t="str">
            <v>SUMINISTRO, TRANSPORTE E INSTALACION PILOTES PARA PUENTE EN CONCRETO 3000 PSI INCLUYE EXCAVACION Y  RETIRO</v>
          </cell>
          <cell r="C1846" t="str">
            <v>Actividad</v>
          </cell>
          <cell r="D1846" t="str">
            <v>M3</v>
          </cell>
          <cell r="E1846">
            <v>2153971</v>
          </cell>
        </row>
        <row r="1847">
          <cell r="A1847" t="str">
            <v>023.018</v>
          </cell>
          <cell r="B1847" t="str">
            <v>SUMINISTRO, TRANSPORTE E INSTALACION ESTRIBOS PARA PUENTE  EN CONCRETO 3000 PSI, INCLUYE CARGUEROS Y LOSAS DE APROXIMACION</v>
          </cell>
          <cell r="C1847" t="str">
            <v>Actividad</v>
          </cell>
          <cell r="D1847" t="str">
            <v>M3</v>
          </cell>
          <cell r="E1847">
            <v>1257530</v>
          </cell>
        </row>
        <row r="1848">
          <cell r="A1848" t="str">
            <v>023.019</v>
          </cell>
          <cell r="B1848" t="str">
            <v>SUMINISTRO, TRANSPORTE E INSTALACION BARRERA TIPO NEW JERSEY EN CONCRETO 3000 PSI</v>
          </cell>
          <cell r="C1848" t="str">
            <v>Actividad</v>
          </cell>
          <cell r="D1848" t="str">
            <v>M3</v>
          </cell>
          <cell r="E1848">
            <v>1027066</v>
          </cell>
        </row>
        <row r="1849">
          <cell r="A1849" t="str">
            <v>023.020</v>
          </cell>
          <cell r="B1849" t="str">
            <v>SUMINISTRO, TRANSPORTE E INSTALACION PILAS EN CONCRETO 4000 PSI</v>
          </cell>
          <cell r="C1849" t="str">
            <v>Actividad</v>
          </cell>
          <cell r="D1849" t="str">
            <v>M3</v>
          </cell>
          <cell r="E1849">
            <v>1765232</v>
          </cell>
        </row>
        <row r="1850">
          <cell r="A1850" t="str">
            <v>023.021</v>
          </cell>
          <cell r="B1850" t="str">
            <v>SUMINISTRO, TRANSPORTE E INSTALACION TABLERO DE PUENTE EN CONCRETO 5000 PSI</v>
          </cell>
          <cell r="C1850" t="str">
            <v>Actividad</v>
          </cell>
          <cell r="D1850" t="str">
            <v>M3</v>
          </cell>
          <cell r="E1850">
            <v>2452783</v>
          </cell>
        </row>
        <row r="1851">
          <cell r="A1851" t="str">
            <v>023.022</v>
          </cell>
          <cell r="B1851" t="str">
            <v>SUMINISTRO, TRANSPORTE E INSTALACION AISLADORES SISMICOS DIS DI=650</v>
          </cell>
          <cell r="C1851" t="str">
            <v>Actividad</v>
          </cell>
          <cell r="D1851" t="str">
            <v>UND</v>
          </cell>
          <cell r="E1851">
            <v>47703882</v>
          </cell>
        </row>
        <row r="1852">
          <cell r="A1852" t="str">
            <v>023.023</v>
          </cell>
          <cell r="B1852" t="str">
            <v>SUMINISTRO, TRANSPORTE E INSTALACION AISLADORES SISMICOS DIS DI=1000</v>
          </cell>
          <cell r="C1852" t="str">
            <v>Actividad</v>
          </cell>
          <cell r="D1852" t="str">
            <v>UND</v>
          </cell>
          <cell r="E1852">
            <v>55822345</v>
          </cell>
        </row>
        <row r="1853">
          <cell r="A1853" t="str">
            <v>023.024</v>
          </cell>
          <cell r="B1853" t="str">
            <v>SUMINISTRO E INSTALACION DE BARANDILLA METALICA</v>
          </cell>
          <cell r="C1853" t="str">
            <v>Actividad</v>
          </cell>
          <cell r="D1853" t="str">
            <v>ML</v>
          </cell>
          <cell r="E1853">
            <v>428613</v>
          </cell>
        </row>
        <row r="1854">
          <cell r="A1854" t="str">
            <v>023.025</v>
          </cell>
          <cell r="B1854" t="str">
            <v>SUMINISTRO, TRANSPORTE E INSTALACION JUNTA ELASTOMETRICA DE EXPANSION TIPO VSL T-100 O SIMILAR</v>
          </cell>
          <cell r="C1854" t="str">
            <v>Actividad</v>
          </cell>
          <cell r="D1854" t="str">
            <v>ML</v>
          </cell>
          <cell r="E1854">
            <v>4485924</v>
          </cell>
        </row>
        <row r="1855">
          <cell r="A1855" t="str">
            <v>023.027</v>
          </cell>
          <cell r="B1855" t="str">
            <v>SUMINISTRO, TRANSPORTE E INSTALACION ACERO DE PREESFUERZO (FY 1860 MPA)</v>
          </cell>
          <cell r="C1855" t="str">
            <v>Actividad</v>
          </cell>
          <cell r="D1855" t="str">
            <v>KG</v>
          </cell>
          <cell r="E1855">
            <v>38023</v>
          </cell>
        </row>
        <row r="1856">
          <cell r="A1856" t="str">
            <v>023.028</v>
          </cell>
          <cell r="B1856" t="str">
            <v>SUMINISTRO, TRANSPORTE E INSTALACION PAVIMENTO EN CONCRETO MR 42 HECHO EN OBRA</v>
          </cell>
          <cell r="C1856" t="str">
            <v>Actividad</v>
          </cell>
          <cell r="D1856" t="str">
            <v>M3</v>
          </cell>
          <cell r="E1856">
            <v>839365</v>
          </cell>
        </row>
        <row r="1857">
          <cell r="A1857" t="str">
            <v>023.029</v>
          </cell>
          <cell r="B1857" t="str">
            <v>SUMINISTRO, TRANSPORTE E INSTALACION PAVIMENTO EN CONCRETO MR 45 HECHO EN OBRA</v>
          </cell>
          <cell r="C1857" t="str">
            <v>Actividad</v>
          </cell>
          <cell r="D1857" t="str">
            <v>M3</v>
          </cell>
          <cell r="E1857">
            <v>995487</v>
          </cell>
        </row>
        <row r="1858">
          <cell r="A1858" t="str">
            <v>023.031</v>
          </cell>
          <cell r="B1858" t="str">
            <v>SUMINISTRO, TRANSPORTE E INSTALACION  MEZCLA ASFALTICA TIPO MDC-19 PARA PARCHEO MANTENIMIENTO.</v>
          </cell>
          <cell r="C1858" t="str">
            <v>Actividad</v>
          </cell>
          <cell r="D1858" t="str">
            <v>M3-SUELTO</v>
          </cell>
          <cell r="E1858">
            <v>1411836</v>
          </cell>
        </row>
        <row r="1859">
          <cell r="A1859" t="str">
            <v>023.032</v>
          </cell>
          <cell r="B1859" t="str">
            <v>SUMINISTRO, TRANSPORTE E INSTALACION SELLO DE JUNTA DE PAVIMENTO RIGIDO 0,01 M</v>
          </cell>
          <cell r="C1859" t="str">
            <v>Actividad</v>
          </cell>
          <cell r="D1859" t="str">
            <v>ML</v>
          </cell>
          <cell r="E1859">
            <v>15824</v>
          </cell>
        </row>
        <row r="1860">
          <cell r="A1860" t="str">
            <v>023.033</v>
          </cell>
          <cell r="B1860" t="str">
            <v>SUMINISTRO, TRANSPORTE E INSTALACION PAVIMENTO EN CONCRETO MR 41</v>
          </cell>
          <cell r="C1860" t="str">
            <v>Actividad</v>
          </cell>
          <cell r="D1860" t="str">
            <v>M3</v>
          </cell>
          <cell r="E1860">
            <v>441523</v>
          </cell>
        </row>
        <row r="1861">
          <cell r="A1861" t="str">
            <v>023.034</v>
          </cell>
          <cell r="B1861" t="str">
            <v>CORTE MECANIZADO DE PAVIMENTO A=5 MM PROFUNDIDAD UN TERCIO DEL ESPESOR</v>
          </cell>
          <cell r="C1861" t="str">
            <v>Actividad</v>
          </cell>
          <cell r="D1861" t="str">
            <v>ML</v>
          </cell>
          <cell r="E1861">
            <v>10064</v>
          </cell>
        </row>
        <row r="1862">
          <cell r="A1862" t="str">
            <v>023.035</v>
          </cell>
          <cell r="B1862" t="str">
            <v>CORTE MECANIZADO DE PAVIMENTO A=10 MM PROFUNDIDAD UN TERCIO DEL ESPESOR</v>
          </cell>
          <cell r="C1862" t="str">
            <v>Actividad</v>
          </cell>
          <cell r="D1862" t="str">
            <v>ML</v>
          </cell>
          <cell r="E1862">
            <v>9396</v>
          </cell>
        </row>
        <row r="1863">
          <cell r="A1863" t="str">
            <v>023.036</v>
          </cell>
          <cell r="B1863" t="str">
            <v>SUMINISTRO, TRANSPORTE E INSTALACION SELLO DE JUNTA DE PAVIMENTO RIGIDO 5MM</v>
          </cell>
          <cell r="C1863" t="str">
            <v>Actividad</v>
          </cell>
          <cell r="D1863" t="str">
            <v>ML</v>
          </cell>
          <cell r="E1863">
            <v>12042</v>
          </cell>
        </row>
        <row r="1864">
          <cell r="A1864" t="str">
            <v>023.037</v>
          </cell>
          <cell r="B1864" t="str">
            <v>SUMINISTRO, TRANSPORTE E INSTALACIÓN DE ACELERANTE DE FRAGUADO Y RESISTENCIA PARA CONCRETO</v>
          </cell>
          <cell r="C1864" t="str">
            <v>Actividad</v>
          </cell>
          <cell r="D1864" t="str">
            <v>KG</v>
          </cell>
          <cell r="E1864">
            <v>25013</v>
          </cell>
        </row>
        <row r="1865">
          <cell r="A1865" t="str">
            <v>023.045</v>
          </cell>
          <cell r="B1865" t="str">
            <v>CANASTILLA DE SOPORTE DE DOVELAS EN HIERRO 3/8" Y 1/4"</v>
          </cell>
          <cell r="C1865" t="str">
            <v>Actividad</v>
          </cell>
          <cell r="D1865" t="str">
            <v>ML</v>
          </cell>
          <cell r="E1865">
            <v>16503</v>
          </cell>
        </row>
        <row r="1866">
          <cell r="A1866" t="str">
            <v>023.046</v>
          </cell>
          <cell r="B1866" t="str">
            <v>DOVELAS DE ACERO LISO 60000 PSI PARA PAVIMENTOS</v>
          </cell>
          <cell r="C1866" t="str">
            <v>Actividad</v>
          </cell>
          <cell r="D1866" t="str">
            <v>KG</v>
          </cell>
          <cell r="E1866">
            <v>14923</v>
          </cell>
        </row>
        <row r="1867">
          <cell r="A1867" t="str">
            <v>023.047</v>
          </cell>
          <cell r="B1867" t="str">
            <v>SUMINISTRO, TRANSPORTE E INSTALACION  MEZCLA ASFALTICA TIPO MDC-2  PARA PARCHEO DE MANTENIMIENTO SUELO</v>
          </cell>
          <cell r="C1867" t="str">
            <v>Actividad</v>
          </cell>
          <cell r="D1867" t="str">
            <v>M3-SUELTO</v>
          </cell>
          <cell r="E1867">
            <v>1484446</v>
          </cell>
        </row>
        <row r="1868">
          <cell r="A1868" t="str">
            <v>023.048</v>
          </cell>
          <cell r="B1868" t="str">
            <v>SUMINISTRO, TRANSPORTE E INSTALACION  DEMARCACION PASOS PEATONALES, LINEAS DE PARE, SIMBOLOS, TEXTOS Y OTRAS, CON PINTURA PLASTICO EN FRIO METODO LLANA</v>
          </cell>
          <cell r="C1868" t="str">
            <v>Actividad</v>
          </cell>
          <cell r="D1868" t="str">
            <v>M2</v>
          </cell>
          <cell r="E1868">
            <v>73551</v>
          </cell>
        </row>
        <row r="1869">
          <cell r="A1869" t="str">
            <v>023.049</v>
          </cell>
          <cell r="B1869" t="str">
            <v>SUMINISTRO, TRANSPORTE E INSTALACION  DEMARCACION LINEAS CENTRALES CON PINTURA PLÁSTICA EN FRIO APLICADA CON VEHICULO (DE BORDE, DE CARRIL Y OTRAS (ANCHO 12CMS)</v>
          </cell>
          <cell r="C1869" t="str">
            <v>Actividad</v>
          </cell>
          <cell r="D1869" t="str">
            <v>ML</v>
          </cell>
          <cell r="E1869">
            <v>8593</v>
          </cell>
        </row>
        <row r="1870">
          <cell r="A1870" t="str">
            <v>023.050</v>
          </cell>
          <cell r="B1870" t="str">
            <v>SUMINISTRO, TRANSPORTE E INSTALACION  DEMARCACION PASOS PEATONALES, LINEAS DE PARE, SIMBOLOS, TEXTOS Y OTRAS, CON PINTURA ACRILICA BASE SOLVENTE.</v>
          </cell>
          <cell r="C1870" t="str">
            <v>Actividad</v>
          </cell>
          <cell r="D1870" t="str">
            <v>M2</v>
          </cell>
          <cell r="E1870">
            <v>35633</v>
          </cell>
        </row>
        <row r="1871">
          <cell r="A1871" t="str">
            <v>023.051</v>
          </cell>
          <cell r="B1871" t="str">
            <v>SUMINISTRO, TRANSPORTE E INSTALACION  DEMARCACION LINEAS CENTRALES, DE BORDE, DE CARRIL Y OTRAS (ANCHO 12CMS), CON PINTURA ACRILICA BASE SOLVENTE.</v>
          </cell>
          <cell r="C1871" t="str">
            <v>Actividad</v>
          </cell>
          <cell r="D1871" t="str">
            <v>ML</v>
          </cell>
          <cell r="E1871">
            <v>2982</v>
          </cell>
        </row>
        <row r="1872">
          <cell r="A1872" t="str">
            <v>023.052</v>
          </cell>
          <cell r="B1872" t="str">
            <v>SUMINISTRO, TRANSPORTE E INSTALACION  FRESADO DE MARCAS VIALES</v>
          </cell>
          <cell r="C1872" t="str">
            <v>Actividad</v>
          </cell>
          <cell r="D1872" t="str">
            <v>ML</v>
          </cell>
          <cell r="E1872">
            <v>12710</v>
          </cell>
        </row>
        <row r="1873">
          <cell r="A1873" t="str">
            <v>023.053</v>
          </cell>
          <cell r="B1873" t="str">
            <v>SUMINISTRO, TRANSPORTE E INSTALACION SEÑALES VERTICALES GRADO DIAMANTE. SR/SP/SI (60CMS). PARA FIJAR EN POSTE EXISTENTE (SECCIÓN CIRCULAR - ROMBO - HEXAGONO - CUADRADA).  - CUMPLE MANUAL DE SEÑALIZACIÓN INVIAS 2024</v>
          </cell>
          <cell r="C1873" t="str">
            <v>Actividad</v>
          </cell>
          <cell r="D1873" t="str">
            <v>UND</v>
          </cell>
          <cell r="E1873">
            <v>401326</v>
          </cell>
        </row>
        <row r="1874">
          <cell r="A1874" t="str">
            <v>023.054</v>
          </cell>
          <cell r="B1874" t="str">
            <v>SUMINISTRO, TRANSPORTE E INSTALACION SEÑALES VERTICALES GRADO DIAMANTE. SR/SP/SI (60CMS) INCLUYE POSTE (CIRCULAR - ROMBO - HEXAGONO - CUADRADA).  - CUMPLE MANUAL DE SEÑALIZACIÓN INVIAS 2024</v>
          </cell>
          <cell r="C1874" t="str">
            <v>Actividad</v>
          </cell>
          <cell r="D1874" t="str">
            <v>UND</v>
          </cell>
          <cell r="E1874">
            <v>554154</v>
          </cell>
        </row>
        <row r="1875">
          <cell r="A1875" t="str">
            <v>023.055</v>
          </cell>
          <cell r="B1875" t="str">
            <v>SUMINISTRO, TRANSPORTE E INSTALACION SEÑAL VERTICAL RECTANGULAR SR-39 O SR-38 (75CMS X 25CMS) PARA FIJAR EN POSTE O PARED - CUMPLE MANUAL DE SEÑALIZACIÓN INVIAS 2024</v>
          </cell>
          <cell r="C1875" t="str">
            <v>Actividad</v>
          </cell>
          <cell r="D1875" t="str">
            <v>UND</v>
          </cell>
          <cell r="E1875">
            <v>189381</v>
          </cell>
        </row>
        <row r="1876">
          <cell r="A1876" t="str">
            <v>023.056</v>
          </cell>
          <cell r="B1876" t="str">
            <v>SUMINISTRO, TRANSPORTE E INSTALACIÓN DE SEÑALIZACIÓN «SR», «SP» (60 × 60 CM) CIRCULAR, EN ROMBO O HEXÁGONO CON PELÍCULA ANTIGRAFITI. INSTALACIÓN EN POSTE RECTO EN TUBO DOBLE CUMPLIENDO NORMATIVIDAD VIGENTE (INCLUYE TABLERO PRINCIPAL Y TABLERO PARA LEYENDA DE 82 × 30 CM)</v>
          </cell>
          <cell r="C1876" t="str">
            <v>Actividad</v>
          </cell>
          <cell r="D1876" t="str">
            <v>UND</v>
          </cell>
          <cell r="E1876">
            <v>881407</v>
          </cell>
        </row>
        <row r="1877">
          <cell r="A1877" t="str">
            <v>023.057</v>
          </cell>
          <cell r="B1877" t="str">
            <v>SUMINISTRO, TRANSPORTE E INSTALACION SEÑAL VERTICAL RECTANGULAR SR-39 O SR-38 (75CMS X 25CMS) INCLUYE POSTE - CUMPLE MANUAL DE SEÑALIZACIÓN INVIAS 2024</v>
          </cell>
          <cell r="C1877" t="str">
            <v>Actividad</v>
          </cell>
          <cell r="D1877" t="str">
            <v>UND</v>
          </cell>
          <cell r="E1877">
            <v>325357</v>
          </cell>
        </row>
        <row r="1878">
          <cell r="A1878" t="str">
            <v>023.058</v>
          </cell>
          <cell r="B1878" t="str">
            <v>SUMINISTRO E INSTALACIÓN DE SEÑAL VERTICAL SR O SP GRADO DIAMANTE (60CMS X 60CMS),CON POSTE</v>
          </cell>
          <cell r="C1878" t="str">
            <v>Actividad</v>
          </cell>
          <cell r="D1878" t="str">
            <v>UND</v>
          </cell>
          <cell r="E1878">
            <v>456888</v>
          </cell>
        </row>
        <row r="1879">
          <cell r="A1879" t="str">
            <v>023.059</v>
          </cell>
          <cell r="B1879" t="str">
            <v>SUMINISTRO, TRANSPORTE E INSTALACION REDUCTOR DE VELOCIDAD (3,7 M. ANCHO X 10CMS DE ALTURA)</v>
          </cell>
          <cell r="C1879" t="str">
            <v>Actividad</v>
          </cell>
          <cell r="D1879" t="str">
            <v>ML</v>
          </cell>
          <cell r="E1879">
            <v>572720</v>
          </cell>
        </row>
        <row r="1880">
          <cell r="A1880" t="str">
            <v>023.060</v>
          </cell>
          <cell r="B1880" t="str">
            <v>SUMINISTRO, TRANSPORTE E INSTALACION REDUCTOR EN ASFALTO 1,6M DE ANCHO * 0,07M DE H´</v>
          </cell>
          <cell r="C1880" t="str">
            <v>Actividad</v>
          </cell>
          <cell r="D1880" t="str">
            <v>ML</v>
          </cell>
          <cell r="E1880">
            <v>335531</v>
          </cell>
        </row>
        <row r="1881">
          <cell r="A1881" t="str">
            <v>023.061</v>
          </cell>
          <cell r="B1881" t="str">
            <v>SUMINISTRO, TRANSPORTE E INSTALACION TACHAS REFLECTIVAS.</v>
          </cell>
          <cell r="C1881" t="str">
            <v>Actividad</v>
          </cell>
          <cell r="D1881" t="str">
            <v>UND</v>
          </cell>
          <cell r="E1881">
            <v>14004</v>
          </cell>
        </row>
        <row r="1882">
          <cell r="A1882" t="str">
            <v>023.062</v>
          </cell>
          <cell r="B1882" t="str">
            <v>SUMINISTRO, TRANSPORTE E INSTALACION TACHONES 40X15X8CM</v>
          </cell>
          <cell r="C1882" t="str">
            <v>Actividad</v>
          </cell>
          <cell r="D1882" t="str">
            <v>UND</v>
          </cell>
          <cell r="E1882">
            <v>69717</v>
          </cell>
        </row>
        <row r="1883">
          <cell r="A1883" t="str">
            <v>023.063</v>
          </cell>
          <cell r="B1883" t="str">
            <v>SUMINISTRO, TRANSPORTE E INSTALACION ESTOPEROLES CON ESPIGO</v>
          </cell>
          <cell r="C1883" t="str">
            <v>Actividad</v>
          </cell>
          <cell r="D1883" t="str">
            <v>UND</v>
          </cell>
          <cell r="E1883">
            <v>14382</v>
          </cell>
        </row>
        <row r="1884">
          <cell r="A1884" t="str">
            <v>023.064</v>
          </cell>
          <cell r="B1884" t="str">
            <v>SUMINISTRO, TRANSPORTE E INSTALACION HITOS REFLECTIVOS</v>
          </cell>
          <cell r="C1884" t="str">
            <v>Actividad</v>
          </cell>
          <cell r="D1884" t="str">
            <v>UND</v>
          </cell>
          <cell r="E1884">
            <v>92144</v>
          </cell>
        </row>
        <row r="1885">
          <cell r="A1885" t="str">
            <v>023.065</v>
          </cell>
          <cell r="B1885" t="str">
            <v>SUMINISTRO, TRANSPORTE E INSTALACION  MEZCLA ASFALTICA TIPO MDC-19 EXTENDIDO MANUAL, COMPACTACIÓN MECANICA.</v>
          </cell>
          <cell r="C1885" t="str">
            <v>Actividad</v>
          </cell>
          <cell r="D1885" t="str">
            <v>M3-SUELTO</v>
          </cell>
          <cell r="E1885">
            <v>1445399</v>
          </cell>
        </row>
        <row r="1886">
          <cell r="A1886" t="str">
            <v>023.066</v>
          </cell>
          <cell r="B1886" t="str">
            <v>SUMINISTRO, TRANSPORTE E INSTALACION DE TRITURADO DE 3/4" E=10CM PARA ZONAS DURAS</v>
          </cell>
          <cell r="C1886" t="str">
            <v>Actividad</v>
          </cell>
          <cell r="D1886" t="str">
            <v>M2</v>
          </cell>
          <cell r="E1886">
            <v>29732</v>
          </cell>
        </row>
        <row r="1887">
          <cell r="A1887" t="str">
            <v>023.067</v>
          </cell>
          <cell r="B1887" t="str">
            <v>SUMINISTRO, TRANSPORTE E INSTALACIÓN DE GEOMALLA BIAXIAL DE RESISTENCIA A LA CARGA CÍCLICA DE 800 KN/M INSTALADA EN LA MITAD DE LA CARPETA ASFALTICA</v>
          </cell>
          <cell r="C1887" t="str">
            <v>Actividad</v>
          </cell>
          <cell r="D1887" t="str">
            <v>M2</v>
          </cell>
          <cell r="E1887">
            <v>20999</v>
          </cell>
        </row>
        <row r="1888">
          <cell r="A1888" t="str">
            <v>023.068</v>
          </cell>
          <cell r="B1888" t="str">
            <v>DESMONTE Y REINSTALACIÓN DE BARRERA PREFABRICADA EN CONCRETO PARA SEPARADOR</v>
          </cell>
          <cell r="C1888" t="str">
            <v>Actividad</v>
          </cell>
          <cell r="D1888" t="str">
            <v>UND</v>
          </cell>
          <cell r="E1888">
            <v>134161</v>
          </cell>
        </row>
        <row r="1889">
          <cell r="A1889" t="str">
            <v>023.069</v>
          </cell>
          <cell r="B1889" t="str">
            <v>SUMINISTRO, TRANSPORTE E INSTALACIÓN DE BARRERA PREFABRICADA EN CONCRETO DE 100X60CM</v>
          </cell>
          <cell r="C1889" t="str">
            <v>Actividad</v>
          </cell>
          <cell r="D1889" t="str">
            <v>UND</v>
          </cell>
          <cell r="E1889">
            <v>179924</v>
          </cell>
        </row>
        <row r="1890">
          <cell r="A1890" t="str">
            <v>023.070</v>
          </cell>
          <cell r="B1890" t="str">
            <v>SUMINISTRO, TRANSPORTE E INSTALACION DE SELLO ASFÁLTICO EN CALIENTE TIPO II</v>
          </cell>
          <cell r="C1890" t="str">
            <v>Actividad</v>
          </cell>
          <cell r="D1890" t="str">
            <v>ML</v>
          </cell>
          <cell r="E1890">
            <v>35253</v>
          </cell>
        </row>
        <row r="1891">
          <cell r="A1891" t="str">
            <v>023.071</v>
          </cell>
          <cell r="B1891" t="str">
            <v>SUMINISTRO, TRANSPORTE E INSTALACIÓN DE  ASFALTO EN FRIO PARA PARCHEO (BULTO X 25 KG) - INCLUYE EXTENSIÓN Y COMPACTACIÓN MECÁNICA.</v>
          </cell>
          <cell r="C1891" t="str">
            <v>Actividad</v>
          </cell>
          <cell r="D1891" t="str">
            <v>BULTO</v>
          </cell>
          <cell r="E1891">
            <v>115243</v>
          </cell>
        </row>
        <row r="1892">
          <cell r="A1892" t="str">
            <v>023.072</v>
          </cell>
          <cell r="B1892" t="str">
            <v>SUMINISTRO, TRANSPORTE E INSTALACIÓN DE  MORTERO PARA REPARACIÓN TIPO SIKATOP-122 PLUS MONOCOMPONENTE O SIMILAR (BULTO X 25 KG)</v>
          </cell>
          <cell r="C1892" t="str">
            <v>Actividad</v>
          </cell>
          <cell r="D1892" t="str">
            <v>BULTO</v>
          </cell>
          <cell r="E1892">
            <v>381642</v>
          </cell>
        </row>
        <row r="1893">
          <cell r="A1893" t="str">
            <v>023.073</v>
          </cell>
          <cell r="B1893" t="str">
            <v>SUMINISTRO, TRANSPORTE E INSTALACION PIEDRAPLEN COMPACTO, INCLUYE TRANSPORTE</v>
          </cell>
          <cell r="C1893" t="str">
            <v>Actividad</v>
          </cell>
          <cell r="D1893" t="str">
            <v>M3</v>
          </cell>
          <cell r="E1893">
            <v>210000</v>
          </cell>
        </row>
        <row r="1894">
          <cell r="A1894" t="str">
            <v>024</v>
          </cell>
          <cell r="B1894" t="str">
            <v>ALCANTARILLADO</v>
          </cell>
          <cell r="C1894" t="str">
            <v>Capitulo</v>
          </cell>
          <cell r="E1894" t="str">
            <v>--</v>
          </cell>
        </row>
        <row r="1895">
          <cell r="A1895" t="str">
            <v>024.002</v>
          </cell>
          <cell r="B1895" t="str">
            <v>SUMINISTRO, TRANSPORTE E INSTALACION TUBERÍA PVC CORRUGADA 160 M.M. (6") PARA ALCANTARILLADO</v>
          </cell>
          <cell r="C1895" t="str">
            <v>Actividad</v>
          </cell>
          <cell r="D1895" t="str">
            <v>ML</v>
          </cell>
          <cell r="E1895">
            <v>54015</v>
          </cell>
        </row>
        <row r="1896">
          <cell r="A1896" t="str">
            <v>024.003</v>
          </cell>
          <cell r="B1896" t="str">
            <v xml:space="preserve">TRANSPORTE E INSTALACION TUBERÍA PVC CORRUGADA 160 M.M. (6") PARA ALCANTARILLADO   </v>
          </cell>
          <cell r="C1896" t="str">
            <v>Actividad</v>
          </cell>
          <cell r="D1896" t="str">
            <v>ML</v>
          </cell>
          <cell r="E1896">
            <v>26150</v>
          </cell>
        </row>
        <row r="1897">
          <cell r="A1897" t="str">
            <v>024.004</v>
          </cell>
          <cell r="B1897" t="str">
            <v>SUMINISTRO, TRANSPORTE E INSTALACION TUBERÍA PVC CORRUGADA DE 200 M.M. (8") PARA ALCANTARILLADO</v>
          </cell>
          <cell r="C1897" t="str">
            <v>Actividad</v>
          </cell>
          <cell r="D1897" t="str">
            <v>ML</v>
          </cell>
          <cell r="E1897">
            <v>75156</v>
          </cell>
        </row>
        <row r="1898">
          <cell r="A1898" t="str">
            <v>024.005</v>
          </cell>
          <cell r="B1898" t="str">
            <v xml:space="preserve">TRANSPORTE E INSTALACION TUBERÍA PVC CORRUGADA DE 200 M.M. (8") PARA ALCANTARILLADO                 </v>
          </cell>
          <cell r="C1898" t="str">
            <v>Actividad</v>
          </cell>
          <cell r="D1898" t="str">
            <v>ML</v>
          </cell>
          <cell r="E1898">
            <v>28228</v>
          </cell>
        </row>
        <row r="1899">
          <cell r="A1899" t="str">
            <v>024.006</v>
          </cell>
          <cell r="B1899" t="str">
            <v>SUMINISTRO, TRANSPORTE E INSTALACION TUBERÍA PVC CORRUGADA DE 250 M.M. (10") PARA ALCANTARILLADO</v>
          </cell>
          <cell r="C1899" t="str">
            <v>Actividad</v>
          </cell>
          <cell r="D1899" t="str">
            <v>ML</v>
          </cell>
          <cell r="E1899">
            <v>108143</v>
          </cell>
        </row>
        <row r="1900">
          <cell r="A1900" t="str">
            <v>024.007</v>
          </cell>
          <cell r="B1900" t="str">
            <v xml:space="preserve">TRANSPORTE E INSTALACION TUBERÍA PVC CORRUGADA DE 250 M.M. (10") PARA ALCANTARILLADO              </v>
          </cell>
          <cell r="C1900" t="str">
            <v>Actividad</v>
          </cell>
          <cell r="D1900" t="str">
            <v>ML</v>
          </cell>
          <cell r="E1900">
            <v>35023</v>
          </cell>
        </row>
        <row r="1901">
          <cell r="A1901" t="str">
            <v>024.008</v>
          </cell>
          <cell r="B1901" t="str">
            <v>SUMINISTRO, TRANSPORTE E INSTALACION TUBERÍA PVC CORRUGADA DE 315 M.M. (12") PARA ALCANTARILLADO</v>
          </cell>
          <cell r="C1901" t="str">
            <v>Actividad</v>
          </cell>
          <cell r="D1901" t="str">
            <v>ML</v>
          </cell>
          <cell r="E1901">
            <v>142379</v>
          </cell>
        </row>
        <row r="1902">
          <cell r="A1902" t="str">
            <v>024.009</v>
          </cell>
          <cell r="B1902" t="str">
            <v xml:space="preserve">TRANSPORTE E INSTALACION TUBERÍA PVC CORRUGADA DE 315 M.M. (12") PARA ALCANTARILLADO                                        </v>
          </cell>
          <cell r="C1902" t="str">
            <v>Actividad</v>
          </cell>
          <cell r="D1902" t="str">
            <v>ML</v>
          </cell>
          <cell r="E1902">
            <v>39245</v>
          </cell>
        </row>
        <row r="1903">
          <cell r="A1903" t="str">
            <v>024.010</v>
          </cell>
          <cell r="B1903" t="str">
            <v>SUMINISTRO, TRANSPORTE E INSTALACION TUBERÍA PVC CORRUGADA DE 355 M.M. (14") PARA ALCANTARILLADO</v>
          </cell>
          <cell r="C1903" t="str">
            <v>Actividad</v>
          </cell>
          <cell r="D1903" t="str">
            <v>ML</v>
          </cell>
          <cell r="E1903">
            <v>155963</v>
          </cell>
        </row>
        <row r="1904">
          <cell r="A1904" t="str">
            <v>024.011</v>
          </cell>
          <cell r="B1904" t="str">
            <v xml:space="preserve">TRANSPORTE E INSTALACION TUBERÍA PVC CORRUGADA DE 355 M.M. (14") PARA ALCANTARILLADO                                                      </v>
          </cell>
          <cell r="C1904" t="str">
            <v>Actividad</v>
          </cell>
          <cell r="D1904" t="str">
            <v>ML</v>
          </cell>
          <cell r="E1904">
            <v>40149</v>
          </cell>
        </row>
        <row r="1905">
          <cell r="A1905" t="str">
            <v>024.012</v>
          </cell>
          <cell r="B1905" t="str">
            <v>SUMINISTRO, TRANSPORTE E INSTALACION TUBERÍA PVC CORRUGADA DE 400 M.M. (16") PARA ALCANTARILLADO</v>
          </cell>
          <cell r="C1905" t="str">
            <v>Actividad</v>
          </cell>
          <cell r="D1905" t="str">
            <v>ML</v>
          </cell>
          <cell r="E1905">
            <v>184640</v>
          </cell>
        </row>
        <row r="1906">
          <cell r="A1906" t="str">
            <v>024.013</v>
          </cell>
          <cell r="B1906" t="str">
            <v xml:space="preserve">TRANSPORTE E INSTALACION TUBERÍA PVC CORRUGADA DE 400 M.M. (16") PARA ALCANTARILLADO                                        </v>
          </cell>
          <cell r="C1906" t="str">
            <v>Actividad</v>
          </cell>
          <cell r="D1906" t="str">
            <v>ML</v>
          </cell>
          <cell r="E1906">
            <v>58157</v>
          </cell>
        </row>
        <row r="1907">
          <cell r="A1907" t="str">
            <v>024.014</v>
          </cell>
          <cell r="B1907" t="str">
            <v>SUMINISTRO, TRANSPORTE E INSTALACION TUBERÍA PVC CORRUGADA DE 450 M.M. (18") PARA ALCANTARILLADO</v>
          </cell>
          <cell r="C1907" t="str">
            <v>Actividad</v>
          </cell>
          <cell r="D1907" t="str">
            <v>ML</v>
          </cell>
          <cell r="E1907">
            <v>240616</v>
          </cell>
        </row>
        <row r="1908">
          <cell r="A1908" t="str">
            <v>024.015</v>
          </cell>
          <cell r="B1908" t="str">
            <v xml:space="preserve">TRANSPORTE E INSTALACION TUBERÍA PVC CORRUGADA DE 450 M.M. (18") PARA ALCANTARILLADO         </v>
          </cell>
          <cell r="C1908" t="str">
            <v>Actividad</v>
          </cell>
          <cell r="D1908" t="str">
            <v>ML</v>
          </cell>
          <cell r="E1908">
            <v>60584</v>
          </cell>
        </row>
        <row r="1909">
          <cell r="A1909" t="str">
            <v>024.016</v>
          </cell>
          <cell r="B1909" t="str">
            <v>SUMINISTRO, TRANSPORTE E INSTALACION TUBERÍA PVC CORRUGADA DE 500 M.M. (20") PARA ALCANTARILLADO</v>
          </cell>
          <cell r="C1909" t="str">
            <v>Actividad</v>
          </cell>
          <cell r="D1909" t="str">
            <v>ML</v>
          </cell>
          <cell r="E1909">
            <v>283692</v>
          </cell>
        </row>
        <row r="1910">
          <cell r="A1910" t="str">
            <v>024.017</v>
          </cell>
          <cell r="B1910" t="str">
            <v xml:space="preserve">TRANSPORTE E INSTALACION TUBERÍA PVC CORRUGADA DE 500 M.M. (20") PARA ALCANTARILLADO </v>
          </cell>
          <cell r="C1910" t="str">
            <v>Actividad</v>
          </cell>
          <cell r="D1910" t="str">
            <v>ML</v>
          </cell>
          <cell r="E1910">
            <v>71059</v>
          </cell>
        </row>
        <row r="1911">
          <cell r="A1911" t="str">
            <v>024.018</v>
          </cell>
          <cell r="B1911" t="str">
            <v>SUMINISTRO, TRANSPORTE E INSTALACION TUBERÍA PVC CORRUGADA DE 24" PARA ALCANTARILLADO</v>
          </cell>
          <cell r="C1911" t="str">
            <v>Actividad</v>
          </cell>
          <cell r="D1911" t="str">
            <v>ML</v>
          </cell>
          <cell r="E1911">
            <v>766531</v>
          </cell>
        </row>
        <row r="1912">
          <cell r="A1912" t="str">
            <v>024.019</v>
          </cell>
          <cell r="B1912" t="str">
            <v>TRANSPORTE E INSTALACION TUBERÍA PVC CORRUGADA DE 24" PARA ALCANTARILLADO</v>
          </cell>
          <cell r="C1912" t="str">
            <v>Actividad</v>
          </cell>
          <cell r="D1912" t="str">
            <v>ML</v>
          </cell>
          <cell r="E1912">
            <v>139343</v>
          </cell>
        </row>
        <row r="1913">
          <cell r="A1913" t="str">
            <v>024.020</v>
          </cell>
          <cell r="B1913" t="str">
            <v>SUMINISTRO, TRANSPORTE E INSTALACION TUBERÍA PVC CORRUGADA DE 27" PARA ALCANTARILLADO</v>
          </cell>
          <cell r="C1913" t="str">
            <v>Actividad</v>
          </cell>
          <cell r="D1913" t="str">
            <v>ML</v>
          </cell>
          <cell r="E1913">
            <v>875938</v>
          </cell>
        </row>
        <row r="1914">
          <cell r="A1914" t="str">
            <v>024.021</v>
          </cell>
          <cell r="B1914" t="str">
            <v>TRANSPORTE E INSTALACION TUBERÍA PVC CORRUGADA DE 27" PARA ALCANTARILLADO</v>
          </cell>
          <cell r="C1914" t="str">
            <v>Actividad</v>
          </cell>
          <cell r="D1914" t="str">
            <v>ML</v>
          </cell>
          <cell r="E1914">
            <v>139395</v>
          </cell>
        </row>
        <row r="1915">
          <cell r="A1915" t="str">
            <v>024.022</v>
          </cell>
          <cell r="B1915" t="str">
            <v>SUMINISTRO, TRANSPORTE E INSTALACION TUBERÍA PVC CORRUGADA DE 30" PARA ALCANTARILLADO</v>
          </cell>
          <cell r="C1915" t="str">
            <v>Actividad</v>
          </cell>
          <cell r="D1915" t="str">
            <v>ML</v>
          </cell>
          <cell r="E1915">
            <v>1061599</v>
          </cell>
        </row>
        <row r="1916">
          <cell r="A1916" t="str">
            <v>024.023</v>
          </cell>
          <cell r="B1916" t="str">
            <v>TRANSPORTE E INSTALACION TUBERÍA PVC CORRUGADA DE 30" PARA ALCANTARILLADO</v>
          </cell>
          <cell r="C1916" t="str">
            <v>Actividad</v>
          </cell>
          <cell r="D1916" t="str">
            <v>ML</v>
          </cell>
          <cell r="E1916">
            <v>132360</v>
          </cell>
        </row>
        <row r="1917">
          <cell r="A1917" t="str">
            <v>024.028</v>
          </cell>
          <cell r="B1917" t="str">
            <v>SUMINISTRO, TRANSPORTE E INSTALACION  TUBERÍA PVC PERFILADA (24") ALCANTARILLADO</v>
          </cell>
          <cell r="C1917" t="str">
            <v>Actividad</v>
          </cell>
          <cell r="D1917" t="str">
            <v>ML</v>
          </cell>
          <cell r="E1917">
            <v>762809</v>
          </cell>
        </row>
        <row r="1918">
          <cell r="A1918" t="str">
            <v>024.029</v>
          </cell>
          <cell r="B1918" t="str">
            <v>TRANSPORTE E INSTALACION  TUBERÍA PVC PERFILADA (24") ALCANTARILLADO</v>
          </cell>
          <cell r="C1918" t="str">
            <v>Actividad</v>
          </cell>
          <cell r="D1918" t="str">
            <v>ML</v>
          </cell>
          <cell r="E1918">
            <v>138932</v>
          </cell>
        </row>
        <row r="1919">
          <cell r="A1919" t="str">
            <v>024.030</v>
          </cell>
          <cell r="B1919" t="str">
            <v>SUMINISTRO, TRANSPORTE E INSTALACION  TUBERÍA PVC PERFILADA (27") ALCANTARILLADO</v>
          </cell>
          <cell r="C1919" t="str">
            <v>Actividad</v>
          </cell>
          <cell r="D1919" t="str">
            <v>ML</v>
          </cell>
          <cell r="E1919">
            <v>867712</v>
          </cell>
        </row>
        <row r="1920">
          <cell r="A1920" t="str">
            <v>024.031</v>
          </cell>
          <cell r="B1920" t="str">
            <v>TRANSPORTE E INSTALACION  TUBERÍA PVC PERFILADA (27") ALCANTARILLADO</v>
          </cell>
          <cell r="C1920" t="str">
            <v>Actividad</v>
          </cell>
          <cell r="D1920" t="str">
            <v>ML</v>
          </cell>
          <cell r="E1920">
            <v>145951</v>
          </cell>
        </row>
        <row r="1921">
          <cell r="A1921" t="str">
            <v>024.032</v>
          </cell>
          <cell r="B1921" t="str">
            <v>SUMINISTRO, TRANSPORTE E INSTALACION  TUBERÍA PVC PERFILADA (30") ALCANTARILLADO</v>
          </cell>
          <cell r="C1921" t="str">
            <v>Actividad</v>
          </cell>
          <cell r="D1921" t="str">
            <v>ML</v>
          </cell>
          <cell r="E1921">
            <v>1090351</v>
          </cell>
        </row>
        <row r="1922">
          <cell r="A1922" t="str">
            <v>024.033</v>
          </cell>
          <cell r="B1922" t="str">
            <v>TRANSPORTE E INSTALACION  TUBERÍA PVC PERFILADA (30") ALCANTARILLADO</v>
          </cell>
          <cell r="C1922" t="str">
            <v>Actividad</v>
          </cell>
          <cell r="D1922" t="str">
            <v>ML</v>
          </cell>
          <cell r="E1922">
            <v>145951</v>
          </cell>
        </row>
        <row r="1923">
          <cell r="A1923" t="str">
            <v>024.034</v>
          </cell>
          <cell r="B1923" t="str">
            <v>SUMINISTRO, TRANSPORTE E INSTALACION  TUBERÍA PVC PERFILADA (33") ALCANTARILLADO</v>
          </cell>
          <cell r="C1923" t="str">
            <v>Actividad</v>
          </cell>
          <cell r="D1923" t="str">
            <v>ML</v>
          </cell>
          <cell r="E1923">
            <v>1430015</v>
          </cell>
        </row>
        <row r="1924">
          <cell r="A1924" t="str">
            <v>024.035</v>
          </cell>
          <cell r="B1924" t="str">
            <v>TRANSPORTE E INSTALACION  TUBERÍA PVC PERFILADA (33") ALCANTARILLADO</v>
          </cell>
          <cell r="C1924" t="str">
            <v>Actividad</v>
          </cell>
          <cell r="D1924" t="str">
            <v>ML</v>
          </cell>
          <cell r="E1924">
            <v>160997</v>
          </cell>
        </row>
        <row r="1925">
          <cell r="A1925" t="str">
            <v>024.036</v>
          </cell>
          <cell r="B1925" t="str">
            <v>SUMINISTRO, TRANSPORTE E INSTALACION  TUBERÍA PVC PERFILADA (36") ALCANTARILLADO</v>
          </cell>
          <cell r="C1925" t="str">
            <v>Actividad</v>
          </cell>
          <cell r="D1925" t="str">
            <v>ML</v>
          </cell>
          <cell r="E1925">
            <v>1897164</v>
          </cell>
        </row>
        <row r="1926">
          <cell r="A1926" t="str">
            <v>024.037</v>
          </cell>
          <cell r="B1926" t="str">
            <v>TRANSPORTE E INSTALACION  TUBERÍA PVC PERFILADA (36") ALCANTARILLADO</v>
          </cell>
          <cell r="C1926" t="str">
            <v>Actividad</v>
          </cell>
          <cell r="D1926" t="str">
            <v>ML</v>
          </cell>
          <cell r="E1926">
            <v>183165</v>
          </cell>
        </row>
        <row r="1927">
          <cell r="A1927" t="str">
            <v>024.038</v>
          </cell>
          <cell r="B1927" t="str">
            <v>SUMINISTRO, TRANSPORTE E INSTALACION  TUBERÍA PVC PERFILADA (39") ALCANTARILLADO</v>
          </cell>
          <cell r="C1927" t="str">
            <v>Actividad</v>
          </cell>
          <cell r="D1927" t="str">
            <v>ML</v>
          </cell>
          <cell r="E1927">
            <v>1599218</v>
          </cell>
        </row>
        <row r="1928">
          <cell r="A1928" t="str">
            <v>024.039</v>
          </cell>
          <cell r="B1928" t="str">
            <v>TRANSPORTE E INSTALACION  TUBERÍA PVC PERFILADA (39") ALCANTARILLADO</v>
          </cell>
          <cell r="C1928" t="str">
            <v>Actividad</v>
          </cell>
          <cell r="D1928" t="str">
            <v>ML</v>
          </cell>
          <cell r="E1928">
            <v>184173</v>
          </cell>
        </row>
        <row r="1929">
          <cell r="A1929" t="str">
            <v>024.040</v>
          </cell>
          <cell r="B1929" t="str">
            <v>SUMINISTRO, TRANSPORTE E INSTALACION  TUBERÍA PVC PERFILADA (42") ALCANTARILLADO</v>
          </cell>
          <cell r="C1929" t="str">
            <v>Actividad</v>
          </cell>
          <cell r="D1929" t="str">
            <v>ML</v>
          </cell>
          <cell r="E1929">
            <v>1747206</v>
          </cell>
        </row>
        <row r="1930">
          <cell r="A1930" t="str">
            <v>024.041</v>
          </cell>
          <cell r="B1930" t="str">
            <v>TRANSPORTE E INSTALACION  TUBERÍA PVC PERFILADA (42") ALCANTARILLADO</v>
          </cell>
          <cell r="C1930" t="str">
            <v>Actividad</v>
          </cell>
          <cell r="D1930" t="str">
            <v>ML</v>
          </cell>
          <cell r="E1930">
            <v>184532</v>
          </cell>
        </row>
        <row r="1931">
          <cell r="A1931" t="str">
            <v>024.042</v>
          </cell>
          <cell r="B1931" t="str">
            <v>SUMINISTRO, TRANSPORTE E INSTALACION  TUBERÍA PVC PERFILADA (45") ALCANTARILLADO</v>
          </cell>
          <cell r="C1931" t="str">
            <v>Actividad</v>
          </cell>
          <cell r="D1931" t="str">
            <v>ML</v>
          </cell>
          <cell r="E1931">
            <v>1886370</v>
          </cell>
        </row>
        <row r="1932">
          <cell r="A1932" t="str">
            <v>024.043</v>
          </cell>
          <cell r="B1932" t="str">
            <v>TRANSPORTE E INSTALACION  TUBERÍA PVC PERFILADA (45") ALCANTARILLADO</v>
          </cell>
          <cell r="C1932" t="str">
            <v>Actividad</v>
          </cell>
          <cell r="D1932" t="str">
            <v>ML</v>
          </cell>
          <cell r="E1932">
            <v>231441</v>
          </cell>
        </row>
        <row r="1933">
          <cell r="A1933" t="str">
            <v>024.044</v>
          </cell>
          <cell r="B1933" t="str">
            <v>SUMINISTRO, TRANSPORTE E INSTALACION  TUBERÍA PVC PERFILADA (48") ALCANTARILLADO</v>
          </cell>
          <cell r="C1933" t="str">
            <v>Actividad</v>
          </cell>
          <cell r="D1933" t="str">
            <v>ML</v>
          </cell>
          <cell r="E1933">
            <v>2413166</v>
          </cell>
        </row>
        <row r="1934">
          <cell r="A1934" t="str">
            <v>024.045</v>
          </cell>
          <cell r="B1934" t="str">
            <v>TRANSPORTE E INSTALACION  TUBERÍA PVC PERFILADA (48") ALCANTARILLADO</v>
          </cell>
          <cell r="C1934" t="str">
            <v>Actividad</v>
          </cell>
          <cell r="D1934" t="str">
            <v>ML</v>
          </cell>
          <cell r="E1934">
            <v>233243</v>
          </cell>
        </row>
        <row r="1935">
          <cell r="A1935" t="str">
            <v>024.046</v>
          </cell>
          <cell r="B1935" t="str">
            <v>SUMINISTRO, TRANSPORTE E INSTALACION  TUBERÍA PVC PERFILADA (51") ALCANTARILLADO</v>
          </cell>
          <cell r="C1935" t="str">
            <v>Actividad</v>
          </cell>
          <cell r="D1935" t="str">
            <v>ML</v>
          </cell>
          <cell r="E1935">
            <v>2777783</v>
          </cell>
        </row>
        <row r="1936">
          <cell r="A1936" t="str">
            <v>024.047</v>
          </cell>
          <cell r="B1936" t="str">
            <v>TRANSPORTE E INSTALACION  TUBERÍA PVC PERFILADA (51") ALCANTARILLADO</v>
          </cell>
          <cell r="C1936" t="str">
            <v>Actividad</v>
          </cell>
          <cell r="D1936" t="str">
            <v>ML</v>
          </cell>
          <cell r="E1936">
            <v>233243</v>
          </cell>
        </row>
        <row r="1937">
          <cell r="A1937" t="str">
            <v>024.048</v>
          </cell>
          <cell r="B1937" t="str">
            <v>SUMINISTRO, TRANSPORTE E INSTALACION  TUBERÍA PVC PERFILADA (54") ALCANTARILLADO</v>
          </cell>
          <cell r="C1937" t="str">
            <v>Actividad</v>
          </cell>
          <cell r="D1937" t="str">
            <v>ML</v>
          </cell>
          <cell r="E1937">
            <v>2924291</v>
          </cell>
        </row>
        <row r="1938">
          <cell r="A1938" t="str">
            <v>024.049</v>
          </cell>
          <cell r="B1938" t="str">
            <v>TRANSPORTE E INSTALACION  TUBERÍA PVC PERFILADA (54") ALCANTARILLADO</v>
          </cell>
          <cell r="C1938" t="str">
            <v>Actividad</v>
          </cell>
          <cell r="D1938" t="str">
            <v>ML</v>
          </cell>
          <cell r="E1938">
            <v>275571</v>
          </cell>
        </row>
        <row r="1939">
          <cell r="A1939" t="str">
            <v>024.050</v>
          </cell>
          <cell r="B1939" t="str">
            <v>SUMINISTRO, TRANSPORTE E INSTALACION  TUBERÍA PVC PERFILADA (57") ALCANTARILLADO</v>
          </cell>
          <cell r="C1939" t="str">
            <v>Actividad</v>
          </cell>
          <cell r="D1939" t="str">
            <v>ML</v>
          </cell>
          <cell r="E1939">
            <v>3131985</v>
          </cell>
        </row>
        <row r="1940">
          <cell r="A1940" t="str">
            <v>024.051</v>
          </cell>
          <cell r="B1940" t="str">
            <v>TRANSPORTE E INSTALACION  TUBERÍA PVC PERFILADA (57") ALCANTARILLADO</v>
          </cell>
          <cell r="C1940" t="str">
            <v>Actividad</v>
          </cell>
          <cell r="D1940" t="str">
            <v>ML</v>
          </cell>
          <cell r="E1940">
            <v>285470</v>
          </cell>
        </row>
        <row r="1941">
          <cell r="A1941" t="str">
            <v>024.052</v>
          </cell>
          <cell r="B1941" t="str">
            <v>SUMINISTRO, TRANSPORTE E INSTALACION  TUBERÍA PVC PERFILADA (60") ALCANTARILLADO</v>
          </cell>
          <cell r="C1941" t="str">
            <v>Actividad</v>
          </cell>
          <cell r="D1941" t="str">
            <v>ML</v>
          </cell>
          <cell r="E1941">
            <v>3446859</v>
          </cell>
        </row>
        <row r="1942">
          <cell r="A1942" t="str">
            <v>024.053</v>
          </cell>
          <cell r="B1942" t="str">
            <v>TRANSPORTE E INSTALACION  TUBERÍA PVC PERFILADA (60") ALCANTARILLADO</v>
          </cell>
          <cell r="C1942" t="str">
            <v>Actividad</v>
          </cell>
          <cell r="D1942" t="str">
            <v>ML</v>
          </cell>
          <cell r="E1942">
            <v>290419</v>
          </cell>
        </row>
        <row r="1943">
          <cell r="A1943" t="str">
            <v>024.054</v>
          </cell>
          <cell r="B1943" t="str">
            <v>SUMINISTRO, TRANSPORTE E INSTALACION  TUBERÍA PVC PERFILADA (68") ALCANTARILLADO</v>
          </cell>
          <cell r="C1943" t="str">
            <v>Actividad</v>
          </cell>
          <cell r="D1943" t="str">
            <v>ML</v>
          </cell>
          <cell r="E1943">
            <v>3756581</v>
          </cell>
        </row>
        <row r="1944">
          <cell r="A1944" t="str">
            <v>024.055</v>
          </cell>
          <cell r="B1944" t="str">
            <v>TRANSPORTE E INSTALACION  TUBERÍA PVC PERFILADA (68") ALCANTARILLADO</v>
          </cell>
          <cell r="C1944" t="str">
            <v>Actividad</v>
          </cell>
          <cell r="D1944" t="str">
            <v>ML</v>
          </cell>
          <cell r="E1944">
            <v>311492</v>
          </cell>
        </row>
        <row r="1945">
          <cell r="A1945" t="str">
            <v>024.056</v>
          </cell>
          <cell r="B1945" t="str">
            <v xml:space="preserve">SUMINISTRO, TRANSPORTE E INSTALACION EMPALME PARA PVC CORRUGADA DE 200 X 160 M.M. </v>
          </cell>
          <cell r="C1945" t="str">
            <v>Actividad</v>
          </cell>
          <cell r="D1945" t="str">
            <v>UND</v>
          </cell>
          <cell r="E1945">
            <v>225749</v>
          </cell>
        </row>
        <row r="1946">
          <cell r="A1946" t="str">
            <v>024.057</v>
          </cell>
          <cell r="B1946" t="str">
            <v xml:space="preserve">TRANSPORTE E INSTALACION EMPALME PARA PVC CORRUGADA DE 200 X 160 M.M. </v>
          </cell>
          <cell r="C1946" t="str">
            <v>Actividad</v>
          </cell>
          <cell r="D1946" t="str">
            <v>UND</v>
          </cell>
          <cell r="E1946">
            <v>77366</v>
          </cell>
        </row>
        <row r="1947">
          <cell r="A1947" t="str">
            <v>024.058</v>
          </cell>
          <cell r="B1947" t="str">
            <v xml:space="preserve">SUMINISTRO EMPALME PARA PVC CORRUGADA DE 200 X 160 M.M. </v>
          </cell>
          <cell r="C1947" t="str">
            <v>Actividad</v>
          </cell>
          <cell r="D1947" t="str">
            <v>UND</v>
          </cell>
          <cell r="E1947">
            <v>145572</v>
          </cell>
        </row>
        <row r="1948">
          <cell r="A1948" t="str">
            <v>024.059</v>
          </cell>
          <cell r="B1948" t="str">
            <v>SUMINISTRO, TRANSPORTE E INSTALACION EMPALME PARA PVC CORRUGADA DE 250 X 160 M.M.</v>
          </cell>
          <cell r="C1948" t="str">
            <v>Actividad</v>
          </cell>
          <cell r="D1948" t="str">
            <v>UND</v>
          </cell>
          <cell r="E1948">
            <v>263312</v>
          </cell>
        </row>
        <row r="1949">
          <cell r="A1949" t="str">
            <v>024.060</v>
          </cell>
          <cell r="B1949" t="str">
            <v>TRANSPORTE E INSTALACION EMPALME PARA PVC CORRUGADA DE 250 X 160 M.M.</v>
          </cell>
          <cell r="C1949" t="str">
            <v>Actividad</v>
          </cell>
          <cell r="D1949" t="str">
            <v>UND</v>
          </cell>
          <cell r="E1949">
            <v>69901</v>
          </cell>
        </row>
        <row r="1950">
          <cell r="A1950" t="str">
            <v>024.061</v>
          </cell>
          <cell r="B1950" t="str">
            <v>SUMINISTRO, TRANSPORTE E INSTALACION  EMPALME PARA PVC CORRUGADA DE 315 X 160 M.M</v>
          </cell>
          <cell r="C1950" t="str">
            <v>Actividad</v>
          </cell>
          <cell r="D1950" t="str">
            <v>UND</v>
          </cell>
          <cell r="E1950">
            <v>470343</v>
          </cell>
        </row>
        <row r="1951">
          <cell r="A1951" t="str">
            <v>024.062</v>
          </cell>
          <cell r="B1951" t="str">
            <v>TRANSPORTE E INSTALACION  EMPALME PARA PVC CORRUGADA DE 315 X 160 M.M</v>
          </cell>
          <cell r="C1951" t="str">
            <v>Actividad</v>
          </cell>
          <cell r="D1951" t="str">
            <v>UND</v>
          </cell>
          <cell r="E1951">
            <v>95943</v>
          </cell>
        </row>
        <row r="1952">
          <cell r="A1952" t="str">
            <v>024.063</v>
          </cell>
          <cell r="B1952" t="str">
            <v>SUMINISTRO, TRANSPORTE E INSTALACION   EMPALME PARA PVC CORRUGADA DE 400 X 160 M.M.</v>
          </cell>
          <cell r="C1952" t="str">
            <v>Actividad</v>
          </cell>
          <cell r="D1952" t="str">
            <v>UND</v>
          </cell>
          <cell r="E1952">
            <v>502554</v>
          </cell>
        </row>
        <row r="1953">
          <cell r="A1953" t="str">
            <v>024.064</v>
          </cell>
          <cell r="B1953" t="str">
            <v>TRANSPORTE E INSTALACION   EMPALME PARA PVC CORRUGADA DE 400 X 160 M.M.</v>
          </cell>
          <cell r="C1953" t="str">
            <v>Actividad</v>
          </cell>
          <cell r="D1953" t="str">
            <v>UND</v>
          </cell>
          <cell r="E1953">
            <v>213990</v>
          </cell>
        </row>
        <row r="1954">
          <cell r="A1954" t="str">
            <v>024.065</v>
          </cell>
          <cell r="B1954" t="str">
            <v>SUMINISTRO, TRANSPORTE E INSTALACION   EMPALME PARA PVC CORRUGADA DE 450 X 160 M.M.</v>
          </cell>
          <cell r="C1954" t="str">
            <v>Actividad</v>
          </cell>
          <cell r="D1954" t="str">
            <v>UND</v>
          </cell>
          <cell r="E1954">
            <v>604255</v>
          </cell>
        </row>
        <row r="1955">
          <cell r="A1955" t="str">
            <v>024.066</v>
          </cell>
          <cell r="B1955" t="str">
            <v>TRANSPORTE E INSTALACION   EMPALME PARA PVC CORRUGADA DE 450 X 160 M.M.</v>
          </cell>
          <cell r="C1955" t="str">
            <v>Actividad</v>
          </cell>
          <cell r="D1955" t="str">
            <v>UND</v>
          </cell>
          <cell r="E1955">
            <v>293156</v>
          </cell>
        </row>
        <row r="1956">
          <cell r="A1956" t="str">
            <v>024.067</v>
          </cell>
          <cell r="B1956" t="str">
            <v>SUMINISTRO, TRANSPORTE E INSTALACION   EMPALME PARA PVC CORRUGADA DE 500 X 160 M.M.</v>
          </cell>
          <cell r="C1956" t="str">
            <v>Actividad</v>
          </cell>
          <cell r="D1956" t="str">
            <v>UND</v>
          </cell>
          <cell r="E1956">
            <v>821575</v>
          </cell>
        </row>
        <row r="1957">
          <cell r="A1957" t="str">
            <v>024.068</v>
          </cell>
          <cell r="B1957" t="str">
            <v>TRANSPORTE E INSTALACION EMPALME PARA PVC CORRUGADA DE 500 X 160 M.M.</v>
          </cell>
          <cell r="C1957" t="str">
            <v>Actividad</v>
          </cell>
          <cell r="D1957" t="str">
            <v>UND</v>
          </cell>
          <cell r="E1957">
            <v>351684</v>
          </cell>
        </row>
        <row r="1958">
          <cell r="A1958" t="str">
            <v>024.069</v>
          </cell>
          <cell r="B1958" t="str">
            <v>SUMINISTRO, TRANSPORTE E INSTALACION  EMPALME PARA PVC CORRUGADA DE 24"X 160 M.M.</v>
          </cell>
          <cell r="C1958" t="str">
            <v>Actividad</v>
          </cell>
          <cell r="D1958" t="str">
            <v>UND</v>
          </cell>
          <cell r="E1958">
            <v>736604</v>
          </cell>
        </row>
        <row r="1959">
          <cell r="A1959" t="str">
            <v>024.070</v>
          </cell>
          <cell r="B1959" t="str">
            <v>TRANSPORTE E INSTALACION   EMPALME PARA PVC CORRUGADA DE 24"X 160 M.M.</v>
          </cell>
          <cell r="C1959" t="str">
            <v>Actividad</v>
          </cell>
          <cell r="D1959" t="str">
            <v>UND</v>
          </cell>
          <cell r="E1959">
            <v>347861</v>
          </cell>
        </row>
        <row r="1960">
          <cell r="A1960" t="str">
            <v>024.071</v>
          </cell>
          <cell r="B1960" t="str">
            <v>SUMINISTRO, TRANSPORTE E INSTALACION   EMPALME PARA PVC CORRUGADA DE 27"X 160 M.M.</v>
          </cell>
          <cell r="C1960" t="str">
            <v>Actividad</v>
          </cell>
          <cell r="D1960" t="str">
            <v>UND</v>
          </cell>
          <cell r="E1960">
            <v>827509</v>
          </cell>
        </row>
        <row r="1961">
          <cell r="A1961" t="str">
            <v>024.072</v>
          </cell>
          <cell r="B1961" t="str">
            <v>TRANSPORTE E INSTALACION   EMPALME PARA PVC CORRUGADA DE 27"X 160 M.M.</v>
          </cell>
          <cell r="C1961" t="str">
            <v>Actividad</v>
          </cell>
          <cell r="D1961" t="str">
            <v>UND</v>
          </cell>
          <cell r="E1961">
            <v>347861</v>
          </cell>
        </row>
        <row r="1962">
          <cell r="A1962" t="str">
            <v>024.073</v>
          </cell>
          <cell r="B1962" t="str">
            <v xml:space="preserve">SUMINISTRO, TRANSPORTE E INSTALACION ANCLAJE Y EMPOTRAMIENTO DE TUBERÍAS EN CONCRETO CLASE II                                       </v>
          </cell>
          <cell r="C1962" t="str">
            <v>Actividad</v>
          </cell>
          <cell r="D1962" t="str">
            <v>M3</v>
          </cell>
          <cell r="E1962">
            <v>719587</v>
          </cell>
        </row>
        <row r="1963">
          <cell r="A1963" t="str">
            <v>024.074</v>
          </cell>
          <cell r="B1963" t="str">
            <v xml:space="preserve">TRANSPORTE E INSTALACION ANCLAJE Y EMPOTRAMIENTO DE TUBERÍAS EN CONCRETO CLASE II                                       </v>
          </cell>
          <cell r="C1963" t="str">
            <v>Actividad</v>
          </cell>
          <cell r="D1963" t="str">
            <v>M3</v>
          </cell>
          <cell r="E1963">
            <v>428337</v>
          </cell>
        </row>
        <row r="1964">
          <cell r="A1964" t="str">
            <v>024.075</v>
          </cell>
          <cell r="B1964" t="str">
            <v>SUMINISTRO, TRANSPORTE E INSTALACION CÁMARA CIRCULAR DE INSPECCIÓN/CAÍDA D=1.20 M. EN CONCRETO REFORZADO DE 3000 PSI. INCLUYE REFUERZO EN MALLA 15X15X5.0MM  Y PASOS EN VARILLA DE 3/4" ANCLADOS CON EPÓXICO. CUMPLE NORMA AGUAS DE MANIZALES.</v>
          </cell>
          <cell r="C1964" t="str">
            <v>Actividad</v>
          </cell>
          <cell r="D1964" t="str">
            <v>ML</v>
          </cell>
          <cell r="E1964">
            <v>647281</v>
          </cell>
        </row>
        <row r="1965">
          <cell r="A1965" t="str">
            <v>024.076</v>
          </cell>
          <cell r="B1965" t="str">
            <v xml:space="preserve">TRANSPORTE E INSTALACION CÁMARA CIRCULAR DE INSPECCIÓN/CAÍDA D=1.20 M. EN CONCRETO CLASE II                                </v>
          </cell>
          <cell r="C1965" t="str">
            <v>Actividad</v>
          </cell>
          <cell r="D1965" t="str">
            <v>ML</v>
          </cell>
          <cell r="E1965">
            <v>270242</v>
          </cell>
        </row>
        <row r="1966">
          <cell r="A1966" t="str">
            <v>024.077</v>
          </cell>
          <cell r="B1966" t="str">
            <v>SUMINISTRO, TRANSPORTE E INSTALACION  CÁMARA CIRCULAR DE INSPECCIÓN/CAÍDA D=1.20 M. EN CONCRETO CLASE II PARA REALCE</v>
          </cell>
          <cell r="C1966" t="str">
            <v>Actividad</v>
          </cell>
          <cell r="D1966" t="str">
            <v>M3</v>
          </cell>
          <cell r="E1966">
            <v>644148</v>
          </cell>
        </row>
        <row r="1967">
          <cell r="A1967" t="str">
            <v>024.078</v>
          </cell>
          <cell r="B1967" t="str">
            <v>TRANSPORTE E INSTALACION  CÁMARA CIRCULAR DE INSPECCIÓN/CAÍDA D=1.20 M. EN CONCRETO CLASE II PARA REALCE</v>
          </cell>
          <cell r="C1967" t="str">
            <v>Actividad</v>
          </cell>
          <cell r="D1967" t="str">
            <v>M3</v>
          </cell>
          <cell r="E1967">
            <v>239051</v>
          </cell>
        </row>
        <row r="1968">
          <cell r="A1968" t="str">
            <v>024.079</v>
          </cell>
          <cell r="B1968" t="str">
            <v xml:space="preserve">SUMINISTRO, TRANSPORTE E INSTALACION CÁMARA CIRCULAR DE INSPECCIÓN/CAÍDA D=1.50 M. EN CONCRETO CLASE II                                       </v>
          </cell>
          <cell r="C1968" t="str">
            <v>Actividad</v>
          </cell>
          <cell r="D1968" t="str">
            <v>ML</v>
          </cell>
          <cell r="E1968">
            <v>760435</v>
          </cell>
        </row>
        <row r="1969">
          <cell r="A1969" t="str">
            <v>024.081</v>
          </cell>
          <cell r="B1969" t="str">
            <v>TRANSPORTE E INSTALACION CÁMARA CIRCULAR DE INSPECCIÓN/CAÍDA D=1.50 M. EN CONCRETO CLASE II</v>
          </cell>
          <cell r="C1969" t="str">
            <v>Actividad</v>
          </cell>
          <cell r="D1969" t="str">
            <v>ML</v>
          </cell>
          <cell r="E1969">
            <v>456251</v>
          </cell>
        </row>
        <row r="1970">
          <cell r="A1970" t="str">
            <v>024.084</v>
          </cell>
          <cell r="B1970" t="str">
            <v xml:space="preserve">SUMINISTRO, TRANSPORTE E INSTALACION BASE-CAÑUELA CÁMARA CIRCULAR INSPEC D=1.50 M EN CONCRETO CLASE II                                                        </v>
          </cell>
          <cell r="C1970" t="str">
            <v>Actividad</v>
          </cell>
          <cell r="D1970" t="str">
            <v>UND</v>
          </cell>
          <cell r="E1970">
            <v>755381</v>
          </cell>
        </row>
        <row r="1971">
          <cell r="A1971" t="str">
            <v>024.085</v>
          </cell>
          <cell r="B1971" t="str">
            <v xml:space="preserve">TRANSPORTE E INSTALACION BASE-CAÑUELA CÁMARA CIRCULAR INSPEC D=1.50 M EN CONCRETO CLASE II                                                        </v>
          </cell>
          <cell r="C1971" t="str">
            <v>Actividad</v>
          </cell>
          <cell r="D1971" t="str">
            <v>UND</v>
          </cell>
          <cell r="E1971">
            <v>286860</v>
          </cell>
        </row>
        <row r="1972">
          <cell r="A1972" t="str">
            <v>024.086</v>
          </cell>
          <cell r="B1972" t="str">
            <v xml:space="preserve">SUMINISTRO, TRANSPORTE E INSTALACION ARO-TAPA HD DE 0.65 M. PARA CÁMARA CIRCULAR DE INSPECCIÓN-ANTI RUIDO                                                     </v>
          </cell>
          <cell r="C1972" t="str">
            <v>Actividad</v>
          </cell>
          <cell r="D1972" t="str">
            <v>UND</v>
          </cell>
          <cell r="E1972">
            <v>1450994</v>
          </cell>
        </row>
        <row r="1973">
          <cell r="A1973" t="str">
            <v>024.087</v>
          </cell>
          <cell r="B1973" t="str">
            <v xml:space="preserve">TRANSPORTE E INSTALACION ARO-TAPA HD DE 0.65 M. PARA CÁMARA CIRCULAR DE INSPECCIÓN-ANTI RUIDO                                                     </v>
          </cell>
          <cell r="C1973" t="str">
            <v>Actividad</v>
          </cell>
          <cell r="D1973" t="str">
            <v>UND</v>
          </cell>
          <cell r="E1973">
            <v>89021</v>
          </cell>
        </row>
        <row r="1974">
          <cell r="A1974" t="str">
            <v>024.088</v>
          </cell>
          <cell r="B1974" t="str">
            <v xml:space="preserve">SUMINISTRO, TRANSPORTE E INSTALACION ARO TAPA HF D=0.68 M. P/CÁMARA DE INSPECCIÓN                                                         </v>
          </cell>
          <cell r="C1974" t="str">
            <v>Actividad</v>
          </cell>
          <cell r="D1974" t="str">
            <v>UND</v>
          </cell>
          <cell r="E1974">
            <v>853444</v>
          </cell>
        </row>
        <row r="1975">
          <cell r="A1975" t="str">
            <v>024.089</v>
          </cell>
          <cell r="B1975" t="str">
            <v xml:space="preserve">TRANSPORTE E INSTALACION ARO TAPA HF D=0.68 M. P/CÁMARA DE INSPECCIÓN                                                         </v>
          </cell>
          <cell r="C1975" t="str">
            <v>Actividad</v>
          </cell>
          <cell r="D1975" t="str">
            <v>UND</v>
          </cell>
          <cell r="E1975">
            <v>179662</v>
          </cell>
        </row>
        <row r="1976">
          <cell r="A1976" t="str">
            <v>024.090</v>
          </cell>
          <cell r="B1976" t="str">
            <v xml:space="preserve">SUMINISTRO, TRANSPORTE E INSTALACION TAPA D=0.68 M. P/CÁMARA DE INSPECCIÓN EN CONCRETO REFORZ CLASE I VEHIC              </v>
          </cell>
          <cell r="C1976" t="str">
            <v>Actividad</v>
          </cell>
          <cell r="D1976" t="str">
            <v>UND</v>
          </cell>
          <cell r="E1976">
            <v>220490</v>
          </cell>
        </row>
        <row r="1977">
          <cell r="A1977" t="str">
            <v>024.091</v>
          </cell>
          <cell r="B1977" t="str">
            <v>TRANSPORTE E INSTALACION TAPA D=0.68 M. P/CÁMARA DE INSPECCIÓN EN CONCRETO REFORZ CLASE I VEHIC</v>
          </cell>
          <cell r="C1977" t="str">
            <v>Actividad</v>
          </cell>
          <cell r="D1977" t="str">
            <v>UND</v>
          </cell>
          <cell r="E1977">
            <v>144718</v>
          </cell>
        </row>
        <row r="1978">
          <cell r="A1978" t="str">
            <v>024.092</v>
          </cell>
          <cell r="B1978" t="str">
            <v>SUMINISTRO, TRANSPORTE E INSTALACION TAPA D=0.68 M. P/CÁMARA DE INSPECCIÓN EN CONCRETO REFORZ CLASE II PEATONAL</v>
          </cell>
          <cell r="C1978" t="str">
            <v>Actividad</v>
          </cell>
          <cell r="D1978" t="str">
            <v>UND</v>
          </cell>
          <cell r="E1978">
            <v>132906</v>
          </cell>
        </row>
        <row r="1979">
          <cell r="A1979" t="str">
            <v>024.093</v>
          </cell>
          <cell r="B1979" t="str">
            <v>TRANSPORTE E INSTALACION TAPA D=0.68 M. P/CÁMARA DE INSPECCIÓN EN CONCRETO REFORZ CLASE II PEATONAL</v>
          </cell>
          <cell r="C1979" t="str">
            <v>Actividad</v>
          </cell>
          <cell r="D1979" t="str">
            <v>UND</v>
          </cell>
          <cell r="E1979">
            <v>103969</v>
          </cell>
        </row>
        <row r="1980">
          <cell r="A1980" t="str">
            <v>024.095</v>
          </cell>
          <cell r="B1980" t="str">
            <v>TRANSPORTE E INSTALACION ARO/ TAPA EN POLIPROPILENO D= 0,70 M PARA CÁMARA DE INSPECCION  (CUELLO 13 CM)</v>
          </cell>
          <cell r="C1980" t="str">
            <v>Actividad</v>
          </cell>
          <cell r="D1980" t="str">
            <v>UND</v>
          </cell>
          <cell r="E1980">
            <v>210123</v>
          </cell>
        </row>
        <row r="1981">
          <cell r="A1981" t="str">
            <v>024.096</v>
          </cell>
          <cell r="B1981" t="str">
            <v xml:space="preserve">SUMINISTRO, TRANSPORTE E INSTALACION ARO/ TAPA EN POLIPROPILENO D= 0,70 M PARA CÁMARA DE INSPECCION  (CUELLO 20 CM)                                              </v>
          </cell>
          <cell r="C1981" t="str">
            <v>Actividad</v>
          </cell>
          <cell r="D1981" t="str">
            <v>UND</v>
          </cell>
          <cell r="E1981">
            <v>992094</v>
          </cell>
        </row>
        <row r="1982">
          <cell r="A1982" t="str">
            <v>024.097</v>
          </cell>
          <cell r="B1982" t="str">
            <v>TRANSPORTE E INSTALACION ARO/ TAPA EN POLIPROPILENO D= 0,70 M PARA CÁMARA DE INSPECCION  (CUELLO 20 CM)</v>
          </cell>
          <cell r="C1982" t="str">
            <v>Actividad</v>
          </cell>
          <cell r="D1982" t="str">
            <v>UND</v>
          </cell>
          <cell r="E1982">
            <v>210123</v>
          </cell>
        </row>
        <row r="1983">
          <cell r="A1983" t="str">
            <v>024.098</v>
          </cell>
          <cell r="B1983" t="str">
            <v xml:space="preserve">SUMINISTRO, TRANSPORTE E INSTALACION CAJA DE INSPECCIÓN EMPALME DOMICILIARIO TIPO I (0,60X0,60 M) EN CONCRETO CLASE II                                                                                  </v>
          </cell>
          <cell r="C1983" t="str">
            <v>Actividad</v>
          </cell>
          <cell r="D1983" t="str">
            <v>ML</v>
          </cell>
          <cell r="E1983">
            <v>412545</v>
          </cell>
        </row>
        <row r="1984">
          <cell r="A1984" t="str">
            <v>024.099</v>
          </cell>
          <cell r="B1984" t="str">
            <v>TRANSPORTE E INSTALACION CAJA DE INSPECCIÓN EMPALME DOMICILIARIO TIPO I (0,60X0,60 M) EN CONCRETO CLASE II</v>
          </cell>
          <cell r="C1984" t="str">
            <v>Actividad</v>
          </cell>
          <cell r="D1984" t="str">
            <v>ML</v>
          </cell>
          <cell r="E1984">
            <v>366451</v>
          </cell>
        </row>
        <row r="1985">
          <cell r="A1985" t="str">
            <v>024.100</v>
          </cell>
          <cell r="B1985" t="str">
            <v xml:space="preserve">SUMINISTRO, TRANSPORTE E INSTALACION CAJA DE INSPECCIÓN TIPO II (0,80X0,80 M) EN CONCRETO CLASE II                                                                                                                      </v>
          </cell>
          <cell r="C1985" t="str">
            <v>Actividad</v>
          </cell>
          <cell r="D1985" t="str">
            <v>ML</v>
          </cell>
          <cell r="E1985">
            <v>628409</v>
          </cell>
        </row>
        <row r="1986">
          <cell r="A1986" t="str">
            <v>024.101</v>
          </cell>
          <cell r="B1986" t="str">
            <v>TRANSPORTE E INSTALACION CAJA DE INSPECCIÓN TIPO II (0,80X0,80 M) EN CONCRETO CLASE II</v>
          </cell>
          <cell r="C1986" t="str">
            <v>Actividad</v>
          </cell>
          <cell r="D1986" t="str">
            <v>ML</v>
          </cell>
          <cell r="E1986">
            <v>389515</v>
          </cell>
        </row>
        <row r="1987">
          <cell r="A1987" t="str">
            <v>024.102</v>
          </cell>
          <cell r="B1987" t="str">
            <v xml:space="preserve">SUMINISTRO, TRANSPORTE E INSTALACION CAJA DE INSPECCIÓN EMPALME DOMICILIARIO  (0,50X0,50 M) EN CONCRETO CLASE II                                                                                                                                                         </v>
          </cell>
          <cell r="C1987" t="str">
            <v>Actividad</v>
          </cell>
          <cell r="D1987" t="str">
            <v>ML</v>
          </cell>
          <cell r="E1987">
            <v>423291</v>
          </cell>
        </row>
        <row r="1988">
          <cell r="A1988" t="str">
            <v>024.103</v>
          </cell>
          <cell r="B1988" t="str">
            <v>TRANSPORTE E INSTALACION CAJA DE INSPECCIÓN EMPALME DOMICILIARIO  (0,50X0,50 M) EN CONCRETO CLASE II</v>
          </cell>
          <cell r="C1988" t="str">
            <v>Actividad</v>
          </cell>
          <cell r="D1988" t="str">
            <v>ML</v>
          </cell>
          <cell r="E1988">
            <v>368015</v>
          </cell>
        </row>
        <row r="1989">
          <cell r="A1989" t="str">
            <v>024.104</v>
          </cell>
          <cell r="B1989" t="str">
            <v xml:space="preserve">SUMINISTRO, TRANSPORTE E INSTALACION TAPA P/CAJA DE INSPECCIÓN TIPO I (0,6X0,6X0,1 M) CONCRETO CLASE II                                                                                                                                                                                             </v>
          </cell>
          <cell r="C1989" t="str">
            <v>Actividad</v>
          </cell>
          <cell r="D1989" t="str">
            <v>UND</v>
          </cell>
          <cell r="E1989">
            <v>188487</v>
          </cell>
        </row>
        <row r="1990">
          <cell r="A1990" t="str">
            <v>024.105</v>
          </cell>
          <cell r="B1990" t="str">
            <v xml:space="preserve">TRANSPORTE E INSTALACION  TAPA P/CAJA DE INSPECCIÓN TIPO I (0,6X0,6X0,1 M) CONCRETO CLASE II                                                                                                                                                                                             </v>
          </cell>
          <cell r="C1990" t="str">
            <v>Actividad</v>
          </cell>
          <cell r="D1990" t="str">
            <v>UND</v>
          </cell>
          <cell r="E1990">
            <v>72445</v>
          </cell>
        </row>
        <row r="1991">
          <cell r="A1991" t="str">
            <v>024.106</v>
          </cell>
          <cell r="B1991" t="str">
            <v xml:space="preserve">SUMINISTRO, TRANSPORTE E INSTALACION TAPA P/CAJA DE INSPECCIÓN TIPO II (0,9X0,9X0,1 M) CONCRETO CLASE II                                       </v>
          </cell>
          <cell r="C1991" t="str">
            <v>Actividad</v>
          </cell>
          <cell r="D1991" t="str">
            <v>UND</v>
          </cell>
          <cell r="E1991">
            <v>245141</v>
          </cell>
        </row>
        <row r="1992">
          <cell r="A1992" t="str">
            <v>024.107</v>
          </cell>
          <cell r="B1992" t="str">
            <v xml:space="preserve">TRANSPORTE E INSTALACION TAPA P/CAJA DE INSPECCIÓN TIPO II (0,9X0,9X0,1 M) CONCRETO CLASE II                                       </v>
          </cell>
          <cell r="C1992" t="str">
            <v>Actividad</v>
          </cell>
          <cell r="D1992" t="str">
            <v>UND</v>
          </cell>
          <cell r="E1992">
            <v>72445</v>
          </cell>
        </row>
        <row r="1993">
          <cell r="A1993" t="str">
            <v>024.108</v>
          </cell>
          <cell r="B1993" t="str">
            <v xml:space="preserve">SUMINISTRO, TRANSPORTE E INSTALACION TAPA P/CAJA DE INSPECCIÓN (0,5X0,5X0,1 M) CONCRETO CLASE II                                       </v>
          </cell>
          <cell r="C1993" t="str">
            <v>Actividad</v>
          </cell>
          <cell r="D1993" t="str">
            <v>UND</v>
          </cell>
          <cell r="E1993">
            <v>174845</v>
          </cell>
        </row>
        <row r="1994">
          <cell r="A1994" t="str">
            <v>024.109</v>
          </cell>
          <cell r="B1994" t="str">
            <v xml:space="preserve">TRANSPORTE E INSTALACION TAPA P/CAJA DE INSPECCIÓN (0,5X0,5X0,1 M) CONCRETO CLASE II                                       </v>
          </cell>
          <cell r="C1994" t="str">
            <v>Actividad</v>
          </cell>
          <cell r="D1994" t="str">
            <v>UND</v>
          </cell>
          <cell r="E1994">
            <v>67256</v>
          </cell>
        </row>
        <row r="1995">
          <cell r="A1995" t="str">
            <v>024.110</v>
          </cell>
          <cell r="B1995" t="str">
            <v xml:space="preserve">SUMINISTRO, TRANSPORTE E INSTALACION TAPA P/CAJA DE INSPECCIÓN (0,6X0,8X0,1 M) CONCRETO CLASE II                           </v>
          </cell>
          <cell r="C1995" t="str">
            <v>Actividad</v>
          </cell>
          <cell r="D1995" t="str">
            <v>UND</v>
          </cell>
          <cell r="E1995">
            <v>165293</v>
          </cell>
        </row>
        <row r="1996">
          <cell r="A1996" t="str">
            <v>024.111</v>
          </cell>
          <cell r="B1996" t="str">
            <v xml:space="preserve">TRANSPORTE E INSTALACION TAPA P/CAJA DE INSPECCIÓN (0,6X0,8X0,1 M) CONCRETO CLASE II                           </v>
          </cell>
          <cell r="C1996" t="str">
            <v>Actividad</v>
          </cell>
          <cell r="D1996" t="str">
            <v>UND</v>
          </cell>
          <cell r="E1996">
            <v>72205</v>
          </cell>
        </row>
        <row r="1997">
          <cell r="A1997" t="str">
            <v>024.112</v>
          </cell>
          <cell r="B1997" t="str">
            <v>SUMINISTRO, TRANSPORTE E INSTALACION SUMIDERO DOBLE REJA TIPO SIFÓN EN CONCRETO CLASE II-TAPA ANTIRUIDO</v>
          </cell>
          <cell r="C1997" t="str">
            <v>Actividad</v>
          </cell>
          <cell r="D1997" t="str">
            <v>UND</v>
          </cell>
          <cell r="E1997">
            <v>2676402</v>
          </cell>
        </row>
        <row r="1998">
          <cell r="A1998" t="str">
            <v>024.113</v>
          </cell>
          <cell r="B1998" t="str">
            <v>TRANSPORTE E INSTALACION SUMIDERO DOBLE REJA TIPO SIFÓN EN CONCRETO CLASE II-TAPA ANTIRUIDO</v>
          </cell>
          <cell r="C1998" t="str">
            <v>Actividad</v>
          </cell>
          <cell r="D1998" t="str">
            <v>UND</v>
          </cell>
          <cell r="E1998">
            <v>709244</v>
          </cell>
        </row>
        <row r="1999">
          <cell r="A1999" t="str">
            <v>024.114</v>
          </cell>
          <cell r="B1999" t="str">
            <v xml:space="preserve">SUMINISTRO, TRANSPORTE E INSTALACION SUMIDERO CUATRO REJAS TIPO SIFÓN EN CONCRETO CLASE II-TAPA HF     </v>
          </cell>
          <cell r="C1999" t="str">
            <v>Actividad</v>
          </cell>
          <cell r="D1999" t="str">
            <v>UND</v>
          </cell>
          <cell r="E1999">
            <v>2742337</v>
          </cell>
        </row>
        <row r="2000">
          <cell r="A2000" t="str">
            <v>024.115</v>
          </cell>
          <cell r="B2000" t="str">
            <v>TRANSPORTE E INSTALACION SUMIDERO CUATRO REJAS TIPO SIFÓN EN CONCRETO CLASE II-TAPA HF</v>
          </cell>
          <cell r="C2000" t="str">
            <v>Actividad</v>
          </cell>
          <cell r="D2000" t="str">
            <v>UND</v>
          </cell>
          <cell r="E2000">
            <v>709244</v>
          </cell>
        </row>
        <row r="2001">
          <cell r="A2001" t="str">
            <v>024.116</v>
          </cell>
          <cell r="B2001" t="str">
            <v>SUMINISTRO, TRANSPORTE E INSTALACION  SUMIDERO DOBLE REJA SIN SIFÓN EN CONCRETO CLASE II - SIN TAPA</v>
          </cell>
          <cell r="C2001" t="str">
            <v>Actividad</v>
          </cell>
          <cell r="D2001" t="str">
            <v>UND</v>
          </cell>
          <cell r="E2001">
            <v>1041380</v>
          </cell>
        </row>
        <row r="2002">
          <cell r="A2002" t="str">
            <v>024.117</v>
          </cell>
          <cell r="B2002" t="str">
            <v>TRANSPORTE E INSTALACION  SUMIDERO DOBLE REJA SIN SIFÓN EN CONCRETO CLASE II - SIN TAPA</v>
          </cell>
          <cell r="C2002" t="str">
            <v>Actividad</v>
          </cell>
          <cell r="D2002" t="str">
            <v>UND</v>
          </cell>
          <cell r="E2002">
            <v>672777</v>
          </cell>
        </row>
        <row r="2003">
          <cell r="A2003" t="str">
            <v>024.118</v>
          </cell>
          <cell r="B2003" t="str">
            <v>SUMINISTRO, TRANSPORTE E INSTALACION SUMIDERO DOBLE REJA TIPO SIFÓN EN CONCRETO CLASE II-TAPA EN POLIPROPILENO D=0,58M</v>
          </cell>
          <cell r="C2003" t="str">
            <v>Actividad</v>
          </cell>
          <cell r="D2003" t="str">
            <v>UND</v>
          </cell>
          <cell r="E2003">
            <v>2104047</v>
          </cell>
        </row>
        <row r="2004">
          <cell r="A2004" t="str">
            <v>024.119</v>
          </cell>
          <cell r="B2004" t="str">
            <v>TRANSPORTE E INSTALACION SUMIDERO DOBLE REJA TIPO SIFÓN EN CONCRETO CLASE II-TAPA EN POLIPROPILENO D=0,58M</v>
          </cell>
          <cell r="C2004" t="str">
            <v>Actividad</v>
          </cell>
          <cell r="D2004" t="str">
            <v>UND</v>
          </cell>
          <cell r="E2004">
            <v>828850</v>
          </cell>
        </row>
        <row r="2005">
          <cell r="A2005" t="str">
            <v>024.120</v>
          </cell>
          <cell r="B2005" t="str">
            <v>SUMINISTRO, TRANSPORTE E INSTALACION EMPALME A CÁMARAS DE INSPECCIÓN CONCRETO CLASE II</v>
          </cell>
          <cell r="C2005" t="str">
            <v>Actividad</v>
          </cell>
          <cell r="D2005" t="str">
            <v>UND</v>
          </cell>
          <cell r="E2005">
            <v>126762</v>
          </cell>
        </row>
        <row r="2006">
          <cell r="A2006" t="str">
            <v>024.121</v>
          </cell>
          <cell r="B2006" t="str">
            <v>TRANSPORTE E INSTALACION EMPALME A CÁMARAS DE INSPECCIÓN CONCRETO CLASE II</v>
          </cell>
          <cell r="C2006" t="str">
            <v>Actividad</v>
          </cell>
          <cell r="D2006" t="str">
            <v>UND</v>
          </cell>
          <cell r="E2006">
            <v>104810</v>
          </cell>
        </row>
        <row r="2007">
          <cell r="A2007" t="str">
            <v>024.122</v>
          </cell>
          <cell r="B2007" t="str">
            <v>SUMINISTRO, TRANSPORTE E INSTALACION EMPALME DE DOMICILIARIAS DE ALCANTARILLADO</v>
          </cell>
          <cell r="C2007" t="str">
            <v>Actividad</v>
          </cell>
          <cell r="D2007" t="str">
            <v>UND</v>
          </cell>
          <cell r="E2007">
            <v>95625</v>
          </cell>
        </row>
        <row r="2008">
          <cell r="A2008" t="str">
            <v>024.123</v>
          </cell>
          <cell r="B2008" t="str">
            <v>TRANSPORTE E INSTALACION EMPALME DE DOMICILIARIAS DE ALCANTARILLADO</v>
          </cell>
          <cell r="C2008" t="str">
            <v>Actividad</v>
          </cell>
          <cell r="D2008" t="str">
            <v>UND</v>
          </cell>
          <cell r="E2008">
            <v>88495</v>
          </cell>
        </row>
        <row r="2009">
          <cell r="A2009" t="str">
            <v>024.124</v>
          </cell>
          <cell r="B2009" t="str">
            <v>SUMINISTRO, TRANSPORTE E INSTALACION UNIÓN 24" (INCLUYE HIDROSELLO)</v>
          </cell>
          <cell r="C2009" t="str">
            <v>Actividad</v>
          </cell>
          <cell r="D2009" t="str">
            <v>UND</v>
          </cell>
          <cell r="E2009">
            <v>277953</v>
          </cell>
        </row>
        <row r="2010">
          <cell r="A2010" t="str">
            <v>024.125</v>
          </cell>
          <cell r="B2010" t="str">
            <v>TRANSPORTE E INSTALACION UNIÓN 24" (INCLUYE HIDROSELLO)</v>
          </cell>
          <cell r="C2010" t="str">
            <v>Actividad</v>
          </cell>
          <cell r="D2010" t="str">
            <v>UND</v>
          </cell>
          <cell r="E2010">
            <v>57745</v>
          </cell>
        </row>
        <row r="2011">
          <cell r="A2011" t="str">
            <v>024.126</v>
          </cell>
          <cell r="B2011" t="str">
            <v>SUMINISTRO, TRANSPORTE E INSTALACION UNIÓN 27" (INCLUYE HIDROSELLO)</v>
          </cell>
          <cell r="C2011" t="str">
            <v>Actividad</v>
          </cell>
          <cell r="D2011" t="str">
            <v>UND</v>
          </cell>
          <cell r="E2011">
            <v>292333</v>
          </cell>
        </row>
        <row r="2012">
          <cell r="A2012" t="str">
            <v>024.127</v>
          </cell>
          <cell r="B2012" t="str">
            <v>TRANSPORTE E INSTALACION UNIÓN 27" (INCLUYE HIDROSELLO)</v>
          </cell>
          <cell r="C2012" t="str">
            <v>Actividad</v>
          </cell>
          <cell r="D2012" t="str">
            <v>UND</v>
          </cell>
          <cell r="E2012">
            <v>57745</v>
          </cell>
        </row>
        <row r="2013">
          <cell r="A2013" t="str">
            <v>024.128</v>
          </cell>
          <cell r="B2013" t="str">
            <v>SUMINISTRO, TRANSPORTE E INSTALACION UNIÓN 30" (INCLUYE HIDROSELLO)</v>
          </cell>
          <cell r="C2013" t="str">
            <v>Actividad</v>
          </cell>
          <cell r="D2013" t="str">
            <v>UND</v>
          </cell>
          <cell r="E2013">
            <v>315627</v>
          </cell>
        </row>
        <row r="2014">
          <cell r="A2014" t="str">
            <v>024.129</v>
          </cell>
          <cell r="B2014" t="str">
            <v>TRANSPORTE E INSTALACION UNIÓN 30" (INCLUYE HIDROSELLO)</v>
          </cell>
          <cell r="C2014" t="str">
            <v>Actividad</v>
          </cell>
          <cell r="D2014" t="str">
            <v>UND</v>
          </cell>
          <cell r="E2014">
            <v>57745</v>
          </cell>
        </row>
        <row r="2015">
          <cell r="A2015" t="str">
            <v>024.130</v>
          </cell>
          <cell r="B2015" t="str">
            <v>SUMINISTRO, TRANSPORTE E INSTALACION UNIÓN 33" (INCLUYE HIDROSELLO)</v>
          </cell>
          <cell r="C2015" t="str">
            <v>Actividad</v>
          </cell>
          <cell r="D2015" t="str">
            <v>UND</v>
          </cell>
          <cell r="E2015">
            <v>333887</v>
          </cell>
        </row>
        <row r="2016">
          <cell r="A2016" t="str">
            <v>024.131</v>
          </cell>
          <cell r="B2016" t="str">
            <v>TRANSPORTE E INSTALACION UNIÓN 33" (INCLUYE HIDROSELLO)</v>
          </cell>
          <cell r="C2016" t="str">
            <v>Actividad</v>
          </cell>
          <cell r="D2016" t="str">
            <v>UND</v>
          </cell>
          <cell r="E2016">
            <v>57745</v>
          </cell>
        </row>
        <row r="2017">
          <cell r="A2017" t="str">
            <v>024.132</v>
          </cell>
          <cell r="B2017" t="str">
            <v>SUMINISTRO, TRANSPORTE E INSTALACION UNIÓN 36" (INCLUYE HIDROSELLO)</v>
          </cell>
          <cell r="C2017" t="str">
            <v>Actividad</v>
          </cell>
          <cell r="D2017" t="str">
            <v>UND</v>
          </cell>
          <cell r="E2017">
            <v>357263</v>
          </cell>
        </row>
        <row r="2018">
          <cell r="A2018" t="str">
            <v>024.133</v>
          </cell>
          <cell r="B2018" t="str">
            <v>TRANSPORTE E INSTALACION UNIÓN 36" (INCLUYE HIDROSELLO)</v>
          </cell>
          <cell r="C2018" t="str">
            <v>Actividad</v>
          </cell>
          <cell r="D2018" t="str">
            <v>UND</v>
          </cell>
          <cell r="E2018">
            <v>57745</v>
          </cell>
        </row>
        <row r="2019">
          <cell r="A2019" t="str">
            <v>024.134</v>
          </cell>
          <cell r="B2019" t="str">
            <v>SUMINISTRO, TRANSPORTE E INSTALACION UNIÓN 39" (INCLUYE HIDROSELLO)</v>
          </cell>
          <cell r="C2019" t="str">
            <v>Actividad</v>
          </cell>
          <cell r="D2019" t="str">
            <v>UND</v>
          </cell>
          <cell r="E2019">
            <v>387701</v>
          </cell>
        </row>
        <row r="2020">
          <cell r="A2020" t="str">
            <v>024.135</v>
          </cell>
          <cell r="B2020" t="str">
            <v>TRANSPORTE E INSTALACION UNIÓN 39" (INCLUYE HIDROSELLO)</v>
          </cell>
          <cell r="C2020" t="str">
            <v>Actividad</v>
          </cell>
          <cell r="D2020" t="str">
            <v>UND</v>
          </cell>
          <cell r="E2020">
            <v>57745</v>
          </cell>
        </row>
        <row r="2021">
          <cell r="A2021" t="str">
            <v>024.136</v>
          </cell>
          <cell r="B2021" t="str">
            <v>SUMINISTRO, TRANSPORTE E INSTALACION UNIÓN 42" (INCLUYE HIDROSELLO)</v>
          </cell>
          <cell r="C2021" t="str">
            <v>Actividad</v>
          </cell>
          <cell r="D2021" t="str">
            <v>UND</v>
          </cell>
          <cell r="E2021">
            <v>422764</v>
          </cell>
        </row>
        <row r="2022">
          <cell r="A2022" t="str">
            <v>024.137</v>
          </cell>
          <cell r="B2022" t="str">
            <v>TRANSPORTE E INSTALACION UNIÓN 42" (INCLUYE HIDROSELLO)</v>
          </cell>
          <cell r="C2022" t="str">
            <v>Actividad</v>
          </cell>
          <cell r="D2022" t="str">
            <v>UND</v>
          </cell>
          <cell r="E2022">
            <v>57745</v>
          </cell>
        </row>
        <row r="2023">
          <cell r="A2023" t="str">
            <v>024.138</v>
          </cell>
          <cell r="B2023" t="str">
            <v>SUMINISTRO, TRANSPORTE E INSTALACION UNIÓN 45" (INCLUYE HIDROSELLO)</v>
          </cell>
          <cell r="C2023" t="str">
            <v>Actividad</v>
          </cell>
          <cell r="D2023" t="str">
            <v>UND</v>
          </cell>
          <cell r="E2023">
            <v>608708</v>
          </cell>
        </row>
        <row r="2024">
          <cell r="A2024" t="str">
            <v>024.139</v>
          </cell>
          <cell r="B2024" t="str">
            <v>TRANSPORTE E INSTALACION UNIÓN 45" (INCLUYE HIDROSELLO)</v>
          </cell>
          <cell r="C2024" t="str">
            <v>Actividad</v>
          </cell>
          <cell r="D2024" t="str">
            <v>UND</v>
          </cell>
          <cell r="E2024">
            <v>57745</v>
          </cell>
        </row>
        <row r="2025">
          <cell r="A2025" t="str">
            <v>024.140</v>
          </cell>
          <cell r="B2025" t="str">
            <v>SUMINISTRO, TRANSPORTE E INSTALACION UNIÓN 48" (INCLUYE HIDROSELLO)</v>
          </cell>
          <cell r="C2025" t="str">
            <v>Actividad</v>
          </cell>
          <cell r="D2025" t="str">
            <v>UND</v>
          </cell>
          <cell r="E2025">
            <v>656695</v>
          </cell>
        </row>
        <row r="2026">
          <cell r="A2026" t="str">
            <v>024.141</v>
          </cell>
          <cell r="B2026" t="str">
            <v>TRANSPORTE E INSTALACION UNIÓN 48" (INCLUYE HIDROSELLO)</v>
          </cell>
          <cell r="C2026" t="str">
            <v>Actividad</v>
          </cell>
          <cell r="D2026" t="str">
            <v>UND</v>
          </cell>
          <cell r="E2026">
            <v>57745</v>
          </cell>
        </row>
        <row r="2027">
          <cell r="A2027" t="str">
            <v>024.142</v>
          </cell>
          <cell r="B2027" t="str">
            <v>SUMINISTRO, TRANSPORTE E INSTALACION UNIÓN 51" (INCLUYE HIDROSELLO)</v>
          </cell>
          <cell r="C2027" t="str">
            <v>Actividad</v>
          </cell>
          <cell r="D2027" t="str">
            <v>UND</v>
          </cell>
          <cell r="E2027">
            <v>751385</v>
          </cell>
        </row>
        <row r="2028">
          <cell r="A2028" t="str">
            <v>024.143</v>
          </cell>
          <cell r="B2028" t="str">
            <v>TRANSPORTE E INSTALACION UNIÓN 51" (INCLUYE HIDROSELLO)</v>
          </cell>
          <cell r="C2028" t="str">
            <v>Actividad</v>
          </cell>
          <cell r="D2028" t="str">
            <v>UND</v>
          </cell>
          <cell r="E2028">
            <v>57745</v>
          </cell>
        </row>
        <row r="2029">
          <cell r="A2029" t="str">
            <v>024.144</v>
          </cell>
          <cell r="B2029" t="str">
            <v>SUMINISTRO, TRANSPORTE E INSTALACION UNIÓN 57" (INCLUYE HIDROSELLO)</v>
          </cell>
          <cell r="C2029" t="str">
            <v>Actividad</v>
          </cell>
          <cell r="D2029" t="str">
            <v>UND</v>
          </cell>
          <cell r="E2029">
            <v>870120</v>
          </cell>
        </row>
        <row r="2030">
          <cell r="A2030" t="str">
            <v>024.145</v>
          </cell>
          <cell r="B2030" t="str">
            <v>TRANSPORTE E INSTALACION UNIÓN 57" (INCLUYE HIDROSELLO)</v>
          </cell>
          <cell r="C2030" t="str">
            <v>Actividad</v>
          </cell>
          <cell r="D2030" t="str">
            <v>UND</v>
          </cell>
          <cell r="E2030">
            <v>57745</v>
          </cell>
        </row>
        <row r="2031">
          <cell r="A2031" t="str">
            <v>024.146</v>
          </cell>
          <cell r="B2031" t="str">
            <v>SUMINISTRO, TRANSPORTE E INSTALACION UNIÓN 60" (INCLUYE HIDROSELLO)</v>
          </cell>
          <cell r="C2031" t="str">
            <v>Actividad</v>
          </cell>
          <cell r="D2031" t="str">
            <v>UND</v>
          </cell>
          <cell r="E2031">
            <v>909874</v>
          </cell>
        </row>
        <row r="2032">
          <cell r="A2032" t="str">
            <v>024.147</v>
          </cell>
          <cell r="B2032" t="str">
            <v>TRANSPORTE E INSTALACION UNIÓN 60" (INCLUYE HIDROSELLO)</v>
          </cell>
          <cell r="C2032" t="str">
            <v>Actividad</v>
          </cell>
          <cell r="D2032" t="str">
            <v>UND</v>
          </cell>
          <cell r="E2032">
            <v>57745</v>
          </cell>
        </row>
        <row r="2033">
          <cell r="A2033" t="str">
            <v>024.148</v>
          </cell>
          <cell r="B2033" t="str">
            <v>SUMINISTRO, TRANSPORTE E INSTALACION UNIÓN 68" (INCLUYE HIDROSELLO)</v>
          </cell>
          <cell r="C2033" t="str">
            <v>Actividad</v>
          </cell>
          <cell r="D2033" t="str">
            <v>UND</v>
          </cell>
          <cell r="E2033">
            <v>998427</v>
          </cell>
        </row>
        <row r="2034">
          <cell r="A2034" t="str">
            <v>024.149</v>
          </cell>
          <cell r="B2034" t="str">
            <v>TRANSPORTE E INSTALACION UNIÓN 68" (INCLUYE HIDROSELLO)</v>
          </cell>
          <cell r="C2034" t="str">
            <v>Actividad</v>
          </cell>
          <cell r="D2034" t="str">
            <v>UND</v>
          </cell>
          <cell r="E2034">
            <v>57745</v>
          </cell>
        </row>
        <row r="2035">
          <cell r="A2035" t="str">
            <v>024.150</v>
          </cell>
          <cell r="B2035" t="str">
            <v>SUMINISTRO, TRANSPORTE E INSTALACION DE TUBERIA PVC SANITARIA DE 1 1/2"</v>
          </cell>
          <cell r="C2035" t="str">
            <v>Actividad</v>
          </cell>
          <cell r="D2035" t="str">
            <v>ML</v>
          </cell>
          <cell r="E2035">
            <v>19440</v>
          </cell>
        </row>
        <row r="2036">
          <cell r="A2036" t="str">
            <v>024.151</v>
          </cell>
          <cell r="B2036" t="str">
            <v>TRANSPORTE E INSTALACION DE TUBERIA PVC SANITARIA DE 1 1/2"</v>
          </cell>
          <cell r="C2036" t="str">
            <v>Actividad</v>
          </cell>
          <cell r="D2036" t="str">
            <v>ML</v>
          </cell>
          <cell r="E2036">
            <v>10937</v>
          </cell>
        </row>
        <row r="2037">
          <cell r="A2037" t="str">
            <v>024.152</v>
          </cell>
          <cell r="B2037" t="str">
            <v>SUMINISTRO, TRANSPORTE E INSTALACION DE TUBERIA PVC SANITARIA DE 2"</v>
          </cell>
          <cell r="C2037" t="str">
            <v>Actividad</v>
          </cell>
          <cell r="D2037" t="str">
            <v>ML</v>
          </cell>
          <cell r="E2037">
            <v>19845</v>
          </cell>
        </row>
        <row r="2038">
          <cell r="A2038" t="str">
            <v>024.153</v>
          </cell>
          <cell r="B2038" t="str">
            <v>TRANSPORTE E INSTALACION DE TUBERIA PVC SANITARIA DE 2"</v>
          </cell>
          <cell r="C2038" t="str">
            <v>Actividad</v>
          </cell>
          <cell r="D2038" t="str">
            <v>ML</v>
          </cell>
          <cell r="E2038">
            <v>10937</v>
          </cell>
        </row>
        <row r="2039">
          <cell r="A2039" t="str">
            <v>024.154</v>
          </cell>
          <cell r="B2039" t="str">
            <v>SUMINISTRO, TRANSPORTE E INSTALACION DE TUBERIA PVC SANITARIA DE 3"</v>
          </cell>
          <cell r="C2039" t="str">
            <v>Actividad</v>
          </cell>
          <cell r="D2039" t="str">
            <v>ML</v>
          </cell>
          <cell r="E2039">
            <v>35040</v>
          </cell>
        </row>
        <row r="2040">
          <cell r="A2040" t="str">
            <v>024.155</v>
          </cell>
          <cell r="B2040" t="str">
            <v>TRANSPORTE E INSTALACION DE TUBERIA PVC SANITARIA DE 3"</v>
          </cell>
          <cell r="C2040" t="str">
            <v>Actividad</v>
          </cell>
          <cell r="D2040" t="str">
            <v>ML</v>
          </cell>
          <cell r="E2040">
            <v>10937</v>
          </cell>
        </row>
        <row r="2041">
          <cell r="A2041" t="str">
            <v>024.156</v>
          </cell>
          <cell r="B2041" t="str">
            <v>SUMINISTRO, TRANSPORTE E INSTALACION DE TUBERIA PVC SANITARIA DE 4"</v>
          </cell>
          <cell r="C2041" t="str">
            <v>Actividad</v>
          </cell>
          <cell r="D2041" t="str">
            <v>ML</v>
          </cell>
          <cell r="E2041">
            <v>26813</v>
          </cell>
        </row>
        <row r="2042">
          <cell r="A2042" t="str">
            <v>024.157</v>
          </cell>
          <cell r="B2042" t="str">
            <v>TRANSPORTE E INSTALACION DE TUBERIA PVC SANITARIA DE 4"</v>
          </cell>
          <cell r="C2042" t="str">
            <v>Actividad</v>
          </cell>
          <cell r="D2042" t="str">
            <v>ML</v>
          </cell>
          <cell r="E2042">
            <v>12630</v>
          </cell>
        </row>
        <row r="2043">
          <cell r="A2043" t="str">
            <v>024.158</v>
          </cell>
          <cell r="B2043" t="str">
            <v>SUMINISTRO, TRANSPORTE E INSTALACION DE TUBERIA PVC SANITARIA DE 6"</v>
          </cell>
          <cell r="C2043" t="str">
            <v>Actividad</v>
          </cell>
          <cell r="D2043" t="str">
            <v>ML</v>
          </cell>
          <cell r="E2043">
            <v>44149</v>
          </cell>
        </row>
        <row r="2044">
          <cell r="A2044" t="str">
            <v>024.159</v>
          </cell>
          <cell r="B2044" t="str">
            <v>TRANSPORTE E INSTALACION DE TUBERIA PVC SANITARIA DE 6"</v>
          </cell>
          <cell r="C2044" t="str">
            <v>Actividad</v>
          </cell>
          <cell r="D2044" t="str">
            <v>ML</v>
          </cell>
          <cell r="E2044">
            <v>12630</v>
          </cell>
        </row>
        <row r="2045">
          <cell r="A2045" t="str">
            <v>024.160</v>
          </cell>
          <cell r="B2045" t="str">
            <v xml:space="preserve">SUMINISTRO, TRANSPORTE E INSTALACION CAJA DE INSPECCIÓN EMPALME DOMICILIARIO TIPO I (0,60X0,60 M) EN CONCRETO CLASE II  INCLUYE TAPA Y CAÑUELA                                                                                </v>
          </cell>
          <cell r="C2045" t="str">
            <v>Actividad</v>
          </cell>
          <cell r="D2045" t="str">
            <v>ML</v>
          </cell>
          <cell r="E2045">
            <v>493659</v>
          </cell>
        </row>
        <row r="2046">
          <cell r="A2046" t="str">
            <v>024.161</v>
          </cell>
          <cell r="B2046" t="str">
            <v xml:space="preserve">TRANSPORTE E INSTALACION CAJA DE INSPECCIÓN EMPALME DOMICILIARIO TIPO I (0,60X0,60 M) EN CONCRETO CLASE II  INCLUYE TAPA Y CAÑUELA                                                                                </v>
          </cell>
          <cell r="C2046" t="str">
            <v>Actividad</v>
          </cell>
          <cell r="D2046" t="str">
            <v>ML</v>
          </cell>
          <cell r="E2046">
            <v>280737</v>
          </cell>
        </row>
        <row r="2047">
          <cell r="A2047" t="str">
            <v>024.162</v>
          </cell>
          <cell r="B2047" t="str">
            <v>SUMINISTRO, TRANSPORTE E INSTALACION BASE-CAÑUELA CÁMARA CIRCULAR INSPEC D=1.20 M EN CONCRETO CLASE II</v>
          </cell>
          <cell r="C2047" t="str">
            <v>Actividad</v>
          </cell>
          <cell r="D2047" t="str">
            <v>UND</v>
          </cell>
          <cell r="E2047">
            <v>442162</v>
          </cell>
        </row>
        <row r="2048">
          <cell r="A2048" t="str">
            <v>024.164</v>
          </cell>
          <cell r="B2048" t="str">
            <v>SUMINISTRO, TRANSPORTE E INSTALACION SUMIDERO DOBLE REJA TIPO SIFÓN EN CONCRETO CLASE II-TAPA HF</v>
          </cell>
          <cell r="C2048" t="str">
            <v>Actividad</v>
          </cell>
          <cell r="D2048" t="str">
            <v>UND</v>
          </cell>
          <cell r="E2048">
            <v>2022460</v>
          </cell>
        </row>
        <row r="2049">
          <cell r="A2049" t="str">
            <v>024.165</v>
          </cell>
          <cell r="B2049" t="str">
            <v>SUMINISTRO, TRANSPORTE E INSTALACION SUMIDERO CUATRO REJAS TIPO SIFÓN EN CONCRETO CLASE II-TAPA ANTIRUIDO</v>
          </cell>
          <cell r="C2049" t="str">
            <v>Actividad</v>
          </cell>
          <cell r="D2049" t="str">
            <v>UND</v>
          </cell>
          <cell r="E2049">
            <v>3331778</v>
          </cell>
        </row>
        <row r="2050">
          <cell r="A2050" t="str">
            <v>024.166</v>
          </cell>
          <cell r="B2050" t="str">
            <v>SUMINISTRO, TRANSPORTE E INSTALACIÓN DE SUMIDERO 30X40CM EN CONCRETO DE 3000 PSI CON REJA METALICA EN ÁNGULO Y VARILLA. (MEDIDAS INTERNAS - INCLUYE MALLA ELECTROSOLDADA 15X15X4MM)</v>
          </cell>
          <cell r="C2050" t="str">
            <v>Actividad</v>
          </cell>
          <cell r="D2050" t="str">
            <v>UND</v>
          </cell>
          <cell r="E2050">
            <v>430602</v>
          </cell>
        </row>
        <row r="2051">
          <cell r="A2051" t="str">
            <v>024.167</v>
          </cell>
          <cell r="B2051" t="str">
            <v>SUMINISTRO, TRANSPORTE E INSTALACIÓN DE DESARENADOR EN CONCRETO IMPERMEABILIZADO REFORZADO DE 3000 PSI DE 0.80X1.20X1.25M. (INCUYE TAPA EN LÁMINA DE ALFAJOR DE 60X60CM, Y REFUERZO EN MALLA ELECTROSOLDADD)</v>
          </cell>
          <cell r="C2051" t="str">
            <v>Actividad</v>
          </cell>
          <cell r="D2051" t="str">
            <v>UND</v>
          </cell>
          <cell r="E2051">
            <v>1294608</v>
          </cell>
        </row>
        <row r="2052">
          <cell r="A2052" t="str">
            <v>024.168</v>
          </cell>
          <cell r="B2052" t="str">
            <v>SUMINISTRO, TRANSPORTE E INSTALACIÓN DE CANAL EN CONCRETO DE 3000 PSI DE 40X85CM CON REJA EN ANGULO Y VARILLA (INC REFUERZO EN MALLA ELECTROSOLDADA)</v>
          </cell>
          <cell r="C2052" t="str">
            <v>Actividad</v>
          </cell>
          <cell r="D2052" t="str">
            <v>ML</v>
          </cell>
          <cell r="E2052">
            <v>292280</v>
          </cell>
        </row>
        <row r="2053">
          <cell r="A2053" t="str">
            <v>024.169</v>
          </cell>
          <cell r="B2053" t="str">
            <v>SUMINISTRO, TRANSPORTE E INSTALACIÓN DE CUERPO PARA CÁMARA DE INSPECCIÓN DE 60X60 EN CONCRETO REFORZADO DE 3000 PSI. E=15CM. (INC REFUERZO EN MALLA ELECTROSOLDADA) - NORMA AGUAS DE MANIZALES</v>
          </cell>
          <cell r="C2053" t="str">
            <v>Actividad</v>
          </cell>
          <cell r="D2053" t="str">
            <v>ML</v>
          </cell>
          <cell r="E2053">
            <v>516555</v>
          </cell>
        </row>
        <row r="2054">
          <cell r="A2054" t="str">
            <v>024.170</v>
          </cell>
          <cell r="B2054" t="str">
            <v>SUMINISTRO, TRANSPORTE E INSTALACIÓN DE CUERPO PARA CÁMARA DE INSPECCIÓN DE 80X80 EN CONCRETO REFORZADO DE 3000 PSI. E=15CM. (INC REFUERZO EN MALLA ELECTROSOLDADA) - NORMA AGUAS DE MANIZALES</v>
          </cell>
          <cell r="C2054" t="str">
            <v>Actividad</v>
          </cell>
          <cell r="D2054" t="str">
            <v>ML</v>
          </cell>
          <cell r="E2054">
            <v>610350</v>
          </cell>
        </row>
        <row r="2055">
          <cell r="A2055" t="str">
            <v>024.171</v>
          </cell>
          <cell r="B2055" t="str">
            <v>SUMINISTRO, TRANSPORTE E INSTALACIÓN DE CUERPO PARA CÁMARA DE INSPECCIÓN DE 100X100 EN CONCRETO REFORZADO DE 3000 PSI. E=15CM. (INC REFUERZO EN MALLA ELECTROSOLDADA) - NORMA AGUAS DE MANIZALES</v>
          </cell>
          <cell r="C2055" t="str">
            <v>Actividad</v>
          </cell>
          <cell r="D2055" t="str">
            <v>ML</v>
          </cell>
          <cell r="E2055">
            <v>692020</v>
          </cell>
        </row>
        <row r="2056">
          <cell r="A2056" t="str">
            <v>024.172</v>
          </cell>
          <cell r="B2056" t="str">
            <v>SUMINISTRO, TRANSPORTE E INSTALACIÓN DE BASE Y CAÑUELA EN CONCRETO PARA CÁRAMA DE INSPECCIÓN DE 60X60CM. INCLUYE EXCAVACIÓN, AFIRMADO COMPACTADO.</v>
          </cell>
          <cell r="C2056" t="str">
            <v>Actividad</v>
          </cell>
          <cell r="D2056" t="str">
            <v>UND</v>
          </cell>
          <cell r="E2056">
            <v>184138</v>
          </cell>
        </row>
        <row r="2057">
          <cell r="A2057" t="str">
            <v>024.173</v>
          </cell>
          <cell r="B2057" t="str">
            <v>SUMINISTRO, TRANSPORTE E INSTALACIÓN DE BASE Y CAÑUELA EN CONCRETO PARA CÁRAMA DE INSPECCIÓN DE 80X80CM</v>
          </cell>
          <cell r="C2057" t="str">
            <v>Actividad</v>
          </cell>
          <cell r="D2057" t="str">
            <v>UND</v>
          </cell>
          <cell r="E2057">
            <v>242318</v>
          </cell>
        </row>
        <row r="2058">
          <cell r="A2058" t="str">
            <v>024.174</v>
          </cell>
          <cell r="B2058" t="str">
            <v>SUMINISTRO, TRANSPORTE E INSTALACIÓN DE BASE Y CAÑUELA EN CONCRETO PARA CÁRAMA DE INSPECCIÓN DE 100X100CM</v>
          </cell>
          <cell r="C2058" t="str">
            <v>Actividad</v>
          </cell>
          <cell r="D2058" t="str">
            <v>UND</v>
          </cell>
          <cell r="E2058">
            <v>309956</v>
          </cell>
        </row>
        <row r="2059">
          <cell r="A2059" t="str">
            <v>024.175</v>
          </cell>
          <cell r="B2059" t="str">
            <v>SUMINISTRO, TRANSPORTE E INSTALACIÓN DE TAPA EN CONCRETO PARA CÁMARA DE INSPECCIÓN DE 60X60CM. INCLUYE MARCO Y CONTRAMARCO EN ÁNGULO DE 2"X2"X3/16", ACERO DE REFUERZO Y AGARRADERA EN VARILLA.</v>
          </cell>
          <cell r="C2059" t="str">
            <v>Actividad</v>
          </cell>
          <cell r="D2059" t="str">
            <v>UND</v>
          </cell>
          <cell r="E2059">
            <v>196149</v>
          </cell>
        </row>
        <row r="2060">
          <cell r="A2060" t="str">
            <v>024.176</v>
          </cell>
          <cell r="B2060" t="str">
            <v>SUMINISTRO, TRANSPORTE E INSTALACIÓN DE TAPA EN CONCRETO PARA CÁMARA DE INSPECCIÓN DE 80X80CM. INCLUYE MARCO Y CONTRAMARCO EN ÁNGULO DE 2"X2"X3/16", ACERO DE REFUERZO Y AGARRADERA EN VARILLA.</v>
          </cell>
          <cell r="C2060" t="str">
            <v>Actividad</v>
          </cell>
          <cell r="D2060" t="str">
            <v>UND</v>
          </cell>
          <cell r="E2060">
            <v>254674</v>
          </cell>
        </row>
        <row r="2061">
          <cell r="A2061" t="str">
            <v>024.177</v>
          </cell>
          <cell r="B2061" t="str">
            <v>SUMINISTRO, TRANSPORTE E INSTALACIÓN DE TAPA EN CONCRETO PARA CÁMARA DE INSPECCIÓN DE 100X100CM. INCLUYE MARCO Y CONTRAMARCO EN ÁNGULO DE 2"X2"X3/16", ACERO DE REFUERZO Y AGARRADERA EN VARILLA.</v>
          </cell>
          <cell r="C2061" t="str">
            <v>Actividad</v>
          </cell>
          <cell r="D2061" t="str">
            <v>UND</v>
          </cell>
          <cell r="E2061">
            <v>305768</v>
          </cell>
        </row>
        <row r="2062">
          <cell r="A2062" t="str">
            <v>025</v>
          </cell>
          <cell r="B2062" t="str">
            <v>ACUEDUCTO</v>
          </cell>
          <cell r="C2062" t="str">
            <v>Capitulo</v>
          </cell>
          <cell r="E2062" t="str">
            <v>--</v>
          </cell>
        </row>
        <row r="2063">
          <cell r="A2063" t="str">
            <v>025.001</v>
          </cell>
          <cell r="B2063" t="str">
            <v>SUMINISTRO, TRANSPORTE E INSTALACION DE  TUBERÍA PVC TIPO UNIÓN MECÁNICA RDE 21 DE 2" P/ACUEDUCTO</v>
          </cell>
          <cell r="C2063" t="str">
            <v>Actividad</v>
          </cell>
          <cell r="D2063" t="str">
            <v>ML</v>
          </cell>
          <cell r="E2063">
            <v>30868</v>
          </cell>
        </row>
        <row r="2064">
          <cell r="A2064" t="str">
            <v>025.002</v>
          </cell>
          <cell r="B2064" t="str">
            <v>SUMINISTRO, TRANSPORTE E INSTALACION TUBERÍA PVC TIPO UNIÓN MECÁNICA RDE 21 DE 3" P/ACUEDUCTO</v>
          </cell>
          <cell r="C2064" t="str">
            <v>Actividad</v>
          </cell>
          <cell r="D2064" t="str">
            <v>ML</v>
          </cell>
          <cell r="E2064">
            <v>44618</v>
          </cell>
        </row>
        <row r="2065">
          <cell r="A2065" t="str">
            <v>025.003</v>
          </cell>
          <cell r="B2065" t="str">
            <v>TRANSPORTE E INSTALACION TUBERÍA PVC TIPO UNIÓN MECÁNICA RDE 21 DE 3" P/ACUEDUCTO</v>
          </cell>
          <cell r="C2065" t="str">
            <v>Actividad</v>
          </cell>
          <cell r="D2065" t="str">
            <v>ML</v>
          </cell>
          <cell r="E2065">
            <v>20141</v>
          </cell>
        </row>
        <row r="2066">
          <cell r="A2066" t="str">
            <v>025.004</v>
          </cell>
          <cell r="B2066" t="str">
            <v>SUMINISTRO, TRANSPORTE E INSTALACION TUBERÍA PVC TIPO UNIÓN MECÁNICA RDE 21 DE 4" P/ACUEDUCTO</v>
          </cell>
          <cell r="C2066" t="str">
            <v>Actividad</v>
          </cell>
          <cell r="D2066" t="str">
            <v>ML</v>
          </cell>
          <cell r="E2066">
            <v>58454</v>
          </cell>
        </row>
        <row r="2067">
          <cell r="A2067" t="str">
            <v>025.005</v>
          </cell>
          <cell r="B2067" t="str">
            <v xml:space="preserve">TRANSPORTE E INSTALACION TUBERÍA PVC TIPO UNIÓN MECÁNICA RDE 21 DE 4" P/ACUEDUCTO </v>
          </cell>
          <cell r="C2067" t="str">
            <v>Actividad</v>
          </cell>
          <cell r="D2067" t="str">
            <v>ML</v>
          </cell>
          <cell r="E2067">
            <v>19010</v>
          </cell>
        </row>
        <row r="2068">
          <cell r="A2068" t="str">
            <v>025.006</v>
          </cell>
          <cell r="B2068" t="str">
            <v>SUMINISTRO, TRANSPORTE E INSTALACION TUBERÍA PVC TIPO UNIÓN MECÁNICA RDE 21 DE 6" P/ACUEDUCTO</v>
          </cell>
          <cell r="C2068" t="str">
            <v>Actividad</v>
          </cell>
          <cell r="D2068" t="str">
            <v>ML</v>
          </cell>
          <cell r="E2068">
            <v>106720</v>
          </cell>
        </row>
        <row r="2069">
          <cell r="A2069" t="str">
            <v>025.007</v>
          </cell>
          <cell r="B2069" t="str">
            <v xml:space="preserve">TRANSPORTE E INSTALACION TUBERÍA PVC TIPO UNIÓN MECÁNICA RDE 21 DE 6" P/ACUEDUCTO </v>
          </cell>
          <cell r="C2069" t="str">
            <v>Actividad</v>
          </cell>
          <cell r="D2069" t="str">
            <v>ML</v>
          </cell>
          <cell r="E2069">
            <v>19010</v>
          </cell>
        </row>
        <row r="2070">
          <cell r="A2070" t="str">
            <v>025.008</v>
          </cell>
          <cell r="B2070" t="str">
            <v>SUMINISTRO, TRANSPORTE E INSTALACION TUBERÍA PVC TIPO UNIÓN MECÁNICA RDE 21 DE 8" P/ACUEDUCTO</v>
          </cell>
          <cell r="C2070" t="str">
            <v>Actividad</v>
          </cell>
          <cell r="D2070" t="str">
            <v>ML</v>
          </cell>
          <cell r="E2070">
            <v>179538</v>
          </cell>
        </row>
        <row r="2071">
          <cell r="A2071" t="str">
            <v>025.009</v>
          </cell>
          <cell r="B2071" t="str">
            <v>TRANSPORTE E INSTALACION TUBERÍA PVC TIPO UNIÓN MECÁNICA RDE 21 DE 8" P/ACUEDUCTO</v>
          </cell>
          <cell r="C2071" t="str">
            <v>Actividad</v>
          </cell>
          <cell r="D2071" t="str">
            <v>ML</v>
          </cell>
          <cell r="E2071">
            <v>37240</v>
          </cell>
        </row>
        <row r="2072">
          <cell r="A2072" t="str">
            <v>025.01A</v>
          </cell>
          <cell r="B2072" t="str">
            <v>TRANSPORTE E INSTALACION DE  TUBERÍA PVC TIPO UNIÓN MECÁNICA RDE 21 DE 2" P/ACUEDUCTO</v>
          </cell>
          <cell r="C2072" t="str">
            <v>Actividad</v>
          </cell>
          <cell r="D2072" t="str">
            <v>ML</v>
          </cell>
          <cell r="E2072">
            <v>20405</v>
          </cell>
        </row>
        <row r="2073">
          <cell r="A2073" t="str">
            <v>025.010</v>
          </cell>
          <cell r="B2073" t="str">
            <v>SUMINISTRO, TRANSPORTE E INSTALACION TUBERÍA PVC TIPO UNIÓN MECÁNICA RDE 21 DE 10" P/ACUEDUCTO</v>
          </cell>
          <cell r="C2073" t="str">
            <v>Actividad</v>
          </cell>
          <cell r="D2073" t="str">
            <v>ML</v>
          </cell>
          <cell r="E2073">
            <v>266731</v>
          </cell>
        </row>
        <row r="2074">
          <cell r="A2074" t="str">
            <v>025.012</v>
          </cell>
          <cell r="B2074" t="str">
            <v>SUMINISTRO, TRANSPORTE E INSTALACION TUBERÍA PVC TIPO UNIÓN MECÁNICA RDE 21 DE 12" P/ACUEDUCTO</v>
          </cell>
          <cell r="C2074" t="str">
            <v>Actividad</v>
          </cell>
          <cell r="D2074" t="str">
            <v>ML</v>
          </cell>
          <cell r="E2074">
            <v>355455</v>
          </cell>
        </row>
        <row r="2075">
          <cell r="A2075" t="str">
            <v>025.013</v>
          </cell>
          <cell r="B2075" t="str">
            <v xml:space="preserve">TRANSPORTE E INSTALACION TUBERÍA PVC TIPO UNIÓN MECÁNICA RDE 21 DE 12" P/ACUEDUCTO </v>
          </cell>
          <cell r="C2075" t="str">
            <v>Actividad</v>
          </cell>
          <cell r="D2075" t="str">
            <v>ML</v>
          </cell>
          <cell r="E2075">
            <v>38088</v>
          </cell>
        </row>
        <row r="2076">
          <cell r="A2076" t="str">
            <v>025.014</v>
          </cell>
          <cell r="B2076" t="str">
            <v>SUMINISTRO, TRANSPORTE E INSTALACION TUBERÍA PVC TIPO UNIÓN MECÁNICA RDE 21 DE 14" P/ACUEDUCTO</v>
          </cell>
          <cell r="C2076" t="str">
            <v>Actividad</v>
          </cell>
          <cell r="D2076" t="str">
            <v>ML</v>
          </cell>
          <cell r="E2076">
            <v>435172</v>
          </cell>
        </row>
        <row r="2077">
          <cell r="A2077" t="str">
            <v>025.015</v>
          </cell>
          <cell r="B2077" t="str">
            <v>TRANSPORTE E INSTALACION TUBERÍA PVC TIPO UNIÓN MECÁNICA RDE 21 DE 14" P/ACUEDUCTO</v>
          </cell>
          <cell r="C2077" t="str">
            <v>Actividad</v>
          </cell>
          <cell r="D2077" t="str">
            <v>ML</v>
          </cell>
          <cell r="E2077">
            <v>34797</v>
          </cell>
        </row>
        <row r="2078">
          <cell r="A2078" t="str">
            <v>025.016</v>
          </cell>
          <cell r="B2078" t="str">
            <v>SUMINISTRO, TRANSPORTE E INSTALACION TUBERÍA PVC TIPO UNIÓN MECÁNICA RDE 21 DE 16" P/ACUEDUCTO</v>
          </cell>
          <cell r="C2078" t="str">
            <v>Actividad</v>
          </cell>
          <cell r="D2078" t="str">
            <v>ML</v>
          </cell>
          <cell r="E2078">
            <v>558775</v>
          </cell>
        </row>
        <row r="2079">
          <cell r="A2079" t="str">
            <v>025.017</v>
          </cell>
          <cell r="B2079" t="str">
            <v>TRANSPORTE E INSTALACION TUBERÍA PVC TIPO UNIÓN MECÁNICA RDE 21 DE 16" P/ACUEDUCTO</v>
          </cell>
          <cell r="C2079" t="str">
            <v>Actividad</v>
          </cell>
          <cell r="D2079" t="str">
            <v>ML</v>
          </cell>
          <cell r="E2079">
            <v>39879</v>
          </cell>
        </row>
        <row r="2080">
          <cell r="A2080" t="str">
            <v>025.018</v>
          </cell>
          <cell r="B2080" t="str">
            <v>SUMINISTRO, TRANSPORTE E INSTALACION TUBERÍA PVC TIPO BIAXIAL PR 200 DE 3" P/ACUEDUCTO</v>
          </cell>
          <cell r="C2080" t="str">
            <v>Actividad</v>
          </cell>
          <cell r="D2080" t="str">
            <v>ML</v>
          </cell>
          <cell r="E2080">
            <v>44602</v>
          </cell>
        </row>
        <row r="2081">
          <cell r="A2081" t="str">
            <v>025.019</v>
          </cell>
          <cell r="B2081" t="str">
            <v>TRANSPORTE E INSTALACION TUBERÍA PVC TIPO BIAXIAL PR 200 DE 3" P/ACUEDUCTO</v>
          </cell>
          <cell r="C2081" t="str">
            <v>Actividad</v>
          </cell>
          <cell r="D2081" t="str">
            <v>ML</v>
          </cell>
          <cell r="E2081">
            <v>18458</v>
          </cell>
        </row>
        <row r="2082">
          <cell r="A2082" t="str">
            <v>025.020</v>
          </cell>
          <cell r="B2082" t="str">
            <v>SUMINISTRO, TRANSPORTE E INSTALACION TUBERÍA PVC TIPO BIAXIAL PR 200 DE 4" P/ACUEDUCTO</v>
          </cell>
          <cell r="C2082" t="str">
            <v>Actividad</v>
          </cell>
          <cell r="D2082" t="str">
            <v>ML</v>
          </cell>
          <cell r="E2082">
            <v>64257</v>
          </cell>
        </row>
        <row r="2083">
          <cell r="A2083" t="str">
            <v>025.021</v>
          </cell>
          <cell r="B2083" t="str">
            <v>TRANSPORTE E INSTALACION TUBERÍA PVC TIPO BIAXIAL PR 200 DE 4" P/ACUEDUCTO</v>
          </cell>
          <cell r="C2083" t="str">
            <v>Actividad</v>
          </cell>
          <cell r="D2083" t="str">
            <v>ML</v>
          </cell>
          <cell r="E2083">
            <v>24023</v>
          </cell>
        </row>
        <row r="2084">
          <cell r="A2084" t="str">
            <v>025.022</v>
          </cell>
          <cell r="B2084" t="str">
            <v>SUMINISTRO, TRANSPORTE E INSTALACION TUBERÍA PVC TIPO BIAXIAL PR 200 DE 6" P/ACUEDUCTO</v>
          </cell>
          <cell r="C2084" t="str">
            <v>Actividad</v>
          </cell>
          <cell r="D2084" t="str">
            <v>ML</v>
          </cell>
          <cell r="E2084">
            <v>111461</v>
          </cell>
        </row>
        <row r="2085">
          <cell r="A2085" t="str">
            <v>025.023</v>
          </cell>
          <cell r="B2085" t="str">
            <v>TRANSPORTE E INSTALACION TUBERÍA PVC TIPO BIAXIAL PR 200 DE 6" P/ACUEDUCTO</v>
          </cell>
          <cell r="C2085" t="str">
            <v>Actividad</v>
          </cell>
          <cell r="D2085" t="str">
            <v>ML</v>
          </cell>
          <cell r="E2085">
            <v>25230</v>
          </cell>
        </row>
        <row r="2086">
          <cell r="A2086" t="str">
            <v>025.024</v>
          </cell>
          <cell r="B2086" t="str">
            <v>SUMINISTRO, TRANSPORTE E INSTALACION TUBERÍA PVC TIPO BIAXIAL PR 200 DE 8" P/ACUEDUCTO</v>
          </cell>
          <cell r="C2086" t="str">
            <v>Actividad</v>
          </cell>
          <cell r="D2086" t="str">
            <v>ML</v>
          </cell>
          <cell r="E2086">
            <v>186044</v>
          </cell>
        </row>
        <row r="2087">
          <cell r="A2087" t="str">
            <v>025.025</v>
          </cell>
          <cell r="B2087" t="str">
            <v>TRANSPORTE E INSTALACION TUBERÍA PVC TIPO BIAXIAL PR 200 DE 8" P/ACUEDUCTO</v>
          </cell>
          <cell r="C2087" t="str">
            <v>Actividad</v>
          </cell>
          <cell r="D2087" t="str">
            <v>ML</v>
          </cell>
          <cell r="E2087">
            <v>38775</v>
          </cell>
        </row>
        <row r="2088">
          <cell r="A2088" t="str">
            <v>025.026</v>
          </cell>
          <cell r="B2088" t="str">
            <v>SUMINISTRO, TRANSPORTE E INSTALACION TUBERÍA PVC TIPO BIAXIAL PR 200 DE 10" P/ACUEDUCTO</v>
          </cell>
          <cell r="C2088" t="str">
            <v>Actividad</v>
          </cell>
          <cell r="D2088" t="str">
            <v>ML</v>
          </cell>
          <cell r="E2088">
            <v>270907</v>
          </cell>
        </row>
        <row r="2089">
          <cell r="A2089" t="str">
            <v>025.027</v>
          </cell>
          <cell r="B2089" t="str">
            <v>TRANSPORTE E INSTALACION TUBERÍA PVC TIPO BIAXIAL PR 200 DE 10" P/ACUEDUCTO</v>
          </cell>
          <cell r="C2089" t="str">
            <v>Actividad</v>
          </cell>
          <cell r="D2089" t="str">
            <v>ML</v>
          </cell>
          <cell r="E2089">
            <v>39791</v>
          </cell>
        </row>
        <row r="2090">
          <cell r="A2090" t="str">
            <v>025.028</v>
          </cell>
          <cell r="B2090" t="str">
            <v>SUMINISTRO, TRANSPORTE E INSTALACION TUBERÍA PVC TIPO BIAXIAL PR 200 DE 12" P/ACUEDUCTO</v>
          </cell>
          <cell r="C2090" t="str">
            <v>Actividad</v>
          </cell>
          <cell r="D2090" t="str">
            <v>ML</v>
          </cell>
          <cell r="E2090">
            <v>362227</v>
          </cell>
        </row>
        <row r="2091">
          <cell r="A2091" t="str">
            <v>025.029</v>
          </cell>
          <cell r="B2091" t="str">
            <v>TRANSPORTE E INSTALACION TUBERÍA PVC TIPO BIAXIAL PR 200 DE 12" P/ACUEDUCTO</v>
          </cell>
          <cell r="C2091" t="str">
            <v>Actividad</v>
          </cell>
          <cell r="D2091" t="str">
            <v>ML</v>
          </cell>
          <cell r="E2091">
            <v>39791</v>
          </cell>
        </row>
        <row r="2092">
          <cell r="A2092" t="str">
            <v>025.030</v>
          </cell>
          <cell r="B2092" t="str">
            <v xml:space="preserve">SUMINISTRO, TRANSPORTE E INSTALACION TUBERÍA PF + UAD DE 3/4" PARA ACOMETIDA DE ACUEDUCTO                                      </v>
          </cell>
          <cell r="C2092" t="str">
            <v>Actividad</v>
          </cell>
          <cell r="D2092" t="str">
            <v>ML</v>
          </cell>
          <cell r="E2092">
            <v>6111</v>
          </cell>
        </row>
        <row r="2093">
          <cell r="A2093" t="str">
            <v>025.031</v>
          </cell>
          <cell r="B2093" t="str">
            <v xml:space="preserve">SUMINISTRO, TRANSPORTE E INSTALACION TUBERÍA PF + UAD DE 1/2" PARA ACOMETIDA DE ACUEDUCTO             </v>
          </cell>
          <cell r="C2093" t="str">
            <v>Actividad</v>
          </cell>
          <cell r="D2093" t="str">
            <v>ML</v>
          </cell>
          <cell r="E2093">
            <v>5875</v>
          </cell>
        </row>
        <row r="2094">
          <cell r="A2094" t="str">
            <v>025.032</v>
          </cell>
          <cell r="B2094" t="str">
            <v>SUMINISTRO, TRANSPORTE E INSTALACION EMPALME PVC DE 6" X 1/2" PARA ACOMETIDA DE ACUEDUCTO</v>
          </cell>
          <cell r="C2094" t="str">
            <v>Actividad</v>
          </cell>
          <cell r="D2094" t="str">
            <v>UND</v>
          </cell>
          <cell r="E2094">
            <v>69226</v>
          </cell>
        </row>
        <row r="2095">
          <cell r="A2095" t="str">
            <v>025.033</v>
          </cell>
          <cell r="B2095" t="str">
            <v>SUMINISTRO, TRANSPORTE E INSTALACION EMPALME PVC DE 4" X 1/2" PARA ACOMETIDA DE ACUEDUCTO</v>
          </cell>
          <cell r="C2095" t="str">
            <v>Actividad</v>
          </cell>
          <cell r="D2095" t="str">
            <v>UND</v>
          </cell>
          <cell r="E2095">
            <v>64205</v>
          </cell>
        </row>
        <row r="2096">
          <cell r="A2096" t="str">
            <v>025.034</v>
          </cell>
          <cell r="B2096" t="str">
            <v>SUMINISTRO, TRANSPORTE E INSTALACION EMPALME PVC DE 3" X 1/2" PARA ACOMETIDA DE ACUEDUCTO</v>
          </cell>
          <cell r="C2096" t="str">
            <v>Actividad</v>
          </cell>
          <cell r="D2096" t="str">
            <v>UND</v>
          </cell>
          <cell r="E2096">
            <v>61700</v>
          </cell>
        </row>
        <row r="2097">
          <cell r="A2097" t="str">
            <v>025.035</v>
          </cell>
          <cell r="B2097" t="str">
            <v>SUMINISTRO, TRANSPORTE E INSTALACION EMPALME PVC DE 2" X 1/2" PARA ACOMETIDA DE ACUEDUCTO</v>
          </cell>
          <cell r="C2097" t="str">
            <v>Actividad</v>
          </cell>
          <cell r="D2097" t="str">
            <v>UND</v>
          </cell>
          <cell r="E2097">
            <v>54835</v>
          </cell>
        </row>
        <row r="2098">
          <cell r="A2098" t="str">
            <v>025.036</v>
          </cell>
          <cell r="B2098" t="str">
            <v>SUMINISTRO, TRANSPORTE E INSTALACION EMPALME ACERO INOX 6"X1/2" PARA ACOMETIDA DE ACUEDUCTO NO INCLUYE REGISTRO DE INCORPORACION 1/2" NI VALVULA DE CONTROL 1/2"</v>
          </cell>
          <cell r="C2098" t="str">
            <v>Actividad</v>
          </cell>
          <cell r="D2098" t="str">
            <v>UND</v>
          </cell>
          <cell r="E2098">
            <v>332713</v>
          </cell>
        </row>
        <row r="2099">
          <cell r="A2099" t="str">
            <v>025.037</v>
          </cell>
          <cell r="B2099" t="str">
            <v>SUMINISTRO, TRANSPORTE E INSTALACION EMPALME ACERO INOX  8"X 1/2" PARA ACOMETIDA DE ACUEDUCTO. NO INCLUYE REGISTRO DE INCORPORACION 1/2" NI VALVULA DE CONTROL 1/2"</v>
          </cell>
          <cell r="C2099" t="str">
            <v>Actividad</v>
          </cell>
          <cell r="D2099" t="str">
            <v>UND</v>
          </cell>
          <cell r="E2099">
            <v>358574</v>
          </cell>
        </row>
        <row r="2100">
          <cell r="A2100" t="str">
            <v>025.038</v>
          </cell>
          <cell r="B2100" t="str">
            <v>SUMINISTRO, TRANSPORTE E INSTALACION TUBERÍA POLIETILE PE 100/PN 10 DE 355 MM PARA ACUEDUCTO</v>
          </cell>
          <cell r="C2100" t="str">
            <v>Actividad</v>
          </cell>
          <cell r="D2100" t="str">
            <v>ML</v>
          </cell>
          <cell r="E2100">
            <v>434957</v>
          </cell>
        </row>
        <row r="2101">
          <cell r="A2101" t="str">
            <v>025.039</v>
          </cell>
          <cell r="B2101" t="str">
            <v>SUMINISTRO, TRANSPORTE E INSTALACION TUBERÍA POLIETILE PE 100/PN 12,5 DE 355 MM PARA ACUEDUCTO</v>
          </cell>
          <cell r="C2101" t="str">
            <v>Actividad</v>
          </cell>
          <cell r="D2101" t="str">
            <v>ML</v>
          </cell>
          <cell r="E2101">
            <v>541026</v>
          </cell>
        </row>
        <row r="2102">
          <cell r="A2102" t="str">
            <v>025.040</v>
          </cell>
          <cell r="B2102" t="str">
            <v>SUMINISTRO, TRANSPORTE E INSTALACION TUBERÍA POLIETILE PE 100/PN 16 DE 355 MM PARA ACUEDUCTO</v>
          </cell>
          <cell r="C2102" t="str">
            <v>Actividad</v>
          </cell>
          <cell r="D2102" t="str">
            <v>ML</v>
          </cell>
          <cell r="E2102">
            <v>639649</v>
          </cell>
        </row>
        <row r="2103">
          <cell r="A2103" t="str">
            <v>025.041</v>
          </cell>
          <cell r="B2103" t="str">
            <v>TRANSPORTE E INSTALACION TUBERÍA POLIETILE PE 100/PN 16 DE 355 MM PARA ACUEDUCTO</v>
          </cell>
          <cell r="C2103" t="str">
            <v>Actividad</v>
          </cell>
          <cell r="D2103" t="str">
            <v>ML</v>
          </cell>
          <cell r="E2103">
            <v>43146</v>
          </cell>
        </row>
        <row r="2104">
          <cell r="A2104" t="str">
            <v>025.042</v>
          </cell>
          <cell r="B2104" t="str">
            <v>SUMINISTRO, TRANSPORTE E INSTALACION TUBERÍA POLIETILE PE 100/PN 10 DE 315 MM PARA ACUEDUCTO</v>
          </cell>
          <cell r="C2104" t="str">
            <v>Actividad</v>
          </cell>
          <cell r="D2104" t="str">
            <v>ML</v>
          </cell>
          <cell r="E2104">
            <v>278376</v>
          </cell>
        </row>
        <row r="2105">
          <cell r="A2105" t="str">
            <v>025.043</v>
          </cell>
          <cell r="B2105" t="str">
            <v>SUMINISTRO, TRANSPORTE E INSTALACION TUBERÍA POLIETILE PE 100/PN 12,5 DE 315 MM PARA ACUEDUCTO</v>
          </cell>
          <cell r="C2105" t="str">
            <v>Actividad</v>
          </cell>
          <cell r="D2105" t="str">
            <v>ML</v>
          </cell>
          <cell r="E2105">
            <v>435406</v>
          </cell>
        </row>
        <row r="2106">
          <cell r="A2106" t="str">
            <v>025.044</v>
          </cell>
          <cell r="B2106" t="str">
            <v>SUMINISTRO, TRANSPORTE E INSTALACION TUBERÍA POLIETILE PE 100/PN 16 DE 315 MM PARA ACUEDUCTO</v>
          </cell>
          <cell r="C2106" t="str">
            <v>Actividad</v>
          </cell>
          <cell r="D2106" t="str">
            <v>ML</v>
          </cell>
          <cell r="E2106">
            <v>512823</v>
          </cell>
        </row>
        <row r="2107">
          <cell r="A2107" t="str">
            <v>025.045</v>
          </cell>
          <cell r="B2107" t="str">
            <v>TRANSPORTE E INSTALACION TUBERÍA POLIETILE PE 100/PN 16 DE 315 MM PARA ACUEDUCTO</v>
          </cell>
          <cell r="C2107" t="str">
            <v>Actividad</v>
          </cell>
          <cell r="D2107" t="str">
            <v>ML</v>
          </cell>
          <cell r="E2107">
            <v>43363</v>
          </cell>
        </row>
        <row r="2108">
          <cell r="A2108" t="str">
            <v>025.046</v>
          </cell>
          <cell r="B2108" t="str">
            <v>SUMINISTRO, TRANSPORTE E INSTALACION TUBERÍA POLIETILE PE 100/PN 10 DE 250 MM PARA ACUEDUCTO</v>
          </cell>
          <cell r="C2108" t="str">
            <v>Actividad</v>
          </cell>
          <cell r="D2108" t="str">
            <v>ML</v>
          </cell>
          <cell r="E2108">
            <v>228151</v>
          </cell>
        </row>
        <row r="2109">
          <cell r="A2109" t="str">
            <v>025.047</v>
          </cell>
          <cell r="B2109" t="str">
            <v>SUMINISTRO, TRANSPORTE E INSTALACION TUBERÍA POLIETILE PE 100/PN 12,5 DE 250 MM PARA ACUEDUCTO</v>
          </cell>
          <cell r="C2109" t="str">
            <v>Actividad</v>
          </cell>
          <cell r="D2109" t="str">
            <v>ML</v>
          </cell>
          <cell r="E2109">
            <v>274674</v>
          </cell>
        </row>
        <row r="2110">
          <cell r="A2110" t="str">
            <v>025.048</v>
          </cell>
          <cell r="B2110" t="str">
            <v>SUMINISTRO, TRANSPORTE E INSTALACION TUBERÍA POLIETILE PE 100/PN 16 DE 250 MM PARA ACUEDUCTO</v>
          </cell>
          <cell r="C2110" t="str">
            <v>Actividad</v>
          </cell>
          <cell r="D2110" t="str">
            <v>ML</v>
          </cell>
          <cell r="E2110">
            <v>322413</v>
          </cell>
        </row>
        <row r="2111">
          <cell r="A2111" t="str">
            <v>025.049</v>
          </cell>
          <cell r="B2111" t="str">
            <v>TRANSPORTE E INSTALACION TUBERÍA POLIETILE PE 100/PN 16 DE 250 MM PARA ACUEDUCTO</v>
          </cell>
          <cell r="C2111" t="str">
            <v>Actividad</v>
          </cell>
          <cell r="D2111" t="str">
            <v>ML</v>
          </cell>
          <cell r="E2111">
            <v>34177</v>
          </cell>
        </row>
        <row r="2112">
          <cell r="A2112" t="str">
            <v>025.050</v>
          </cell>
          <cell r="B2112" t="str">
            <v>SUMINISTRO, TRANSPORTE E INSTALACION TUBERÍA POLIETILE PE 100/PN 10 DE 200 MM PARA ACUEDUCTO</v>
          </cell>
          <cell r="C2112" t="str">
            <v>Actividad</v>
          </cell>
          <cell r="D2112" t="str">
            <v>ML</v>
          </cell>
          <cell r="E2112">
            <v>152990</v>
          </cell>
        </row>
        <row r="2113">
          <cell r="A2113" t="str">
            <v>025.051</v>
          </cell>
          <cell r="B2113" t="str">
            <v>SUMINISTRO, TRANSPORTE E INSTALACION TUBERÍA POLIETILE PE 100/PN 12,5 DE 200 MM PARA ACUEDUCTO</v>
          </cell>
          <cell r="C2113" t="str">
            <v>Actividad</v>
          </cell>
          <cell r="D2113" t="str">
            <v>ML</v>
          </cell>
          <cell r="E2113">
            <v>181983</v>
          </cell>
        </row>
        <row r="2114">
          <cell r="A2114" t="str">
            <v>025.052</v>
          </cell>
          <cell r="B2114" t="str">
            <v>SUMINISTRO, TRANSPORTE E INSTALACION TUBERÍA POLIETILE PE 100/PN 16 DE 200 MM PARA ACUEDUCTO</v>
          </cell>
          <cell r="C2114" t="str">
            <v>Actividad</v>
          </cell>
          <cell r="D2114" t="str">
            <v>ML</v>
          </cell>
          <cell r="E2114">
            <v>213084</v>
          </cell>
        </row>
        <row r="2115">
          <cell r="A2115" t="str">
            <v>025.053</v>
          </cell>
          <cell r="B2115" t="str">
            <v>TRANSPORTE E INSTALACION TUBERÍA POLIETILE PE 100/PN 16 DE 200 MM PARA ACUEDUCTO</v>
          </cell>
          <cell r="C2115" t="str">
            <v>Actividad</v>
          </cell>
          <cell r="D2115" t="str">
            <v>ML</v>
          </cell>
          <cell r="E2115">
            <v>29165</v>
          </cell>
        </row>
        <row r="2116">
          <cell r="A2116" t="str">
            <v>025.054</v>
          </cell>
          <cell r="B2116" t="str">
            <v>SUMINISTRO, TRANSPORTE E INSTALACION TUBERÍA POLIETILE PE 100/PN 10 DE 160 MM PARA ACUEDUCTO</v>
          </cell>
          <cell r="C2116" t="str">
            <v>Actividad</v>
          </cell>
          <cell r="D2116" t="str">
            <v>ML</v>
          </cell>
          <cell r="E2116">
            <v>96803</v>
          </cell>
        </row>
        <row r="2117">
          <cell r="A2117" t="str">
            <v>025.055</v>
          </cell>
          <cell r="B2117" t="str">
            <v>SUMINISTRO, TRANSPORTE E INSTALACION TUBERÍA POLIETILE PE 100/PN 12,5 DE 160 MM PARA ACUEDUCTO</v>
          </cell>
          <cell r="C2117" t="str">
            <v>Actividad</v>
          </cell>
          <cell r="D2117" t="str">
            <v>ML</v>
          </cell>
          <cell r="E2117">
            <v>115830</v>
          </cell>
        </row>
        <row r="2118">
          <cell r="A2118" t="str">
            <v>025.056</v>
          </cell>
          <cell r="B2118" t="str">
            <v>SUMINISTRO, TRANSPORTE E INSTALACION TUBERÍA POLIETILE PE 100/PN 16 DE 160 MM PARA ACUEDUCTO</v>
          </cell>
          <cell r="C2118" t="str">
            <v>Actividad</v>
          </cell>
          <cell r="D2118" t="str">
            <v>ML</v>
          </cell>
          <cell r="E2118">
            <v>135710</v>
          </cell>
        </row>
        <row r="2119">
          <cell r="A2119" t="str">
            <v>025.057</v>
          </cell>
          <cell r="B2119" t="str">
            <v>TRANSPORTE E INSTALACION TUBERÍA POLIETILE PE 100/PN 16 DE 160 MM PARA ACUEDUCTO</v>
          </cell>
          <cell r="C2119" t="str">
            <v>Actividad</v>
          </cell>
          <cell r="D2119" t="str">
            <v>ML</v>
          </cell>
          <cell r="E2119">
            <v>18360</v>
          </cell>
        </row>
        <row r="2120">
          <cell r="A2120" t="str">
            <v>025.058</v>
          </cell>
          <cell r="B2120" t="str">
            <v>SUMINISTRO, TRANSPORTE E INSTALACION TUBERÍA POLIETILE PE 100/PN 10 DE 110 MM  PARA ACUEDUCTO</v>
          </cell>
          <cell r="C2120" t="str">
            <v>Actividad</v>
          </cell>
          <cell r="D2120" t="str">
            <v>ML</v>
          </cell>
          <cell r="E2120">
            <v>59023</v>
          </cell>
        </row>
        <row r="2121">
          <cell r="A2121" t="str">
            <v>025.059</v>
          </cell>
          <cell r="B2121" t="str">
            <v>SUMINISTRO, TRANSPORTE E INSTALACION TUBERÍA POLIETILE PE 100/PN 12,5 DE 110 MM  PARA ACUEDUCTO</v>
          </cell>
          <cell r="C2121" t="str">
            <v>Actividad</v>
          </cell>
          <cell r="D2121" t="str">
            <v>ML</v>
          </cell>
          <cell r="E2121">
            <v>71453</v>
          </cell>
        </row>
        <row r="2122">
          <cell r="A2122" t="str">
            <v>025.060</v>
          </cell>
          <cell r="B2122" t="str">
            <v>SUMINISTRO, TRANSPORTE E INSTALACION TUBERÍA POLIETILE PE 100/PN 16 DE 110 MM  PARA ACUEDUCTO</v>
          </cell>
          <cell r="C2122" t="str">
            <v>Actividad</v>
          </cell>
          <cell r="D2122" t="str">
            <v>ML</v>
          </cell>
          <cell r="E2122">
            <v>70884</v>
          </cell>
        </row>
        <row r="2123">
          <cell r="A2123" t="str">
            <v>025.061</v>
          </cell>
          <cell r="B2123" t="str">
            <v>TRANSPORTE E INSTALACION TUBERÍA POLIETILE PE 100/PN 16 DE 110 MM  PARA ACUEDUCTO</v>
          </cell>
          <cell r="C2123" t="str">
            <v>Actividad</v>
          </cell>
          <cell r="D2123" t="str">
            <v>ML</v>
          </cell>
          <cell r="E2123">
            <v>16557</v>
          </cell>
        </row>
        <row r="2124">
          <cell r="A2124" t="str">
            <v>025.062</v>
          </cell>
          <cell r="B2124" t="str">
            <v>SUMINISTRO, TRANSPORTE E INSTALACION TUBERÍA POLIETILENO PE 100/PN 10 DE 90  MM   PARA ACUEDUCTO</v>
          </cell>
          <cell r="C2124" t="str">
            <v>Actividad</v>
          </cell>
          <cell r="D2124" t="str">
            <v>ML</v>
          </cell>
          <cell r="E2124">
            <v>43750</v>
          </cell>
        </row>
        <row r="2125">
          <cell r="A2125" t="str">
            <v>025.063</v>
          </cell>
          <cell r="B2125" t="str">
            <v>SUMINISTRO, TRANSPORTE E INSTALACION TUBERÍA POLIETILENO PE 100/PN 12,50 DE 90  MM   PARA ACUEDUCTO</v>
          </cell>
          <cell r="C2125" t="str">
            <v>Actividad</v>
          </cell>
          <cell r="D2125" t="str">
            <v>ML</v>
          </cell>
          <cell r="E2125">
            <v>47328</v>
          </cell>
        </row>
        <row r="2126">
          <cell r="A2126" t="str">
            <v>025.064</v>
          </cell>
          <cell r="B2126" t="str">
            <v>SUMINISTRO, TRANSPORTE E INSTALACION TUBERÍA POLIETILENO PE 100/PN 16 DE 90  MM   PARA ACUEDUCTO</v>
          </cell>
          <cell r="C2126" t="str">
            <v>Actividad</v>
          </cell>
          <cell r="D2126" t="str">
            <v>ML</v>
          </cell>
          <cell r="E2126">
            <v>53302</v>
          </cell>
        </row>
        <row r="2127">
          <cell r="A2127" t="str">
            <v>025.065</v>
          </cell>
          <cell r="B2127" t="str">
            <v>TRANSPORTE E INSTALACION TUBERÍA POLIETILENO PE 100/PN 16 DE 90  MM   PARA ACUEDUCTO</v>
          </cell>
          <cell r="C2127" t="str">
            <v>Actividad</v>
          </cell>
          <cell r="D2127" t="str">
            <v>ML</v>
          </cell>
          <cell r="E2127">
            <v>18044</v>
          </cell>
        </row>
        <row r="2128">
          <cell r="A2128" t="str">
            <v>025.066</v>
          </cell>
          <cell r="B2128" t="str">
            <v>SUMINISTRO, TRANSPORTE E INSTALACION TUBERÍA POLIETILENO PE 100/ PN 10 DE 75 MM  PARA ACUEDUCTO</v>
          </cell>
          <cell r="C2128" t="str">
            <v>Actividad</v>
          </cell>
          <cell r="D2128" t="str">
            <v>ML</v>
          </cell>
          <cell r="E2128">
            <v>35399</v>
          </cell>
        </row>
        <row r="2129">
          <cell r="A2129" t="str">
            <v>025.067</v>
          </cell>
          <cell r="B2129" t="str">
            <v>SUMINISTRO, TRANSPORTE E INSTALACION TUBERÍA POLIETILENO PE 100/ PN 12,50 DE 75 MM  PARA ACUEDUCTO</v>
          </cell>
          <cell r="C2129" t="str">
            <v>Actividad</v>
          </cell>
          <cell r="D2129" t="str">
            <v>ML</v>
          </cell>
          <cell r="E2129">
            <v>38694</v>
          </cell>
        </row>
        <row r="2130">
          <cell r="A2130" t="str">
            <v>025.068</v>
          </cell>
          <cell r="B2130" t="str">
            <v>SUMINISTRO, TRANSPORTE E INSTALACION TUBERÍA POLIETILENO PE 100/ PN 16 DE 75 MM  PARA ACUEDUCTO</v>
          </cell>
          <cell r="C2130" t="str">
            <v>Actividad</v>
          </cell>
          <cell r="D2130" t="str">
            <v>ML</v>
          </cell>
          <cell r="E2130">
            <v>38856</v>
          </cell>
        </row>
        <row r="2131">
          <cell r="A2131" t="str">
            <v>025.069</v>
          </cell>
          <cell r="B2131" t="str">
            <v>TRANSPORTE E INSTALACION TUBERÍA POLIETILENO PE 100/ PN 16 DE 75 MM  PARA ACUEDUCTO</v>
          </cell>
          <cell r="C2131" t="str">
            <v>Actividad</v>
          </cell>
          <cell r="D2131" t="str">
            <v>ML</v>
          </cell>
          <cell r="E2131">
            <v>14578</v>
          </cell>
        </row>
        <row r="2132">
          <cell r="A2132" t="str">
            <v>025.070</v>
          </cell>
          <cell r="B2132" t="str">
            <v>SUMINISTRO, TRANSPORTE E INSTALACION TUBERÍA POLIETILENO PE 100 /PN 10 DE 63 MM   PARA ACUEDUCTO</v>
          </cell>
          <cell r="C2132" t="str">
            <v>Actividad</v>
          </cell>
          <cell r="D2132" t="str">
            <v>ML</v>
          </cell>
          <cell r="E2132">
            <v>33419</v>
          </cell>
        </row>
        <row r="2133">
          <cell r="A2133" t="str">
            <v>025.071</v>
          </cell>
          <cell r="B2133" t="str">
            <v>SUMINISTRO, TRANSPORTE E INSTALACION TUBERÍA POLIETILENO PE 100 /PN 12,50 DE 63 MM   PARA ACUEDUCTO</v>
          </cell>
          <cell r="C2133" t="str">
            <v>Actividad</v>
          </cell>
          <cell r="D2133" t="str">
            <v>ML</v>
          </cell>
          <cell r="E2133">
            <v>33417</v>
          </cell>
        </row>
        <row r="2134">
          <cell r="A2134" t="str">
            <v>025.072</v>
          </cell>
          <cell r="B2134" t="str">
            <v>SUMINISTRO, TRANSPORTE E INSTALACION TUBERÍA POLIETILENO PE 100 /PN 16 DE 63 MM   PARA ACUEDUCTO</v>
          </cell>
          <cell r="C2134" t="str">
            <v>Actividad</v>
          </cell>
          <cell r="D2134" t="str">
            <v>ML</v>
          </cell>
          <cell r="E2134">
            <v>36487</v>
          </cell>
        </row>
        <row r="2135">
          <cell r="A2135" t="str">
            <v>025.073</v>
          </cell>
          <cell r="B2135" t="str">
            <v>TRANSPORTE E INSTALACION TUBERÍA POLIETILENO PE 100 /PN 16 DE 63 MM   PARA ACUEDUCTO</v>
          </cell>
          <cell r="C2135" t="str">
            <v>Actividad</v>
          </cell>
          <cell r="D2135" t="str">
            <v>ML</v>
          </cell>
          <cell r="E2135">
            <v>11875</v>
          </cell>
        </row>
        <row r="2136">
          <cell r="A2136" t="str">
            <v>025.074</v>
          </cell>
          <cell r="B2136" t="str">
            <v>SUMINISTRO, TRANSPORTE E INSTALACION TUBERÍA POLIETILENO PE 100 /PN 10 DE 50 MM   PARA ACUEDUCTO</v>
          </cell>
          <cell r="C2136" t="str">
            <v>Actividad</v>
          </cell>
          <cell r="D2136" t="str">
            <v>ML</v>
          </cell>
          <cell r="E2136">
            <v>25638</v>
          </cell>
        </row>
        <row r="2137">
          <cell r="A2137" t="str">
            <v>025.075</v>
          </cell>
          <cell r="B2137" t="str">
            <v>SUMINISTRO, TRANSPORTE E INSTALACION TUBERÍA POLIETILENO PE 100 /PN 12,5 DE 50 MM   PARA ACUEDUCTO</v>
          </cell>
          <cell r="C2137" t="str">
            <v>Actividad</v>
          </cell>
          <cell r="D2137" t="str">
            <v>ML</v>
          </cell>
          <cell r="E2137">
            <v>27326</v>
          </cell>
        </row>
        <row r="2138">
          <cell r="A2138" t="str">
            <v>025.076</v>
          </cell>
          <cell r="B2138" t="str">
            <v>SUMINISTRO, TRANSPORTE E INSTALACION TUBERÍA POLIETILENO PE 100 /PN 16 DE 50 MM   PARA ACUEDUCTO</v>
          </cell>
          <cell r="C2138" t="str">
            <v>Actividad</v>
          </cell>
          <cell r="D2138" t="str">
            <v>ML</v>
          </cell>
          <cell r="E2138">
            <v>29588</v>
          </cell>
        </row>
        <row r="2139">
          <cell r="A2139" t="str">
            <v>025.077</v>
          </cell>
          <cell r="B2139" t="str">
            <v>SUMINISTRO, TRANSPORTE E INSTALACION TUBERÍA POLIETILENO PE 80/PN 16  RDE 9 DE 32 MM  PARA ACUEDUCTO</v>
          </cell>
          <cell r="C2139" t="str">
            <v>Actividad</v>
          </cell>
          <cell r="D2139" t="str">
            <v>ML</v>
          </cell>
          <cell r="E2139">
            <v>19473</v>
          </cell>
        </row>
        <row r="2140">
          <cell r="A2140" t="str">
            <v>025.078</v>
          </cell>
          <cell r="B2140" t="str">
            <v>SUMINISTRO, TRANSPORTE E INSTALACION TUBERÍA POLIETILENO PE 80/PN 16  RDE 9 DE 20 MM  PARA ACUEDUCTO</v>
          </cell>
          <cell r="C2140" t="str">
            <v>Actividad</v>
          </cell>
          <cell r="D2140" t="str">
            <v>ML</v>
          </cell>
          <cell r="E2140">
            <v>5933</v>
          </cell>
        </row>
        <row r="2141">
          <cell r="A2141" t="str">
            <v>025.079</v>
          </cell>
          <cell r="B2141" t="str">
            <v xml:space="preserve">SUMINISTRO, TRANSPORTE E INSTALACION EMPALME ACOMETIDA EN POLIETILENO 20 M.M. </v>
          </cell>
          <cell r="C2141" t="str">
            <v>Actividad</v>
          </cell>
          <cell r="D2141" t="str">
            <v>UND</v>
          </cell>
          <cell r="E2141">
            <v>122929</v>
          </cell>
        </row>
        <row r="2142">
          <cell r="A2142" t="str">
            <v>025.080</v>
          </cell>
          <cell r="B2142" t="str">
            <v xml:space="preserve">SUMINISTRO, TRANSPORTE E INSTALACION EMPALME ACOMETIDA EN POLIETILENO 32 M.M. </v>
          </cell>
          <cell r="C2142" t="str">
            <v>Actividad</v>
          </cell>
          <cell r="D2142" t="str">
            <v>UND</v>
          </cell>
          <cell r="E2142">
            <v>123143</v>
          </cell>
        </row>
        <row r="2143">
          <cell r="A2143" t="str">
            <v>025.081</v>
          </cell>
          <cell r="B2143" t="str">
            <v xml:space="preserve">SUMINISTRO, TRANSPORTE E INSTALACION  REGISTRO DE INCORPORACIÓN DE 1/2" PARA ACUEDUCTO                                       </v>
          </cell>
          <cell r="C2143" t="str">
            <v>Actividad</v>
          </cell>
          <cell r="D2143" t="str">
            <v>UND</v>
          </cell>
          <cell r="E2143">
            <v>45346</v>
          </cell>
        </row>
        <row r="2144">
          <cell r="A2144" t="str">
            <v>025.082</v>
          </cell>
          <cell r="B2144" t="str">
            <v xml:space="preserve">SUMINISTRO, TRANSPORTE E INSTALACION  REGISTRO TIPO RED WHITE 3" </v>
          </cell>
          <cell r="C2144" t="str">
            <v>Actividad</v>
          </cell>
          <cell r="D2144" t="str">
            <v>UND</v>
          </cell>
          <cell r="E2144">
            <v>608630</v>
          </cell>
        </row>
        <row r="2145">
          <cell r="A2145" t="str">
            <v>025.083</v>
          </cell>
          <cell r="B2145" t="str">
            <v xml:space="preserve">SUMINISTRO, TRANSPORTE E INSTALACION  REGISTRO TIPO RED WHITE 2" </v>
          </cell>
          <cell r="C2145" t="str">
            <v>Actividad</v>
          </cell>
          <cell r="D2145" t="str">
            <v>UND</v>
          </cell>
          <cell r="E2145">
            <v>250648</v>
          </cell>
        </row>
        <row r="2146">
          <cell r="A2146" t="str">
            <v>025.084</v>
          </cell>
          <cell r="B2146" t="str">
            <v xml:space="preserve">SUMINISTRO, TRANSPORTE E INSTALACION  REGISTRO TIPO RED WHITE 1.5" </v>
          </cell>
          <cell r="C2146" t="str">
            <v>Actividad</v>
          </cell>
          <cell r="D2146" t="str">
            <v>UND</v>
          </cell>
          <cell r="E2146">
            <v>155971</v>
          </cell>
        </row>
        <row r="2147">
          <cell r="A2147" t="str">
            <v>025.085</v>
          </cell>
          <cell r="B2147" t="str">
            <v xml:space="preserve">SUMINISTRO, TRANSPORTE E INSTALACION  REGISTRO TIPO RED WHITE 1" </v>
          </cell>
          <cell r="C2147" t="str">
            <v>Actividad</v>
          </cell>
          <cell r="D2147" t="str">
            <v>UND</v>
          </cell>
          <cell r="E2147">
            <v>97575</v>
          </cell>
        </row>
        <row r="2148">
          <cell r="A2148" t="str">
            <v>025.086</v>
          </cell>
          <cell r="B2148" t="str">
            <v xml:space="preserve">SUMINISTRO, TRANSPORTE E INSTALACION VÁLVULA DE COMPUERTA ELÁSTICA VÁSTAGO NO ASCENDENTE EXTREMO LISO HF DE 6" P/ACUEDUCTO </v>
          </cell>
          <cell r="C2148" t="str">
            <v>Actividad</v>
          </cell>
          <cell r="D2148" t="str">
            <v>UND</v>
          </cell>
          <cell r="E2148">
            <v>2381917</v>
          </cell>
        </row>
        <row r="2149">
          <cell r="A2149" t="str">
            <v>025.087</v>
          </cell>
          <cell r="B2149" t="str">
            <v>TRANSPORTE E INSTALACION VÁLVULA DE COMPUERTA ELÁSTICA VÁSTAGO NO ASCENDENTE EXTREMO LISO HF DE 6" P/ACUEDUCTO</v>
          </cell>
          <cell r="C2149" t="str">
            <v>Actividad</v>
          </cell>
          <cell r="D2149" t="str">
            <v>UND</v>
          </cell>
          <cell r="E2149">
            <v>197734</v>
          </cell>
        </row>
        <row r="2150">
          <cell r="A2150" t="str">
            <v>025.088</v>
          </cell>
          <cell r="B2150" t="str">
            <v xml:space="preserve">SUMINISTRO, TRANSPORTE E INSTALACION VÁLVULA DE COMPUERTA ELÁSTICA VÁSTAGO NO ASCENDENTE EXTREMO LISO HF DE 4" P/ACUEDUCTO </v>
          </cell>
          <cell r="C2150" t="str">
            <v>Actividad</v>
          </cell>
          <cell r="D2150" t="str">
            <v>UND</v>
          </cell>
          <cell r="E2150">
            <v>1231277</v>
          </cell>
        </row>
        <row r="2151">
          <cell r="A2151" t="str">
            <v>025.089</v>
          </cell>
          <cell r="B2151" t="str">
            <v>TRANSPORTE E INSTALACION VÁLVULA DE COMPUERTA ELÁSTICA VÁSTAGO NO ASCENDENTE EXTREMO LISO HF DE 4" P/ACUEDUCTO</v>
          </cell>
          <cell r="C2151" t="str">
            <v>Actividad</v>
          </cell>
          <cell r="D2151" t="str">
            <v>UND</v>
          </cell>
          <cell r="E2151">
            <v>178906</v>
          </cell>
        </row>
        <row r="2152">
          <cell r="A2152" t="str">
            <v>025.090</v>
          </cell>
          <cell r="B2152" t="str">
            <v xml:space="preserve">SUMINISTRO, TRANSPORTE E INSTALACION VÁLVULA DE COMPUERTA ELÁSTICA VÁSTAGO NO ASCENDENTE EXTREMO LISO HF DE 3" P/ACUEDUCTO </v>
          </cell>
          <cell r="C2152" t="str">
            <v>Actividad</v>
          </cell>
          <cell r="D2152" t="str">
            <v>UND</v>
          </cell>
          <cell r="E2152">
            <v>1051204</v>
          </cell>
        </row>
        <row r="2153">
          <cell r="A2153" t="str">
            <v>025.091</v>
          </cell>
          <cell r="B2153" t="str">
            <v>TRANSPORTE E INSTALACION VÁLVULA DE COMPUERTA ELÁSTICA VÁSTAGO NO ASCENDENTE EXTREMO LISO HF DE 3" P/ACUEDUCTO</v>
          </cell>
          <cell r="C2153" t="str">
            <v>Actividad</v>
          </cell>
          <cell r="D2153" t="str">
            <v>UND</v>
          </cell>
          <cell r="E2153">
            <v>177236</v>
          </cell>
        </row>
        <row r="2154">
          <cell r="A2154" t="str">
            <v>025.092</v>
          </cell>
          <cell r="B2154" t="str">
            <v xml:space="preserve">SUMINISTRO, TRANSPORTE E INSTALACION VÁLVULA DE COMPUERTA ELÁSTICA VÁSTAGO NO ASCENDENTE BRIDADA HF DE 8" P/ACUEDUCTO </v>
          </cell>
          <cell r="C2154" t="str">
            <v>Actividad</v>
          </cell>
          <cell r="D2154" t="str">
            <v>UND</v>
          </cell>
          <cell r="E2154">
            <v>3148822</v>
          </cell>
        </row>
        <row r="2155">
          <cell r="A2155" t="str">
            <v>025.093</v>
          </cell>
          <cell r="B2155" t="str">
            <v>TRANSPORTE E INSTALACION VÁLVULA DE COMPUERTA ELÁSTICA VÁSTAGO NO ASCENDENTE BRIDADA HF DE 8" P/ACUEDUCTO</v>
          </cell>
          <cell r="C2155" t="str">
            <v>Actividad</v>
          </cell>
          <cell r="D2155" t="str">
            <v>UND</v>
          </cell>
          <cell r="E2155">
            <v>231724</v>
          </cell>
        </row>
        <row r="2156">
          <cell r="A2156" t="str">
            <v>025.094</v>
          </cell>
          <cell r="B2156" t="str">
            <v xml:space="preserve">SUMINISTRO, TRANSPORTE E INSTALACION VÁLVULA DE COMPUERTA ELÁSTICA VÁSTAGO NO ASCENDENTE BRIDADA HF DE 6" P/ACUEDUCTO </v>
          </cell>
          <cell r="C2156" t="str">
            <v>Actividad</v>
          </cell>
          <cell r="D2156" t="str">
            <v>UND</v>
          </cell>
          <cell r="E2156">
            <v>2309168</v>
          </cell>
        </row>
        <row r="2157">
          <cell r="A2157" t="str">
            <v>025.095</v>
          </cell>
          <cell r="B2157" t="str">
            <v>TRANSPORTE E INSTALACION VÁLVULA DE COMPUERTA ELÁSTICA VÁSTAGO NO ASCENDENTE BRIDADA HF DE 6" P/ACUEDUCTO</v>
          </cell>
          <cell r="C2157" t="str">
            <v>Actividad</v>
          </cell>
          <cell r="D2157" t="str">
            <v>UND</v>
          </cell>
          <cell r="E2157">
            <v>204067</v>
          </cell>
        </row>
        <row r="2158">
          <cell r="A2158" t="str">
            <v>025.096</v>
          </cell>
          <cell r="B2158" t="str">
            <v xml:space="preserve">SUMINISTRO, TRANSPORTE E INSTALACION VÁLVULA DE COMPUERTA ELÁSTICA VÁSTAGO NO ASCENDENTE BRIDADA HF DE 4" P/ACUEDUCTO </v>
          </cell>
          <cell r="C2158" t="str">
            <v>Actividad</v>
          </cell>
          <cell r="D2158" t="str">
            <v>UND</v>
          </cell>
          <cell r="E2158">
            <v>1360398</v>
          </cell>
        </row>
        <row r="2159">
          <cell r="A2159" t="str">
            <v>025.097</v>
          </cell>
          <cell r="B2159" t="str">
            <v>TRANSPORTE E INSTALACION VÁLVULA DE COMPUERTA ELÁSTICA VÁSTAGO NO ASCENDENTE BRIDADA HF DE 4" P/ACUEDUCTO</v>
          </cell>
          <cell r="C2159" t="str">
            <v>Actividad</v>
          </cell>
          <cell r="D2159" t="str">
            <v>UND</v>
          </cell>
          <cell r="E2159">
            <v>181463</v>
          </cell>
        </row>
        <row r="2160">
          <cell r="A2160" t="str">
            <v>025.098</v>
          </cell>
          <cell r="B2160" t="str">
            <v xml:space="preserve">SUMINISTRO/ TRANSPORTE E INSTALACION VÁLVULA DE COMPUERTA ELÁSTICA VÁSTAGO NO ASCENDENTE BRIDADA HF DE 3" P/ACUEDUCTO </v>
          </cell>
          <cell r="C2160" t="str">
            <v>Actividad</v>
          </cell>
          <cell r="D2160" t="str">
            <v>UND</v>
          </cell>
          <cell r="E2160">
            <v>1150671</v>
          </cell>
        </row>
        <row r="2161">
          <cell r="A2161" t="str">
            <v>025.099</v>
          </cell>
          <cell r="B2161" t="str">
            <v>TRANSPORTE E INSTALACION VÁLVULA DE COMPUERTA ELÁSTICA VÁSTAGO NO ASCENDENTE BRIDADA HF DE 3" P/ACUEDUCTO</v>
          </cell>
          <cell r="C2161" t="str">
            <v>Actividad</v>
          </cell>
          <cell r="D2161" t="str">
            <v>UND</v>
          </cell>
          <cell r="E2161">
            <v>179476</v>
          </cell>
        </row>
        <row r="2162">
          <cell r="A2162" t="str">
            <v>025.100</v>
          </cell>
          <cell r="B2162" t="str">
            <v xml:space="preserve">SUMINISTRO, TRANSPORTE E INSTALACION VÁLVULA DE COMPUERTA ELÁSTICA VÁSTAGO NO ASCENDENTE BRIDADA HF DE 2" P/ACUEDUCTO </v>
          </cell>
          <cell r="C2162" t="str">
            <v>Actividad</v>
          </cell>
          <cell r="D2162" t="str">
            <v>UND</v>
          </cell>
          <cell r="E2162">
            <v>867824</v>
          </cell>
        </row>
        <row r="2163">
          <cell r="A2163" t="str">
            <v>025.101</v>
          </cell>
          <cell r="B2163" t="str">
            <v>TRANSPORTE E INSTALACION VÁLVULA DE COMPUERTA ELÁSTICA VÁSTAGO NO ASCENDENTE BRIDADA HF DE 2" P/ACUEDUCTO</v>
          </cell>
          <cell r="C2163" t="str">
            <v>Actividad</v>
          </cell>
          <cell r="D2163" t="str">
            <v>UND</v>
          </cell>
          <cell r="E2163">
            <v>149737</v>
          </cell>
        </row>
        <row r="2164">
          <cell r="A2164" t="str">
            <v>025.102</v>
          </cell>
          <cell r="B2164" t="str">
            <v>SUMINISTRO/ TRANSPORTE E INSTALACION HIDRANTE BRIDADO HF DE 4" TIPO TRÁFICO P/ACUEDUCTO</v>
          </cell>
          <cell r="C2164" t="str">
            <v>Actividad</v>
          </cell>
          <cell r="D2164" t="str">
            <v>UND</v>
          </cell>
          <cell r="E2164">
            <v>4720570</v>
          </cell>
        </row>
        <row r="2165">
          <cell r="A2165" t="str">
            <v>025.103</v>
          </cell>
          <cell r="B2165" t="str">
            <v>TRANSPORTE E INSTALACION HIDRANTE BRIDADO HF DE 4" TIPO TRÁFICO P/ACUEDUCTO</v>
          </cell>
          <cell r="C2165" t="str">
            <v>Actividad</v>
          </cell>
          <cell r="D2165" t="str">
            <v>UND</v>
          </cell>
          <cell r="E2165">
            <v>190454</v>
          </cell>
        </row>
        <row r="2166">
          <cell r="A2166" t="str">
            <v>025.104</v>
          </cell>
          <cell r="B2166" t="str">
            <v>SUMNINISTRO/TRANSPORTE E INSTALACION HIDRANTE BRIDADO HF DE 3" TIPO TRÁFICO P/ACUEDUCTO</v>
          </cell>
          <cell r="C2166" t="str">
            <v>Actividad</v>
          </cell>
          <cell r="D2166" t="str">
            <v>UND</v>
          </cell>
          <cell r="E2166">
            <v>3294601</v>
          </cell>
        </row>
        <row r="2167">
          <cell r="A2167" t="str">
            <v>025.105</v>
          </cell>
          <cell r="B2167" t="str">
            <v>TRANSPORTE E INSTALACION HIDRANTE BRIDADO HF DE 3" TIPO TRÁFICO P/ACUEDUCTO</v>
          </cell>
          <cell r="C2167" t="str">
            <v>Actividad</v>
          </cell>
          <cell r="D2167" t="str">
            <v>UND</v>
          </cell>
          <cell r="E2167">
            <v>176946</v>
          </cell>
        </row>
        <row r="2168">
          <cell r="A2168" t="str">
            <v>025.106</v>
          </cell>
          <cell r="B2168" t="str">
            <v>SUMINISTRO, TRANSPORTE E INSTALACION CAJA HF Y ALINEACIÓN MEDIDORES DE ACUEDUCTO</v>
          </cell>
          <cell r="C2168" t="str">
            <v>Actividad</v>
          </cell>
          <cell r="D2168" t="str">
            <v>UND</v>
          </cell>
          <cell r="E2168">
            <v>134378</v>
          </cell>
        </row>
        <row r="2169">
          <cell r="A2169" t="str">
            <v>025.106A</v>
          </cell>
          <cell r="B2169" t="str">
            <v>TRANSPORTE E INSTALACION CAJA HF Y ALINEACIÓN MEDIDORES DE ACUEDUCTO</v>
          </cell>
          <cell r="C2169" t="str">
            <v>Actividad</v>
          </cell>
          <cell r="D2169" t="str">
            <v>UND</v>
          </cell>
          <cell r="E2169">
            <v>32216</v>
          </cell>
        </row>
        <row r="2170">
          <cell r="A2170" t="str">
            <v>025.107</v>
          </cell>
          <cell r="B2170" t="str">
            <v xml:space="preserve">SUMINISTRO, TRANSPORTE E INSTALACION PORTAVÁLVULAS 2" A 8"  EN HD               </v>
          </cell>
          <cell r="C2170" t="str">
            <v>Actividad</v>
          </cell>
          <cell r="D2170" t="str">
            <v>UND</v>
          </cell>
          <cell r="E2170">
            <v>426295</v>
          </cell>
        </row>
        <row r="2171">
          <cell r="A2171" t="str">
            <v>025.107A</v>
          </cell>
          <cell r="B2171" t="str">
            <v xml:space="preserve">TRANSPORTE E INSTALACION PORTAVÁLVULAS 2" A 8"  EN HD               </v>
          </cell>
          <cell r="C2171" t="str">
            <v>Actividad</v>
          </cell>
          <cell r="D2171" t="str">
            <v>UND</v>
          </cell>
          <cell r="E2171">
            <v>64817</v>
          </cell>
        </row>
        <row r="2172">
          <cell r="A2172" t="str">
            <v>025.108</v>
          </cell>
          <cell r="B2172" t="str">
            <v>SUMINISTRO, TRANSPORTE E INSTALACION TUBERÍA PVC PRESIÓN RDE 21 200 PSI DE 1" P/ACUEDUCTO</v>
          </cell>
          <cell r="C2172" t="str">
            <v>Actividad</v>
          </cell>
          <cell r="D2172" t="str">
            <v>ML</v>
          </cell>
          <cell r="E2172">
            <v>22101</v>
          </cell>
        </row>
        <row r="2173">
          <cell r="A2173" t="str">
            <v>025.108A</v>
          </cell>
          <cell r="B2173" t="str">
            <v>TRANSPORTE E INSTALACION TUBERÍA PVC PRESIÓN RDE 21 200 PSI DE 1" P/ACUEDUCTO</v>
          </cell>
          <cell r="C2173" t="str">
            <v>Actividad</v>
          </cell>
          <cell r="D2173" t="str">
            <v>ML</v>
          </cell>
          <cell r="E2173">
            <v>13353</v>
          </cell>
        </row>
        <row r="2174">
          <cell r="A2174" t="str">
            <v>025.109</v>
          </cell>
          <cell r="B2174" t="str">
            <v>SUMINISTRO, TRANSPORTE E INSTALACION TUBERÍA PVC PRESIÓN RDE 21 200 PSI DE 2" P/ACUEDUCTO</v>
          </cell>
          <cell r="C2174" t="str">
            <v>Actividad</v>
          </cell>
          <cell r="D2174" t="str">
            <v>ML</v>
          </cell>
          <cell r="E2174">
            <v>35204</v>
          </cell>
        </row>
        <row r="2175">
          <cell r="A2175" t="str">
            <v>025.109A</v>
          </cell>
          <cell r="B2175" t="str">
            <v>TRANSPORTE E INSTALACION TUBERÍA PVC PRESIÓN RDE 21 200 PSI DE 2" P/ACUEDUCTO</v>
          </cell>
          <cell r="C2175" t="str">
            <v>Actividad</v>
          </cell>
          <cell r="D2175" t="str">
            <v>ML</v>
          </cell>
          <cell r="E2175">
            <v>14828</v>
          </cell>
        </row>
        <row r="2176">
          <cell r="A2176" t="str">
            <v>025.110</v>
          </cell>
          <cell r="B2176" t="str">
            <v>SUMINISTRO, TRANSPORTE E INSTALACION TUBERÍA PVC PRESIÓN RDE 21 200 PSI DE 3" P/ACUEDUCTO</v>
          </cell>
          <cell r="C2176" t="str">
            <v>Actividad</v>
          </cell>
          <cell r="D2176" t="str">
            <v>ML</v>
          </cell>
          <cell r="E2176">
            <v>63048</v>
          </cell>
        </row>
        <row r="2177">
          <cell r="A2177" t="str">
            <v>025.110A</v>
          </cell>
          <cell r="B2177" t="str">
            <v>TRANSPORTE E INSTALACION TUBERÍA PVC PRESIÓN RDE 21 200 PSI DE 3" P/ACUEDUCTO</v>
          </cell>
          <cell r="C2177" t="str">
            <v>Actividad</v>
          </cell>
          <cell r="D2177" t="str">
            <v>ML</v>
          </cell>
          <cell r="E2177">
            <v>14901</v>
          </cell>
        </row>
        <row r="2178">
          <cell r="A2178" t="str">
            <v>025.111</v>
          </cell>
          <cell r="B2178" t="str">
            <v>SUMINISTRO, TRANSPORTE E INSTALACION TUBERÍA PVC PRESIÓN RDE 21 200 PSI DE 4" P/ACUEDUCTO</v>
          </cell>
          <cell r="C2178" t="str">
            <v>Actividad</v>
          </cell>
          <cell r="D2178" t="str">
            <v>ML</v>
          </cell>
          <cell r="E2178">
            <v>96763</v>
          </cell>
        </row>
        <row r="2179">
          <cell r="A2179" t="str">
            <v>025.111A</v>
          </cell>
          <cell r="B2179" t="str">
            <v>TRANSPORTE E INSTALACION TUBERÍA PVC PRESIÓN RDE 21 200 PSI DE 4" P/ACUEDUCTO</v>
          </cell>
          <cell r="C2179" t="str">
            <v>Actividad</v>
          </cell>
          <cell r="D2179" t="str">
            <v>ML</v>
          </cell>
          <cell r="E2179">
            <v>14828</v>
          </cell>
        </row>
        <row r="2180">
          <cell r="A2180" t="str">
            <v>025.30A</v>
          </cell>
          <cell r="B2180" t="str">
            <v>TRANSPORTE E INSTALACION TUBERÍA PF + UAD DE 3/4" PARA ACOMETIDA DE ACUEDUCTO</v>
          </cell>
          <cell r="C2180" t="str">
            <v>Actividad</v>
          </cell>
          <cell r="D2180" t="str">
            <v>ML</v>
          </cell>
          <cell r="E2180">
            <v>2395</v>
          </cell>
        </row>
        <row r="2181">
          <cell r="A2181" t="str">
            <v>025.31A</v>
          </cell>
          <cell r="B2181" t="str">
            <v>TRANSPORTE E INSTALACION TUBERÍA PF + UAD DE 1/2" PARA ACOMETIDA DE ACUEDUCTO</v>
          </cell>
          <cell r="C2181" t="str">
            <v>Actividad</v>
          </cell>
          <cell r="D2181" t="str">
            <v>ML</v>
          </cell>
          <cell r="E2181">
            <v>2724</v>
          </cell>
        </row>
        <row r="2182">
          <cell r="A2182" t="str">
            <v>025.32A</v>
          </cell>
          <cell r="B2182" t="str">
            <v xml:space="preserve">TRANSPORTE E INSTALACION EMPALME PVC DE 6" X 1/2" PARA ACOMETIDA DE ACUEDUCTO </v>
          </cell>
          <cell r="C2182" t="str">
            <v>Actividad</v>
          </cell>
          <cell r="D2182" t="str">
            <v>UND</v>
          </cell>
          <cell r="E2182">
            <v>46431</v>
          </cell>
        </row>
        <row r="2183">
          <cell r="A2183" t="str">
            <v>025.33A</v>
          </cell>
          <cell r="B2183" t="str">
            <v xml:space="preserve">TRANSPORTE E INSTALACION EMPALME PVC DE 4" X 1/2" PARA ACOMETIDA DE ACUEDUCTO </v>
          </cell>
          <cell r="C2183" t="str">
            <v>Actividad</v>
          </cell>
          <cell r="D2183" t="str">
            <v>UND</v>
          </cell>
          <cell r="E2183">
            <v>46431</v>
          </cell>
        </row>
        <row r="2184">
          <cell r="A2184" t="str">
            <v>025.34A</v>
          </cell>
          <cell r="B2184" t="str">
            <v xml:space="preserve">TRANSPORTE E INSTALACION EMPALME PVC DE 3" X 1/2" PARA ACOMETIDA DE ACUEDUCTO </v>
          </cell>
          <cell r="C2184" t="str">
            <v>Actividad</v>
          </cell>
          <cell r="D2184" t="str">
            <v>UND</v>
          </cell>
          <cell r="E2184">
            <v>46522</v>
          </cell>
        </row>
        <row r="2185">
          <cell r="A2185" t="str">
            <v>025.35A</v>
          </cell>
          <cell r="B2185" t="str">
            <v xml:space="preserve">TRANSPORTE E INSTALACION EMPALME PVC DE 2" X 1/2" PARA ACOMETIDA DE ACUEDUCTO </v>
          </cell>
          <cell r="C2185" t="str">
            <v>Actividad</v>
          </cell>
          <cell r="D2185" t="str">
            <v>UND</v>
          </cell>
          <cell r="E2185">
            <v>46431</v>
          </cell>
        </row>
        <row r="2186">
          <cell r="A2186" t="str">
            <v>025.38A</v>
          </cell>
          <cell r="B2186" t="str">
            <v>TRANSPORTE E INSTALACION TUBERÍA POLIETILE PE 100/PN 10 DE 355 MM PARA ACUEDUCTO</v>
          </cell>
          <cell r="C2186" t="str">
            <v>Actividad</v>
          </cell>
          <cell r="D2186" t="str">
            <v>ML</v>
          </cell>
          <cell r="E2186">
            <v>42833</v>
          </cell>
        </row>
        <row r="2187">
          <cell r="A2187" t="str">
            <v>025.39A</v>
          </cell>
          <cell r="B2187" t="str">
            <v>TRANSPORTE E INSTALACION TUBERÍA POLIETILE PE 100/PN 12,5 DE 355 MM PARA ACUEDUCTO</v>
          </cell>
          <cell r="C2187" t="str">
            <v>Actividad</v>
          </cell>
          <cell r="D2187" t="str">
            <v>ML</v>
          </cell>
          <cell r="E2187">
            <v>43146</v>
          </cell>
        </row>
        <row r="2188">
          <cell r="A2188" t="str">
            <v>025.42A</v>
          </cell>
          <cell r="B2188" t="str">
            <v>TRANSPORTE E INSTALACION TUBERÍA POLIETILE PE 100/PN 10 DE 315 MM PARA ACUEDUCTO</v>
          </cell>
          <cell r="C2188" t="str">
            <v>Actividad</v>
          </cell>
          <cell r="D2188" t="str">
            <v>ML</v>
          </cell>
          <cell r="E2188">
            <v>43146</v>
          </cell>
        </row>
        <row r="2189">
          <cell r="A2189" t="str">
            <v>025.43A</v>
          </cell>
          <cell r="B2189" t="str">
            <v>TRANSPORTE E INSTALACION TUBERÍA POLIETILE PE 100/PN 12,5 DE 315 MM PARA ACUEDUCTO</v>
          </cell>
          <cell r="C2189" t="str">
            <v>Actividad</v>
          </cell>
          <cell r="D2189" t="str">
            <v>ML</v>
          </cell>
          <cell r="E2189">
            <v>43146</v>
          </cell>
        </row>
        <row r="2190">
          <cell r="A2190" t="str">
            <v>025.46A</v>
          </cell>
          <cell r="B2190" t="str">
            <v>TRANSPORTE E INSTALACION TUBERÍA POLIETILE PE 100/PN 10 DE 250 MM PARA ACUEDUCTO</v>
          </cell>
          <cell r="C2190" t="str">
            <v>Actividad</v>
          </cell>
          <cell r="D2190" t="str">
            <v>ML</v>
          </cell>
          <cell r="E2190">
            <v>41343</v>
          </cell>
        </row>
        <row r="2191">
          <cell r="A2191" t="str">
            <v>025.47A</v>
          </cell>
          <cell r="B2191" t="str">
            <v>TRANSPORTE E INSTALACION TUBERÍA POLIETILE PE 100/PN 12,5 DE 250 MM PARA ACUEDUCTO</v>
          </cell>
          <cell r="C2191" t="str">
            <v>Actividad</v>
          </cell>
          <cell r="D2191" t="str">
            <v>ML</v>
          </cell>
          <cell r="E2191">
            <v>34571</v>
          </cell>
        </row>
        <row r="2192">
          <cell r="A2192" t="str">
            <v>025.50A</v>
          </cell>
          <cell r="B2192" t="str">
            <v>TRANSPORTE E INSTALACION TUBERÍA POLIETILE PE 100/PN 10 DE 200 MM PARA ACUEDUCTO</v>
          </cell>
          <cell r="C2192" t="str">
            <v>Actividad</v>
          </cell>
          <cell r="D2192" t="str">
            <v>ML</v>
          </cell>
          <cell r="E2192">
            <v>35937</v>
          </cell>
        </row>
        <row r="2193">
          <cell r="A2193" t="str">
            <v>025.51A</v>
          </cell>
          <cell r="B2193" t="str">
            <v>TRANSPORTE E INSTALACION TUBERÍA POLIETILE PE 100/PN 12,5 DE 200 MM PARA ACUEDUCTO</v>
          </cell>
          <cell r="C2193" t="str">
            <v>Actividad</v>
          </cell>
          <cell r="D2193" t="str">
            <v>ML</v>
          </cell>
          <cell r="E2193">
            <v>29165</v>
          </cell>
        </row>
        <row r="2194">
          <cell r="A2194" t="str">
            <v>025.54A</v>
          </cell>
          <cell r="B2194" t="str">
            <v>TRANSPORTE E INSTALACION TUBERÍA POLIETILE PE 100/PN 10 DE 160 MM PARA ACUEDUCTO</v>
          </cell>
          <cell r="C2194" t="str">
            <v>Actividad</v>
          </cell>
          <cell r="D2194" t="str">
            <v>ML</v>
          </cell>
          <cell r="E2194">
            <v>30212</v>
          </cell>
        </row>
        <row r="2195">
          <cell r="A2195" t="str">
            <v>025.55A</v>
          </cell>
          <cell r="B2195" t="str">
            <v>TRANSPORTE E INSTALACION TUBERÍA POLIETILE PE 100/PN 12,5 DE 160 MM PARA ACUEDUCTO</v>
          </cell>
          <cell r="C2195" t="str">
            <v>Actividad</v>
          </cell>
          <cell r="D2195" t="str">
            <v>ML</v>
          </cell>
          <cell r="E2195">
            <v>18360</v>
          </cell>
        </row>
        <row r="2196">
          <cell r="A2196" t="str">
            <v>025.58A</v>
          </cell>
          <cell r="B2196" t="str">
            <v>TRANSPORTE E INSTALACION TUBERÍA POLIETILE PE 100/PN 10 DE 110 MM  PARA ACUEDUCTO</v>
          </cell>
          <cell r="C2196" t="str">
            <v>Actividad</v>
          </cell>
          <cell r="D2196" t="str">
            <v>ML</v>
          </cell>
          <cell r="E2196">
            <v>25591</v>
          </cell>
        </row>
        <row r="2197">
          <cell r="A2197" t="str">
            <v>025.59A</v>
          </cell>
          <cell r="B2197" t="str">
            <v>TRANSPORTE E INSTALACION TUBERÍA POLIETILE PE 100/PN 12,5 DE 110 MM  PARA ACUEDUCTO</v>
          </cell>
          <cell r="C2197" t="str">
            <v>Actividad</v>
          </cell>
          <cell r="D2197" t="str">
            <v>ML</v>
          </cell>
          <cell r="E2197">
            <v>16557</v>
          </cell>
        </row>
        <row r="2198">
          <cell r="A2198" t="str">
            <v>025.62A</v>
          </cell>
          <cell r="B2198" t="str">
            <v>TRANSPORTE E INSTALACION TUBERÍA POLIETILENO PE 100/PN 10 DE 90  MM   PARA ACUEDUCTO</v>
          </cell>
          <cell r="C2198" t="str">
            <v>Actividad</v>
          </cell>
          <cell r="D2198" t="str">
            <v>ML</v>
          </cell>
          <cell r="E2198">
            <v>19603</v>
          </cell>
        </row>
        <row r="2199">
          <cell r="A2199" t="str">
            <v>025.63A</v>
          </cell>
          <cell r="B2199" t="str">
            <v>TRANSPORTE E INSTALACION TUBERÍA POLIETILENO PE 100/PN 12,50 DE 90  MM   PARA ACUEDUCTO</v>
          </cell>
          <cell r="C2199" t="str">
            <v>Actividad</v>
          </cell>
          <cell r="D2199" t="str">
            <v>ML</v>
          </cell>
          <cell r="E2199">
            <v>17457</v>
          </cell>
        </row>
        <row r="2200">
          <cell r="A2200" t="str">
            <v>025.66A</v>
          </cell>
          <cell r="B2200" t="str">
            <v>TRANSPORTE E INSTALACION TUBERÍA POLIETILENO PE 100/ PN 10 DE 75 MM  PARA ACUEDUCTO</v>
          </cell>
          <cell r="C2200" t="str">
            <v>Actividad</v>
          </cell>
          <cell r="D2200" t="str">
            <v>ML</v>
          </cell>
          <cell r="E2200">
            <v>16277</v>
          </cell>
        </row>
        <row r="2201">
          <cell r="A2201" t="str">
            <v>025.67A</v>
          </cell>
          <cell r="B2201" t="str">
            <v>TRANSPORTE E INSTALACION TUBERÍA POLIETILENO PE 100/ PN 12,50 DE 75 MM  PARA ACUEDUCTO</v>
          </cell>
          <cell r="C2201" t="str">
            <v>Actividad</v>
          </cell>
          <cell r="D2201" t="str">
            <v>ML</v>
          </cell>
          <cell r="E2201">
            <v>11875</v>
          </cell>
        </row>
        <row r="2202">
          <cell r="A2202" t="str">
            <v>025.70A</v>
          </cell>
          <cell r="B2202" t="str">
            <v>TRANSPORTE E INSTALACION TUBERÍA POLIETILENO PE 100 /PN 10 DE 63 MM   PARA ACUEDUCTO</v>
          </cell>
          <cell r="C2202" t="str">
            <v>Actividad</v>
          </cell>
          <cell r="D2202" t="str">
            <v>ML</v>
          </cell>
          <cell r="E2202">
            <v>17631</v>
          </cell>
        </row>
        <row r="2203">
          <cell r="A2203" t="str">
            <v>025.71A</v>
          </cell>
          <cell r="B2203" t="str">
            <v>TRANSPORTE E INSTALACION TUBERÍA POLIETILENO PE 100 /PN 12,50 DE 63 MM   PARA ACUEDUCTO</v>
          </cell>
          <cell r="C2203" t="str">
            <v>Actividad</v>
          </cell>
          <cell r="D2203" t="str">
            <v>ML</v>
          </cell>
          <cell r="E2203">
            <v>11875</v>
          </cell>
        </row>
        <row r="2204">
          <cell r="A2204" t="str">
            <v>025.74A</v>
          </cell>
          <cell r="B2204" t="str">
            <v>TRANSPORTE E INSTALACION TUBERÍA POLIETILENO PE 100 /PN 10 DE 50 MM   PARA ACUEDUCTO</v>
          </cell>
          <cell r="C2204" t="str">
            <v>Actividad</v>
          </cell>
          <cell r="D2204" t="str">
            <v>ML</v>
          </cell>
          <cell r="E2204">
            <v>17970</v>
          </cell>
        </row>
        <row r="2205">
          <cell r="A2205" t="str">
            <v>025.75A</v>
          </cell>
          <cell r="B2205" t="str">
            <v>TRANSPORTE E INSTALACION TUBERÍA POLIETILENO PE 100 /PN 12,5 DE 50 MM   PARA ACUEDUCTO</v>
          </cell>
          <cell r="C2205" t="str">
            <v>Actividad</v>
          </cell>
          <cell r="D2205" t="str">
            <v>ML</v>
          </cell>
          <cell r="E2205">
            <v>17970</v>
          </cell>
        </row>
        <row r="2206">
          <cell r="A2206" t="str">
            <v>025.76A</v>
          </cell>
          <cell r="B2206" t="str">
            <v>TRANSPORTE E INSTALACION TUBERÍA POLIETILENO PE 100 /PN 16 DE 50 MM   PARA ACUEDUCTO</v>
          </cell>
          <cell r="C2206" t="str">
            <v>Actividad</v>
          </cell>
          <cell r="D2206" t="str">
            <v>ML</v>
          </cell>
          <cell r="E2206">
            <v>17970</v>
          </cell>
        </row>
        <row r="2207">
          <cell r="A2207" t="str">
            <v>025.77A</v>
          </cell>
          <cell r="B2207" t="str">
            <v>TRANSPORTE E INSTALACION TUBERÍA POLIETILENO PE 80/PN 16  RDE 9 DE 32 MM  PARA ACUEDUCTO</v>
          </cell>
          <cell r="C2207" t="str">
            <v>Actividad</v>
          </cell>
          <cell r="D2207" t="str">
            <v>ML</v>
          </cell>
          <cell r="E2207">
            <v>13568</v>
          </cell>
        </row>
        <row r="2208">
          <cell r="A2208" t="str">
            <v>025.78A</v>
          </cell>
          <cell r="B2208" t="str">
            <v>TRANSPORTE E INSTALACION TUBERÍA POLIETILENO PE 80/PN 16  RDE 9 DE 20 MM  PARA ACUEDUCTO</v>
          </cell>
          <cell r="C2208" t="str">
            <v>Actividad</v>
          </cell>
          <cell r="D2208" t="str">
            <v>ML</v>
          </cell>
          <cell r="E2208">
            <v>2366</v>
          </cell>
        </row>
        <row r="2209">
          <cell r="A2209" t="str">
            <v>025.79A</v>
          </cell>
          <cell r="B2209" t="str">
            <v xml:space="preserve">TRANSPORTE E INSTALACION EMPALME ACOMETIDA EN POLIETILENO 20 M.M. </v>
          </cell>
          <cell r="C2209" t="str">
            <v>Actividad</v>
          </cell>
          <cell r="D2209" t="str">
            <v>UND</v>
          </cell>
          <cell r="E2209">
            <v>72443</v>
          </cell>
        </row>
        <row r="2210">
          <cell r="A2210" t="str">
            <v>025.80A</v>
          </cell>
          <cell r="B2210" t="str">
            <v xml:space="preserve">TRANSPORTE E INSTALACION EMPALME ACOMETIDA EN POLIETILENO 32 M.M. </v>
          </cell>
          <cell r="C2210" t="str">
            <v>Actividad</v>
          </cell>
          <cell r="D2210" t="str">
            <v>UND</v>
          </cell>
          <cell r="E2210">
            <v>66596</v>
          </cell>
        </row>
        <row r="2211">
          <cell r="A2211" t="str">
            <v>025.81A</v>
          </cell>
          <cell r="B2211" t="str">
            <v>TRANSPORTE E INSTALACION  REGISTRO DE INCORPORACIÓN DE 1/2" PARA ACUEDUCTO</v>
          </cell>
          <cell r="C2211" t="str">
            <v>Actividad</v>
          </cell>
          <cell r="D2211" t="str">
            <v>UND</v>
          </cell>
          <cell r="E2211">
            <v>5681</v>
          </cell>
        </row>
        <row r="2212">
          <cell r="A2212" t="str">
            <v>025.82A</v>
          </cell>
          <cell r="B2212" t="str">
            <v xml:space="preserve">TRANSPORTE E INSTALACION  REGISTRO TIPO RED WHITE 3" </v>
          </cell>
          <cell r="C2212" t="str">
            <v>Actividad</v>
          </cell>
          <cell r="D2212" t="str">
            <v>UND</v>
          </cell>
          <cell r="E2212">
            <v>20150</v>
          </cell>
        </row>
        <row r="2213">
          <cell r="A2213" t="str">
            <v>025.83A</v>
          </cell>
          <cell r="B2213" t="str">
            <v xml:space="preserve">TRANSPORTE E INSTALACION  REGISTRO TIPO RED WHITE 2" </v>
          </cell>
          <cell r="C2213" t="str">
            <v>Actividad</v>
          </cell>
          <cell r="D2213" t="str">
            <v>UND</v>
          </cell>
          <cell r="E2213">
            <v>20150</v>
          </cell>
        </row>
        <row r="2214">
          <cell r="A2214" t="str">
            <v>025.84A</v>
          </cell>
          <cell r="B2214" t="str">
            <v xml:space="preserve">TRANSPORTE E INSTALACION  REGISTRO TIPO RED WHITE 1.5" </v>
          </cell>
          <cell r="C2214" t="str">
            <v>Actividad</v>
          </cell>
          <cell r="D2214" t="str">
            <v>UND</v>
          </cell>
          <cell r="E2214">
            <v>14748</v>
          </cell>
        </row>
        <row r="2215">
          <cell r="A2215" t="str">
            <v>025.85A</v>
          </cell>
          <cell r="B2215" t="str">
            <v xml:space="preserve">TRANSPORTE E INSTALACION  REGISTRO TIPO RED WHITE 1" </v>
          </cell>
          <cell r="C2215" t="str">
            <v>Actividad</v>
          </cell>
          <cell r="D2215" t="str">
            <v>UND</v>
          </cell>
          <cell r="E2215">
            <v>16550</v>
          </cell>
        </row>
        <row r="2216">
          <cell r="A2216" t="str">
            <v>025.85B</v>
          </cell>
          <cell r="B2216" t="str">
            <v xml:space="preserve">SUMINISTRO, TRANSPORTE E INSTALACION  REGISTRO TIPO RED WHITE 1/2" </v>
          </cell>
          <cell r="C2216" t="str">
            <v>Actividad</v>
          </cell>
          <cell r="D2216" t="str">
            <v>UND</v>
          </cell>
          <cell r="E2216">
            <v>62351</v>
          </cell>
        </row>
        <row r="2217">
          <cell r="A2217" t="str">
            <v>025.85C</v>
          </cell>
          <cell r="B2217" t="str">
            <v xml:space="preserve">TRANSPORTE E INSTALACION  REGISTRO TIPO RED WHITE 1/2" </v>
          </cell>
          <cell r="C2217" t="str">
            <v>Actividad</v>
          </cell>
          <cell r="D2217" t="str">
            <v>UND</v>
          </cell>
          <cell r="E2217">
            <v>16550</v>
          </cell>
        </row>
        <row r="2218">
          <cell r="A2218" t="str">
            <v>025.112</v>
          </cell>
          <cell r="B2218" t="str">
            <v>SUMINISTRO, TRANSPORTE E INSTALACIÓN DE VALVULA DE COMPUERTA ELÁSTICA DE 2" EXTREMO LISO</v>
          </cell>
          <cell r="C2218" t="str">
            <v>Actividad</v>
          </cell>
          <cell r="D2218" t="str">
            <v>UND</v>
          </cell>
          <cell r="E2218">
            <v>403134</v>
          </cell>
        </row>
        <row r="2219">
          <cell r="A2219" t="str">
            <v>025.113</v>
          </cell>
          <cell r="B2219" t="str">
            <v>SUMINISTRO, TRANSPORTE E INSTALACIÓN DE VALVULA DE ADMISIÓN DE AIRE DE 2"</v>
          </cell>
          <cell r="C2219" t="str">
            <v>Actividad</v>
          </cell>
          <cell r="D2219" t="str">
            <v>UND</v>
          </cell>
          <cell r="E2219">
            <v>239599</v>
          </cell>
        </row>
        <row r="2220">
          <cell r="A2220" t="str">
            <v>025.114</v>
          </cell>
          <cell r="B2220" t="str">
            <v>SUMINISTRO, TRANSPORTE E INSTALACIÓN DE VALVULA DE BOLA DE 1/2"</v>
          </cell>
          <cell r="C2220" t="str">
            <v>Actividad</v>
          </cell>
          <cell r="D2220" t="str">
            <v>UND</v>
          </cell>
          <cell r="E2220">
            <v>62572</v>
          </cell>
        </row>
        <row r="2221">
          <cell r="A2221" t="str">
            <v>025.115</v>
          </cell>
          <cell r="B2221" t="str">
            <v>SUMINISTRO, TRANSPORTE E INSTALACIÓN DE VALVULA DE BOLA DE 3/4"</v>
          </cell>
          <cell r="C2221" t="str">
            <v>Actividad</v>
          </cell>
          <cell r="D2221" t="str">
            <v>UND</v>
          </cell>
          <cell r="E2221">
            <v>75958</v>
          </cell>
        </row>
        <row r="2222">
          <cell r="A2222" t="str">
            <v>025.116</v>
          </cell>
          <cell r="B2222" t="str">
            <v>SUMINISTRO, TRANSPORTE E INSTALACIÓN DE VALVULA DE COMPUERTA DE 1"</v>
          </cell>
          <cell r="C2222" t="str">
            <v>Actividad</v>
          </cell>
          <cell r="D2222" t="str">
            <v>UND</v>
          </cell>
          <cell r="E2222">
            <v>83958</v>
          </cell>
        </row>
        <row r="2223">
          <cell r="A2223" t="str">
            <v>025.117</v>
          </cell>
          <cell r="B2223" t="str">
            <v>SUMINISTRO, TRANSPORTE E INSTALACIÓN DE VALVULA DE COMPUERTA DE 1-1/4"</v>
          </cell>
          <cell r="C2223" t="str">
            <v>Actividad</v>
          </cell>
          <cell r="D2223" t="str">
            <v>UND</v>
          </cell>
          <cell r="E2223">
            <v>94958</v>
          </cell>
        </row>
        <row r="2224">
          <cell r="A2224" t="str">
            <v>025.118</v>
          </cell>
          <cell r="B2224" t="str">
            <v>SUMINISTRO, TRANSPORTE E INSTALACIÓN DE VALVULA DE COMPUERTA DE 1-1/2"</v>
          </cell>
          <cell r="C2224" t="str">
            <v>Actividad</v>
          </cell>
          <cell r="D2224" t="str">
            <v>UND</v>
          </cell>
          <cell r="E2224">
            <v>112958</v>
          </cell>
        </row>
        <row r="2225">
          <cell r="A2225" t="str">
            <v>025.119</v>
          </cell>
          <cell r="B2225" t="str">
            <v>SUMINISTRO, TRANSPORTE E INSTALACIÓN DE VALVULA DE COMPUERTA DE 2"</v>
          </cell>
          <cell r="C2225" t="str">
            <v>Actividad</v>
          </cell>
          <cell r="D2225" t="str">
            <v>UND</v>
          </cell>
          <cell r="E2225">
            <v>157958</v>
          </cell>
        </row>
        <row r="2226">
          <cell r="A2226" t="str">
            <v>025.120</v>
          </cell>
          <cell r="B2226" t="str">
            <v>SUMINISTRO, TRANSPORTE E INSTALACIÓN DE VENTOSA DE 1" (INCLUYE TUBERIA Y VALVULA)</v>
          </cell>
          <cell r="C2226" t="str">
            <v>Actividad</v>
          </cell>
          <cell r="D2226" t="str">
            <v>UND</v>
          </cell>
          <cell r="E2226">
            <v>637839</v>
          </cell>
        </row>
        <row r="2227">
          <cell r="A2227" t="str">
            <v>025.121</v>
          </cell>
          <cell r="B2227" t="str">
            <v>SUMINISTRO, TRANSPORTE E INSTALACIÓN DE VALVULA DE COMPUERTA DE 2-1/2"</v>
          </cell>
          <cell r="C2227" t="str">
            <v>Actividad</v>
          </cell>
          <cell r="D2227" t="str">
            <v>UND</v>
          </cell>
          <cell r="E2227">
            <v>270008</v>
          </cell>
        </row>
        <row r="2228">
          <cell r="A2228" t="str">
            <v>025.122</v>
          </cell>
          <cell r="B2228" t="str">
            <v>SUMINISTRO, TRANSPORTE E INSTALACIÓN DE VALVULA DE COMPUERTA DE 3"</v>
          </cell>
          <cell r="C2228" t="str">
            <v>Actividad</v>
          </cell>
          <cell r="D2228" t="str">
            <v>UND</v>
          </cell>
          <cell r="E2228">
            <v>371158</v>
          </cell>
        </row>
        <row r="2229">
          <cell r="A2229" t="str">
            <v>26A</v>
          </cell>
          <cell r="B2229" t="str">
            <v>ALUMBRADO PUBLICO</v>
          </cell>
          <cell r="C2229" t="str">
            <v>Capitulo</v>
          </cell>
          <cell r="E2229" t="str">
            <v>--</v>
          </cell>
        </row>
        <row r="2230">
          <cell r="A2230" t="str">
            <v>26A.001</v>
          </cell>
          <cell r="B2230" t="str">
            <v>SUMINISTRO, TRANSPORTE E INSTALACION POSTE DE CONCRETO DE 8 M.  510 KG.  HOMOLOGADO - (INCLUYE PINTURA ACRILICA Y GRUA).</v>
          </cell>
          <cell r="C2230" t="str">
            <v>Actividad</v>
          </cell>
          <cell r="D2230" t="str">
            <v>UND</v>
          </cell>
          <cell r="E2230">
            <v>1203038</v>
          </cell>
        </row>
        <row r="2231">
          <cell r="A2231" t="str">
            <v>26A.002</v>
          </cell>
          <cell r="B2231" t="str">
            <v>SUMINISTRO, TRANSPORTE E INSTALACION POSTE DE CONCRETO DE 8 M.  750 KG.  HOMOLOGADO - (INCLUYE PINTURA ACRILICA Y GRUA).</v>
          </cell>
          <cell r="C2231" t="str">
            <v>Actividad</v>
          </cell>
          <cell r="D2231" t="str">
            <v>UND</v>
          </cell>
          <cell r="E2231">
            <v>1409430</v>
          </cell>
        </row>
        <row r="2232">
          <cell r="A2232" t="str">
            <v>26A.003</v>
          </cell>
          <cell r="B2232" t="str">
            <v>SUMINISTRO, TRANSPORTE E INSTALACION  POSTE DE CONCRETO DE 8 M.  1050 KG.  HOMOLOGADO - (INCLUYE PINTURA ACRILICA Y GRUA).</v>
          </cell>
          <cell r="C2232" t="str">
            <v>Actividad</v>
          </cell>
          <cell r="D2232" t="str">
            <v>UND</v>
          </cell>
          <cell r="E2232">
            <v>1498335</v>
          </cell>
        </row>
        <row r="2233">
          <cell r="A2233" t="str">
            <v>26A.004</v>
          </cell>
          <cell r="B2233" t="str">
            <v>SUMINISTRO, TRANSPORTE E INSTALACION  POSTE DE CONCRETO DE 10 M.  510 KG.  HOMOLOGADO - (INCLUYE PINTURA ACRILICA Y GRUA).</v>
          </cell>
          <cell r="C2233" t="str">
            <v>Actividad</v>
          </cell>
          <cell r="D2233" t="str">
            <v>UND</v>
          </cell>
          <cell r="E2233">
            <v>1433141</v>
          </cell>
        </row>
        <row r="2234">
          <cell r="A2234" t="str">
            <v>26A.005</v>
          </cell>
          <cell r="B2234" t="str">
            <v>SUMINISTRO, TRANSPORTE E INSTALACION  POSTE DE CONCRETO DE 10 M.  750 KG.  HOMOLOGADO - (INCLUYE PINTURA ACRILICA Y GRUA).</v>
          </cell>
          <cell r="C2234" t="str">
            <v>Actividad</v>
          </cell>
          <cell r="D2234" t="str">
            <v>UND</v>
          </cell>
          <cell r="E2234">
            <v>1565998</v>
          </cell>
        </row>
        <row r="2235">
          <cell r="A2235" t="str">
            <v>26A.006</v>
          </cell>
          <cell r="B2235" t="str">
            <v>SUMINISTRO, TRANSPORTE E INSTALACION  POSTE DE CONCRETO DE 10 M.  1050 KG.  HOMOLOGADO - (INCLUYE PINTURA ACRILICA Y GRUA).</v>
          </cell>
          <cell r="C2235" t="str">
            <v>Actividad</v>
          </cell>
          <cell r="D2235" t="str">
            <v>UND</v>
          </cell>
          <cell r="E2235">
            <v>1686120</v>
          </cell>
        </row>
        <row r="2236">
          <cell r="A2236" t="str">
            <v>26A.007</v>
          </cell>
          <cell r="B2236" t="str">
            <v>SUMINISTRO, TRANSPORTE E INSTALACION  POSTE DE CONCRETO DE 12 M.  510 KG.  HOMOLOGADO - (INCLUYE PINTURA ACRILICA Y GRUA).</v>
          </cell>
          <cell r="C2236" t="str">
            <v>Actividad</v>
          </cell>
          <cell r="D2236" t="str">
            <v>UND</v>
          </cell>
          <cell r="E2236">
            <v>1686120</v>
          </cell>
        </row>
        <row r="2237">
          <cell r="A2237" t="str">
            <v>26A.008</v>
          </cell>
          <cell r="B2237" t="str">
            <v>SUMINISTRO, TRANSPORTE E INSTALACION  POSTE DE CONCRETO DE 12 M.  750 KG.  HOMOLOGADO - (INCLUYE PINTURA ACRILICA Y GRUA).</v>
          </cell>
          <cell r="C2237" t="str">
            <v>Actividad</v>
          </cell>
          <cell r="D2237" t="str">
            <v>UND</v>
          </cell>
          <cell r="E2237">
            <v>1818294</v>
          </cell>
        </row>
        <row r="2238">
          <cell r="A2238" t="str">
            <v>26A.009</v>
          </cell>
          <cell r="B2238" t="str">
            <v>SUMINISTRO, TRANSPORTE E INSTALACION  POSTE DE CONCRETO DE 12 M.  1050 KG.  HOMOLOGADO - (INCLUYE PINTURA ACRILICA Y GRUA).</v>
          </cell>
          <cell r="C2238" t="str">
            <v>Actividad</v>
          </cell>
          <cell r="D2238" t="str">
            <v>UND</v>
          </cell>
          <cell r="E2238">
            <v>2154702</v>
          </cell>
        </row>
        <row r="2239">
          <cell r="A2239" t="str">
            <v>26A.010</v>
          </cell>
          <cell r="B2239" t="str">
            <v>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v>
          </cell>
          <cell r="C2239" t="str">
            <v>Actividad</v>
          </cell>
          <cell r="D2239" t="str">
            <v>UND</v>
          </cell>
          <cell r="E2239">
            <v>1167902</v>
          </cell>
        </row>
        <row r="2240">
          <cell r="A2240" t="str">
            <v>26A.011</v>
          </cell>
          <cell r="B2240" t="str">
            <v>SUMINISTRO, TRANSPORTE E INSTALACION CAJA DE INSPECCION NORMA CODENSA CS 275 - PARA CANALIZACIÓN DE MEDIA TENSIÓN Y BAJA TENSIÓN (INCLUYE MARCO EN ANGULO 2 1/2 X 2 1/2 * 3/16", TAPA REFORZADA EN PLATINA DE 2 1/2* 3/16" CON PARRILLA EN VARILLA 1/2" CADA 10 CM.  Y PLACA DE IDENTIFICACIÓN.).</v>
          </cell>
          <cell r="C2240" t="str">
            <v>Actividad</v>
          </cell>
          <cell r="D2240" t="str">
            <v>UND</v>
          </cell>
          <cell r="E2240">
            <v>1733146</v>
          </cell>
        </row>
        <row r="2241">
          <cell r="A2241" t="str">
            <v>26A.012</v>
          </cell>
          <cell r="B2241" t="str">
            <v>SUMINISTRO, TRANSPORTE E INSTALACION CAJA DE INSPECCION DOBLE NORMA CODENSA CS 276 - PARA CANALIZACIÓN DE MEDIA TENSIÓN Y BAJA TENSIÓN (INCLUYE, MARCO EN ANGULO 2 1/2 X 2 1/2 * 3/16", TAPA REFORZADA EN PLATINA DE 2 1/2* 3/16" CON PARRILLA EN VARILLA 1/2" CADA 10 CM.  Y PLACA DE IDENTIFICACIÓN.).</v>
          </cell>
          <cell r="C2241" t="str">
            <v>Actividad</v>
          </cell>
          <cell r="D2241" t="str">
            <v>UND</v>
          </cell>
          <cell r="E2241">
            <v>2153469</v>
          </cell>
        </row>
        <row r="2242">
          <cell r="A2242" t="str">
            <v>26A.013</v>
          </cell>
          <cell r="B2242" t="str">
            <v>SUMINISTRO, TRANSPORTE E INSTALACION CAJA DE INSPECCION TIPO VEHICULAR  NORMA CODENSA CS 280 - PARA CANALIZACIÓN DE MEDIA TENSIÓN Y BAJA TENSIÓN (INCLUYE LADRILLO COMÚN, MARCO Y TAPA SEGUN NORMA CS 280-3 EN CONCRETO DE 4.000 PSI).</v>
          </cell>
          <cell r="C2242" t="str">
            <v>Actividad</v>
          </cell>
          <cell r="D2242" t="str">
            <v>UND</v>
          </cell>
          <cell r="E2242">
            <v>5827648</v>
          </cell>
        </row>
        <row r="2243">
          <cell r="A2243" t="str">
            <v>26A.015</v>
          </cell>
          <cell r="B2243" t="str">
            <v>SUMINISTRO, TRANSPORTE E INSTALACION BANCO DE DUCTO TIPO NORMA CODENSA CS 207 - PARA CANALIZACIÓN DE 2 Ø 1" - ZONA VERDE (INCLUYE BANDA PLÁSTICA)</v>
          </cell>
          <cell r="C2243" t="str">
            <v>Actividad</v>
          </cell>
          <cell r="D2243" t="str">
            <v>ML</v>
          </cell>
          <cell r="E2243">
            <v>15707</v>
          </cell>
        </row>
        <row r="2244">
          <cell r="A2244" t="str">
            <v>26A.016</v>
          </cell>
          <cell r="B2244" t="str">
            <v>SUMINISTRO, TRANSPORTE E INSTALACION BANCO DE DUCTO TIPO NORMA CODENSA CS 207 - PARA CANALIZACIÓN DE 2 Ø 1" - ANDEN CONCRETO (INCLUYE BANDA PLÁSTICA)</v>
          </cell>
          <cell r="C2244" t="str">
            <v>Actividad</v>
          </cell>
          <cell r="D2244" t="str">
            <v>ML</v>
          </cell>
          <cell r="E2244">
            <v>15707</v>
          </cell>
        </row>
        <row r="2245">
          <cell r="A2245" t="str">
            <v>26A.017</v>
          </cell>
          <cell r="B2245" t="str">
            <v>SUMINISTRO, TRANSPORTE E INSTALACION BANCO DE DUCTO TIPO NORMA CODENSA CS 207 - PARA CANALIZACIÓN DE 2 Ø 1" - CRUCE CALZADA EN ASFALTO (INCLUYE BANDA PLÁSTICA)</v>
          </cell>
          <cell r="C2245" t="str">
            <v>Actividad</v>
          </cell>
          <cell r="D2245" t="str">
            <v>ML</v>
          </cell>
          <cell r="E2245">
            <v>99732</v>
          </cell>
        </row>
        <row r="2246">
          <cell r="A2246" t="str">
            <v>26A.018</v>
          </cell>
          <cell r="B2246" t="str">
            <v>SUMINISTRO, TRANSPORTE E INSTALACION BANCO DE DUCTO TIPO NORMA CODENSA CS 207 - PARA CANALIZACIÓN DE 2 Ø 1" - CRUCE CALZADA EN CONCRETO (INCLUYE BANDA PLÁSTICA)</v>
          </cell>
          <cell r="C2246" t="str">
            <v>Actividad</v>
          </cell>
          <cell r="D2246" t="str">
            <v>ML</v>
          </cell>
          <cell r="E2246">
            <v>15707</v>
          </cell>
        </row>
        <row r="2247">
          <cell r="A2247" t="str">
            <v>26A.019</v>
          </cell>
          <cell r="B2247" t="str">
            <v>SUMINISTRO, TRANSPORTE E INSTALACION BANCO DE DUCTO TIPO NORMA CODENSA CS 207 - PARA CANALIZACIÓN DE 2 Ø 2"  TIPO DB - ZONA VERDE (INCLUYE BANDA PLÁSTICA)</v>
          </cell>
          <cell r="C2247" t="str">
            <v>Actividad</v>
          </cell>
          <cell r="D2247" t="str">
            <v>ML</v>
          </cell>
          <cell r="E2247">
            <v>23208</v>
          </cell>
        </row>
        <row r="2248">
          <cell r="A2248" t="str">
            <v>26A.020</v>
          </cell>
          <cell r="B2248" t="str">
            <v>SUMINISTRO, TRANSPORTE E INSTALACION BANCO DE DUCTO TIPO NORMA CODENSA CS 207 - PARA CANALIZACIÓN DE 2 Ø 2"  TIPO DB - ANDEN CONCRETO (INCLUYE BANDA PLÁSTICA)</v>
          </cell>
          <cell r="C2248" t="str">
            <v>Actividad</v>
          </cell>
          <cell r="D2248" t="str">
            <v>ML</v>
          </cell>
          <cell r="E2248">
            <v>23390</v>
          </cell>
        </row>
        <row r="2249">
          <cell r="A2249" t="str">
            <v>26A.021</v>
          </cell>
          <cell r="B2249" t="str">
            <v>SUMINISTRO, TRANSPORTE E INSTALACION BANCO DE DUCTO TIPO NORMA CODENSA CS 207 - PARA CANALIZACIÓN DE 2 Ø 2"  TIPO DB - CRUCE CALZADA EN ASFALTO (INCLUYE BANDA PLÁSTICA)</v>
          </cell>
          <cell r="C2249" t="str">
            <v>Actividad</v>
          </cell>
          <cell r="D2249" t="str">
            <v>ML</v>
          </cell>
          <cell r="E2249">
            <v>107415</v>
          </cell>
        </row>
        <row r="2250">
          <cell r="A2250" t="str">
            <v>26A.022</v>
          </cell>
          <cell r="B2250" t="str">
            <v>SUMINISTRO, TRANSPORTE E INSTALACION BANCO DE DUCTO TIPO NORMA CODENSA CS 207 - PARA CANALIZACIÓN DE 2 Ø 2"  TIPO DB - CRUCE CALZADA EN CONCRETO (INCLUYE BANDA PLÁSTICA)</v>
          </cell>
          <cell r="C2250" t="str">
            <v>Actividad</v>
          </cell>
          <cell r="D2250" t="str">
            <v>ML</v>
          </cell>
          <cell r="E2250">
            <v>23390</v>
          </cell>
        </row>
        <row r="2251">
          <cell r="A2251" t="str">
            <v>26A.023</v>
          </cell>
          <cell r="B2251" t="str">
            <v>SUMINISTRO, TRANSPORTE E INSTALACION BANCO DE DUCTO TIPO NORMA CODENSA CS 207 - PARA CANALIZACIÓN DE 2 Ø 3"  TIPO TDB - ZONA VERDE (INCLUYE BANDA PLÁSTICA)</v>
          </cell>
          <cell r="C2251" t="str">
            <v>Actividad</v>
          </cell>
          <cell r="D2251" t="str">
            <v>ML</v>
          </cell>
          <cell r="E2251">
            <v>25964</v>
          </cell>
        </row>
        <row r="2252">
          <cell r="A2252" t="str">
            <v>26A.024</v>
          </cell>
          <cell r="B2252" t="str">
            <v>SUMINISTRO, TRANSPORTE E INSTALACION BANCO DE DUCTO TIPO NORMA CODENSA CS 207 - PARA CANALIZACIÓN DE 2 Ø 3"  TIPO TDB - ANDEN CONCRETO (INCLUYE BANDA PLÁSTICA)</v>
          </cell>
          <cell r="C2252" t="str">
            <v>Actividad</v>
          </cell>
          <cell r="D2252" t="str">
            <v>ML</v>
          </cell>
          <cell r="E2252">
            <v>25964</v>
          </cell>
        </row>
        <row r="2253">
          <cell r="A2253" t="str">
            <v>26A.025</v>
          </cell>
          <cell r="B2253" t="str">
            <v>SUMINISTRO, TRANSPORTE E INSTALACION BANCO DE DUCTO TIPO NORMA CODENSA CS 207 - PARA CANALIZACIÓN DE 2 Ø 3"  TIPO TDB - CRUCE CALZADA EN ASFALTO (INCLUYE BANDA PLÁSTICA)</v>
          </cell>
          <cell r="C2253" t="str">
            <v>Actividad</v>
          </cell>
          <cell r="D2253" t="str">
            <v>ML</v>
          </cell>
          <cell r="E2253">
            <v>27464</v>
          </cell>
        </row>
        <row r="2254">
          <cell r="A2254" t="str">
            <v>26A.026</v>
          </cell>
          <cell r="B2254" t="str">
            <v>SUMINISTRO, TRANSPORTE E INSTALACION BANCO DE DUCTO TIPO NORMA CODENSA CS 207 - PARA CANALIZACIÓN DE 2 Ø 3"  TIPO TDB - CRUCE CALZADA EN CONCRETO (INCLUYE BANDA PLÁSTICA)</v>
          </cell>
          <cell r="C2254" t="str">
            <v>Actividad</v>
          </cell>
          <cell r="D2254" t="str">
            <v>ML</v>
          </cell>
          <cell r="E2254">
            <v>26055</v>
          </cell>
        </row>
        <row r="2255">
          <cell r="A2255" t="str">
            <v>26A.027</v>
          </cell>
          <cell r="B2255" t="str">
            <v>SUMINISTRO, TRANSPORTE E INSTALACION BANCO DE DUCTO TIPO NORMA CODENSA CS 208 - PARA CANALIZACIÓN DE 2 Ø 4"  TIPO TDB - ZONA VERDE (INCLUYE BANDA PLÁSTICA)</v>
          </cell>
          <cell r="C2255" t="str">
            <v>Actividad</v>
          </cell>
          <cell r="D2255" t="str">
            <v>ML</v>
          </cell>
          <cell r="E2255">
            <v>33352</v>
          </cell>
        </row>
        <row r="2256">
          <cell r="A2256" t="str">
            <v>26A.028</v>
          </cell>
          <cell r="B2256" t="str">
            <v>SUMINISTRO, TRANSPORTE E INSTALACION BANCO DE DUCTO TIPO NORMA CODENSA CS 208 - PARA CANALIZACIÓN DE 2 Ø 4"  TIPO TDB - ANDEN CONCRETO (INCLUYE BANDA PLÁSTICA)</v>
          </cell>
          <cell r="C2256" t="str">
            <v>Actividad</v>
          </cell>
          <cell r="D2256" t="str">
            <v>ML</v>
          </cell>
          <cell r="E2256">
            <v>33352</v>
          </cell>
        </row>
        <row r="2257">
          <cell r="A2257" t="str">
            <v>26A.029</v>
          </cell>
          <cell r="B2257" t="str">
            <v>SUMINISTRO, TRANSPORTE E INSTALACION BANCO DE DUCTO TIPO NORMA CODENSA CS 208 - PARA CANALIZACIÓN DE 2 Ø 4"  TIPO TDB - CRUCE CALZADA EN ASFALTO (INCLUYE BANDA PLÁSTICA)</v>
          </cell>
          <cell r="C2257" t="str">
            <v>Actividad</v>
          </cell>
          <cell r="D2257" t="str">
            <v>ML</v>
          </cell>
          <cell r="E2257">
            <v>32901</v>
          </cell>
        </row>
        <row r="2258">
          <cell r="A2258" t="str">
            <v>26A.030</v>
          </cell>
          <cell r="B2258" t="str">
            <v>SUMINISTRO, TRANSPORTE E INSTALACION BANCO DE DUCTO TIPO NORMA CODENSA CS 208 - PARA CANALIZACIÓN DE 2 Ø 4"  TIPO TDB - CRUCE CALZADA EN CONCRETO (INCLUYE BANDA PLÁSTICA)</v>
          </cell>
          <cell r="C2258" t="str">
            <v>Actividad</v>
          </cell>
          <cell r="D2258" t="str">
            <v>ML</v>
          </cell>
          <cell r="E2258">
            <v>33352</v>
          </cell>
        </row>
        <row r="2259">
          <cell r="A2259" t="str">
            <v>26A.031</v>
          </cell>
          <cell r="B2259" t="str">
            <v>SUMINISTRO, TRANSPORTE E INSTALACION BANCO DE DUCTO TIPO NORMA CODENSA CS 209 - PARA CANALIZACIÓN DE 4 Ø 4"  TIPO TDB - ZONA VERDE (INCLUYE BANDA PLÁSTICA)</v>
          </cell>
          <cell r="C2259" t="str">
            <v>Actividad</v>
          </cell>
          <cell r="D2259" t="str">
            <v>ML</v>
          </cell>
          <cell r="E2259">
            <v>59716</v>
          </cell>
        </row>
        <row r="2260">
          <cell r="A2260" t="str">
            <v>26A.032</v>
          </cell>
          <cell r="B2260" t="str">
            <v>SUMINISTRO, TRANSPORTE E INSTALACION BANCO DE DUCTO TIPO NORMA CODENSA CS 209 - PARA CANALIZACIÓN DE 4 Ø 4"  TIPO TDB - ANDEN CONCRETO (INCLUYE BANDA PLÁSTICA)</v>
          </cell>
          <cell r="C2260" t="str">
            <v>Actividad</v>
          </cell>
          <cell r="D2260" t="str">
            <v>ML</v>
          </cell>
          <cell r="E2260">
            <v>59716</v>
          </cell>
        </row>
        <row r="2261">
          <cell r="A2261" t="str">
            <v>26A.033</v>
          </cell>
          <cell r="B2261" t="str">
            <v>SUMINISTRO, TRANSPORTE E INSTALACION BANCO DE DUCTO TIPO NORMA CODENSA CS 209 - PARA CANALIZACIÓN DE 4 Ø 4"  TIPO TDB - CRUCE CALZADA EN ASFALTO (INCLUYE BANDA PLÁSTICA)</v>
          </cell>
          <cell r="C2261" t="str">
            <v>Actividad</v>
          </cell>
          <cell r="D2261" t="str">
            <v>ML</v>
          </cell>
          <cell r="E2261">
            <v>59716</v>
          </cell>
        </row>
        <row r="2262">
          <cell r="A2262" t="str">
            <v>26A.034</v>
          </cell>
          <cell r="B2262" t="str">
            <v>SUMINISTRO, TRANSPORTE E INSTALACION BANCO DE DUCTO TIPO NORMA CODENSA CS 209 - PARA CANALIZACIÓN DE 4 Ø 4"  TIPO TDB - CRUCE CALZADA EN CONCRETO (INCLUYE BANDA PLÁSTICA)</v>
          </cell>
          <cell r="C2262" t="str">
            <v>Actividad</v>
          </cell>
          <cell r="D2262" t="str">
            <v>ML</v>
          </cell>
          <cell r="E2262">
            <v>59716</v>
          </cell>
        </row>
        <row r="2263">
          <cell r="A2263" t="str">
            <v>26A.035</v>
          </cell>
          <cell r="B2263" t="str">
            <v>SUMINISTRO, TRANSPORTE E INSTALACION BANCO DE DUCTO TIPO NORMA CODENSA CS 210 - PARA CANALIZACIÓN DE 6 Ø 4"  TIPO TDB - ZONA VERDE (INCLUYE BANDA PLÁSTICA)</v>
          </cell>
          <cell r="C2263" t="str">
            <v>Actividad</v>
          </cell>
          <cell r="D2263" t="str">
            <v>ML</v>
          </cell>
          <cell r="E2263">
            <v>104697</v>
          </cell>
        </row>
        <row r="2264">
          <cell r="A2264" t="str">
            <v>26A.036</v>
          </cell>
          <cell r="B2264" t="str">
            <v>SUMINISTRO, TRANSPORTE E INSTALACION BANCO DE DUCTO TIPO NORMA CODENSA CS 210 - PARA CANALIZACIÓN DE 6 Ø 4"  TIPO TDB - ANDEN CONCRETO (INCLUYE BANDA PLÁSTICA)</v>
          </cell>
          <cell r="C2264" t="str">
            <v>Actividad</v>
          </cell>
          <cell r="D2264" t="str">
            <v>ML</v>
          </cell>
          <cell r="E2264">
            <v>104697</v>
          </cell>
        </row>
        <row r="2265">
          <cell r="A2265" t="str">
            <v>26A.037</v>
          </cell>
          <cell r="B2265" t="str">
            <v>SUMINISTRO, TRANSPORTE E INSTALACION BANCO DE DUCTO TIPO NORMA CODENSA CS 210 - PARA CANALIZACIÓN DE 6 Ø 4"  TIPO TDB - CRUCE CALZADA EN ASFALTO (INCLUYE BANDA PLÁSTICA)</v>
          </cell>
          <cell r="C2265" t="str">
            <v>Actividad</v>
          </cell>
          <cell r="D2265" t="str">
            <v>ML</v>
          </cell>
          <cell r="E2265">
            <v>103507</v>
          </cell>
        </row>
        <row r="2266">
          <cell r="A2266" t="str">
            <v>26A.038</v>
          </cell>
          <cell r="B2266" t="str">
            <v>SUMINISTRO, TRANSPORTE E INSTALACION BANCO DE DUCTO TIPO NORMA CODENSA CS 210 - PARA CANALIZACIÓN DE 6 Ø 4"  TIPO TDB - CRUCE CALZADA EN CONCRETO (INCLUYE BANDA PLÁSTICA)</v>
          </cell>
          <cell r="C2266" t="str">
            <v>Actividad</v>
          </cell>
          <cell r="D2266" t="str">
            <v>ML</v>
          </cell>
          <cell r="E2266">
            <v>104697</v>
          </cell>
        </row>
        <row r="2267">
          <cell r="A2267" t="str">
            <v>26A.039</v>
          </cell>
          <cell r="B2267" t="str">
            <v>SUMINISTRO, TRANSPORTE E INSTALACION DUCTO PARA CAMBIO DE CIRCUITO AEREO A SUBTERRANEO TUBO IMC DE  4¿ NORMA CODENSA CS 400</v>
          </cell>
          <cell r="C2267" t="str">
            <v>Actividad</v>
          </cell>
          <cell r="D2267" t="str">
            <v>UND</v>
          </cell>
          <cell r="E2267">
            <v>1832279</v>
          </cell>
        </row>
        <row r="2268">
          <cell r="A2268" t="str">
            <v>26A.040</v>
          </cell>
          <cell r="B2268" t="str">
            <v>SUMINISTRO, TRANSPORTE E INSTALACION DUCTO PARA CAMBIO DE CIRCUITO AEREO A SUBTERRANEO TUBO IMC DE  3¿ NORMA CODENSA CS 400</v>
          </cell>
          <cell r="C2268" t="str">
            <v>Actividad</v>
          </cell>
          <cell r="D2268" t="str">
            <v>UND</v>
          </cell>
          <cell r="E2268">
            <v>1449687</v>
          </cell>
        </row>
        <row r="2269">
          <cell r="A2269" t="str">
            <v>26A.041</v>
          </cell>
          <cell r="B2269" t="str">
            <v>SUMINISTRO, TRANSPORTE E INSTALACION DUCTO PARA CAMBIO DE CIRCUITO AEREO A SUBTERRANEO TUBO IMC DE  2¿ NORMA CODENSA CS 400</v>
          </cell>
          <cell r="C2269" t="str">
            <v>Actividad</v>
          </cell>
          <cell r="D2269" t="str">
            <v>UND</v>
          </cell>
          <cell r="E2269">
            <v>869546</v>
          </cell>
        </row>
        <row r="2270">
          <cell r="A2270" t="str">
            <v>26A.042</v>
          </cell>
          <cell r="B2270" t="str">
            <v>SUMINISTRO, TRANSPORTE E INSTALACION DUCTO PARA CAMBIO DE CIRCUITO AEREO A SUBTERRANEO TUBO IMC DE  4¿ NORMA CODENSA AE 238</v>
          </cell>
          <cell r="C2270" t="str">
            <v>Actividad</v>
          </cell>
          <cell r="D2270" t="str">
            <v>UND</v>
          </cell>
          <cell r="E2270">
            <v>1819372</v>
          </cell>
        </row>
        <row r="2271">
          <cell r="A2271" t="str">
            <v>26A.043</v>
          </cell>
          <cell r="B2271" t="str">
            <v>SUMINISTRO, TRANSPORTE E INSTALACION DUCTO PARA CAMBIO DE CIRCUITO AEREO A SUBTERRANEO TUBO IMC DE  3¿ NORMA CODENSA AE 238</v>
          </cell>
          <cell r="C2271" t="str">
            <v>Actividad</v>
          </cell>
          <cell r="D2271" t="str">
            <v>UND</v>
          </cell>
          <cell r="E2271">
            <v>1466040</v>
          </cell>
        </row>
        <row r="2272">
          <cell r="A2272" t="str">
            <v>26A.044</v>
          </cell>
          <cell r="B2272" t="str">
            <v>SUMINISTRO, TRANSPORTE E INSTALACION DUCTO PARA CAMBIO DE CIRCUITO AEREO A SUBTERRANEO TUBO IMC DE  2¿ NORMA CODENSA AE 238</v>
          </cell>
          <cell r="C2272" t="str">
            <v>Actividad</v>
          </cell>
          <cell r="D2272" t="str">
            <v>UND</v>
          </cell>
          <cell r="E2272">
            <v>888592</v>
          </cell>
        </row>
        <row r="2273">
          <cell r="A2273" t="str">
            <v>26A.045</v>
          </cell>
          <cell r="B2273" t="str">
            <v>SUMINISTRO, TRANSPORTE E INSTALACION DUCTO PARA CAMBIO DE CIRCUITO AEREO A SUBTERRANEO TUBO IMC DE  1¿ NORMA CODENSA AE 238</v>
          </cell>
          <cell r="C2273" t="str">
            <v>Actividad</v>
          </cell>
          <cell r="D2273" t="str">
            <v>UND</v>
          </cell>
          <cell r="E2273">
            <v>556151</v>
          </cell>
        </row>
        <row r="2274">
          <cell r="A2274" t="str">
            <v>26A.046</v>
          </cell>
          <cell r="B2274" t="str">
            <v xml:space="preserve">SUMINISTRO, TRANSPORTE E INSTALACION ESTRUCTURA LA 202 CODENSA (TIPO ICEL 511), CRUCETA METALICA GALVANIZADA - CIRCUITO PRIMARIO SENCILLO  CONSTRUCCION TANGENCIAL. (NO INCLUYE POSTE). </v>
          </cell>
          <cell r="C2274" t="str">
            <v>Actividad</v>
          </cell>
          <cell r="D2274" t="str">
            <v>UND</v>
          </cell>
          <cell r="E2274">
            <v>451883</v>
          </cell>
        </row>
        <row r="2275">
          <cell r="A2275" t="str">
            <v>26A.047</v>
          </cell>
          <cell r="B2275" t="str">
            <v xml:space="preserve">SUMINISTRO, TRANSPORTE E INSTALACION ESTRUCTURA LA 203 CODENSA (TIPO ICEL 512), CRUCETA METALICA GALVANIZADA - CIRCUITO PRIMARIO SENCILLO  CONSTRUCCION TANGENCIAL EN ANGULO. ( NO INCLUYE POSTE). </v>
          </cell>
          <cell r="C2275" t="str">
            <v>Actividad</v>
          </cell>
          <cell r="D2275" t="str">
            <v>UND</v>
          </cell>
          <cell r="E2275">
            <v>742261</v>
          </cell>
        </row>
        <row r="2276">
          <cell r="A2276" t="str">
            <v>26A.048</v>
          </cell>
          <cell r="B2276" t="str">
            <v>SUMINISTRO, TRANSPORTE E INSTALACION ESTRUCTURA LA 206 CODENSA, CRUCETA METALICA GALVANIZADA - CIRCUITO PRIMARIO SENCILLO  CAMBIO DE ANGULO A 90º RETENCION HORIZONTAL. (NO INCLUYE POSTE NI TEMPLETE).</v>
          </cell>
          <cell r="C2276" t="str">
            <v>Actividad</v>
          </cell>
          <cell r="D2276" t="str">
            <v>UND</v>
          </cell>
          <cell r="E2276">
            <v>1976205</v>
          </cell>
        </row>
        <row r="2277">
          <cell r="A2277" t="str">
            <v>26A.049</v>
          </cell>
          <cell r="B2277" t="str">
            <v>SUMINISTRO, TRANSPORTE E INSTALACION ESTRUCTURA LA 209. CRUCETA METALICA GALVANIZADA. CODENSA CIRCUITO PRIMARIO SENCILLO DERIVACIÓN A 90º CON RETENCIÓN INFERIOR. (NO INCLUYE POSTE NI TEMPLETE).</v>
          </cell>
          <cell r="C2277" t="str">
            <v>Actividad</v>
          </cell>
          <cell r="D2277" t="str">
            <v>UND</v>
          </cell>
          <cell r="E2277">
            <v>1250481</v>
          </cell>
        </row>
        <row r="2278">
          <cell r="A2278" t="str">
            <v>26A.050</v>
          </cell>
          <cell r="B2278" t="str">
            <v>SUMINISTRO, TRANSPORTE E INSTALACION ESTRUCTURA LA 211. CRUCETA METALICA GALVANIZADA. CODENSA  FINAL DE CIRCUITO PRIMARIO SENCILLO. (NO INCLUYE POSTE NI TEMPLETE).</v>
          </cell>
          <cell r="C2278" t="str">
            <v>Actividad</v>
          </cell>
          <cell r="D2278" t="str">
            <v>UND</v>
          </cell>
          <cell r="E2278">
            <v>839156</v>
          </cell>
        </row>
        <row r="2279">
          <cell r="A2279" t="str">
            <v>26A.051</v>
          </cell>
          <cell r="B2279" t="str">
            <v>SUMINISTRO, TRANSPORTE E INSTALACION ESTRUCTURA LA 213. CRUCETA METALICA GALVANIZADA. CODENSA RETENCIÓN DOBLE SIMÉTRICA DE CIRCUITO PRIMARIO SENCILLO. NO INCLUYE POSTE</v>
          </cell>
          <cell r="C2279" t="str">
            <v>Actividad</v>
          </cell>
          <cell r="D2279" t="str">
            <v>UND</v>
          </cell>
          <cell r="E2279">
            <v>1370189</v>
          </cell>
        </row>
        <row r="2280">
          <cell r="A2280" t="str">
            <v>26A.052</v>
          </cell>
          <cell r="B2280" t="str">
            <v>SUMINISTRO, TRANSPORTE E INSTALACION ESTRUCTURA LA 220 CODENSA. CRUCETA METALICA GALVANIZADA - CIRCUITO PRIMARIO SENCILLO. CRUCE SUBTERRANEO DE VIAS. NO INCLUYE POSTE, NI TEMPLETE, NI TERMINALES PREMOLDEADOS</v>
          </cell>
          <cell r="C2280" t="str">
            <v>Actividad</v>
          </cell>
          <cell r="D2280" t="str">
            <v>UND</v>
          </cell>
          <cell r="E2280">
            <v>2608098</v>
          </cell>
        </row>
        <row r="2281">
          <cell r="A2281" t="str">
            <v>26A.053</v>
          </cell>
          <cell r="B2281" t="str">
            <v>SUMINISTRO, TRANSPORTE E INSTALACION ESTRUCTURA LA 221 CODENSA. CRUCETA METALICA GALVANIZADA - CIRCUITO PRIMARIO SENCILLO   SALIDAD (ENTRADA) DE SUBESTACION. NO INCLUYE POSTE, NI TEMPLETE, NI TERMINALES PREMOLDEADOS</v>
          </cell>
          <cell r="C2281" t="str">
            <v>Actividad</v>
          </cell>
          <cell r="D2281" t="str">
            <v>UND</v>
          </cell>
          <cell r="E2281">
            <v>3824529</v>
          </cell>
        </row>
        <row r="2282">
          <cell r="A2282" t="str">
            <v>26A.054</v>
          </cell>
          <cell r="B2282" t="str">
            <v xml:space="preserve">SUMINISTRO, TRANSPORTE E INSTALACION ESTRUCTURA LA 223 CODENSA. CRUCETA METALICA GALVANIZADA - MONTAJE DE SECCIONADORES MONOPOLARES DE 400A-15KV.  NO INCLUYE POSTE </v>
          </cell>
          <cell r="C2282" t="str">
            <v>Actividad</v>
          </cell>
          <cell r="D2282" t="str">
            <v>UND</v>
          </cell>
          <cell r="E2282">
            <v>3811729</v>
          </cell>
        </row>
        <row r="2283">
          <cell r="A2283" t="str">
            <v>26A.055</v>
          </cell>
          <cell r="B2283" t="str">
            <v>SUMINISTRO, TRANSPORTE E INSTALACION ESTRUCTURA LAR 285 CODENSA, CRUCETA METALICA. MONTAJE DE REGULADORES EN DELTA ABIERTA. NO INCLUYE POSTES NI EQUIPOS.</v>
          </cell>
          <cell r="C2283" t="str">
            <v>Actividad</v>
          </cell>
          <cell r="D2283" t="str">
            <v>UND</v>
          </cell>
          <cell r="E2283">
            <v>8820958</v>
          </cell>
        </row>
        <row r="2284">
          <cell r="A2284" t="str">
            <v>26A.056</v>
          </cell>
          <cell r="B2284" t="str">
            <v>SUMINISTRO, TRANSPORTE E INSTALACION ESTRUCTURA LAR 286 CODENSA, CRUCETA METALICA. MONTAJE DE RECONECTADOR CON TRANSFORMADOR DE POTENCIAL. NO INCLUYE POSTES NI EQUIPOS (NI RECONECTADOR, NI TRAFO DE POTENCIAL, NI TVSS PARA PROTECCIÓN CONTROL)</v>
          </cell>
          <cell r="C2284" t="str">
            <v>Actividad</v>
          </cell>
          <cell r="D2284" t="str">
            <v>UND</v>
          </cell>
          <cell r="E2284">
            <v>6921428</v>
          </cell>
        </row>
        <row r="2285">
          <cell r="A2285" t="str">
            <v>26A.057</v>
          </cell>
          <cell r="B2285" t="str">
            <v>SUMINISTRO, TRANSPORTE E INSTALACION MONTAJE EN POSTE DE TRANSFORMADOR TRIFÁSICO PARA SERVICIO DEDICADO CIRCUITO PRIMARIO SENCILLO NORMA CODENSA CTU 520. NO INCLUYE POSTE, NI COMPONENTES ESTRUCTURA (LA) RED PRIMARIA.</v>
          </cell>
          <cell r="C2285" t="str">
            <v>Actividad</v>
          </cell>
          <cell r="D2285" t="str">
            <v>UND</v>
          </cell>
          <cell r="E2285">
            <v>2809102</v>
          </cell>
        </row>
        <row r="2286">
          <cell r="A2286" t="str">
            <v>26A.058</v>
          </cell>
          <cell r="B2286" t="str">
            <v>SUMINISTRO, TRANSPORTE E INSTALACION RETENIDA TERMINAL O EN ANGULO. POSTE A VARILLA DE ANCLAJE. NORMA CODENSA LA411</v>
          </cell>
          <cell r="C2286" t="str">
            <v>Actividad</v>
          </cell>
          <cell r="D2286" t="str">
            <v>UND</v>
          </cell>
          <cell r="E2286">
            <v>603005</v>
          </cell>
        </row>
        <row r="2287">
          <cell r="A2287" t="str">
            <v>26A.059</v>
          </cell>
          <cell r="B2287" t="str">
            <v>SUMINISTRO, TRANSPORTE E INSTALACION RETENIDA TERMINAL O EN ANGULO. POSTE A VARILLA DE ANCLAJE. NORMA CODENSA LA413</v>
          </cell>
          <cell r="C2287" t="str">
            <v>Actividad</v>
          </cell>
          <cell r="D2287" t="str">
            <v>UND</v>
          </cell>
          <cell r="E2287">
            <v>659544</v>
          </cell>
        </row>
        <row r="2288">
          <cell r="A2288" t="str">
            <v>26A.060</v>
          </cell>
          <cell r="B2288" t="str">
            <v>SUMINISTRO, TRANSPORTE E INSTALACION TEMPLETE CUERDA DE GUITARRA. NORMA CODENSA LA417</v>
          </cell>
          <cell r="C2288" t="str">
            <v>Actividad</v>
          </cell>
          <cell r="D2288" t="str">
            <v>UND</v>
          </cell>
          <cell r="E2288">
            <v>1458533</v>
          </cell>
        </row>
        <row r="2289">
          <cell r="A2289" t="str">
            <v>26A.061</v>
          </cell>
          <cell r="B2289" t="str">
            <v>SUMINISTRO, TRANSPORTE E INSTALACION DE DESCARGADORES DE SOBRETENSION (PARARRAYOS) ZNO 10KV / 10KA (JUEGO DE TRES UNIDADES)</v>
          </cell>
          <cell r="C2289" t="str">
            <v>Actividad</v>
          </cell>
          <cell r="D2289" t="str">
            <v>UND</v>
          </cell>
          <cell r="E2289">
            <v>1312482</v>
          </cell>
        </row>
        <row r="2290">
          <cell r="A2290" t="str">
            <v>26A.062</v>
          </cell>
          <cell r="B2290" t="str">
            <v>SUMINISTRO, TRANSPORTE E INSTALACION DE CORTACIRCUITOS 15KV / 100A (JUEGO DE TRES UNIDADES)</v>
          </cell>
          <cell r="C2290" t="str">
            <v>Actividad</v>
          </cell>
          <cell r="D2290" t="str">
            <v>UND</v>
          </cell>
          <cell r="E2290">
            <v>1192269</v>
          </cell>
        </row>
        <row r="2291">
          <cell r="A2291" t="str">
            <v>26A.063</v>
          </cell>
          <cell r="B2291" t="str">
            <v>SUMINISTRO, TRANSPORTE E INSTALACION DE TERMINAL PREFORMADA USO INTERIOR PARA15 KV PARA CABLE 2 ¿ 3/0 AWG- JUEGO X 3 UNIDADES</v>
          </cell>
          <cell r="C2291" t="str">
            <v>Actividad</v>
          </cell>
          <cell r="D2291" t="str">
            <v>UND</v>
          </cell>
          <cell r="E2291">
            <v>595758</v>
          </cell>
        </row>
        <row r="2292">
          <cell r="A2292" t="str">
            <v>26A.064</v>
          </cell>
          <cell r="B2292" t="str">
            <v>SUMINISTRO, TRANSPORTE E INSTALACION DE TERMINAL PREFORMADA USO EXTERIOR PARA15 KV PARA CABLE 2 ¿ 3/0 AWG- JUEGO X 3 UNIDADES</v>
          </cell>
          <cell r="C2292" t="str">
            <v>Actividad</v>
          </cell>
          <cell r="D2292" t="str">
            <v>UND</v>
          </cell>
          <cell r="E2292">
            <v>807830</v>
          </cell>
        </row>
        <row r="2293">
          <cell r="A2293" t="str">
            <v>26A.065</v>
          </cell>
          <cell r="B2293" t="str">
            <v xml:space="preserve">SUMINISTRO, TRANSPORTE E INSTALACION RED DE MEDIA TENSION AISLADA CABLE CU XLPE 15 KV (3X2 AWG) </v>
          </cell>
          <cell r="C2293" t="str">
            <v>Actividad</v>
          </cell>
          <cell r="D2293" t="str">
            <v>ML</v>
          </cell>
          <cell r="E2293">
            <v>270418</v>
          </cell>
        </row>
        <row r="2294">
          <cell r="A2294" t="str">
            <v>26A.066</v>
          </cell>
          <cell r="B2294" t="str">
            <v xml:space="preserve">SUMINISTRO, TRANSPORTE E INSTALACION RED DE MEDIA TENSION ABIERTA CABLE AL ACSR (3X1/0 AWG) </v>
          </cell>
          <cell r="C2294" t="str">
            <v>Actividad</v>
          </cell>
          <cell r="D2294" t="str">
            <v>ML</v>
          </cell>
          <cell r="E2294">
            <v>21910</v>
          </cell>
        </row>
        <row r="2295">
          <cell r="A2295" t="str">
            <v>26A.067</v>
          </cell>
          <cell r="B2295" t="str">
            <v>SUMINISTRO, TRANSPORTE E INSTALACION BAYONETA SENCILLA PARA  CABLE DE GUARDA ESTRUCTURA DE ALINEACION , CON TENSIÓN MAXIMA DE 80 KG EN EL EXTREMO-TODOS LOS HERRAJES GALVANIZADOS EN CALIENTE</v>
          </cell>
          <cell r="C2295" t="str">
            <v>Actividad</v>
          </cell>
          <cell r="D2295" t="str">
            <v>UND</v>
          </cell>
          <cell r="E2295">
            <v>213644</v>
          </cell>
        </row>
        <row r="2296">
          <cell r="A2296" t="str">
            <v>26A.068</v>
          </cell>
          <cell r="B2296" t="str">
            <v>SUMINISTRO, TRANSPORTE E INSTALACION BAYONETA DOBLE PARA  CABLE DE GUARDA ESTRUCTURA DE ALINEACION , CON TENSIÓN MAXIMA DE 80 KG EN EL EXTREMO-TODOS LOS HERRAJES GALVANIZADOS EN CALIENTE</v>
          </cell>
          <cell r="C2296" t="str">
            <v>Actividad</v>
          </cell>
          <cell r="D2296" t="str">
            <v>UND</v>
          </cell>
          <cell r="E2296">
            <v>521571</v>
          </cell>
        </row>
        <row r="2297">
          <cell r="A2297" t="str">
            <v>26A.069</v>
          </cell>
          <cell r="B2297" t="str">
            <v>SUMINISTRO, TRANSPORTE E INSTALACION EN POSTE, DE TRANSFORMADOR TRIFÁSICO EN ESTRUCTURA TIPO H, CIRCUITO PRIMARIO SENCILLO. NORMA CODENSA CTU 510. NO INCLUYE POSTES, NI COMPONENTES ESTRUCTURA (LA) RED PRIMARIA.</v>
          </cell>
          <cell r="C2297" t="str">
            <v>Actividad</v>
          </cell>
          <cell r="D2297" t="str">
            <v>UND</v>
          </cell>
          <cell r="E2297">
            <v>4547601</v>
          </cell>
        </row>
        <row r="2298">
          <cell r="A2298" t="str">
            <v>26A.070</v>
          </cell>
          <cell r="B2298" t="str">
            <v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v>
          </cell>
          <cell r="C2298" t="str">
            <v>Actividad</v>
          </cell>
          <cell r="D2298" t="str">
            <v>UND</v>
          </cell>
          <cell r="E2298">
            <v>10675449</v>
          </cell>
        </row>
        <row r="2299">
          <cell r="A2299" t="str">
            <v>26A.071</v>
          </cell>
          <cell r="B2299" t="str">
            <v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v>
          </cell>
          <cell r="C2299" t="str">
            <v>Actividad</v>
          </cell>
          <cell r="D2299" t="str">
            <v>UND</v>
          </cell>
          <cell r="E2299">
            <v>7968929</v>
          </cell>
        </row>
        <row r="2300">
          <cell r="A2300" t="str">
            <v>26A.072</v>
          </cell>
          <cell r="B2300" t="str">
            <v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v>
          </cell>
          <cell r="C2300" t="str">
            <v>Actividad</v>
          </cell>
          <cell r="D2300" t="str">
            <v>UND</v>
          </cell>
          <cell r="E2300">
            <v>9506472</v>
          </cell>
        </row>
        <row r="2301">
          <cell r="A2301" t="str">
            <v>26A.073</v>
          </cell>
          <cell r="B2301" t="str">
            <v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v>
          </cell>
          <cell r="C2301" t="str">
            <v>Actividad</v>
          </cell>
          <cell r="D2301" t="str">
            <v>UND</v>
          </cell>
          <cell r="E2301">
            <v>12069035</v>
          </cell>
        </row>
        <row r="2302">
          <cell r="A2302" t="str">
            <v>26A.074</v>
          </cell>
          <cell r="B2302" t="str">
            <v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v>
          </cell>
          <cell r="C2302" t="str">
            <v>Actividad</v>
          </cell>
          <cell r="D2302" t="str">
            <v>UND</v>
          </cell>
          <cell r="E2302">
            <v>21497789</v>
          </cell>
        </row>
        <row r="2303">
          <cell r="A2303" t="str">
            <v>26A.075</v>
          </cell>
          <cell r="B2303" t="str">
            <v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v>
          </cell>
          <cell r="C2303" t="str">
            <v>Actividad</v>
          </cell>
          <cell r="D2303" t="str">
            <v>UND</v>
          </cell>
          <cell r="E2303">
            <v>25861642</v>
          </cell>
        </row>
        <row r="2304">
          <cell r="A2304" t="str">
            <v>26A.076</v>
          </cell>
          <cell r="B2304" t="str">
            <v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v>
          </cell>
          <cell r="C2304" t="str">
            <v>Actividad</v>
          </cell>
          <cell r="D2304" t="str">
            <v>UND</v>
          </cell>
          <cell r="E2304">
            <v>24696825</v>
          </cell>
        </row>
        <row r="2305">
          <cell r="A2305" t="str">
            <v>26A.077</v>
          </cell>
          <cell r="B2305" t="str">
            <v>SUMINISTRO, TRANSPORTE E INSTALACION ESTRUCTURA CONEXIÓN RED TRENZADA NORMA CODENSA LA320. CONSTRUCCION EN LINEA CIRCUITO SECUNDARIO SENCILLO.</v>
          </cell>
          <cell r="C2305" t="str">
            <v>Actividad</v>
          </cell>
          <cell r="D2305" t="str">
            <v>UND</v>
          </cell>
          <cell r="E2305">
            <v>234258</v>
          </cell>
        </row>
        <row r="2306">
          <cell r="A2306" t="str">
            <v>26A.078</v>
          </cell>
          <cell r="B2306" t="str">
            <v>SUMINISTRO, TRANSPORTE E INSTALACION ESTRUCTURA CONEXIÓN RED TRENZADA NORMA CODENSA LA321. FINAL DE CIRCUITO SECUNDARIO SENCILLO.</v>
          </cell>
          <cell r="C2306" t="str">
            <v>Actividad</v>
          </cell>
          <cell r="D2306" t="str">
            <v>UND</v>
          </cell>
          <cell r="E2306">
            <v>276230</v>
          </cell>
        </row>
        <row r="2307">
          <cell r="A2307" t="str">
            <v>26A.079</v>
          </cell>
          <cell r="B2307" t="str">
            <v xml:space="preserve">SUMINISTRO, TRANSPORTE E INSTALACION ESTRUCTURA CONEXIÓN RED TRENZADA NORMA CODENSA LA322. CTO. SECUNDARIO SENCILLO CON DERIVACION </v>
          </cell>
          <cell r="C2307" t="str">
            <v>Actividad</v>
          </cell>
          <cell r="D2307" t="str">
            <v>UND</v>
          </cell>
          <cell r="E2307">
            <v>318309</v>
          </cell>
        </row>
        <row r="2308">
          <cell r="A2308" t="str">
            <v>26A.080</v>
          </cell>
          <cell r="B2308" t="str">
            <v>SUMINISTRO, TRANSPORTE E INSTALACION ESTRUCTURA CONEXIÓN RED TRENZADA NORMA CODENSA LA324. CTO. SECUNDARIO SENCILLO CONSTRUCCION ANGULAR</v>
          </cell>
          <cell r="C2308" t="str">
            <v>Actividad</v>
          </cell>
          <cell r="D2308" t="str">
            <v>UND</v>
          </cell>
          <cell r="E2308">
            <v>336871</v>
          </cell>
        </row>
        <row r="2309">
          <cell r="A2309" t="str">
            <v>26A.081</v>
          </cell>
          <cell r="B2309" t="str">
            <v>SUMINISTRO, TRANSPORTE E INSTALACION RED TRENZADA CABLE CUADRUPLEX 3X2/0+1/0 AUTOSOPORTADO</v>
          </cell>
          <cell r="C2309" t="str">
            <v>Actividad</v>
          </cell>
          <cell r="D2309" t="str">
            <v>ML</v>
          </cell>
          <cell r="E2309">
            <v>74870</v>
          </cell>
        </row>
        <row r="2310">
          <cell r="A2310" t="str">
            <v>26A.082</v>
          </cell>
          <cell r="B2310" t="str">
            <v>SUMINISTRO, TRANSPORTE E INSTALACION RED TRENZADA CABLE CUADRUPLEX 3X4/0+4/0 AUTOSOPORTADO</v>
          </cell>
          <cell r="C2310" t="str">
            <v>Actividad</v>
          </cell>
          <cell r="D2310" t="str">
            <v>ML</v>
          </cell>
          <cell r="E2310">
            <v>115103</v>
          </cell>
        </row>
        <row r="2311">
          <cell r="A2311" t="str">
            <v>26A.083</v>
          </cell>
          <cell r="B2311" t="str">
            <v xml:space="preserve">SUMINISTRO, TRANSPORTE E INSTALACION CAJA TRIFÁSICA TIPO INTEMPERIE PARA ACOMETIDAS DE BT </v>
          </cell>
          <cell r="C2311" t="str">
            <v>Actividad</v>
          </cell>
          <cell r="D2311" t="str">
            <v>UND</v>
          </cell>
          <cell r="E2311">
            <v>300683</v>
          </cell>
        </row>
        <row r="2312">
          <cell r="A2312" t="str">
            <v>26A.084</v>
          </cell>
          <cell r="B2312" t="str">
            <v>SUMINISTRO, TRANSPORTE E INSTALACION LUMINARIA HORIZONTAL CERRADA DE 150 VATIOS-BOMBILLO SODIO ALTA PRESION-208/240 VOLTIOS - FOTOCELDA INCORPORADA .  COMPLETA - TIPO PE-PC  -ROY ALPHA , SCHREDER , O CALIDAD SUPERIOR.</v>
          </cell>
          <cell r="C2312" t="str">
            <v>Actividad</v>
          </cell>
          <cell r="D2312" t="str">
            <v>UND</v>
          </cell>
          <cell r="E2312">
            <v>922406</v>
          </cell>
        </row>
        <row r="2313">
          <cell r="A2313" t="str">
            <v>26A.085</v>
          </cell>
          <cell r="B2313" t="str">
            <v>SUMINISTRO, TRANSPORTE E INSTALACION LUMINARIA HORIZONTAL CERRADA DE 70 VATIOS-BOMBILLO SODIO ALTA PRESION-208/240 VOLTIOS - FOTOCELDA INCORPORADA .  COMPLETA - TIPO PE-PC  -ROY ALPHA , SCHREDER , O CALIDAD SUPERIOR.</v>
          </cell>
          <cell r="C2313" t="str">
            <v>Actividad</v>
          </cell>
          <cell r="D2313" t="str">
            <v>UND</v>
          </cell>
          <cell r="E2313">
            <v>516033</v>
          </cell>
        </row>
        <row r="2314">
          <cell r="A2314" t="str">
            <v>26A.086</v>
          </cell>
          <cell r="B2314" t="str">
            <v>SUMINISTRO, TRANSPORTE E INSTALACION REFLECTOR DE 250 VATIOS - SODIO ALTA PRESION - 208/240 VOLTIOS-SODIO ALTA PRESION-CUADRADO-CERRADO - ESTRIBOS - COMPLETO: CHASIS, BOMBILLA, ARRANCADOR, ETC. ACCESORIOS DE FIJACION E INSTALACION  -REFERENCIA RRA ROY ALPHA; INCLUYE ACCESORIOS DE SUJECIÓN</v>
          </cell>
          <cell r="C2314" t="str">
            <v>Actividad</v>
          </cell>
          <cell r="D2314" t="str">
            <v>UND</v>
          </cell>
          <cell r="E2314">
            <v>843428</v>
          </cell>
        </row>
        <row r="2315">
          <cell r="A2315" t="str">
            <v>26A.087</v>
          </cell>
          <cell r="B2315" t="str">
            <v>SUMINISTRO, TRANSPORTE E INSTALACION REFLECTOR DE 400 VATIOS - SODIO ALTA PRESION - 208/240 VOLTIOS-SODIO ALTA PRESION-CUADRADO-CERRADO - ESTRIBOS - COMPLETO: CHASIS, BOMBILLA, ARRANCADOR, ETC. ACCESORIOS DE FIJACION E INSTALACION  -REFERENCIA RRA ROY ALPHA; INCLUYE ACCESORIOS DE SUJECIÓN</v>
          </cell>
          <cell r="C2315" t="str">
            <v>Actividad</v>
          </cell>
          <cell r="D2315" t="str">
            <v>UND</v>
          </cell>
          <cell r="E2315">
            <v>923409</v>
          </cell>
        </row>
        <row r="2316">
          <cell r="A2316" t="str">
            <v>26A.088</v>
          </cell>
          <cell r="B2316" t="str">
            <v>SUMINISTRO, TRANSPORTE E INSTALACION REFLECTOR DE 1000 VATIOS - SODIO ALTA PRESION - 208/220 VOLTIOS-SODIO ALTA PRESION-CUADRADO-CERRADO - ESTRIBOS - COMPLETO: CHASIS, BOMBILLA, ARRANCADOR, ETC. ACCESORIOS DE FIJACION E INSTALACION  -REFERENCIA RCG ROY ALPHA; INCLUYE ACCESORIOS DE SUJECIÓN</v>
          </cell>
          <cell r="C2316" t="str">
            <v>Actividad</v>
          </cell>
          <cell r="D2316" t="str">
            <v>UND</v>
          </cell>
          <cell r="E2316">
            <v>2001113</v>
          </cell>
        </row>
        <row r="2317">
          <cell r="A2317" t="str">
            <v>26A.089</v>
          </cell>
          <cell r="B2317" t="str">
            <v>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2317" t="str">
            <v>Actividad</v>
          </cell>
          <cell r="D2317" t="str">
            <v>UND</v>
          </cell>
          <cell r="E2317">
            <v>15676908</v>
          </cell>
        </row>
        <row r="2318">
          <cell r="A2318" t="str">
            <v>26A.090</v>
          </cell>
          <cell r="B2318" t="str">
            <v>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2318" t="str">
            <v>Actividad</v>
          </cell>
          <cell r="D2318" t="str">
            <v>UND</v>
          </cell>
          <cell r="E2318">
            <v>11510344</v>
          </cell>
        </row>
        <row r="2319">
          <cell r="A2319" t="str">
            <v>26A.091</v>
          </cell>
          <cell r="B2319" t="str">
            <v>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2319" t="str">
            <v>Actividad</v>
          </cell>
          <cell r="D2319" t="str">
            <v>UND</v>
          </cell>
          <cell r="E2319">
            <v>6502196</v>
          </cell>
        </row>
        <row r="2320">
          <cell r="A2320" t="str">
            <v>26A.092</v>
          </cell>
          <cell r="B2320" t="str">
            <v>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2320" t="str">
            <v>Actividad</v>
          </cell>
          <cell r="D2320" t="str">
            <v>UND</v>
          </cell>
          <cell r="E2320">
            <v>34956424</v>
          </cell>
        </row>
        <row r="2321">
          <cell r="A2321" t="str">
            <v>26A.093</v>
          </cell>
          <cell r="B2321" t="str">
            <v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2321" t="str">
            <v>Actividad</v>
          </cell>
          <cell r="D2321" t="str">
            <v>UND</v>
          </cell>
          <cell r="E2321">
            <v>107759451</v>
          </cell>
        </row>
        <row r="2322">
          <cell r="A2322" t="str">
            <v>26A.094</v>
          </cell>
          <cell r="B2322" t="str">
            <v xml:space="preserve">SUMINISTRO, TRANSPORTE E INSTALACION SISTEMA DE PUESTA A TIERRA GENERAL CON UNA VARILA DE COBRE 5/8X2,4M, CABLE NO.2AWG (SPAT-1V). </v>
          </cell>
          <cell r="C2322" t="str">
            <v>Actividad</v>
          </cell>
          <cell r="D2322" t="str">
            <v>GB</v>
          </cell>
          <cell r="E2322">
            <v>1098059</v>
          </cell>
        </row>
        <row r="2323">
          <cell r="A2323" t="str">
            <v>26A.095</v>
          </cell>
          <cell r="B2323" t="str">
            <v xml:space="preserve">SUMINISTRO, TRANSPORTE E INSTALACION SISTEMA DE PUESTA A TIERRA GENERAL CON TRES VARILAS DE COBRE 5/8X2,4M, CABLE NO.1/0AWG (SPAT-3V). </v>
          </cell>
          <cell r="C2323" t="str">
            <v>Actividad</v>
          </cell>
          <cell r="D2323" t="str">
            <v>GB</v>
          </cell>
          <cell r="E2323">
            <v>3366102</v>
          </cell>
        </row>
        <row r="2324">
          <cell r="A2324" t="str">
            <v>26A.096</v>
          </cell>
          <cell r="B2324" t="str">
            <v xml:space="preserve">SUMINISTRO, TRANSPORTE E INSTALACION SISTEMA DE PUESTA A TIERRA GENERAL CON CUATRO VARILAS DE COBRE 5/8X2,4M, CABLE NO.2/0AWG (SPAT-4V). </v>
          </cell>
          <cell r="C2324" t="str">
            <v>Actividad</v>
          </cell>
          <cell r="D2324" t="str">
            <v>GB</v>
          </cell>
          <cell r="E2324">
            <v>4497604</v>
          </cell>
        </row>
        <row r="2325">
          <cell r="A2325" t="str">
            <v>26A.097</v>
          </cell>
          <cell r="B2325" t="str">
            <v>SUMINISTRO, TRANSPORTE E INSTALACION SISTEMA DE PUESTA A TIERRA GENERAL CON SEIS VARILAS DE COBRE 5/8X2,4M, CABLE NO.4/0AWG (SPAT-6V). TIPO S/E</v>
          </cell>
          <cell r="C2325" t="str">
            <v>Actividad</v>
          </cell>
          <cell r="D2325" t="str">
            <v>GB</v>
          </cell>
          <cell r="E2325">
            <v>9737669</v>
          </cell>
        </row>
        <row r="2326">
          <cell r="A2326" t="str">
            <v>26A.098</v>
          </cell>
          <cell r="B2326" t="str">
            <v xml:space="preserve">SUMINISTRO, TRANSPORTE E INSTALACION RED DE MEDIA TENSION ABIERTA CABLE AL ACSR (3X2 AWG) </v>
          </cell>
          <cell r="C2326" t="str">
            <v>Actividad</v>
          </cell>
          <cell r="D2326" t="str">
            <v>ML</v>
          </cell>
          <cell r="E2326">
            <v>27120</v>
          </cell>
        </row>
        <row r="2327">
          <cell r="A2327" t="str">
            <v>26A.099</v>
          </cell>
          <cell r="B2327" t="str">
            <v>SUMINISTRO, TRANSPORTE E INSTALACION CABLE SUPER GX DE 9,53 MM (3/8") GALVANIZADO PARA HILO DE GUARDA</v>
          </cell>
          <cell r="C2327" t="str">
            <v>Actividad</v>
          </cell>
          <cell r="D2327" t="str">
            <v>ML</v>
          </cell>
          <cell r="E2327">
            <v>23822</v>
          </cell>
        </row>
        <row r="2328">
          <cell r="A2328" t="str">
            <v>26A.100</v>
          </cell>
          <cell r="B2328" t="str">
            <v>SUMINISTRO, TRANSPORTE E INSTALACION BAYONETA DOBLE PARA  CABLE DE GUARDA ESTRUCTURA TERMINAL, TODOS LOS HERRAJES GALVANIZADOS EN CALIENTE - LAR402</v>
          </cell>
          <cell r="C2328" t="str">
            <v>Actividad</v>
          </cell>
          <cell r="D2328" t="str">
            <v>UND</v>
          </cell>
          <cell r="E2328">
            <v>396195</v>
          </cell>
        </row>
        <row r="2329">
          <cell r="A2329" t="str">
            <v>26A.101</v>
          </cell>
          <cell r="B2329" t="str">
            <v>SUMINISTRO, TRANSPORTE E INSTALACION BAYONETA DOBLE PARA  CABLE DE GUARDA ESTRUCTURA DOBLE RETENIDA, TODOS LOS HERRAJES GALVANIZADOS EN CALIENTE - LAR406</v>
          </cell>
          <cell r="C2329" t="str">
            <v>Actividad</v>
          </cell>
          <cell r="D2329" t="str">
            <v>UND</v>
          </cell>
          <cell r="E2329">
            <v>396195</v>
          </cell>
        </row>
        <row r="2330">
          <cell r="A2330" t="str">
            <v>26A.102</v>
          </cell>
          <cell r="B2330" t="str">
            <v>SUMINISTRO, TRANSPORTE E INSTALACION ACOMETIDA AEREA TRIFASICA CABLE ANTIFRAUDE 3X6+1X8 AWG - SIN MEDIDOR (ILUSTRACION AE 220-1) 40MTS</v>
          </cell>
          <cell r="C2330" t="str">
            <v>Actividad</v>
          </cell>
          <cell r="D2330" t="str">
            <v>GLB</v>
          </cell>
          <cell r="E2330">
            <v>2579703</v>
          </cell>
        </row>
        <row r="2331">
          <cell r="A2331" t="str">
            <v>26A.103</v>
          </cell>
          <cell r="B2331" t="str">
            <v xml:space="preserve">SUMINISTRO, TRANSPORTE E INSTALACION SISTEMA DE PUESTA A TIERRA GENERAL CON CUATRO  VARILAS DE COBRE 5/8X2,4M, CABLE NO.1/0AWG (SPAT-3V). </v>
          </cell>
          <cell r="C2331" t="str">
            <v>Actividad</v>
          </cell>
          <cell r="D2331" t="str">
            <v>GB</v>
          </cell>
          <cell r="E2331">
            <v>3562998</v>
          </cell>
        </row>
        <row r="2332">
          <cell r="A2332" t="str">
            <v>26A.104</v>
          </cell>
          <cell r="B2332" t="str">
            <v>SUMINISTRO, TRANSPORTE E INSTALACION SISTEMA DE PUESTA A TIERRA PARA SEPRA CON SEIS VARILLAS DE COBRE 5/8X2,4M, CABLE NO.1/0AWG (SPAT-6V). TIPO S/E</v>
          </cell>
          <cell r="C2332" t="str">
            <v>Actividad</v>
          </cell>
          <cell r="D2332" t="str">
            <v>GB</v>
          </cell>
          <cell r="E2332">
            <v>9546207</v>
          </cell>
        </row>
        <row r="2333">
          <cell r="A2333" t="str">
            <v>26A.105</v>
          </cell>
          <cell r="B2333" t="str">
            <v>SUMINISTRO, TRANSPORTE E INSTALACION SISTEMA DE CAPTACION DE DESCARGAS ATMOSFERICAS</v>
          </cell>
          <cell r="C2333" t="str">
            <v>Actividad</v>
          </cell>
          <cell r="D2333" t="str">
            <v>UND</v>
          </cell>
          <cell r="E2333">
            <v>2298327</v>
          </cell>
        </row>
        <row r="2334">
          <cell r="A2334" t="str">
            <v>26A.106</v>
          </cell>
          <cell r="B2334" t="str">
            <v>SUMINISTRO, TRANSPORTE E INSTALACION COFRE PARA USO INTEMPERIE DIMENSIONESHXWXD=40X30X20CM; INCLUYE BARRAJE INTERNO PARA UBICACIÓN DE BREAKERS TIPO NCHUFABLES, PUERTA CON CHAPA Y JUEGO DE LLAVES</v>
          </cell>
          <cell r="C2334" t="str">
            <v>Actividad</v>
          </cell>
          <cell r="D2334" t="str">
            <v>UND</v>
          </cell>
          <cell r="E2334">
            <v>879612</v>
          </cell>
        </row>
        <row r="2335">
          <cell r="A2335" t="str">
            <v>26A.107</v>
          </cell>
          <cell r="B2335" t="str">
            <v>SUMINISTRO, TRANSPORTE E INSTALACION BANCO DE DUCTO TIPO NORMA CODENSA CS 207 - PARA CANALIZACIÓN DE 4 Ø 3"  TIPO TDB - ZONA VERDE (INCLUYE BANDA PLÁSTICA)</v>
          </cell>
          <cell r="C2335" t="str">
            <v>Actividad</v>
          </cell>
          <cell r="D2335" t="str">
            <v>ML</v>
          </cell>
          <cell r="E2335">
            <v>46013</v>
          </cell>
        </row>
        <row r="2336">
          <cell r="A2336" t="str">
            <v>26A.108</v>
          </cell>
          <cell r="B2336" t="str">
            <v>SUMINISTRO, TRANSPORTE E INSTALACIÓN RED TRENZADA CABLE TRIPLEX 2X1/0+1/0</v>
          </cell>
          <cell r="C2336" t="str">
            <v>Actividad</v>
          </cell>
          <cell r="D2336" t="str">
            <v>ML</v>
          </cell>
          <cell r="E2336">
            <v>40458</v>
          </cell>
        </row>
        <row r="2337">
          <cell r="A2337" t="str">
            <v>26A.109</v>
          </cell>
          <cell r="B2337" t="str">
            <v>SUMINISTRO E INSTALACIÓN PERCHA DE UN PUESTO</v>
          </cell>
          <cell r="C2337" t="str">
            <v>Actividad</v>
          </cell>
          <cell r="D2337" t="str">
            <v>UND</v>
          </cell>
          <cell r="E2337">
            <v>115263</v>
          </cell>
        </row>
        <row r="2338">
          <cell r="A2338" t="str">
            <v>26A.110</v>
          </cell>
          <cell r="B2338" t="str">
            <v>SUMINISTRO, TRANSPORTE E INSTALACION  POSTE DE CONCRETO DE 12 M.  510 KG.  HOMOLOGADO - (INCLUYE PINTURA ACRILICA Y GRUA).</v>
          </cell>
          <cell r="C2338" t="str">
            <v>Actividad</v>
          </cell>
          <cell r="D2338" t="str">
            <v>UND</v>
          </cell>
          <cell r="E2338">
            <v>1846694</v>
          </cell>
        </row>
        <row r="2339">
          <cell r="A2339" t="str">
            <v>26A.111</v>
          </cell>
          <cell r="B2339" t="str">
            <v>SUMINISTRO E INSTALACIÓN DE POSTE METALICO 14 M</v>
          </cell>
          <cell r="C2339" t="str">
            <v>Actividad</v>
          </cell>
          <cell r="D2339" t="str">
            <v>UND</v>
          </cell>
          <cell r="E2339">
            <v>3369081</v>
          </cell>
        </row>
        <row r="2340">
          <cell r="A2340" t="str">
            <v>26A.112</v>
          </cell>
          <cell r="B2340" t="str">
            <v>SUMINISTRO E INSTALACIÓN DE POSTE METALICO 12 M X 1350 KGF AUTOSOPORTADO</v>
          </cell>
          <cell r="C2340" t="str">
            <v>Actividad</v>
          </cell>
          <cell r="D2340" t="str">
            <v>UND</v>
          </cell>
          <cell r="E2340">
            <v>3452452</v>
          </cell>
        </row>
        <row r="2341">
          <cell r="A2341" t="str">
            <v>26A.113</v>
          </cell>
          <cell r="B2341" t="str">
            <v>SUMINISTRO E INSTALACIÓN ESTRUCTURA TIPO RETENCIÓN BANDERA ECOLÓGICO BRAZO TIPO C</v>
          </cell>
          <cell r="C2341" t="str">
            <v>Actividad</v>
          </cell>
          <cell r="D2341" t="str">
            <v>UND</v>
          </cell>
          <cell r="E2341">
            <v>1007408</v>
          </cell>
        </row>
        <row r="2342">
          <cell r="A2342" t="str">
            <v>26A.114</v>
          </cell>
          <cell r="B2342" t="str">
            <v>SUMINISTRO E INSTALACIÓN ESTRUCTURA TIPO TERMINAL ECOLÓGICO</v>
          </cell>
          <cell r="C2342" t="str">
            <v>Actividad</v>
          </cell>
          <cell r="D2342" t="str">
            <v>UND</v>
          </cell>
          <cell r="E2342">
            <v>936203</v>
          </cell>
        </row>
        <row r="2343">
          <cell r="A2343" t="str">
            <v>26A.115</v>
          </cell>
          <cell r="B2343" t="str">
            <v>SUMINISTRO E INSTALACIÓN VIENTO PRIMARIO CONVENCIONAL (TEMPLETE)</v>
          </cell>
          <cell r="C2343" t="str">
            <v>Actividad</v>
          </cell>
          <cell r="D2343" t="str">
            <v>UND</v>
          </cell>
          <cell r="E2343">
            <v>511329</v>
          </cell>
        </row>
        <row r="2344">
          <cell r="A2344" t="str">
            <v>26A.116</v>
          </cell>
          <cell r="B2344" t="str">
            <v>SUMINISTRO E INSTALACIÓN TEMPLETE POSTE A POSTE</v>
          </cell>
          <cell r="C2344" t="str">
            <v>Actividad</v>
          </cell>
          <cell r="D2344" t="str">
            <v>UND</v>
          </cell>
          <cell r="E2344">
            <v>283293</v>
          </cell>
        </row>
        <row r="2345">
          <cell r="A2345" t="str">
            <v>26A.118</v>
          </cell>
          <cell r="B2345" t="str">
            <v>DESMONTE TRASLADO E INSTALACIÓN POSTE DE INVAMA</v>
          </cell>
          <cell r="C2345" t="str">
            <v>Actividad</v>
          </cell>
          <cell r="D2345" t="str">
            <v>UND</v>
          </cell>
          <cell r="E2345">
            <v>649432</v>
          </cell>
        </row>
        <row r="2346">
          <cell r="A2346" t="str">
            <v>26A.119</v>
          </cell>
          <cell r="B2346" t="str">
            <v>SUMINISTRO E INSTALACIÓN DE CABLE RED AEREA CABLE XLPE-TK  Nº 2 AWG ECOLOGICO SEMIAISLADO</v>
          </cell>
          <cell r="C2346" t="str">
            <v>Actividad</v>
          </cell>
          <cell r="D2346" t="str">
            <v>ML</v>
          </cell>
          <cell r="E2346">
            <v>46416</v>
          </cell>
        </row>
        <row r="2347">
          <cell r="A2347" t="str">
            <v>26A.120</v>
          </cell>
          <cell r="B2347" t="str">
            <v>SUMINISTRO E INSTALACIÓN SECCIONADOR TRIFASICO</v>
          </cell>
          <cell r="C2347" t="str">
            <v>Actividad</v>
          </cell>
          <cell r="D2347" t="str">
            <v>UND</v>
          </cell>
          <cell r="E2347">
            <v>3264756</v>
          </cell>
        </row>
        <row r="2348">
          <cell r="A2348" t="str">
            <v>26A.121</v>
          </cell>
          <cell r="B2348" t="str">
            <v>SUMINISTRO E INSTALACIÓN DE AFLORAMIENTO TUBERÍA IMC 4"</v>
          </cell>
          <cell r="C2348" t="str">
            <v>Actividad</v>
          </cell>
          <cell r="D2348" t="str">
            <v>UND</v>
          </cell>
          <cell r="E2348">
            <v>3318032</v>
          </cell>
        </row>
        <row r="2349">
          <cell r="A2349" t="str">
            <v>26A.122</v>
          </cell>
          <cell r="B2349" t="str">
            <v>SUMINISTRO E INSTALACIÓN DE CABLE RED SUBTERRANEA XLPE 3X2 AWG 133% MEDIA TENSIÓN</v>
          </cell>
          <cell r="C2349" t="str">
            <v>Actividad</v>
          </cell>
          <cell r="D2349" t="str">
            <v>ML</v>
          </cell>
          <cell r="E2349">
            <v>217393</v>
          </cell>
        </row>
        <row r="2350">
          <cell r="A2350" t="str">
            <v>26A.544</v>
          </cell>
          <cell r="B2350" t="str">
            <v>SUMINISTRO E INSTALACION DE SISTEMA DE PUESTA A TIERRA INEM BALDOMERO SANIN CANO</v>
          </cell>
          <cell r="C2350" t="str">
            <v>Actividad</v>
          </cell>
          <cell r="D2350" t="str">
            <v>UND</v>
          </cell>
          <cell r="E2350">
            <v>21800216</v>
          </cell>
        </row>
        <row r="2351">
          <cell r="A2351" t="str">
            <v>027</v>
          </cell>
          <cell r="B2351" t="str">
            <v>ESTABILIDAD DE TALUDES</v>
          </cell>
          <cell r="C2351" t="str">
            <v>Capitulo</v>
          </cell>
          <cell r="E2351" t="str">
            <v>--</v>
          </cell>
        </row>
        <row r="2352">
          <cell r="A2352" t="str">
            <v>027.001</v>
          </cell>
          <cell r="B2352" t="str">
            <v>SUMINISTRO, TRANSPORTE E INSTALACION DE MUROS  DE CONTENCION EN CONCRETO REFORZADO DE 3000 PSI. NO INCLUYE REFUERZO.</v>
          </cell>
          <cell r="C2352" t="str">
            <v>Actividad</v>
          </cell>
          <cell r="D2352" t="str">
            <v>M3</v>
          </cell>
          <cell r="E2352">
            <v>1072189</v>
          </cell>
        </row>
        <row r="2353">
          <cell r="A2353" t="str">
            <v>027.002</v>
          </cell>
          <cell r="B2353" t="str">
            <v>SUMINISTRO, TRANSPORTE E INSTALACION MURO EN CONCRETO CICLOPEO DE PROPORCION 70% DE CONCRETO 3000 PSI 30% PIEDRA</v>
          </cell>
          <cell r="C2353" t="str">
            <v>Actividad</v>
          </cell>
          <cell r="D2353" t="str">
            <v>M3</v>
          </cell>
          <cell r="E2353">
            <v>913656</v>
          </cell>
        </row>
        <row r="2354">
          <cell r="A2354" t="str">
            <v>027.003</v>
          </cell>
          <cell r="B2354" t="str">
            <v>SUMINISTRO, TRANSPORTE E INSTALACION GAVIONES EN MALLA GALVANIZADA TRIPLE TORSION 2.0X1.0X1.0M CAL. 12</v>
          </cell>
          <cell r="C2354" t="str">
            <v>Actividad</v>
          </cell>
          <cell r="D2354" t="str">
            <v>M3</v>
          </cell>
          <cell r="E2354">
            <v>338434</v>
          </cell>
        </row>
        <row r="2355">
          <cell r="A2355" t="str">
            <v>027.004</v>
          </cell>
          <cell r="B2355" t="str">
            <v>SUMINISTRO, TRANSPORTE E INSTALACION PANTALLA EN CONCRETO REFORZADO DE 3000 PSI (NO INCLUYE ACERO)</v>
          </cell>
          <cell r="C2355" t="str">
            <v>Actividad</v>
          </cell>
          <cell r="D2355" t="str">
            <v>M3</v>
          </cell>
          <cell r="E2355">
            <v>964026</v>
          </cell>
        </row>
        <row r="2356">
          <cell r="A2356" t="str">
            <v>027.005</v>
          </cell>
          <cell r="B2356" t="str">
            <v>SUMINISTRO, TRANSPORTE E INSTALACION PANTALLA EN CONCRETO REFORZADO DE 4000 PSI (NO INCLUYE ACERO)</v>
          </cell>
          <cell r="C2356" t="str">
            <v>Actividad</v>
          </cell>
          <cell r="D2356" t="str">
            <v>M3</v>
          </cell>
          <cell r="E2356">
            <v>1046052</v>
          </cell>
        </row>
        <row r="2357">
          <cell r="A2357" t="str">
            <v>027.007</v>
          </cell>
          <cell r="B2357" t="str">
            <v>SUMINISTRO, TRANSPORTE E INSTALACION RECUBRIMIENTO DE BERMAS CONCRETO DE 3000 PSI E=0,1M</v>
          </cell>
          <cell r="C2357" t="str">
            <v>Actividad</v>
          </cell>
          <cell r="D2357" t="str">
            <v>M3</v>
          </cell>
          <cell r="E2357">
            <v>920443</v>
          </cell>
        </row>
        <row r="2358">
          <cell r="A2358" t="str">
            <v>027.008</v>
          </cell>
          <cell r="B2358" t="str">
            <v>SUMINISTRO, TRANSPORTE E INSTALACION RECUBRIMIENTO DE GAVIONES CONCRETO DE 3000 PSI</v>
          </cell>
          <cell r="C2358" t="str">
            <v>Actividad</v>
          </cell>
          <cell r="D2358" t="str">
            <v>M3</v>
          </cell>
          <cell r="E2358">
            <v>924543</v>
          </cell>
        </row>
        <row r="2359">
          <cell r="A2359" t="str">
            <v>027.009</v>
          </cell>
          <cell r="B2359" t="str">
            <v>SUMINISTRO, TRANSPORTE E INSTALACION CANALES CON PANTALLAS DEFLECTORAS Y RAPIDAS CON TAPA EN CONCRETO DE 3000 PSI PRODUCIDO EN OBRA</v>
          </cell>
          <cell r="C2359" t="str">
            <v>Actividad</v>
          </cell>
          <cell r="D2359" t="str">
            <v>M3</v>
          </cell>
          <cell r="E2359">
            <v>1135213</v>
          </cell>
        </row>
        <row r="2360">
          <cell r="A2360" t="str">
            <v>027.010</v>
          </cell>
          <cell r="B2360" t="str">
            <v>SUMINISTRO, TRANSPORTE E INSTALACION ALCANTARILLA DE CAJON O BOX COULVERT EN CONCRETO DE 3000 PSI</v>
          </cell>
          <cell r="C2360" t="str">
            <v>Actividad</v>
          </cell>
          <cell r="D2360" t="str">
            <v>M3</v>
          </cell>
          <cell r="E2360">
            <v>1056433</v>
          </cell>
        </row>
        <row r="2361">
          <cell r="A2361" t="str">
            <v>027.011</v>
          </cell>
          <cell r="B2361" t="str">
            <v>SUMINISTRO, TRANSPORTE E INSTALACION ENROCADOS CON LIGANTE DE CONCRETO 3000 PSI PARA PROTECCION DE ENTREGAS O REVESTIMIENTO DE CAUCES - DOSIFICACION: CONCRETO 40%, PIEDRA 60%</v>
          </cell>
          <cell r="C2361" t="str">
            <v>Actividad</v>
          </cell>
          <cell r="D2361" t="str">
            <v>M3</v>
          </cell>
          <cell r="E2361">
            <v>556912</v>
          </cell>
        </row>
        <row r="2362">
          <cell r="A2362" t="str">
            <v>027.012</v>
          </cell>
          <cell r="B2362" t="str">
            <v>SUMINISTRO, TRANSPORTE E INSTALACION ENROCADOS CON LIGANTE DE CONCRETO 3000 PSI PARA  CONFORMACION  DE CANALES - DOSIFICACION: CONCRETO 40%, PIEDRA 60%</v>
          </cell>
          <cell r="C2362" t="str">
            <v>Actividad</v>
          </cell>
          <cell r="D2362" t="str">
            <v>M3</v>
          </cell>
          <cell r="E2362">
            <v>593194</v>
          </cell>
        </row>
        <row r="2363">
          <cell r="A2363" t="str">
            <v>027.013</v>
          </cell>
          <cell r="B2363" t="str">
            <v>SUMINISTRO, TRANSPORTE E INSTALACION DIQUES DE CONTROL Y/O REGULACION EN CONCRETO 3000 PSI - DOSIFICACION: CONCRETO 40%, PIEDRA 60%</v>
          </cell>
          <cell r="C2363" t="str">
            <v>Actividad</v>
          </cell>
          <cell r="D2363" t="str">
            <v>M3</v>
          </cell>
          <cell r="E2363">
            <v>734045</v>
          </cell>
        </row>
        <row r="2364">
          <cell r="A2364" t="str">
            <v>027.014</v>
          </cell>
          <cell r="B2364" t="str">
            <v>SUMINISTRO, TRANSPORTE E INSTALACION ANCLAJE ACTIVO CABLE 1/2" X 4 ALTA RESISTENCIA - PERFORACION DE 5"</v>
          </cell>
          <cell r="C2364" t="str">
            <v>Actividad</v>
          </cell>
          <cell r="D2364" t="str">
            <v>ML</v>
          </cell>
          <cell r="E2364">
            <v>446837</v>
          </cell>
        </row>
        <row r="2365">
          <cell r="A2365" t="str">
            <v>027.015</v>
          </cell>
          <cell r="B2365" t="str">
            <v>SUMINISTRO, TRANSPORTE E INSTALACION DADOS EN CONCRETO REFORZADO 4000 PSI PARA PANTALLA ACTIVA</v>
          </cell>
          <cell r="C2365" t="str">
            <v>Actividad</v>
          </cell>
          <cell r="D2365" t="str">
            <v>M3</v>
          </cell>
          <cell r="E2365">
            <v>1059691</v>
          </cell>
        </row>
        <row r="2366">
          <cell r="A2366" t="str">
            <v>027.016</v>
          </cell>
          <cell r="B2366" t="str">
            <v>SUMINISTRO, TRANSPORTE E INSTALACION ENROCADOS SIN LIGANTE DE CONCRETO PARA CONFORMACION DE PADDIES</v>
          </cell>
          <cell r="C2366" t="str">
            <v>Actividad</v>
          </cell>
          <cell r="D2366" t="str">
            <v>M3</v>
          </cell>
          <cell r="E2366">
            <v>554235</v>
          </cell>
        </row>
        <row r="2367">
          <cell r="A2367" t="str">
            <v>027.017</v>
          </cell>
          <cell r="B2367" t="str">
            <v>SUMINISTRO, TRANSPORTE E INSTALACION CANALES EN COSTALES DE FIBRA CON SUELO CEMENTO 10:1</v>
          </cell>
          <cell r="C2367" t="str">
            <v>Actividad</v>
          </cell>
          <cell r="D2367" t="str">
            <v>M3</v>
          </cell>
          <cell r="E2367">
            <v>436116</v>
          </cell>
        </row>
        <row r="2368">
          <cell r="A2368" t="str">
            <v>027.018</v>
          </cell>
          <cell r="B2368" t="str">
            <v>SUMINISTRO, TRANSPORTE E INSTALACION GAVIONES CON COSTALES DE FIBRA CON SUELO CEMENTO 10:1</v>
          </cell>
          <cell r="C2368" t="str">
            <v>Actividad</v>
          </cell>
          <cell r="D2368" t="str">
            <v>M3</v>
          </cell>
          <cell r="E2368">
            <v>477700</v>
          </cell>
        </row>
        <row r="2369">
          <cell r="A2369" t="str">
            <v>027.019</v>
          </cell>
          <cell r="B2369" t="str">
            <v>SUMINISTRO, TRANSPORTE E INSTALACION DE DRENES HORIZONTALES EN TIERRA CON TUBERIA Ø 3" SANITARIA PERFORADA HASTA L=10M (INCLUYE PERFORACIÓN MANUAL)</v>
          </cell>
          <cell r="C2369" t="str">
            <v>Actividad</v>
          </cell>
          <cell r="D2369" t="str">
            <v>ML</v>
          </cell>
          <cell r="E2369">
            <v>52170</v>
          </cell>
        </row>
        <row r="2370">
          <cell r="A2370" t="str">
            <v>027.020</v>
          </cell>
          <cell r="B2370" t="str">
            <v>SUMINISTRO, TRANSPORTE E INSTALACION DE DRENES HORIZONTALES EN TIERRA CON TUBERÍA Ø 3" SANITARIA PERFORADA CON EQUIPO  MECÁNICO</v>
          </cell>
          <cell r="C2370" t="str">
            <v>Actividad</v>
          </cell>
          <cell r="D2370" t="str">
            <v>ML</v>
          </cell>
          <cell r="E2370">
            <v>149213</v>
          </cell>
        </row>
        <row r="2371">
          <cell r="A2371" t="str">
            <v>027.021</v>
          </cell>
          <cell r="B2371" t="str">
            <v>SUMINISTRO, TRANSPORTE E INSTALACION DE DRENES HORIZONTALES EN CONGLOMERADO CON TUBERÍA Ø 3" SANITARIA PERFORADA CON EQUIPO  MECÁNICO</v>
          </cell>
          <cell r="C2371" t="str">
            <v>Actividad</v>
          </cell>
          <cell r="D2371" t="str">
            <v>ML</v>
          </cell>
          <cell r="E2371">
            <v>163889</v>
          </cell>
        </row>
        <row r="2372">
          <cell r="A2372" t="str">
            <v>027.023</v>
          </cell>
          <cell r="B2372" t="str">
            <v>SUMINISTRO, TRANSPORTE E INSTALACION DE DRENES HORIZONTALES EN ROCA CON TUBERÍA Ø 3" SANITARIA PERFORADA CON EQUIPO  MECÁNICO</v>
          </cell>
          <cell r="C2372" t="str">
            <v>Actividad</v>
          </cell>
          <cell r="D2372" t="str">
            <v>ML</v>
          </cell>
          <cell r="E2372">
            <v>239939</v>
          </cell>
        </row>
        <row r="2373">
          <cell r="A2373" t="str">
            <v>027.024</v>
          </cell>
          <cell r="B2373" t="str">
            <v>ENCAMISADO PARA DRENES SUBHORIZONTALES CON EQUIPO MECANICO EN TIERRA</v>
          </cell>
          <cell r="C2373" t="str">
            <v>Actividad</v>
          </cell>
          <cell r="D2373" t="str">
            <v>ML</v>
          </cell>
          <cell r="E2373">
            <v>36250</v>
          </cell>
        </row>
        <row r="2374">
          <cell r="A2374" t="str">
            <v>027.025</v>
          </cell>
          <cell r="B2374" t="str">
            <v>SUMINISTRO, TRANSPORTE E INSTALACION TRINCHOS EN GUADUA</v>
          </cell>
          <cell r="C2374" t="str">
            <v>Actividad</v>
          </cell>
          <cell r="D2374" t="str">
            <v>M2</v>
          </cell>
          <cell r="E2374">
            <v>73677</v>
          </cell>
        </row>
        <row r="2375">
          <cell r="A2375" t="str">
            <v>027.026</v>
          </cell>
          <cell r="B2375" t="str">
            <v xml:space="preserve">SUMINISTRO, TRANSPORTE E INSTALACION FILTROS VIVOS EN GUADUA </v>
          </cell>
          <cell r="C2375" t="str">
            <v>Actividad</v>
          </cell>
          <cell r="D2375" t="str">
            <v>M3</v>
          </cell>
          <cell r="E2375">
            <v>198736</v>
          </cell>
        </row>
        <row r="2376">
          <cell r="A2376" t="str">
            <v>027.027</v>
          </cell>
          <cell r="B2376" t="str">
            <v>SUMINISTRO, TRANSPORTE E INSTALACION BARRERAS VIVAS CON LIMONCILLO Y/O CITRONELA O SIMILAR</v>
          </cell>
          <cell r="C2376" t="str">
            <v>Actividad</v>
          </cell>
          <cell r="D2376" t="str">
            <v>ML</v>
          </cell>
          <cell r="E2376">
            <v>32802</v>
          </cell>
        </row>
        <row r="2377">
          <cell r="A2377" t="str">
            <v>027.028</v>
          </cell>
          <cell r="B2377" t="str">
            <v>SUMINISTRO, TRANSPORTE E INSTALACION BARRERAS VIVAS CON ESTACAS DE GUADILLA, BAMBU  O SIMILAR</v>
          </cell>
          <cell r="C2377" t="str">
            <v>Actividad</v>
          </cell>
          <cell r="D2377" t="str">
            <v>ML</v>
          </cell>
          <cell r="E2377">
            <v>19314</v>
          </cell>
        </row>
        <row r="2378">
          <cell r="A2378" t="str">
            <v>027.029</v>
          </cell>
          <cell r="B2378" t="str">
            <v>SUMINISTRO, TRANSPORTE E INSTALACION COBERTURA VEGETAL CON BIOMANTO DE COSTALES DE FIQUE</v>
          </cell>
          <cell r="C2378" t="str">
            <v>Actividad</v>
          </cell>
          <cell r="D2378" t="str">
            <v>M2</v>
          </cell>
          <cell r="E2378">
            <v>41142</v>
          </cell>
        </row>
        <row r="2379">
          <cell r="A2379" t="str">
            <v>027.030</v>
          </cell>
          <cell r="B2379" t="str">
            <v>SUMINISTRO, TRANSPORTE E INSTALACION REVEGETALIZACION CON ESTACAS DE CAÑABRAVA O SIMILAR</v>
          </cell>
          <cell r="C2379" t="str">
            <v>Actividad</v>
          </cell>
          <cell r="D2379" t="str">
            <v>UND</v>
          </cell>
          <cell r="E2379">
            <v>6525</v>
          </cell>
        </row>
        <row r="2380">
          <cell r="A2380" t="str">
            <v>027.031</v>
          </cell>
          <cell r="B2380" t="str">
            <v>SUMINISTRO, TRANSPORTE E INSTALACION REVEGETALIZACION CON ESTACAS DE MARATON O SIMILAR</v>
          </cell>
          <cell r="C2380" t="str">
            <v>Actividad</v>
          </cell>
          <cell r="D2380" t="str">
            <v>UND</v>
          </cell>
          <cell r="E2380">
            <v>7575</v>
          </cell>
        </row>
        <row r="2381">
          <cell r="A2381" t="str">
            <v>027.032</v>
          </cell>
          <cell r="B2381" t="str">
            <v xml:space="preserve">SUMINISTRO, TRANSPORTE E INSTALACION REVEGETALIZACION CON ESTACAS DE GUADUA O ESPECIES FORESTALES </v>
          </cell>
          <cell r="C2381" t="str">
            <v>Actividad</v>
          </cell>
          <cell r="D2381" t="str">
            <v>UND</v>
          </cell>
          <cell r="E2381">
            <v>12274</v>
          </cell>
        </row>
        <row r="2382">
          <cell r="A2382" t="str">
            <v>027.033</v>
          </cell>
          <cell r="B2382" t="str">
            <v>SUMINISTRO, TRANSPORTE E INSTALACION DE PLASTICOS PARA PROTECCIÓN EN TALUDES</v>
          </cell>
          <cell r="C2382" t="str">
            <v>Actividad</v>
          </cell>
          <cell r="D2382" t="str">
            <v>M2</v>
          </cell>
          <cell r="E2382">
            <v>5770</v>
          </cell>
        </row>
        <row r="2383">
          <cell r="A2383" t="str">
            <v>027.035</v>
          </cell>
          <cell r="B2383" t="str">
            <v>SUMINISTRO, TRANSPORTE E INSTALACION ALCANTARILLA DE CAJON O BOX COULVERT EN CONCRETO DE 4000 PSI</v>
          </cell>
          <cell r="C2383" t="str">
            <v>Actividad</v>
          </cell>
          <cell r="D2383" t="str">
            <v>M3</v>
          </cell>
          <cell r="E2383">
            <v>1067920</v>
          </cell>
        </row>
        <row r="2384">
          <cell r="A2384" t="str">
            <v>027.042</v>
          </cell>
          <cell r="B2384" t="str">
            <v>SUMINISTRO, TRANSPORTE E INSTALACIÓN DE ANCLAJES PASIVOS CON LECHADA A/C 0.45 INYECTADA CON BOMBA CON PERFORACION MANUAL(INCLUYE ADITIVO EXPANSOR Y PLASTIFICANTE) - NO INCLUYE ACERO</v>
          </cell>
          <cell r="C2384" t="str">
            <v>Actividad</v>
          </cell>
          <cell r="D2384" t="str">
            <v>ML</v>
          </cell>
          <cell r="E2384">
            <v>51982</v>
          </cell>
        </row>
        <row r="2385">
          <cell r="A2385" t="str">
            <v>027.043</v>
          </cell>
          <cell r="B2385" t="str">
            <v>SUMINISTRO, TRANSPORTE E INSTALACIÓN DE ANCLAJES PASIVOS CON LECHADA A/C 0.45 INYECTADA CON BOMBA CON PERFORACION MECÁNICA(INCLUYE ADITIVOS EXPANSOR Y PLASTIFICANTE) - NO INCLUYE ACERO</v>
          </cell>
          <cell r="C2385" t="str">
            <v>Actividad</v>
          </cell>
          <cell r="D2385" t="str">
            <v>ML</v>
          </cell>
          <cell r="E2385">
            <v>187359</v>
          </cell>
        </row>
        <row r="2386">
          <cell r="A2386" t="str">
            <v>027.044</v>
          </cell>
          <cell r="B2386" t="str">
            <v>SUMINISTRO, TRANSPORTE E INSTALACION CANALES ESCALONADOS EN CONCRETO DE 3000 PSI PRODUCIDO EN OBRA (INCLUYE MALLA ELECTROSOLDADA 15X15X5.0MM)</v>
          </cell>
          <cell r="C2386" t="str">
            <v>Actividad</v>
          </cell>
          <cell r="D2386" t="str">
            <v>M3</v>
          </cell>
          <cell r="E2386">
            <v>1063998</v>
          </cell>
        </row>
        <row r="2387">
          <cell r="A2387" t="str">
            <v>027.045</v>
          </cell>
          <cell r="B2387" t="str">
            <v>ACEQUIA EN CONCRETO CLASE III Y MALLA DE GALLINERO</v>
          </cell>
          <cell r="C2387" t="str">
            <v>Actividad</v>
          </cell>
          <cell r="D2387" t="str">
            <v>M3</v>
          </cell>
          <cell r="E2387">
            <v>889233</v>
          </cell>
        </row>
        <row r="2388">
          <cell r="A2388" t="str">
            <v>027.046</v>
          </cell>
          <cell r="B2388" t="str">
            <v>SUMINISTRO, TRANSPORTE E INSTALACION MUROS DE CONTENCION CONCRETO REFORZADO DE 3000 PSI H&lt;3.0M. NO INCLUYE REFUERZO.</v>
          </cell>
          <cell r="C2388" t="str">
            <v>Actividad</v>
          </cell>
          <cell r="D2388" t="str">
            <v>M3</v>
          </cell>
          <cell r="E2388">
            <v>1078409</v>
          </cell>
        </row>
        <row r="2389">
          <cell r="A2389" t="str">
            <v>027.048</v>
          </cell>
          <cell r="B2389" t="str">
            <v>SUMINISTRO, TRANSPORTE E INSTALACION DE GEOTEXTIL IMPERMETABLE IMPERTEX O SIMILAR</v>
          </cell>
          <cell r="C2389" t="str">
            <v>Actividad</v>
          </cell>
          <cell r="D2389" t="str">
            <v>M2</v>
          </cell>
          <cell r="E2389">
            <v>28591</v>
          </cell>
        </row>
        <row r="2390">
          <cell r="A2390" t="str">
            <v>027.049</v>
          </cell>
          <cell r="B2390" t="str">
            <v>RELLENOS PARA CONFORMACIÓN DE TALUDES CON COSTALES DE FIBRA Y SUELO CON MATERIAL IN SITU</v>
          </cell>
          <cell r="C2390" t="str">
            <v>Actividad</v>
          </cell>
          <cell r="D2390" t="str">
            <v>M3</v>
          </cell>
          <cell r="E2390">
            <v>131070</v>
          </cell>
        </row>
        <row r="2391">
          <cell r="A2391" t="str">
            <v>028</v>
          </cell>
          <cell r="B2391" t="str">
            <v>DESMONTES</v>
          </cell>
          <cell r="C2391" t="str">
            <v>Capitulo</v>
          </cell>
          <cell r="E2391" t="str">
            <v>--</v>
          </cell>
        </row>
        <row r="2392">
          <cell r="A2392" t="str">
            <v>028.001</v>
          </cell>
          <cell r="B2392" t="str">
            <v>DESMONTE DE CUBIERTA DE TECHO EN TEJA DE BARRO Y MADERA INCLUYE RETIRO</v>
          </cell>
          <cell r="C2392" t="str">
            <v>Actividad</v>
          </cell>
          <cell r="D2392" t="str">
            <v>M2</v>
          </cell>
          <cell r="E2392">
            <v>17275</v>
          </cell>
        </row>
        <row r="2393">
          <cell r="A2393" t="str">
            <v>028.002</v>
          </cell>
          <cell r="B2393" t="str">
            <v>DESMONTE DE CUBIERTA DE TECHO EN TEJA DE F.C. Y MADERA INCLUYE RETIRO</v>
          </cell>
          <cell r="C2393" t="str">
            <v>Actividad</v>
          </cell>
          <cell r="D2393" t="str">
            <v>M2</v>
          </cell>
          <cell r="E2393">
            <v>13460</v>
          </cell>
        </row>
        <row r="2394">
          <cell r="A2394" t="str">
            <v>028.003</v>
          </cell>
          <cell r="B2394" t="str">
            <v>DESMONTE DE CUBIERTA EN TEJA DE ZINC Y CERCHAS METÁLICAS INCLUYE RETIRO</v>
          </cell>
          <cell r="C2394" t="str">
            <v>Actividad</v>
          </cell>
          <cell r="D2394" t="str">
            <v>M2</v>
          </cell>
          <cell r="E2394">
            <v>9145</v>
          </cell>
        </row>
        <row r="2395">
          <cell r="A2395" t="str">
            <v>028.004</v>
          </cell>
          <cell r="B2395" t="str">
            <v xml:space="preserve">DESMONTE CERRAMIENTO MALLA </v>
          </cell>
          <cell r="C2395" t="str">
            <v>Actividad</v>
          </cell>
          <cell r="D2395" t="str">
            <v>M2</v>
          </cell>
          <cell r="E2395">
            <v>19120</v>
          </cell>
        </row>
        <row r="2396">
          <cell r="A2396" t="str">
            <v>028.005</v>
          </cell>
          <cell r="B2396" t="str">
            <v xml:space="preserve">DESMONTE APARATOS SANITARIOS </v>
          </cell>
          <cell r="C2396" t="str">
            <v>Actividad</v>
          </cell>
          <cell r="D2396" t="str">
            <v>UND</v>
          </cell>
          <cell r="E2396">
            <v>65027</v>
          </cell>
        </row>
        <row r="2397">
          <cell r="A2397" t="str">
            <v>028.006</v>
          </cell>
          <cell r="B2397" t="str">
            <v xml:space="preserve">DESMONTE ESTRUCTURA DE CUBIERTA </v>
          </cell>
          <cell r="C2397" t="str">
            <v>Actividad</v>
          </cell>
          <cell r="D2397" t="str">
            <v>M2</v>
          </cell>
          <cell r="E2397">
            <v>27280</v>
          </cell>
        </row>
        <row r="2398">
          <cell r="A2398" t="str">
            <v>028.007</v>
          </cell>
          <cell r="B2398" t="str">
            <v xml:space="preserve">DESMONTE CUBIERTA </v>
          </cell>
          <cell r="C2398" t="str">
            <v>Actividad</v>
          </cell>
          <cell r="D2398" t="str">
            <v>M2</v>
          </cell>
          <cell r="E2398">
            <v>17649</v>
          </cell>
        </row>
        <row r="2399">
          <cell r="A2399" t="str">
            <v>028.008</v>
          </cell>
          <cell r="B2399" t="str">
            <v>DESMONTE CIELO RASO (INCLUYE RETIRO)</v>
          </cell>
          <cell r="C2399" t="str">
            <v>Actividad</v>
          </cell>
          <cell r="D2399" t="str">
            <v>M2</v>
          </cell>
          <cell r="E2399">
            <v>17080</v>
          </cell>
        </row>
        <row r="2400">
          <cell r="A2400" t="str">
            <v>028.009</v>
          </cell>
          <cell r="B2400" t="str">
            <v xml:space="preserve">DESMONTE DE VENTANERIA </v>
          </cell>
          <cell r="C2400" t="str">
            <v>Actividad</v>
          </cell>
          <cell r="D2400" t="str">
            <v>M2</v>
          </cell>
          <cell r="E2400">
            <v>21931</v>
          </cell>
        </row>
        <row r="2401">
          <cell r="A2401" t="str">
            <v>028.010</v>
          </cell>
          <cell r="B2401" t="str">
            <v xml:space="preserve">DESMONTE DE CORNISAS </v>
          </cell>
          <cell r="C2401" t="str">
            <v>Actividad</v>
          </cell>
          <cell r="D2401" t="str">
            <v>ML</v>
          </cell>
          <cell r="E2401">
            <v>11942</v>
          </cell>
        </row>
        <row r="2402">
          <cell r="A2402" t="str">
            <v>028.011</v>
          </cell>
          <cell r="B2402" t="str">
            <v>DESMONTE PANELES DIVISORIOS</v>
          </cell>
          <cell r="C2402" t="str">
            <v>Actividad</v>
          </cell>
          <cell r="D2402" t="str">
            <v>M2</v>
          </cell>
          <cell r="E2402">
            <v>13707</v>
          </cell>
        </row>
        <row r="2403">
          <cell r="A2403" t="str">
            <v>028.012</v>
          </cell>
          <cell r="B2403" t="str">
            <v>DESMONTE PUERTAS  (INCLUYE RETIRO)</v>
          </cell>
          <cell r="C2403" t="str">
            <v>Actividad</v>
          </cell>
          <cell r="D2403" t="str">
            <v>UND</v>
          </cell>
          <cell r="E2403">
            <v>48599</v>
          </cell>
        </row>
        <row r="2404">
          <cell r="A2404" t="str">
            <v>028.013</v>
          </cell>
          <cell r="B2404" t="str">
            <v xml:space="preserve">DESMONTE PISOS EN MADERA </v>
          </cell>
          <cell r="C2404" t="str">
            <v>Actividad</v>
          </cell>
          <cell r="D2404" t="str">
            <v>M2</v>
          </cell>
          <cell r="E2404">
            <v>17708</v>
          </cell>
        </row>
        <row r="2405">
          <cell r="A2405" t="str">
            <v>028.014</v>
          </cell>
          <cell r="B2405" t="str">
            <v xml:space="preserve">DESMONTE DE CANALES Y BAJANTES </v>
          </cell>
          <cell r="C2405" t="str">
            <v>Actividad</v>
          </cell>
          <cell r="D2405" t="str">
            <v>ML</v>
          </cell>
          <cell r="E2405">
            <v>6185</v>
          </cell>
        </row>
        <row r="2406">
          <cell r="A2406" t="str">
            <v>028.016</v>
          </cell>
          <cell r="B2406" t="str">
            <v xml:space="preserve">DESMONTE DE MUEBLE BAJO MESON </v>
          </cell>
          <cell r="C2406" t="str">
            <v>Actividad</v>
          </cell>
          <cell r="D2406" t="str">
            <v>ML</v>
          </cell>
          <cell r="E2406">
            <v>22345</v>
          </cell>
        </row>
        <row r="2407">
          <cell r="A2407" t="str">
            <v>028.017</v>
          </cell>
          <cell r="B2407" t="str">
            <v xml:space="preserve">DESMONTE DE ESPEJO </v>
          </cell>
          <cell r="C2407" t="str">
            <v>Actividad</v>
          </cell>
          <cell r="D2407" t="str">
            <v>M2</v>
          </cell>
          <cell r="E2407">
            <v>5140</v>
          </cell>
        </row>
        <row r="2408">
          <cell r="A2408" t="str">
            <v>028.018</v>
          </cell>
          <cell r="B2408" t="str">
            <v>DESMONTE DE VIDRIO</v>
          </cell>
          <cell r="C2408" t="str">
            <v>Actividad</v>
          </cell>
          <cell r="D2408" t="str">
            <v>M2</v>
          </cell>
          <cell r="E2408">
            <v>6070</v>
          </cell>
        </row>
        <row r="2409">
          <cell r="A2409" t="str">
            <v>028.019</v>
          </cell>
          <cell r="B2409" t="str">
            <v>DESMONTE PORTERÍAS DE MICROFUTBOL CON EXTENSIÓN Y TABLERO PARA BALONCESTO INCLUYE RETIRO</v>
          </cell>
          <cell r="C2409" t="str">
            <v>Actividad</v>
          </cell>
          <cell r="D2409" t="str">
            <v>UND</v>
          </cell>
          <cell r="E2409">
            <v>202769</v>
          </cell>
        </row>
        <row r="2410">
          <cell r="A2410" t="str">
            <v>028.020</v>
          </cell>
          <cell r="B2410" t="str">
            <v>DESMONTE POSTES Y TABLERO PARA BALONCESTO INCLUYE RETIRO</v>
          </cell>
          <cell r="C2410" t="str">
            <v>Actividad</v>
          </cell>
          <cell r="D2410" t="str">
            <v>UND</v>
          </cell>
          <cell r="E2410">
            <v>158754</v>
          </cell>
        </row>
        <row r="2411">
          <cell r="A2411" t="str">
            <v>028.021</v>
          </cell>
          <cell r="B2411" t="str">
            <v>DESMONTE ENCHAPE EN MADERA MUROS</v>
          </cell>
          <cell r="C2411" t="str">
            <v>Actividad</v>
          </cell>
          <cell r="D2411" t="str">
            <v>M2</v>
          </cell>
          <cell r="E2411">
            <v>17708</v>
          </cell>
        </row>
        <row r="2412">
          <cell r="A2412" t="str">
            <v>028.022</v>
          </cell>
          <cell r="B2412" t="str">
            <v>DESMONTE DE REJA EN ACERO</v>
          </cell>
          <cell r="C2412" t="str">
            <v>Actividad</v>
          </cell>
          <cell r="D2412" t="str">
            <v>M2</v>
          </cell>
          <cell r="E2412">
            <v>23850</v>
          </cell>
        </row>
        <row r="2413">
          <cell r="A2413" t="str">
            <v>028.023</v>
          </cell>
          <cell r="B2413" t="str">
            <v>DESMONTE CERCO VIVO H=&lt;2M (INCLUYE RETIRO)</v>
          </cell>
          <cell r="C2413" t="str">
            <v>Actividad</v>
          </cell>
          <cell r="D2413" t="str">
            <v>ML</v>
          </cell>
          <cell r="E2413">
            <v>26314</v>
          </cell>
        </row>
        <row r="2414">
          <cell r="A2414" t="str">
            <v>028.040</v>
          </cell>
          <cell r="B2414" t="str">
            <v>DESMONTE DE ROCIADORES. ALTURA &gt; 3 METROS (INCLUYE ANDAMIOS CERTIFICADOS)</v>
          </cell>
          <cell r="C2414" t="str">
            <v>Actividad</v>
          </cell>
          <cell r="D2414" t="str">
            <v>UND</v>
          </cell>
          <cell r="E2414">
            <v>22649</v>
          </cell>
        </row>
        <row r="2415">
          <cell r="A2415" t="str">
            <v>028.076</v>
          </cell>
          <cell r="B2415" t="str">
            <v>DESMONTE MANTO IMPERMEABLIZANTE</v>
          </cell>
          <cell r="C2415" t="str">
            <v>Actividad</v>
          </cell>
          <cell r="D2415" t="str">
            <v>M2</v>
          </cell>
          <cell r="E2415">
            <v>21700</v>
          </cell>
        </row>
        <row r="2416">
          <cell r="A2416" t="str">
            <v>028.077</v>
          </cell>
          <cell r="B2416" t="str">
            <v>DESMONTE TANQUE AGUA POTABLE (INCLUYE RETIRO)</v>
          </cell>
          <cell r="C2416" t="str">
            <v>Actividad</v>
          </cell>
          <cell r="D2416" t="str">
            <v>UND</v>
          </cell>
          <cell r="E2416">
            <v>70850</v>
          </cell>
        </row>
        <row r="2417">
          <cell r="A2417" t="str">
            <v>028.078</v>
          </cell>
          <cell r="B2417" t="str">
            <v>DESMONTE PUNTO ELECTRICO - ITEM INCOMPLETO</v>
          </cell>
          <cell r="C2417" t="str">
            <v>Actividad</v>
          </cell>
          <cell r="D2417" t="str">
            <v>UND</v>
          </cell>
          <cell r="E2417">
            <v>638</v>
          </cell>
        </row>
        <row r="2418">
          <cell r="A2418" t="str">
            <v>028.079</v>
          </cell>
          <cell r="B2418" t="str">
            <v>DESMONTE DE COLUMNAS Y/O CUARTONES EN MADERA (INCLUYE ANDAMIO CERTIFICADO)</v>
          </cell>
          <cell r="C2418" t="str">
            <v>Actividad</v>
          </cell>
          <cell r="D2418" t="str">
            <v>UND</v>
          </cell>
          <cell r="E2418">
            <v>18778</v>
          </cell>
        </row>
        <row r="2419">
          <cell r="A2419" t="str">
            <v>028.080</v>
          </cell>
          <cell r="B2419" t="str">
            <v>DESMONTE DE COLUMNA METALICA</v>
          </cell>
          <cell r="C2419" t="str">
            <v>Actividad</v>
          </cell>
          <cell r="D2419" t="str">
            <v>ML</v>
          </cell>
          <cell r="E2419">
            <v>13008</v>
          </cell>
        </row>
        <row r="2420">
          <cell r="A2420" t="str">
            <v>028.081</v>
          </cell>
          <cell r="B2420" t="str">
            <v>DESMONTE DE CERCHA METALICA</v>
          </cell>
          <cell r="C2420" t="str">
            <v>Actividad</v>
          </cell>
          <cell r="D2420" t="str">
            <v>ML</v>
          </cell>
          <cell r="E2420">
            <v>19633</v>
          </cell>
        </row>
        <row r="2421">
          <cell r="A2421" t="str">
            <v>028.082</v>
          </cell>
          <cell r="B2421" t="str">
            <v>DESMONTE DE PERFILES METALICO</v>
          </cell>
          <cell r="C2421" t="str">
            <v>Actividad</v>
          </cell>
          <cell r="D2421" t="str">
            <v>ML</v>
          </cell>
          <cell r="E2421">
            <v>13008</v>
          </cell>
        </row>
        <row r="2422">
          <cell r="A2422" t="str">
            <v>028.083</v>
          </cell>
          <cell r="B2422" t="str">
            <v>DESMONTE TANQUE AGUA POTABLE (NO INCLUYE RETIRO)</v>
          </cell>
          <cell r="C2422" t="str">
            <v>Actividad</v>
          </cell>
          <cell r="D2422" t="str">
            <v>UND</v>
          </cell>
          <cell r="E2422">
            <v>67750</v>
          </cell>
        </row>
        <row r="2423">
          <cell r="A2423" t="str">
            <v>028.084</v>
          </cell>
          <cell r="B2423" t="str">
            <v>DESMONTE DE BARANDA EN TUBERIA GALVANIZADA 2 HILOS DE 2", ENTRE 0,9 Y 1MTS, PARALES VERTICALES HASTA CADA 2 MTS (INCLUYE RETIRO)</v>
          </cell>
          <cell r="C2423" t="str">
            <v>Actividad</v>
          </cell>
          <cell r="D2423" t="str">
            <v>ML</v>
          </cell>
          <cell r="E2423">
            <v>20825</v>
          </cell>
        </row>
        <row r="2424">
          <cell r="A2424" t="str">
            <v>028.085</v>
          </cell>
          <cell r="B2424" t="str">
            <v>DESMONTE DE DIVISIONES PISO TECHO O DE MEDIANA ALTURA CON PERFILERÍA METÁLICA O MADERA (INCLUYE RETIRO)</v>
          </cell>
          <cell r="C2424" t="str">
            <v>Actividad</v>
          </cell>
          <cell r="D2424" t="str">
            <v>M2</v>
          </cell>
          <cell r="E2424">
            <v>119589</v>
          </cell>
        </row>
        <row r="2425">
          <cell r="A2425" t="str">
            <v>028.086</v>
          </cell>
          <cell r="B2425" t="str">
            <v>DESMONTE DE CHAMBRANA EN MADERA  ALTURA HASTA 60 CM (INCLUYE RETIRO)</v>
          </cell>
          <cell r="C2425" t="str">
            <v>Actividad</v>
          </cell>
          <cell r="D2425" t="str">
            <v>ML</v>
          </cell>
          <cell r="E2425">
            <v>10771</v>
          </cell>
        </row>
        <row r="2426">
          <cell r="A2426" t="str">
            <v>028.087</v>
          </cell>
          <cell r="B2426" t="str">
            <v>DESMONTE LAMPARAS</v>
          </cell>
          <cell r="C2426" t="str">
            <v>Actividad</v>
          </cell>
          <cell r="D2426" t="str">
            <v>UND</v>
          </cell>
          <cell r="E2426">
            <v>7909</v>
          </cell>
        </row>
        <row r="2427">
          <cell r="A2427" t="str">
            <v>028.088</v>
          </cell>
          <cell r="B2427" t="str">
            <v>DESMONTE PUNTOS ELECTRICOS INCLUYE APARATOS Y CABLE (NO INCLUYE RETIRO)</v>
          </cell>
          <cell r="C2427" t="str">
            <v>Actividad</v>
          </cell>
          <cell r="D2427" t="str">
            <v>UND</v>
          </cell>
          <cell r="E2427">
            <v>14008</v>
          </cell>
        </row>
        <row r="2428">
          <cell r="A2428" t="str">
            <v>028.089</v>
          </cell>
          <cell r="B2428" t="str">
            <v>DESMONTE DE FLANCHE (DESARROLLO ENTRE 0 Y 1,2 METROS)</v>
          </cell>
          <cell r="C2428" t="str">
            <v>Actividad</v>
          </cell>
          <cell r="D2428" t="str">
            <v>ML</v>
          </cell>
          <cell r="E2428">
            <v>4871</v>
          </cell>
        </row>
        <row r="2429">
          <cell r="A2429" t="str">
            <v>028.090</v>
          </cell>
          <cell r="B2429" t="str">
            <v>DESMONTE DE TUBERÍA HIDROSANITARIA (INCLUYE RETIRO)</v>
          </cell>
          <cell r="C2429" t="str">
            <v>Actividad</v>
          </cell>
          <cell r="D2429" t="str">
            <v>ML</v>
          </cell>
          <cell r="E2429">
            <v>27269</v>
          </cell>
        </row>
        <row r="2430">
          <cell r="A2430" t="str">
            <v>028.091</v>
          </cell>
          <cell r="B2430" t="str">
            <v>DESMONTE DE PUNTOS ELECTRICOS E INSTALACION DE TAPAS CIEGAS LATINOAMERICANO SEDE PRINCIPAL</v>
          </cell>
          <cell r="C2430" t="str">
            <v>Actividad</v>
          </cell>
          <cell r="D2430" t="str">
            <v>GLB</v>
          </cell>
          <cell r="E2430">
            <v>2334647</v>
          </cell>
        </row>
        <row r="2431">
          <cell r="A2431" t="str">
            <v>028.092</v>
          </cell>
          <cell r="B2431" t="str">
            <v>DESMONTE DE PUNTOS ELECTRICOS E INSTALACION DE TAPAS CIEGAS COLEGIO RURAL GRANADA</v>
          </cell>
          <cell r="C2431" t="str">
            <v>Actividad</v>
          </cell>
          <cell r="D2431" t="str">
            <v>GLB</v>
          </cell>
          <cell r="E2431">
            <v>972744</v>
          </cell>
        </row>
        <row r="2432">
          <cell r="A2432" t="str">
            <v>028.093</v>
          </cell>
          <cell r="B2432" t="str">
            <v>DESMONTE DE PLAQUETAS PREFRABRICADAS</v>
          </cell>
          <cell r="C2432" t="str">
            <v>Actividad</v>
          </cell>
          <cell r="D2432" t="str">
            <v>M2</v>
          </cell>
          <cell r="E2432">
            <v>1088</v>
          </cell>
        </row>
        <row r="2433">
          <cell r="A2433" t="str">
            <v>028.094</v>
          </cell>
          <cell r="B2433" t="str">
            <v>RETIRO DE SEÑALES VERTICALES ANCLADAS EN ANDEN, ZONA VERDE O ADOSADAS A POSTE EXISTENTE O PARED (INCLUYE PEDESTAL Y TABLERO) CON ENTREGA A LA SDM (INCLUYE SEÑALES SENCILLAS Y DUPLEX)</v>
          </cell>
          <cell r="C2433" t="str">
            <v>Actividad</v>
          </cell>
          <cell r="D2433" t="str">
            <v>UND</v>
          </cell>
          <cell r="E2433">
            <v>69789</v>
          </cell>
        </row>
        <row r="2434">
          <cell r="A2434" t="str">
            <v>028.095</v>
          </cell>
          <cell r="B2434" t="str">
            <v>DESMONTE, TRASLADO Y REINSTALACIÓN DE PARQUEADEROS DE BUSES</v>
          </cell>
          <cell r="C2434" t="str">
            <v>Actividad</v>
          </cell>
          <cell r="D2434" t="str">
            <v>UND</v>
          </cell>
          <cell r="E2434">
            <v>1481232</v>
          </cell>
        </row>
        <row r="2435">
          <cell r="A2435" t="str">
            <v>028.096</v>
          </cell>
          <cell r="B2435" t="str">
            <v>DESMONTE, NIVELACIÓN Y REINSTALACIÓN DE ADOQUIEN EN GRES</v>
          </cell>
          <cell r="C2435" t="str">
            <v>Actividad</v>
          </cell>
          <cell r="D2435" t="str">
            <v>M2</v>
          </cell>
          <cell r="E2435">
            <v>60397</v>
          </cell>
        </row>
        <row r="2436">
          <cell r="A2436" t="str">
            <v>028.097</v>
          </cell>
          <cell r="B2436" t="str">
            <v>DESMONTE DE REJA METALICA EXISTENTE ENBISAGRADA Y REINSTALACIÓN EN RIELES PARA SISTEMA CORREDIZO</v>
          </cell>
          <cell r="C2436" t="str">
            <v>Actividad</v>
          </cell>
          <cell r="D2436" t="str">
            <v>UND</v>
          </cell>
          <cell r="E2436">
            <v>846000</v>
          </cell>
        </row>
        <row r="2437">
          <cell r="A2437" t="str">
            <v>028.098</v>
          </cell>
          <cell r="B2437" t="str">
            <v>DESMONTE, TRASLADO, MANTENIMIENTO E INSTALACION DE JUEGO INFANTIL EXISTENTE</v>
          </cell>
          <cell r="C2437" t="str">
            <v>Actividad</v>
          </cell>
          <cell r="D2437" t="str">
            <v>UND</v>
          </cell>
          <cell r="E2437">
            <v>905468</v>
          </cell>
        </row>
        <row r="2438">
          <cell r="A2438" t="str">
            <v>028.099</v>
          </cell>
          <cell r="B2438" t="str">
            <v>DESMONTE DE CONTRAPESOS EXISTENTES EN LA EDIFICACIÓN PARA LA CONSTRUCCION DEL CUARTO DE BOMBAS Y TANQUE DE ALMACENAMIENTO DE LA RED CONTRA INCENDIOS</v>
          </cell>
          <cell r="C2438" t="str">
            <v>Actividad</v>
          </cell>
          <cell r="D2438" t="str">
            <v>UND</v>
          </cell>
          <cell r="E2438">
            <v>9999765</v>
          </cell>
        </row>
        <row r="2439">
          <cell r="A2439" t="str">
            <v>028.100</v>
          </cell>
          <cell r="B2439" t="str">
            <v>DESMONTE PISOS FLOTANTE</v>
          </cell>
          <cell r="C2439" t="str">
            <v>Actividad</v>
          </cell>
          <cell r="D2439" t="str">
            <v>M2</v>
          </cell>
          <cell r="E2439">
            <v>12669</v>
          </cell>
        </row>
        <row r="2440">
          <cell r="A2440" t="str">
            <v>028.101</v>
          </cell>
          <cell r="B2440" t="str">
            <v xml:space="preserve">DESMONTE DE MUEBLE CLOSET </v>
          </cell>
          <cell r="C2440" t="str">
            <v>Actividad</v>
          </cell>
          <cell r="D2440" t="str">
            <v>M2</v>
          </cell>
          <cell r="E2440">
            <v>9086</v>
          </cell>
        </row>
        <row r="2441">
          <cell r="A2441" t="str">
            <v>028.102</v>
          </cell>
          <cell r="B2441" t="str">
            <v>DESMONTE DE VENTANAS TODO TAMAÑO METÁLICAS - MADERA, INCLUIDO VIDRIO Y REJAS. (INCLUYE CARGUE Y RETIRO DE RESIDUOS DE CONSTRUCCIÓN A SITIOS AUTORIZADOS)</v>
          </cell>
          <cell r="C2441" t="str">
            <v>Actividad</v>
          </cell>
          <cell r="D2441" t="str">
            <v>M2</v>
          </cell>
          <cell r="E2441">
            <v>18628</v>
          </cell>
        </row>
        <row r="2442">
          <cell r="A2442" t="str">
            <v>028.103</v>
          </cell>
          <cell r="B2442" t="str">
            <v xml:space="preserve">DESMONTE Y REINSTALACIÓN DE EQUPOS DE DETECCIÓN DE HUMO </v>
          </cell>
          <cell r="C2442" t="str">
            <v>Actividad</v>
          </cell>
          <cell r="D2442" t="str">
            <v>UND</v>
          </cell>
          <cell r="E2442">
            <v>15303</v>
          </cell>
        </row>
        <row r="2443">
          <cell r="A2443" t="str">
            <v>028.104</v>
          </cell>
          <cell r="B2443" t="str">
            <v>DESMONTE DE REJILLA DE DISTRIBUCION DE AIRE</v>
          </cell>
          <cell r="C2443" t="str">
            <v>Actividad</v>
          </cell>
          <cell r="D2443" t="str">
            <v>UND</v>
          </cell>
          <cell r="E2443">
            <v>11494</v>
          </cell>
        </row>
        <row r="2444">
          <cell r="A2444" t="str">
            <v>028.105</v>
          </cell>
          <cell r="B2444" t="str">
            <v>DESMONTE DE DIVISIONES EN VIDRIO PISO TECHO O DE MEDIANA ALTURA CON PERFILERÍA METÁLICA O MADERA (INCLUYE RETIRO Y DISPOSICIÓN EN SITIO AUTORIZADO)</v>
          </cell>
          <cell r="C2444" t="str">
            <v>Actividad</v>
          </cell>
          <cell r="D2444" t="str">
            <v>M2</v>
          </cell>
          <cell r="E2444">
            <v>128831</v>
          </cell>
        </row>
        <row r="2445">
          <cell r="A2445" t="str">
            <v>028.106</v>
          </cell>
          <cell r="B2445" t="str">
            <v>DESMONTE DE ACCESORIOS DE BAÑO</v>
          </cell>
          <cell r="C2445" t="str">
            <v>Actividad</v>
          </cell>
          <cell r="D2445" t="str">
            <v>UND</v>
          </cell>
          <cell r="E2445">
            <v>4042</v>
          </cell>
        </row>
        <row r="2446">
          <cell r="A2446" t="str">
            <v>028.107</v>
          </cell>
          <cell r="B2446" t="str">
            <v xml:space="preserve">DESMONTE MESON ACERO INOXIDABLE </v>
          </cell>
          <cell r="C2446" t="str">
            <v>Actividad</v>
          </cell>
          <cell r="D2446" t="str">
            <v>ML</v>
          </cell>
          <cell r="E2446">
            <v>8063</v>
          </cell>
        </row>
        <row r="2447">
          <cell r="A2447" t="str">
            <v>028.108</v>
          </cell>
          <cell r="B2447" t="str">
            <v>DESMONTE DE  MESON EN PIEDRA Y/O QUARTZONE</v>
          </cell>
          <cell r="C2447" t="str">
            <v>Actividad</v>
          </cell>
          <cell r="D2447" t="str">
            <v>ML</v>
          </cell>
          <cell r="E2447">
            <v>17738</v>
          </cell>
        </row>
        <row r="2448">
          <cell r="A2448" t="str">
            <v>028.109</v>
          </cell>
          <cell r="B2448" t="str">
            <v>DESMONTE, MANTENIMIENTO Y REINSTALACIÓN DE PUERTAS EN MADERA</v>
          </cell>
          <cell r="C2448" t="str">
            <v>Actividad</v>
          </cell>
          <cell r="D2448" t="str">
            <v>UND</v>
          </cell>
          <cell r="E2448">
            <v>76035</v>
          </cell>
        </row>
        <row r="2449">
          <cell r="A2449" t="str">
            <v>029</v>
          </cell>
          <cell r="B2449" t="str">
            <v>DEMOLICIONES</v>
          </cell>
          <cell r="C2449" t="str">
            <v>Capitulo</v>
          </cell>
          <cell r="E2449" t="str">
            <v>--</v>
          </cell>
        </row>
        <row r="2450">
          <cell r="A2450" t="str">
            <v>029.001</v>
          </cell>
          <cell r="B2450" t="str">
            <v>DEMOLICIÓN MECÁNICA DE ESTRUCTURAS DE CONCRETO HIDRÁULICO - INCLUYE CARGUE, TRANSPORTE Y DISPOSICIÓN</v>
          </cell>
          <cell r="C2450" t="str">
            <v>Actividad</v>
          </cell>
          <cell r="D2450" t="str">
            <v>M3</v>
          </cell>
          <cell r="E2450">
            <v>152860</v>
          </cell>
        </row>
        <row r="2451">
          <cell r="A2451" t="str">
            <v>029.002</v>
          </cell>
          <cell r="B2451" t="str">
            <v xml:space="preserve">DEMOLICION DE CABEZA DE PILOTES </v>
          </cell>
          <cell r="C2451" t="str">
            <v>Actividad</v>
          </cell>
          <cell r="D2451" t="str">
            <v>UND</v>
          </cell>
          <cell r="E2451">
            <v>141791</v>
          </cell>
        </row>
        <row r="2452">
          <cell r="A2452" t="str">
            <v>029.003</v>
          </cell>
          <cell r="B2452" t="str">
            <v>DEMOLICION ENCHAPE DE PISOS (INCLUYE RETIRO)</v>
          </cell>
          <cell r="C2452" t="str">
            <v>Actividad</v>
          </cell>
          <cell r="D2452" t="str">
            <v>M2</v>
          </cell>
          <cell r="E2452">
            <v>12822</v>
          </cell>
        </row>
        <row r="2453">
          <cell r="A2453" t="str">
            <v>029.004</v>
          </cell>
          <cell r="B2453" t="str">
            <v xml:space="preserve">DEMOLICION ENCHAPE DE MUROS </v>
          </cell>
          <cell r="C2453" t="str">
            <v>Actividad</v>
          </cell>
          <cell r="D2453" t="str">
            <v>M2</v>
          </cell>
          <cell r="E2453">
            <v>12865</v>
          </cell>
        </row>
        <row r="2454">
          <cell r="A2454" t="str">
            <v>029.005</v>
          </cell>
          <cell r="B2454" t="str">
            <v xml:space="preserve">DEMOLICION DE MESONES A=0.60 M. </v>
          </cell>
          <cell r="C2454" t="str">
            <v>Actividad</v>
          </cell>
          <cell r="D2454" t="str">
            <v>ML</v>
          </cell>
          <cell r="E2454">
            <v>43024</v>
          </cell>
        </row>
        <row r="2455">
          <cell r="A2455" t="str">
            <v>029.006</v>
          </cell>
          <cell r="B2455" t="str">
            <v>DEMOLICIÓN DE ESTRUCTURAS EN MAMPOSTERÍA</v>
          </cell>
          <cell r="C2455" t="str">
            <v>Actividad</v>
          </cell>
          <cell r="D2455" t="str">
            <v>M3</v>
          </cell>
          <cell r="E2455">
            <v>138172</v>
          </cell>
        </row>
        <row r="2456">
          <cell r="A2456" t="str">
            <v>029.007</v>
          </cell>
          <cell r="B2456" t="str">
            <v>DEMOLICIÓN DE ANDENES Y SARDINELES EN CONCRETO HIDRÁULICO - INCLUYE CARGUE A MANO, RETIRO Y DISPOSICIÓN EN BOTADERO</v>
          </cell>
          <cell r="C2456" t="str">
            <v>Actividad</v>
          </cell>
          <cell r="D2456" t="str">
            <v>M3</v>
          </cell>
          <cell r="E2456">
            <v>116870</v>
          </cell>
        </row>
        <row r="2457">
          <cell r="A2457" t="str">
            <v>029.008</v>
          </cell>
          <cell r="B2457" t="str">
            <v>DEMOLICION PLACA DE ENTREPISO HASTA E=0.30 M. .</v>
          </cell>
          <cell r="C2457" t="str">
            <v>Actividad</v>
          </cell>
          <cell r="D2457" t="str">
            <v>M2</v>
          </cell>
          <cell r="E2457">
            <v>48892</v>
          </cell>
        </row>
        <row r="2458">
          <cell r="A2458" t="str">
            <v>029.009</v>
          </cell>
          <cell r="B2458" t="str">
            <v xml:space="preserve">PICADO DE PLACA PISO </v>
          </cell>
          <cell r="C2458" t="str">
            <v>Actividad</v>
          </cell>
          <cell r="D2458" t="str">
            <v>M2</v>
          </cell>
          <cell r="E2458">
            <v>6853</v>
          </cell>
        </row>
        <row r="2459">
          <cell r="A2459" t="str">
            <v>029.010</v>
          </cell>
          <cell r="B2459" t="str">
            <v>DEMOLICION ORINAL CORRIDO HASTA H=0.10 M. .</v>
          </cell>
          <cell r="C2459" t="str">
            <v>Actividad</v>
          </cell>
          <cell r="D2459" t="str">
            <v>ML</v>
          </cell>
          <cell r="E2459">
            <v>31109</v>
          </cell>
        </row>
        <row r="2460">
          <cell r="A2460" t="str">
            <v>029.011</v>
          </cell>
          <cell r="B2460" t="str">
            <v xml:space="preserve">DEMOLICIÓN DE LAVADERO </v>
          </cell>
          <cell r="C2460" t="str">
            <v>Actividad</v>
          </cell>
          <cell r="D2460" t="str">
            <v>UND</v>
          </cell>
          <cell r="E2460">
            <v>62241</v>
          </cell>
        </row>
        <row r="2461">
          <cell r="A2461" t="str">
            <v>029.012</v>
          </cell>
          <cell r="B2461" t="str">
            <v xml:space="preserve">DEMOLICION MURO EN DRY WALL   </v>
          </cell>
          <cell r="C2461" t="str">
            <v>Actividad</v>
          </cell>
          <cell r="D2461" t="str">
            <v>M2</v>
          </cell>
          <cell r="E2461">
            <v>27405</v>
          </cell>
        </row>
        <row r="2462">
          <cell r="A2462" t="str">
            <v>029.013</v>
          </cell>
          <cell r="B2462" t="str">
            <v>DEMOLICION MECANICA DE PAVIMENTO CONCRETO ASFALTICO. INCLUYE RETIRO Y DISPOSICION EN SITIO AUTORIZADO</v>
          </cell>
          <cell r="C2462" t="str">
            <v>Actividad</v>
          </cell>
          <cell r="D2462" t="str">
            <v>M3</v>
          </cell>
          <cell r="E2462">
            <v>103479</v>
          </cell>
        </row>
        <row r="2463">
          <cell r="A2463" t="str">
            <v>029.014</v>
          </cell>
          <cell r="B2463" t="str">
            <v>DEMOLICION MECANICA DE PAVIMENTO EN CONCRETO HIDRAULICO. INCLUYE RETIRO Y DISPOSICION EN SITIO AUTORIZADO</v>
          </cell>
          <cell r="C2463" t="str">
            <v>Actividad</v>
          </cell>
          <cell r="D2463" t="str">
            <v>M3</v>
          </cell>
          <cell r="E2463">
            <v>121208</v>
          </cell>
        </row>
        <row r="2464">
          <cell r="A2464" t="str">
            <v>029.016</v>
          </cell>
          <cell r="B2464" t="str">
            <v>DEMOLICION PLACA DE CONTRAPISO HASTA E=0.20 M (INCLUYE RETIRO)</v>
          </cell>
          <cell r="C2464" t="str">
            <v>Actividad</v>
          </cell>
          <cell r="D2464" t="str">
            <v>M2</v>
          </cell>
          <cell r="E2464">
            <v>30258</v>
          </cell>
        </row>
        <row r="2465">
          <cell r="A2465" t="str">
            <v>029.017</v>
          </cell>
          <cell r="B2465" t="str">
            <v xml:space="preserve">DEMOLICION MORTEROS Y REVOQUE </v>
          </cell>
          <cell r="C2465" t="str">
            <v>Actividad</v>
          </cell>
          <cell r="D2465" t="str">
            <v>M2</v>
          </cell>
          <cell r="E2465">
            <v>11010</v>
          </cell>
        </row>
        <row r="2466">
          <cell r="A2466" t="str">
            <v>029.018</v>
          </cell>
          <cell r="B2466" t="str">
            <v xml:space="preserve">DEMOLICION CIELO RASO TABLILLA </v>
          </cell>
          <cell r="C2466" t="str">
            <v>Actividad</v>
          </cell>
          <cell r="D2466" t="str">
            <v>M2</v>
          </cell>
          <cell r="E2466">
            <v>15286</v>
          </cell>
        </row>
        <row r="2467">
          <cell r="A2467" t="str">
            <v>029.019</v>
          </cell>
          <cell r="B2467" t="str">
            <v xml:space="preserve">DEMOLICION MURO EN BAHAREQUE   </v>
          </cell>
          <cell r="C2467" t="str">
            <v>Actividad</v>
          </cell>
          <cell r="D2467" t="str">
            <v>M2</v>
          </cell>
          <cell r="E2467">
            <v>27655</v>
          </cell>
        </row>
        <row r="2468">
          <cell r="A2468" t="str">
            <v>029.020</v>
          </cell>
          <cell r="B2468" t="str">
            <v>DEMOLICION MURO EN SUPERBOARD O DRYWALL</v>
          </cell>
          <cell r="C2468" t="str">
            <v>Actividad</v>
          </cell>
          <cell r="D2468" t="str">
            <v>M2</v>
          </cell>
          <cell r="E2468">
            <v>30373</v>
          </cell>
        </row>
        <row r="2469">
          <cell r="A2469" t="str">
            <v>029.021</v>
          </cell>
          <cell r="B2469" t="str">
            <v>DEMOLICION MURO EN ASBESTO CEMENTO</v>
          </cell>
          <cell r="C2469" t="str">
            <v>Actividad</v>
          </cell>
          <cell r="D2469" t="str">
            <v>M2</v>
          </cell>
          <cell r="E2469">
            <v>27703</v>
          </cell>
        </row>
        <row r="2470">
          <cell r="A2470" t="str">
            <v>029.074</v>
          </cell>
          <cell r="B2470" t="str">
            <v>DEMOLICION MURO MAMPOSTERIA DE LADRILLO O BLOQUE - INCLUY RETIRO Y DISPOSICION</v>
          </cell>
          <cell r="C2470" t="str">
            <v>Actividad</v>
          </cell>
          <cell r="D2470" t="str">
            <v>M2</v>
          </cell>
          <cell r="E2470">
            <v>34353</v>
          </cell>
        </row>
        <row r="2471">
          <cell r="A2471" t="str">
            <v>029.075</v>
          </cell>
          <cell r="B2471" t="str">
            <v>DEMOLICION LAVAMANOS CORRIDO HASTA H=1.0 M. (INCLUYE RETIRO)</v>
          </cell>
          <cell r="C2471" t="str">
            <v>Actividad</v>
          </cell>
          <cell r="D2471" t="str">
            <v>ML</v>
          </cell>
          <cell r="E2471">
            <v>34178</v>
          </cell>
        </row>
        <row r="2472">
          <cell r="A2472" t="str">
            <v>029.076</v>
          </cell>
          <cell r="B2472" t="str">
            <v>DEMOLICION POCETA LAVATRAPEROS</v>
          </cell>
          <cell r="C2472" t="str">
            <v>Actividad</v>
          </cell>
          <cell r="D2472" t="str">
            <v>UND</v>
          </cell>
          <cell r="E2472">
            <v>28648</v>
          </cell>
        </row>
        <row r="2473">
          <cell r="A2473" t="str">
            <v>029.077</v>
          </cell>
          <cell r="B2473" t="str">
            <v>DEMOLICION MUROS EN LADRILLO</v>
          </cell>
          <cell r="C2473" t="str">
            <v>Actividad</v>
          </cell>
          <cell r="D2473" t="str">
            <v>M2</v>
          </cell>
          <cell r="E2473">
            <v>16338</v>
          </cell>
        </row>
        <row r="2474">
          <cell r="A2474" t="str">
            <v>029.078</v>
          </cell>
          <cell r="B2474" t="str">
            <v>DEMOLICION DE MESONES ANCHO &gt;0.60 M (INCLUYE RETIRO)</v>
          </cell>
          <cell r="C2474" t="str">
            <v>Actividad</v>
          </cell>
          <cell r="D2474" t="str">
            <v>ML</v>
          </cell>
          <cell r="E2474">
            <v>48797</v>
          </cell>
        </row>
        <row r="2475">
          <cell r="A2475" t="str">
            <v>029.079</v>
          </cell>
          <cell r="B2475" t="str">
            <v>DEMOLICIÓN DE GUARDAESCOBA EN CERÁMICA O SIMILAR (NO INCLUYE RETIRO)</v>
          </cell>
          <cell r="C2475" t="str">
            <v>Actividad</v>
          </cell>
          <cell r="D2475" t="str">
            <v>ML</v>
          </cell>
          <cell r="E2475">
            <v>3957</v>
          </cell>
        </row>
        <row r="2476">
          <cell r="A2476" t="str">
            <v>029.080</v>
          </cell>
          <cell r="B2476" t="str">
            <v>DEMOLICIÓN DE ENTREPISO EN MADERA O GUADUA Y ESTERILLA (INCLUYE RETIRO)</v>
          </cell>
          <cell r="C2476" t="str">
            <v>Actividad</v>
          </cell>
          <cell r="D2476" t="str">
            <v>M2</v>
          </cell>
          <cell r="E2476">
            <v>17789</v>
          </cell>
        </row>
        <row r="2477">
          <cell r="A2477" t="str">
            <v>029.081</v>
          </cell>
          <cell r="B2477" t="str">
            <v>DEMOLICION GUARDAESCOBAS</v>
          </cell>
          <cell r="C2477" t="str">
            <v>Actividad</v>
          </cell>
          <cell r="D2477" t="str">
            <v>ML</v>
          </cell>
          <cell r="E2477">
            <v>9766</v>
          </cell>
        </row>
        <row r="2478">
          <cell r="A2478" t="str">
            <v>029.082</v>
          </cell>
          <cell r="B2478" t="str">
            <v>DEMOLICION MORTEROS Y REVOQUE PARA ALTURAS MAYORES A 3 METROS (NO INCLUYE RETIRO)</v>
          </cell>
          <cell r="C2478" t="str">
            <v>Actividad</v>
          </cell>
          <cell r="D2478" t="str">
            <v>M2</v>
          </cell>
          <cell r="E2478">
            <v>6919</v>
          </cell>
        </row>
        <row r="2479">
          <cell r="A2479" t="str">
            <v>029.083</v>
          </cell>
          <cell r="B2479" t="str">
            <v>DEMOLICION MORTEROS Y REVOQUE ALTURAS MENORES A 3 METROS (NO INCLUYE RETIRO)</v>
          </cell>
          <cell r="C2479" t="str">
            <v>Actividad</v>
          </cell>
          <cell r="D2479" t="str">
            <v>M2</v>
          </cell>
          <cell r="E2479">
            <v>5430</v>
          </cell>
        </row>
        <row r="2480">
          <cell r="A2480" t="str">
            <v>029.085</v>
          </cell>
          <cell r="B2480" t="str">
            <v>PICADO DE PLACA PISO DE GRADERÍAS EN CONCRETO 3000 PSI SOBRE TIERRA INCLUYE PREPARACIÓN CON SIKADUR -32 PRIMER</v>
          </cell>
          <cell r="C2480" t="str">
            <v>Actividad</v>
          </cell>
          <cell r="D2480" t="str">
            <v>M2</v>
          </cell>
          <cell r="E2480">
            <v>22322</v>
          </cell>
        </row>
        <row r="2481">
          <cell r="A2481" t="str">
            <v>029.84</v>
          </cell>
          <cell r="B2481" t="str">
            <v>CORTE Y DEMOLICION DE LOSA ML X 60 CMS ANCHO</v>
          </cell>
          <cell r="C2481" t="str">
            <v>Actividad</v>
          </cell>
          <cell r="D2481" t="str">
            <v>ML</v>
          </cell>
          <cell r="E2481">
            <v>60421</v>
          </cell>
        </row>
        <row r="2482">
          <cell r="A2482" t="str">
            <v>029.086</v>
          </cell>
          <cell r="B2482" t="str">
            <v>RAYADO CON PULIDORA Y PICADO DE PAREDES PARA PREPARACION DE SUPERFICIE</v>
          </cell>
          <cell r="C2482" t="str">
            <v>Actividad</v>
          </cell>
          <cell r="D2482" t="str">
            <v>M2</v>
          </cell>
          <cell r="E2482">
            <v>11143</v>
          </cell>
        </row>
        <row r="2483">
          <cell r="A2483" t="str">
            <v>029.087</v>
          </cell>
          <cell r="B2483" t="str">
            <v xml:space="preserve">SUMINISTRO COMPRESOR 2 MARTILLOS + 2 OPERARIOS (INCLUYE ACPM Y TRANSPORTE) </v>
          </cell>
          <cell r="C2483" t="str">
            <v>Actividad</v>
          </cell>
          <cell r="D2483" t="str">
            <v>HR</v>
          </cell>
          <cell r="E2483">
            <v>218373</v>
          </cell>
        </row>
        <row r="2484">
          <cell r="A2484" t="str">
            <v>029.090</v>
          </cell>
          <cell r="B2484" t="str">
            <v>SUMINISTRO Y TRANSPORTE RETROCARGADORA DE LLANTAS</v>
          </cell>
          <cell r="C2484" t="str">
            <v>Actividad</v>
          </cell>
          <cell r="D2484" t="str">
            <v>HR</v>
          </cell>
          <cell r="E2484">
            <v>214820</v>
          </cell>
        </row>
        <row r="2485">
          <cell r="A2485" t="str">
            <v>029.091</v>
          </cell>
          <cell r="B2485" t="str">
            <v>SUMINISTRO DE ESTOPAS PARA EVACUACIÓN DE ESCOMBROS</v>
          </cell>
          <cell r="C2485" t="str">
            <v>Actividad</v>
          </cell>
          <cell r="D2485" t="str">
            <v>UND</v>
          </cell>
          <cell r="E2485">
            <v>950</v>
          </cell>
        </row>
        <row r="2486">
          <cell r="A2486" t="str">
            <v>030</v>
          </cell>
          <cell r="B2486" t="str">
            <v>JORNALES</v>
          </cell>
          <cell r="C2486" t="str">
            <v>Capitulo</v>
          </cell>
          <cell r="E2486" t="str">
            <v>--</v>
          </cell>
        </row>
        <row r="2487">
          <cell r="A2487" t="str">
            <v>030.001</v>
          </cell>
          <cell r="B2487" t="str">
            <v>COMISIÓN TOPOGRÁFICA</v>
          </cell>
          <cell r="C2487" t="str">
            <v>Actividad</v>
          </cell>
          <cell r="D2487" t="str">
            <v>DIA</v>
          </cell>
          <cell r="E2487">
            <v>692001</v>
          </cell>
        </row>
        <row r="2488">
          <cell r="A2488" t="str">
            <v>030.002</v>
          </cell>
          <cell r="B2488" t="str">
            <v>JORNAL AYUDANTE</v>
          </cell>
          <cell r="C2488" t="str">
            <v>Actividad</v>
          </cell>
          <cell r="D2488" t="str">
            <v>DIA</v>
          </cell>
          <cell r="E2488">
            <v>86780</v>
          </cell>
        </row>
        <row r="2489">
          <cell r="A2489" t="str">
            <v>030.003</v>
          </cell>
          <cell r="B2489" t="str">
            <v>REGULADOR DE TRANSITO</v>
          </cell>
          <cell r="C2489" t="str">
            <v>Actividad</v>
          </cell>
          <cell r="D2489" t="str">
            <v>DIA</v>
          </cell>
          <cell r="E2489">
            <v>116051</v>
          </cell>
        </row>
        <row r="2490">
          <cell r="A2490" t="str">
            <v>030.004</v>
          </cell>
          <cell r="B2490" t="str">
            <v>JORNAL OFICIAL</v>
          </cell>
          <cell r="C2490" t="str">
            <v>Actividad</v>
          </cell>
          <cell r="D2490" t="str">
            <v>DIA</v>
          </cell>
          <cell r="E2490">
            <v>138852</v>
          </cell>
        </row>
        <row r="2491">
          <cell r="A2491" t="str">
            <v>031</v>
          </cell>
          <cell r="B2491" t="str">
            <v>ENSAYOS</v>
          </cell>
          <cell r="C2491" t="str">
            <v>Capitulo</v>
          </cell>
          <cell r="E2491" t="str">
            <v>--</v>
          </cell>
        </row>
        <row r="2492">
          <cell r="A2492" t="str">
            <v>031.001</v>
          </cell>
          <cell r="B2492" t="str">
            <v>ENSAYO DE RESISTENCIA A COMPRESIÓN DE CILINDRO</v>
          </cell>
          <cell r="C2492" t="str">
            <v>Actividad</v>
          </cell>
          <cell r="D2492" t="str">
            <v>UND</v>
          </cell>
          <cell r="E2492">
            <v>50460</v>
          </cell>
        </row>
        <row r="2493">
          <cell r="A2493" t="str">
            <v>031.002</v>
          </cell>
          <cell r="B2493" t="str">
            <v>ENSAYO DE GRANULOMETRÍA/PROCTOR</v>
          </cell>
          <cell r="C2493" t="str">
            <v>Actividad</v>
          </cell>
          <cell r="D2493" t="str">
            <v>UND</v>
          </cell>
          <cell r="E2493">
            <v>167602</v>
          </cell>
        </row>
        <row r="2494">
          <cell r="A2494" t="str">
            <v>031.003</v>
          </cell>
          <cell r="B2494" t="str">
            <v>ENSAYO DE DENSIDAD EN CAMPO</v>
          </cell>
          <cell r="C2494" t="str">
            <v>Actividad</v>
          </cell>
          <cell r="D2494" t="str">
            <v>UND</v>
          </cell>
          <cell r="E2494">
            <v>43904</v>
          </cell>
        </row>
        <row r="2495">
          <cell r="A2495" t="str">
            <v>031.004</v>
          </cell>
          <cell r="B2495" t="str">
            <v>DISEÑO DE MEZCLAS</v>
          </cell>
          <cell r="C2495" t="str">
            <v>Actividad</v>
          </cell>
          <cell r="D2495" t="str">
            <v>UND</v>
          </cell>
          <cell r="E2495">
            <v>376295</v>
          </cell>
        </row>
        <row r="2496">
          <cell r="A2496" t="str">
            <v>031.005</v>
          </cell>
          <cell r="B2496" t="str">
            <v>FLEXIÓN DE VIGAS DE CONCRETO</v>
          </cell>
          <cell r="C2496" t="str">
            <v>Actividad</v>
          </cell>
          <cell r="D2496" t="str">
            <v>UND</v>
          </cell>
          <cell r="E2496">
            <v>25086</v>
          </cell>
        </row>
        <row r="2497">
          <cell r="A2497" t="str">
            <v>031.006</v>
          </cell>
          <cell r="B2497" t="str">
            <v>PERFORACIÓN CON EQUIPO SEMIMECÁNICO</v>
          </cell>
          <cell r="C2497" t="str">
            <v>Actividad</v>
          </cell>
          <cell r="D2497" t="str">
            <v>UND</v>
          </cell>
          <cell r="E2497">
            <v>52265</v>
          </cell>
        </row>
        <row r="2498">
          <cell r="A2498" t="str">
            <v>031.007</v>
          </cell>
          <cell r="B2498" t="str">
            <v xml:space="preserve">ENSAYO DE RESISTENCIA AL CORTE DIRECTO </v>
          </cell>
          <cell r="C2498" t="str">
            <v>Actividad</v>
          </cell>
          <cell r="D2498" t="str">
            <v>UND</v>
          </cell>
          <cell r="E2498">
            <v>156791</v>
          </cell>
        </row>
        <row r="2499">
          <cell r="A2499" t="str">
            <v>031.008</v>
          </cell>
          <cell r="B2499" t="str">
            <v>ENSAYO DE COMPRESION  INCONFINADA</v>
          </cell>
          <cell r="C2499" t="str">
            <v>Actividad</v>
          </cell>
          <cell r="D2499" t="str">
            <v>UND</v>
          </cell>
          <cell r="E2499">
            <v>41812</v>
          </cell>
        </row>
        <row r="2500">
          <cell r="A2500" t="str">
            <v>031.009</v>
          </cell>
          <cell r="B2500" t="str">
            <v>CLASIFICACIÓN DEL SUELO SEGÚN SUCS</v>
          </cell>
          <cell r="C2500" t="str">
            <v>Actividad</v>
          </cell>
          <cell r="D2500" t="str">
            <v>UND</v>
          </cell>
          <cell r="E2500">
            <v>52265</v>
          </cell>
        </row>
        <row r="2501">
          <cell r="A2501" t="str">
            <v>032</v>
          </cell>
          <cell r="B2501" t="str">
            <v>ACTIVIDADES PARA PROYECTOS ESPECIFICOS</v>
          </cell>
          <cell r="C2501" t="str">
            <v>Capitulo</v>
          </cell>
          <cell r="E2501" t="str">
            <v>--</v>
          </cell>
        </row>
        <row r="2502">
          <cell r="A2502" t="str">
            <v>032.001</v>
          </cell>
          <cell r="B2502" t="str">
            <v>SUMINISTRO, TRANSPORTE E INSTALACION RELLENO EN AFIRMADO COMPACTADO</v>
          </cell>
          <cell r="C2502" t="str">
            <v>Actividad</v>
          </cell>
          <cell r="D2502" t="str">
            <v>M3</v>
          </cell>
          <cell r="E2502">
            <v>136601</v>
          </cell>
        </row>
        <row r="2503">
          <cell r="A2503" t="str">
            <v>032.002</v>
          </cell>
          <cell r="B2503" t="str">
            <v xml:space="preserve">SUMINISTRO, TRANSPORTE E INSTALACION PLACA MACIZA AEREA CONCRETO 3000 PSI  E= 0.10M  </v>
          </cell>
          <cell r="C2503" t="str">
            <v>Actividad</v>
          </cell>
          <cell r="D2503" t="str">
            <v>M2</v>
          </cell>
          <cell r="E2503">
            <v>137078</v>
          </cell>
        </row>
        <row r="2504">
          <cell r="A2504" t="str">
            <v>032.003</v>
          </cell>
          <cell r="B2504" t="str">
            <v xml:space="preserve">SUMINISTRO, TRANSPORTE E INSTALACION COLUMNAS CONCRETO 3000 PSI </v>
          </cell>
          <cell r="C2504" t="str">
            <v>Actividad</v>
          </cell>
          <cell r="D2504" t="str">
            <v>M3</v>
          </cell>
          <cell r="E2504">
            <v>1419544</v>
          </cell>
        </row>
        <row r="2505">
          <cell r="A2505" t="str">
            <v>032.005</v>
          </cell>
          <cell r="B2505" t="str">
            <v>VIGA SOBRE MURO EN CONCRETO 3000 PSI 0,15X0,20M</v>
          </cell>
          <cell r="C2505" t="str">
            <v>Actividad</v>
          </cell>
          <cell r="D2505" t="str">
            <v>ML</v>
          </cell>
          <cell r="E2505">
            <v>101244</v>
          </cell>
        </row>
        <row r="2506">
          <cell r="A2506" t="str">
            <v>032.006</v>
          </cell>
          <cell r="B2506" t="str">
            <v>SUMINISTRO, TRANSPORTE E INSTALACION MURO DE CONTENCION EN MAMPOSTERIA ESTRUCTURAL E=0,20M, INCLUYE GROUTING, NO INCLUYE VIGA DE CIMENTACION, FILTRO EN PIEDRA NI  RELLENO EN TIERRA</v>
          </cell>
          <cell r="C2506" t="str">
            <v>Actividad</v>
          </cell>
          <cell r="D2506" t="str">
            <v>M2</v>
          </cell>
          <cell r="E2506">
            <v>139887</v>
          </cell>
        </row>
        <row r="2507">
          <cell r="A2507" t="str">
            <v>032.007</v>
          </cell>
          <cell r="B2507" t="str">
            <v>SUMINISTRO, TRANSPORTE E INSTALACION ESCALAS CONCRETO 3000 PSI RAMPA E= 0.15M, MEDIDA EN RAMPA</v>
          </cell>
          <cell r="C2507" t="str">
            <v>Actividad</v>
          </cell>
          <cell r="D2507" t="str">
            <v>M2</v>
          </cell>
          <cell r="E2507">
            <v>221456</v>
          </cell>
        </row>
        <row r="2508">
          <cell r="A2508" t="str">
            <v>032.008</v>
          </cell>
          <cell r="B2508" t="str">
            <v>SUMINISTRO, TRANSPORTE E INSTALACION ESCALAS CONCRETO 3000 PSI SOBRE TIERRA RAMPA E= 0.12M MEDIDA EN RAMPA</v>
          </cell>
          <cell r="C2508" t="str">
            <v>Actividad</v>
          </cell>
          <cell r="D2508" t="str">
            <v>M2</v>
          </cell>
          <cell r="E2508">
            <v>130663</v>
          </cell>
        </row>
        <row r="2509">
          <cell r="A2509" t="str">
            <v>032.009</v>
          </cell>
          <cell r="B2509" t="str">
            <v xml:space="preserve">SUMINISTRO, TRANSPORTE E INSTALACION MORTERO DE NIVELACION 1:3 IMPERMEABILIZADO </v>
          </cell>
          <cell r="C2509" t="str">
            <v>Actividad</v>
          </cell>
          <cell r="D2509" t="str">
            <v>M2</v>
          </cell>
          <cell r="E2509">
            <v>40495</v>
          </cell>
        </row>
        <row r="2510">
          <cell r="A2510" t="str">
            <v>032.010</v>
          </cell>
          <cell r="B2510" t="str">
            <v>SUMINISTRO, TRANSPORTE E INSTALACION VIGA CANALES CONCRETO 3000 PSI 0,135M3/ML</v>
          </cell>
          <cell r="C2510" t="str">
            <v>Actividad</v>
          </cell>
          <cell r="D2510" t="str">
            <v>ML</v>
          </cell>
          <cell r="E2510">
            <v>186104</v>
          </cell>
        </row>
        <row r="2511">
          <cell r="A2511" t="str">
            <v>032.0103</v>
          </cell>
          <cell r="B2511" t="str">
            <v>SUMINISTRO, TRANSPORTE E INSTALACION BORDILLO BASE PARA MUROS EN DRYWALL Y/O SUPERBOARD H = ENTRE 0,15 Y 0,18M Y A= ENTRE 0,9 Y 0,10M</v>
          </cell>
          <cell r="C2511" t="str">
            <v>Actividad</v>
          </cell>
          <cell r="D2511" t="str">
            <v>ML</v>
          </cell>
          <cell r="E2511">
            <v>86737</v>
          </cell>
        </row>
        <row r="2512">
          <cell r="A2512" t="str">
            <v>032.0101</v>
          </cell>
          <cell r="B2512" t="str">
            <v>SUMINISTRO, TRANSPORTE E INSTALACIÓN LAVAPLATO ACERO INOXIDABLE CA. 20 POCETA .70X.40X.35M</v>
          </cell>
          <cell r="C2512" t="str">
            <v>Actividad</v>
          </cell>
          <cell r="D2512" t="str">
            <v>UND</v>
          </cell>
          <cell r="E2512">
            <v>475706</v>
          </cell>
        </row>
        <row r="2513">
          <cell r="A2513" t="str">
            <v>032.0102</v>
          </cell>
          <cell r="B2513" t="str">
            <v>SUMINISTRO, TRANSPORTE E INSTALACION LAVAMANOS QUIRURGICO CON SISTEMA DE PEDAL EN ACERO INOXIDABLE CAL. 18</v>
          </cell>
          <cell r="C2513" t="str">
            <v>Actividad</v>
          </cell>
          <cell r="D2513" t="str">
            <v>UND</v>
          </cell>
          <cell r="E2513">
            <v>1279809</v>
          </cell>
        </row>
        <row r="2514">
          <cell r="A2514" t="str">
            <v>032.011</v>
          </cell>
          <cell r="B2514" t="str">
            <v>SUMINISTRO, TRANSPORTE E INSTALACION PERFORACION 1/2" L=15 CM</v>
          </cell>
          <cell r="C2514" t="str">
            <v>Actividad</v>
          </cell>
          <cell r="D2514" t="str">
            <v>UND</v>
          </cell>
          <cell r="E2514">
            <v>7083</v>
          </cell>
        </row>
        <row r="2515">
          <cell r="A2515" t="str">
            <v>032.012</v>
          </cell>
          <cell r="B2515" t="str">
            <v>SUMINISTRO, TRANSPORTE E INSTALACION PERFORACION 5/8" L=20 CM</v>
          </cell>
          <cell r="C2515" t="str">
            <v>Actividad</v>
          </cell>
          <cell r="D2515" t="str">
            <v>UND</v>
          </cell>
          <cell r="E2515">
            <v>7525</v>
          </cell>
        </row>
        <row r="2516">
          <cell r="A2516" t="str">
            <v>032.013</v>
          </cell>
          <cell r="B2516" t="str">
            <v>SUMINISTRO, TRANSPORTE E INSTALACION PERFORACION 3/4" L=25 CM</v>
          </cell>
          <cell r="C2516" t="str">
            <v>Actividad</v>
          </cell>
          <cell r="D2516" t="str">
            <v>UND</v>
          </cell>
          <cell r="E2516">
            <v>8179</v>
          </cell>
        </row>
        <row r="2517">
          <cell r="A2517" t="str">
            <v>032.014</v>
          </cell>
          <cell r="B2517" t="str">
            <v>SUMINISTRO, TRANSPORTE E INSTALACION PERFORACION PARA ANCLAJE SARDINEL 3/8" L=20 CM, INCLUYE HIERRO</v>
          </cell>
          <cell r="C2517" t="str">
            <v>Actividad</v>
          </cell>
          <cell r="D2517" t="str">
            <v>UND</v>
          </cell>
          <cell r="E2517">
            <v>10373</v>
          </cell>
        </row>
        <row r="2518">
          <cell r="A2518" t="str">
            <v>032.015</v>
          </cell>
          <cell r="B2518" t="str">
            <v>CORTE MECANIZADO DE ANDEN EN CONCRETO CON DISCO (3,5CM)</v>
          </cell>
          <cell r="C2518" t="str">
            <v>Actividad</v>
          </cell>
          <cell r="D2518" t="str">
            <v>ML</v>
          </cell>
          <cell r="E2518">
            <v>9002</v>
          </cell>
        </row>
        <row r="2519">
          <cell r="A2519" t="str">
            <v>032.016</v>
          </cell>
          <cell r="B2519" t="str">
            <v>SUMINISTRO, TRANSPORTE E INSTALACION ANDEN CONCRETO 3000 PSI  E= 0.10M.  ACABADO:  ESCOBIADO</v>
          </cell>
          <cell r="C2519" t="str">
            <v>Actividad</v>
          </cell>
          <cell r="D2519" t="str">
            <v>M2</v>
          </cell>
          <cell r="E2519">
            <v>110316</v>
          </cell>
        </row>
        <row r="2520">
          <cell r="A2520" t="str">
            <v>032.017</v>
          </cell>
          <cell r="B2520" t="str">
            <v>SUMINISTRO, TRANSPORTE E INSTALACION SARDINEL ANCHO = 20 CM H = ENTRE  15 Y 20 CM  EN CONCRETO 3000 PSI, CHAFLANADO</v>
          </cell>
          <cell r="C2520" t="str">
            <v>Actividad</v>
          </cell>
          <cell r="D2520" t="str">
            <v>ML</v>
          </cell>
          <cell r="E2520">
            <v>97052</v>
          </cell>
        </row>
        <row r="2521">
          <cell r="A2521" t="str">
            <v>032.018</v>
          </cell>
          <cell r="B2521" t="str">
            <v>SUMINISTRO, TRANSPORTE E INSTALACION SELLO DE JUNTA ELASTOMERICO EN PAVIMENTO RIGIDO 10MM</v>
          </cell>
          <cell r="C2521" t="str">
            <v>Actividad</v>
          </cell>
          <cell r="D2521" t="str">
            <v>ML</v>
          </cell>
          <cell r="E2521">
            <v>11476</v>
          </cell>
        </row>
        <row r="2522">
          <cell r="A2522" t="str">
            <v>032.021</v>
          </cell>
          <cell r="B2522" t="str">
            <v xml:space="preserve">LIMPIEZA DE CUBIERTA </v>
          </cell>
          <cell r="C2522" t="str">
            <v>Actividad</v>
          </cell>
          <cell r="D2522" t="str">
            <v>M2</v>
          </cell>
          <cell r="E2522">
            <v>8137</v>
          </cell>
        </row>
        <row r="2523">
          <cell r="A2523" t="str">
            <v>032.022</v>
          </cell>
          <cell r="B2523" t="str">
            <v>RECORRIDO DE CUBIERTA EN FIBROCEMENTO INCLUYE GANCHOS Y AMARRAS</v>
          </cell>
          <cell r="C2523" t="str">
            <v>Actividad</v>
          </cell>
          <cell r="D2523" t="str">
            <v>M2</v>
          </cell>
          <cell r="E2523">
            <v>18045</v>
          </cell>
        </row>
        <row r="2524">
          <cell r="A2524" t="str">
            <v>032.023</v>
          </cell>
          <cell r="B2524" t="str">
            <v>RECORRIDO DE CUBIERTA EN TEJA DE BARRO</v>
          </cell>
          <cell r="C2524" t="str">
            <v>Actividad</v>
          </cell>
          <cell r="D2524" t="str">
            <v>M2</v>
          </cell>
          <cell r="E2524">
            <v>18045</v>
          </cell>
        </row>
        <row r="2525">
          <cell r="A2525" t="str">
            <v>032.024</v>
          </cell>
          <cell r="B2525" t="str">
            <v>LIMPIEZA DE CANALES</v>
          </cell>
          <cell r="C2525" t="str">
            <v>Actividad</v>
          </cell>
          <cell r="D2525" t="str">
            <v>ML</v>
          </cell>
          <cell r="E2525">
            <v>3743</v>
          </cell>
        </row>
        <row r="2526">
          <cell r="A2526" t="str">
            <v>032.025</v>
          </cell>
          <cell r="B2526" t="str">
            <v>LIMPIEZA DE VIGA CANALES</v>
          </cell>
          <cell r="C2526" t="str">
            <v>Actividad</v>
          </cell>
          <cell r="D2526" t="str">
            <v>ML</v>
          </cell>
          <cell r="E2526">
            <v>3743</v>
          </cell>
        </row>
        <row r="2527">
          <cell r="A2527" t="str">
            <v>032.026</v>
          </cell>
          <cell r="B2527" t="str">
            <v>LIMPIEZA Y NIVELACION DE CANALES INCLUYE SOLDADURAS Y APLIACACION DE WASH PREMIER</v>
          </cell>
          <cell r="C2527" t="str">
            <v>Actividad</v>
          </cell>
          <cell r="D2527" t="str">
            <v>ML</v>
          </cell>
          <cell r="E2527">
            <v>15217</v>
          </cell>
        </row>
        <row r="2528">
          <cell r="A2528" t="str">
            <v>032.027</v>
          </cell>
          <cell r="B2528" t="str">
            <v>SUMINISTRO, TRANSPORTE E INSTALACION TEJA ONDULADA FIBROCEMENTO PERFIL 7</v>
          </cell>
          <cell r="C2528" t="str">
            <v>Actividad</v>
          </cell>
          <cell r="D2528" t="str">
            <v>M2</v>
          </cell>
          <cell r="E2528">
            <v>47833</v>
          </cell>
        </row>
        <row r="2529">
          <cell r="A2529" t="str">
            <v>032.028</v>
          </cell>
          <cell r="B2529" t="str">
            <v>SUMINISTRO, TRANSPORTE E INSTALACION TEJA ONDULADA FIBROCEMENTO PERFIL 5</v>
          </cell>
          <cell r="C2529" t="str">
            <v>Actividad</v>
          </cell>
          <cell r="D2529" t="str">
            <v>M2</v>
          </cell>
          <cell r="E2529">
            <v>49605</v>
          </cell>
        </row>
        <row r="2530">
          <cell r="A2530" t="str">
            <v>032.029</v>
          </cell>
          <cell r="B2530" t="str">
            <v>SUMINISTRO, TRANSPORTE E INSTALACION CABALLETE FIBROCEMENTO FIJO DE 15° DE INCLINACION PARA TEJAS PERFIL 7</v>
          </cell>
          <cell r="C2530" t="str">
            <v>Actividad</v>
          </cell>
          <cell r="D2530" t="str">
            <v>ML</v>
          </cell>
          <cell r="E2530">
            <v>62388</v>
          </cell>
        </row>
        <row r="2531">
          <cell r="A2531" t="str">
            <v>032.030</v>
          </cell>
          <cell r="B2531" t="str">
            <v>SUMINISTRO, TRANSPORTE E INSTALACION CABALLETE FIBROCEMENTO FIJO DE 15°-20° DE INCLINACION PARA TEJAS PERFIL 5</v>
          </cell>
          <cell r="C2531" t="str">
            <v>Actividad</v>
          </cell>
          <cell r="D2531" t="str">
            <v>ML</v>
          </cell>
          <cell r="E2531">
            <v>62388</v>
          </cell>
        </row>
        <row r="2532">
          <cell r="A2532" t="str">
            <v>032.031</v>
          </cell>
          <cell r="B2532" t="str">
            <v>SUMINISTRO, TRANSPORTE E INSTALACION CABALLETE FIBROCEMENTO UNIVERSAL PARA TEJAS PERFIL 5</v>
          </cell>
          <cell r="C2532" t="str">
            <v>Actividad</v>
          </cell>
          <cell r="D2532" t="str">
            <v>ML</v>
          </cell>
          <cell r="E2532">
            <v>83368</v>
          </cell>
        </row>
        <row r="2533">
          <cell r="A2533" t="str">
            <v>032.032</v>
          </cell>
          <cell r="B2533" t="str">
            <v>SUMINISTRO, TRANSPORTE E INSTALACION CABALLETE FIBROCEMENTO UNIVERSAL PARA TEJAS PERFIL 7</v>
          </cell>
          <cell r="C2533" t="str">
            <v>Actividad</v>
          </cell>
          <cell r="D2533" t="str">
            <v>ML</v>
          </cell>
          <cell r="E2533">
            <v>83368</v>
          </cell>
        </row>
        <row r="2534">
          <cell r="A2534" t="str">
            <v>032.033</v>
          </cell>
          <cell r="B2534" t="str">
            <v>SUMINISTRO, TRANSPORTE E INSTALACION CLARABOYA FIBROCEMENTO # 6 INCLUYE VIDRIO</v>
          </cell>
          <cell r="C2534" t="str">
            <v>Actividad</v>
          </cell>
          <cell r="D2534" t="str">
            <v>UND</v>
          </cell>
          <cell r="E2534">
            <v>101832</v>
          </cell>
        </row>
        <row r="2535">
          <cell r="A2535" t="str">
            <v>032.034</v>
          </cell>
          <cell r="B2535" t="str">
            <v>SUMINISTRO, TRANSPORTE E INSTALACION LIMAHOYA</v>
          </cell>
          <cell r="C2535" t="str">
            <v>Actividad</v>
          </cell>
          <cell r="D2535" t="str">
            <v>ML</v>
          </cell>
          <cell r="E2535">
            <v>33148</v>
          </cell>
        </row>
        <row r="2536">
          <cell r="A2536" t="str">
            <v>032.035</v>
          </cell>
          <cell r="B2536" t="str">
            <v>SUMINISTRO, TRANSPORTE E INSTALACION TEJA TRASLUCIDA EN PVC ONDULADA DE 2,44X0,83M</v>
          </cell>
          <cell r="C2536" t="str">
            <v>Actividad</v>
          </cell>
          <cell r="D2536" t="str">
            <v>M2</v>
          </cell>
          <cell r="E2536">
            <v>65858</v>
          </cell>
        </row>
        <row r="2537">
          <cell r="A2537" t="str">
            <v>032.036</v>
          </cell>
          <cell r="B2537" t="str">
            <v>SUMINISTRO, TRANSPORTE E INSTALACION TEJA TRASLUCIDA EN PVC ONDULADA DE 3,66X0,83M</v>
          </cell>
          <cell r="C2537" t="str">
            <v>Actividad</v>
          </cell>
          <cell r="D2537" t="str">
            <v>M2</v>
          </cell>
          <cell r="E2537">
            <v>60448</v>
          </cell>
        </row>
        <row r="2538">
          <cell r="A2538" t="str">
            <v>032.037</v>
          </cell>
          <cell r="B2538" t="str">
            <v>SUMINISTRO, TRANSPORTE E INSTALACION CUBIERTA POLICARBONATO ALVEOLAR 6MM</v>
          </cell>
          <cell r="C2538" t="str">
            <v>Actividad</v>
          </cell>
          <cell r="D2538" t="str">
            <v>M2</v>
          </cell>
          <cell r="E2538">
            <v>169416</v>
          </cell>
        </row>
        <row r="2539">
          <cell r="A2539" t="str">
            <v>032.038</v>
          </cell>
          <cell r="B2539" t="str">
            <v>SUMINISTRO, TRANSPORTE E INSTALACION CUBIERTA METALICA ONDULADA</v>
          </cell>
          <cell r="C2539" t="str">
            <v>Actividad</v>
          </cell>
          <cell r="D2539" t="str">
            <v>M2</v>
          </cell>
          <cell r="E2539">
            <v>46296</v>
          </cell>
        </row>
        <row r="2540">
          <cell r="A2540" t="str">
            <v>032.039</v>
          </cell>
          <cell r="B2540" t="str">
            <v>SUMINISTRO, TRANSPORTE E INSTALACION CUBIERTA METALICA TERMOACUSTICA</v>
          </cell>
          <cell r="C2540" t="str">
            <v>Actividad</v>
          </cell>
          <cell r="D2540" t="str">
            <v>M2</v>
          </cell>
          <cell r="E2540">
            <v>57974</v>
          </cell>
        </row>
        <row r="2541">
          <cell r="A2541" t="str">
            <v>032.040</v>
          </cell>
          <cell r="B2541" t="str">
            <v>SUMINISTRO, TRANSPORTE E INSTALACION LAMINA DE ICOPOR PARA CIELO RASO EN ESTRUCTURA EXISTENTE</v>
          </cell>
          <cell r="C2541" t="str">
            <v>Actividad</v>
          </cell>
          <cell r="D2541" t="str">
            <v>M2</v>
          </cell>
          <cell r="E2541">
            <v>30645</v>
          </cell>
        </row>
        <row r="2542">
          <cell r="A2542" t="str">
            <v>032.041</v>
          </cell>
          <cell r="B2542" t="str">
            <v>SUMINISTRO, TRANSPORTE E INSTALACIÓN A TODO COSTO DE CIELO RASO EN SUPERBOARD TEXTURIZADO MODULADO 0,60 X 0,60 PINTADO Y TERMINADO. INCLUYE PERFILERÍA, ANCLAJES Y TODO LO NECESARIO PARA SU CORRECTA INSTALACIÓN</v>
          </cell>
          <cell r="C2542" t="str">
            <v>Actividad</v>
          </cell>
          <cell r="D2542" t="str">
            <v>M2</v>
          </cell>
          <cell r="E2542">
            <v>67234</v>
          </cell>
        </row>
        <row r="2543">
          <cell r="A2543" t="str">
            <v>032.042</v>
          </cell>
          <cell r="B2543" t="str">
            <v>SUMINISTRO, TRANSPORTE E INSTALACION SANITARIO LÍNEA INFANTIL COMPLETO, CON FLUITMASTER Y VÁLVULA DE REGULACIÓN SANITARIA</v>
          </cell>
          <cell r="C2543" t="str">
            <v>Actividad</v>
          </cell>
          <cell r="D2543" t="str">
            <v>UND</v>
          </cell>
          <cell r="E2543">
            <v>762722</v>
          </cell>
        </row>
        <row r="2544">
          <cell r="A2544" t="str">
            <v>032.043</v>
          </cell>
          <cell r="B2544" t="str">
            <v>SUMINISTRO, TRANSPORTE E INSTALACION CAMBIO DE ACCESORIOS EN APARATO SANITARIO INCLUYE SUMINISTRO E INSTALACIÓN DE FLUITMASTER</v>
          </cell>
          <cell r="C2544" t="str">
            <v>Actividad</v>
          </cell>
          <cell r="D2544" t="str">
            <v>UND</v>
          </cell>
          <cell r="E2544">
            <v>79751</v>
          </cell>
        </row>
        <row r="2545">
          <cell r="A2545" t="str">
            <v>032.044</v>
          </cell>
          <cell r="B2545" t="str">
            <v>SUMINISTRO, TRANSPORTE E INSTALACION LAVAPLATOS SOCODA DE ACERO INOXIDABLE  DOBLE POCETA CON CANASTILLA, GRIFERÍA, SIFÓN Y ACOPLE DE REGULADOR</v>
          </cell>
          <cell r="C2545" t="str">
            <v>Actividad</v>
          </cell>
          <cell r="D2545" t="str">
            <v>UND</v>
          </cell>
          <cell r="E2545">
            <v>591317</v>
          </cell>
        </row>
        <row r="2546">
          <cell r="A2546" t="str">
            <v>032.045</v>
          </cell>
          <cell r="B2546" t="str">
            <v>SUMINISTRO, TRANSPORTE E INSTALACION LAVAPLATOS SOCODA DE 0,40 X 0,60 M CON LLAVE TERMINAL CROMADA Y ROSCADA CON GRIFERÍA, SIFÓN Y ACOPLE</v>
          </cell>
          <cell r="C2546" t="str">
            <v>Actividad</v>
          </cell>
          <cell r="D2546" t="str">
            <v>UND</v>
          </cell>
          <cell r="E2546">
            <v>370432</v>
          </cell>
        </row>
        <row r="2547">
          <cell r="A2547" t="str">
            <v>032.046</v>
          </cell>
          <cell r="B2547" t="str">
            <v>SUMINISTRO, TRANSPORTE E INSTALACION LAVAPLATOS SOCODA O SIMILAR DE ACERO INOXIDABLE CON ESCURRIDERO DE, 1,00 X 0,60 M CON GRIFERÍA, SIFÓN Y ACOPLE DE REGULADOR</v>
          </cell>
          <cell r="C2547" t="str">
            <v>Actividad</v>
          </cell>
          <cell r="D2547" t="str">
            <v>UND</v>
          </cell>
          <cell r="E2547">
            <v>414619</v>
          </cell>
        </row>
        <row r="2548">
          <cell r="A2548" t="str">
            <v>032.047</v>
          </cell>
          <cell r="B2548" t="str">
            <v>MONTAJE APARATOS SANITARIOS</v>
          </cell>
          <cell r="C2548" t="str">
            <v>Actividad</v>
          </cell>
          <cell r="D2548" t="str">
            <v>UND</v>
          </cell>
          <cell r="E2548">
            <v>66980</v>
          </cell>
        </row>
        <row r="2549">
          <cell r="A2549" t="str">
            <v>032.048</v>
          </cell>
          <cell r="B2549" t="str">
            <v>REPARACIÓN DE PUNTO SANITARIO OBSTRUIDO INCLUYE SONDEO DE TUBERÍA, RETIRO  REVISIÓN Y REINSTALACIÓN DE  APARATO SANITARIO.</v>
          </cell>
          <cell r="C2549" t="str">
            <v>Actividad</v>
          </cell>
          <cell r="D2549" t="str">
            <v>UND</v>
          </cell>
          <cell r="E2549">
            <v>98787</v>
          </cell>
        </row>
        <row r="2550">
          <cell r="A2550" t="str">
            <v>032.049</v>
          </cell>
          <cell r="B2550" t="str">
            <v>SUMINISTRO, TRANSPORTE E INSTALACION CONSTRUCCIÓN POCETA LAVATRAPEROS DE 0.60 X 0.60 M INCLUYE ACABADOS EN ENCHAPE EN CERÁMICA Y GRANO PULIDO</v>
          </cell>
          <cell r="C2550" t="str">
            <v>Actividad</v>
          </cell>
          <cell r="D2550" t="str">
            <v>UND</v>
          </cell>
          <cell r="E2550">
            <v>662012</v>
          </cell>
        </row>
        <row r="2551">
          <cell r="A2551" t="str">
            <v>032.050</v>
          </cell>
          <cell r="B2551" t="str">
            <v>SUMINISTRO, TRANSPORTE E INSTALACION REJA EN VARILLA DE 3/8" CUADRADA CADA  0.15 X0.15 M. INCLUYE WASH PRIMER</v>
          </cell>
          <cell r="C2551" t="str">
            <v>Actividad</v>
          </cell>
          <cell r="D2551" t="str">
            <v>M2</v>
          </cell>
          <cell r="E2551">
            <v>289268</v>
          </cell>
        </row>
        <row r="2552">
          <cell r="A2552" t="str">
            <v>032.051</v>
          </cell>
          <cell r="B2552" t="str">
            <v xml:space="preserve">SUMINISTRO, TRANSPORTE E INSTALACION REJA EN VARILLA DE 1/2" CUADRADA, INCLUYE ANTICORROSIVO Y PINTURA </v>
          </cell>
          <cell r="C2552" t="str">
            <v>Actividad</v>
          </cell>
          <cell r="D2552" t="str">
            <v>M2</v>
          </cell>
          <cell r="E2552">
            <v>276878</v>
          </cell>
        </row>
        <row r="2553">
          <cell r="A2553" t="str">
            <v>032.052</v>
          </cell>
          <cell r="B2553" t="str">
            <v>SUMINISTRO, TRANSPORTE E INSTALACION REJA EN ÁNGULO 1-1/2" Y MALLA ESLABONADA DE 2". INCLUYE ANTICORROSIVO</v>
          </cell>
          <cell r="C2553" t="str">
            <v>Actividad</v>
          </cell>
          <cell r="D2553" t="str">
            <v>M2</v>
          </cell>
          <cell r="E2553">
            <v>204548</v>
          </cell>
        </row>
        <row r="2554">
          <cell r="A2554" t="str">
            <v>032.053</v>
          </cell>
          <cell r="B2554" t="str">
            <v>SUMINISTRO, TRANSPORTE E INSTALACION REJA EN TUBO CUADRADO DE ALUMINIO DE 1" EN RETÍCULA DE 0,125 X 0,25 M</v>
          </cell>
          <cell r="C2554" t="str">
            <v>Actividad</v>
          </cell>
          <cell r="D2554" t="str">
            <v>M2</v>
          </cell>
          <cell r="E2554">
            <v>203778</v>
          </cell>
        </row>
        <row r="2555">
          <cell r="A2555" t="str">
            <v>032.054</v>
          </cell>
          <cell r="B2555" t="str">
            <v>SUMINISTRO, TRANSPORTE E INSTALACION PASAMANOS EN TUBERÍA HG DE 2"  INCLUYE ACCESORIOS</v>
          </cell>
          <cell r="C2555" t="str">
            <v>Actividad</v>
          </cell>
          <cell r="D2555" t="str">
            <v>ML</v>
          </cell>
          <cell r="E2555">
            <v>256849</v>
          </cell>
        </row>
        <row r="2556">
          <cell r="A2556" t="str">
            <v>032.055</v>
          </cell>
          <cell r="B2556" t="str">
            <v>SUMINISTRO, TRANSPORTE E INSTALACION DIVISIONES EN PANELES DE LAMINA GALVANIZADA CAL 20 Y PARALES EN ACERO INOXIDABLE INCLUYE WASH PRIMER</v>
          </cell>
          <cell r="C2556" t="str">
            <v>Actividad</v>
          </cell>
          <cell r="D2556" t="str">
            <v>M2</v>
          </cell>
          <cell r="E2556">
            <v>168624</v>
          </cell>
        </row>
        <row r="2557">
          <cell r="A2557" t="str">
            <v>032.056</v>
          </cell>
          <cell r="B2557" t="str">
            <v xml:space="preserve">SUMINISTRO, TRANSPORTE E INSTALACION CERRADURA ORBIT POMO METALICO - BAÑO REF. A40S TIPO SCHALAGE O SIMILAR. ACABADO SEGÚN DISEÑO. </v>
          </cell>
          <cell r="C2557" t="str">
            <v>Actividad</v>
          </cell>
          <cell r="D2557" t="str">
            <v>UND</v>
          </cell>
          <cell r="E2557">
            <v>258852</v>
          </cell>
        </row>
        <row r="2558">
          <cell r="A2558" t="str">
            <v>032.057</v>
          </cell>
          <cell r="B2558" t="str">
            <v>SUMINISTRO, TRANSPORTE E INSTALACION  CARBURO PARA CIELO INCLUYE ACRONAL</v>
          </cell>
          <cell r="C2558" t="str">
            <v>Actividad</v>
          </cell>
          <cell r="D2558" t="str">
            <v>M2</v>
          </cell>
          <cell r="E2558">
            <v>15209</v>
          </cell>
        </row>
        <row r="2559">
          <cell r="A2559" t="str">
            <v>032.058</v>
          </cell>
          <cell r="B2559" t="str">
            <v>SUMINISTRO, TRANSPORTE E INSTALACION  CARBURO PARA MURO INCLUYE ACRONAL</v>
          </cell>
          <cell r="C2559" t="str">
            <v>Actividad</v>
          </cell>
          <cell r="D2559" t="str">
            <v>M2</v>
          </cell>
          <cell r="E2559">
            <v>15126</v>
          </cell>
        </row>
        <row r="2560">
          <cell r="A2560" t="str">
            <v>032.059</v>
          </cell>
          <cell r="B2560" t="str">
            <v>SUMINISTRO, TRANSPORTE E INSTALACION PINTURA ESMALTE PARA PUERTAS, REJAS, VENTANAS, PASAMANOS Y ZÓCALOS. INCLUYE FILOS Y DILATACIONES</v>
          </cell>
          <cell r="C2560" t="str">
            <v>Actividad</v>
          </cell>
          <cell r="D2560" t="str">
            <v>M2</v>
          </cell>
          <cell r="E2560">
            <v>28412</v>
          </cell>
        </row>
        <row r="2561">
          <cell r="A2561" t="str">
            <v>032.060</v>
          </cell>
          <cell r="B2561" t="str">
            <v>SUMINISTRO, TRANSPORTE E INSTALACION PINTURA ESMALTE PARA ESMALTE  PUERTAS, REJAS, VENTANAS, PASAMANOS Y ZÓCALOS. INCLUYE FILOS Y DILATACIONES</v>
          </cell>
          <cell r="C2561" t="str">
            <v>Actividad</v>
          </cell>
          <cell r="D2561" t="str">
            <v>ML</v>
          </cell>
          <cell r="E2561">
            <v>24680</v>
          </cell>
        </row>
        <row r="2562">
          <cell r="A2562" t="str">
            <v>032.061</v>
          </cell>
          <cell r="B2562" t="str">
            <v>SUMINISTRO, TRANSPORTE E INSTALACION WASH PRIMER</v>
          </cell>
          <cell r="C2562" t="str">
            <v>Actividad</v>
          </cell>
          <cell r="D2562" t="str">
            <v>M2</v>
          </cell>
          <cell r="E2562">
            <v>14152</v>
          </cell>
        </row>
        <row r="2563">
          <cell r="A2563" t="str">
            <v>032.062</v>
          </cell>
          <cell r="B2563" t="str">
            <v>SUMINISTRO, TRANSPORTE E INSTALACION WASH PRIMER</v>
          </cell>
          <cell r="C2563" t="str">
            <v>Actividad</v>
          </cell>
          <cell r="D2563" t="str">
            <v>M2</v>
          </cell>
          <cell r="E2563">
            <v>9323</v>
          </cell>
        </row>
        <row r="2564">
          <cell r="A2564" t="str">
            <v>032.063</v>
          </cell>
          <cell r="B2564" t="str">
            <v>LIMPIEZA DE PAREDES PARA APLICACIÓN DE VINILO SOBRE GRANIPLAST</v>
          </cell>
          <cell r="C2564" t="str">
            <v>Actividad</v>
          </cell>
          <cell r="D2564" t="str">
            <v>M2</v>
          </cell>
          <cell r="E2564">
            <v>5740</v>
          </cell>
        </row>
        <row r="2565">
          <cell r="A2565" t="str">
            <v>032.064</v>
          </cell>
          <cell r="B2565" t="str">
            <v>SUMINISTRO, TRANSPORTE E INSTALACION VIDRIO TRASLUCIDO DE 3MM</v>
          </cell>
          <cell r="C2565" t="str">
            <v>Actividad</v>
          </cell>
          <cell r="D2565" t="str">
            <v>M2</v>
          </cell>
          <cell r="E2565">
            <v>53346</v>
          </cell>
        </row>
        <row r="2566">
          <cell r="A2566" t="str">
            <v>032.065</v>
          </cell>
          <cell r="B2566" t="str">
            <v>SUMINISTRO, TRANSPORTE E INSTALACION VIDRIO TRASLUCIDO DE 4MM</v>
          </cell>
          <cell r="C2566" t="str">
            <v>Actividad</v>
          </cell>
          <cell r="D2566" t="str">
            <v>M2</v>
          </cell>
          <cell r="E2566">
            <v>70218</v>
          </cell>
        </row>
        <row r="2567">
          <cell r="A2567" t="str">
            <v>032.066</v>
          </cell>
          <cell r="B2567" t="str">
            <v>SUMINISTRO, TRANSPORTE E INSTALACION VIDRIO TRASLUCIDO DE 6MM</v>
          </cell>
          <cell r="C2567" t="str">
            <v>Actividad</v>
          </cell>
          <cell r="D2567" t="str">
            <v>M2</v>
          </cell>
          <cell r="E2567">
            <v>102130</v>
          </cell>
        </row>
        <row r="2568">
          <cell r="A2568" t="str">
            <v>032.067</v>
          </cell>
          <cell r="B2568" t="str">
            <v>SUPRESION DE RED HIDRAULICA EXISTENTE</v>
          </cell>
          <cell r="C2568" t="str">
            <v>Actividad</v>
          </cell>
          <cell r="D2568" t="str">
            <v>M2</v>
          </cell>
          <cell r="E2568">
            <v>15481</v>
          </cell>
        </row>
        <row r="2569">
          <cell r="A2569" t="str">
            <v>032.068</v>
          </cell>
          <cell r="B2569" t="str">
            <v>SUMINISTRO, TRANSPORTE E INSTALACION REJA EN ÁNGULO 1-1/2" Y MALLA ESLABONADA DE 2". INCLUYE ANTICORROSIVO</v>
          </cell>
          <cell r="C2569" t="str">
            <v>Actividad</v>
          </cell>
          <cell r="D2569" t="str">
            <v>ML</v>
          </cell>
          <cell r="E2569">
            <v>198700</v>
          </cell>
        </row>
        <row r="2570">
          <cell r="A2570" t="str">
            <v>032.069</v>
          </cell>
          <cell r="B2570" t="str">
            <v>SUMINISTRO, TRANSPORTE E INSTALACION BARRERA CON BOMBONES PLÁSTICOS Y CINTA DE SEGURIDAD</v>
          </cell>
          <cell r="C2570" t="str">
            <v>Actividad</v>
          </cell>
          <cell r="D2570" t="str">
            <v>ML</v>
          </cell>
          <cell r="E2570">
            <v>10032</v>
          </cell>
        </row>
        <row r="2571">
          <cell r="A2571" t="str">
            <v>032.072</v>
          </cell>
          <cell r="B2571" t="str">
            <v>DEMOLICION DE PAVIMENTO MECANICO RETROEXCAVADORA CON RETIRO</v>
          </cell>
          <cell r="C2571" t="str">
            <v>Actividad</v>
          </cell>
          <cell r="D2571" t="str">
            <v>M3</v>
          </cell>
          <cell r="E2571">
            <v>137890</v>
          </cell>
        </row>
        <row r="2572">
          <cell r="A2572" t="str">
            <v>032.073</v>
          </cell>
          <cell r="B2572" t="str">
            <v>DEMOLICION PISO EN BALDOSA SIN RETIRO</v>
          </cell>
          <cell r="C2572" t="str">
            <v>Actividad</v>
          </cell>
          <cell r="D2572" t="str">
            <v>M2</v>
          </cell>
          <cell r="E2572">
            <v>7242</v>
          </cell>
        </row>
        <row r="2573">
          <cell r="A2573" t="str">
            <v>032.074</v>
          </cell>
          <cell r="B2573" t="str">
            <v>DEMOLICION PLACA ALIGERADA ESPESOR MAYOR A 0,25M. .</v>
          </cell>
          <cell r="C2573" t="str">
            <v>Actividad</v>
          </cell>
          <cell r="D2573" t="str">
            <v>M2</v>
          </cell>
          <cell r="E2573">
            <v>54137</v>
          </cell>
        </row>
        <row r="2574">
          <cell r="A2574" t="str">
            <v>032.075</v>
          </cell>
          <cell r="B2574" t="str">
            <v>DESMONTE DE MUEBLE ENCIMA DE MESON. INCLUYE CARGUE Y RETIRO DE MATERIAL DESMONTADO</v>
          </cell>
          <cell r="C2574" t="str">
            <v>Actividad</v>
          </cell>
          <cell r="D2574" t="str">
            <v>ML</v>
          </cell>
          <cell r="E2574">
            <v>27486</v>
          </cell>
        </row>
        <row r="2575">
          <cell r="A2575" t="str">
            <v>032.076</v>
          </cell>
          <cell r="B2575" t="str">
            <v>RETIRO DE TAPETE</v>
          </cell>
          <cell r="C2575" t="str">
            <v>Actividad</v>
          </cell>
          <cell r="D2575" t="str">
            <v>M2</v>
          </cell>
          <cell r="E2575">
            <v>4592</v>
          </cell>
        </row>
        <row r="2576">
          <cell r="A2576" t="str">
            <v>032.077</v>
          </cell>
          <cell r="B2576" t="str">
            <v>RETIRO DE PISO EN VINISOL</v>
          </cell>
          <cell r="C2576" t="str">
            <v>Actividad</v>
          </cell>
          <cell r="D2576" t="str">
            <v>M2</v>
          </cell>
          <cell r="E2576">
            <v>6306</v>
          </cell>
        </row>
        <row r="2577">
          <cell r="A2577" t="str">
            <v>032.078</v>
          </cell>
          <cell r="B2577" t="str">
            <v>RETIRO DE DIVISION EN ACRILICO Y ALUMINIO</v>
          </cell>
          <cell r="C2577" t="str">
            <v>Actividad</v>
          </cell>
          <cell r="D2577" t="str">
            <v>M2</v>
          </cell>
          <cell r="E2577">
            <v>10761</v>
          </cell>
        </row>
        <row r="2578">
          <cell r="A2578" t="str">
            <v>032.079</v>
          </cell>
          <cell r="B2578" t="str">
            <v>SOBREACARREO EN VEHICULO NO AUTOMOTOR - CARRETA</v>
          </cell>
          <cell r="C2578" t="str">
            <v>Actividad</v>
          </cell>
          <cell r="D2578" t="str">
            <v>M3 - HM</v>
          </cell>
          <cell r="E2578">
            <v>31378</v>
          </cell>
        </row>
        <row r="2579">
          <cell r="A2579" t="str">
            <v>032.080</v>
          </cell>
          <cell r="B2579" t="str">
            <v>LOCALIZACION Y REPLANTEO</v>
          </cell>
          <cell r="C2579" t="str">
            <v>Actividad</v>
          </cell>
          <cell r="D2579" t="str">
            <v>M2</v>
          </cell>
          <cell r="E2579">
            <v>4726</v>
          </cell>
        </row>
        <row r="2580">
          <cell r="A2580" t="str">
            <v>032.081</v>
          </cell>
          <cell r="B2580" t="str">
            <v xml:space="preserve">EXCAVACIÓN PARA ESTRUCTURAS - MATERIAL COMÚN - 4.0 A 8.0 MT                       </v>
          </cell>
          <cell r="C2580" t="str">
            <v>Actividad</v>
          </cell>
          <cell r="D2580" t="str">
            <v>M3</v>
          </cell>
          <cell r="E2580">
            <v>201621</v>
          </cell>
        </row>
        <row r="2581">
          <cell r="A2581" t="str">
            <v>032.082</v>
          </cell>
          <cell r="B2581" t="str">
            <v xml:space="preserve">EXCAVACIÓN PARA ESTRUCTURAS - CONGLOMERADO - 4.0 -8.00 M                                    </v>
          </cell>
          <cell r="C2581" t="str">
            <v>Actividad</v>
          </cell>
          <cell r="D2581" t="str">
            <v>M3</v>
          </cell>
          <cell r="E2581">
            <v>235104</v>
          </cell>
        </row>
        <row r="2582">
          <cell r="A2582" t="str">
            <v>032.083</v>
          </cell>
          <cell r="B2582" t="str">
            <v xml:space="preserve">EXCAVACION PARA PILOTES D=&lt;  A 45 CM (0-6)M </v>
          </cell>
          <cell r="C2582" t="str">
            <v>Actividad</v>
          </cell>
          <cell r="D2582" t="str">
            <v>ML</v>
          </cell>
          <cell r="E2582">
            <v>63329</v>
          </cell>
        </row>
        <row r="2583">
          <cell r="A2583" t="str">
            <v>032.084</v>
          </cell>
          <cell r="B2583" t="str">
            <v xml:space="preserve">SUMINISTRO, TRANSPORTE E INSTALACION GRADERÍAS EN CONCRETO DE 3000 PSI SOBRE TIERRA DE 0,64 X 0,6 M E= 0,1 M </v>
          </cell>
          <cell r="C2583" t="str">
            <v>Actividad</v>
          </cell>
          <cell r="D2583" t="str">
            <v>M2</v>
          </cell>
          <cell r="E2583">
            <v>182326</v>
          </cell>
        </row>
        <row r="2584">
          <cell r="A2584" t="str">
            <v>032.085</v>
          </cell>
          <cell r="B2584" t="str">
            <v>ABUZARDADO DE CONCRETOS</v>
          </cell>
          <cell r="C2584" t="str">
            <v>Actividad</v>
          </cell>
          <cell r="D2584" t="str">
            <v>ML</v>
          </cell>
          <cell r="E2584">
            <v>65185</v>
          </cell>
        </row>
        <row r="2585">
          <cell r="A2585" t="str">
            <v>032.086</v>
          </cell>
          <cell r="B2585" t="str">
            <v>SUMINISTRO, TRANSPORTE E INSTALACION MURO EN DRYWALL UNA CARAS (PERFILERIA CAL. 26)  INCLUYE TRES (3) MANOS DE PINTURA</v>
          </cell>
          <cell r="C2585" t="str">
            <v>Actividad</v>
          </cell>
          <cell r="D2585" t="str">
            <v>M2</v>
          </cell>
          <cell r="E2585">
            <v>125113</v>
          </cell>
        </row>
        <row r="2586">
          <cell r="A2586" t="str">
            <v>032.087</v>
          </cell>
          <cell r="B2586" t="str">
            <v>SUMINISTRO, TRANSPORTE E INSTALACION ALAMBRE DE COBRE THWN #8</v>
          </cell>
          <cell r="C2586" t="str">
            <v>Actividad</v>
          </cell>
          <cell r="D2586" t="str">
            <v>ML</v>
          </cell>
          <cell r="E2586">
            <v>7633</v>
          </cell>
        </row>
        <row r="2587">
          <cell r="A2587" t="str">
            <v>032.088</v>
          </cell>
          <cell r="B2587" t="str">
            <v>SUMINISTRO, TRANSPORTE E INSTALACION ALAMBRE DE COBRE THWN #10</v>
          </cell>
          <cell r="C2587" t="str">
            <v>Actividad</v>
          </cell>
          <cell r="D2587" t="str">
            <v>ML</v>
          </cell>
          <cell r="E2587">
            <v>6518</v>
          </cell>
        </row>
        <row r="2588">
          <cell r="A2588" t="str">
            <v>032.089</v>
          </cell>
          <cell r="B2588" t="str">
            <v>SUMINISTRO, TRANSPORTE E INSTALACION ALAMBRE DE COBRE THWN #12</v>
          </cell>
          <cell r="C2588" t="str">
            <v>Actividad</v>
          </cell>
          <cell r="D2588" t="str">
            <v>ML</v>
          </cell>
          <cell r="E2588">
            <v>5203</v>
          </cell>
        </row>
        <row r="2589">
          <cell r="A2589" t="str">
            <v>032.090</v>
          </cell>
          <cell r="B2589" t="str">
            <v>SUMINISTRO, TRANSPORTE E INSTALACION CABLE DE COBRE THWN #6</v>
          </cell>
          <cell r="C2589" t="str">
            <v>Actividad</v>
          </cell>
          <cell r="D2589" t="str">
            <v>ML</v>
          </cell>
          <cell r="E2589">
            <v>16679</v>
          </cell>
        </row>
        <row r="2590">
          <cell r="A2590" t="str">
            <v>032.091</v>
          </cell>
          <cell r="B2590" t="str">
            <v>SUMINISTRO, TRANSPORTE E INSTALACION CABLE DE COBRE THWN #8</v>
          </cell>
          <cell r="C2590" t="str">
            <v>Actividad</v>
          </cell>
          <cell r="D2590" t="str">
            <v>ML</v>
          </cell>
          <cell r="E2590">
            <v>12278</v>
          </cell>
        </row>
        <row r="2591">
          <cell r="A2591" t="str">
            <v>032.092</v>
          </cell>
          <cell r="B2591" t="str">
            <v>SUMINISTRO, TRANSPORTE E INSTALACION CABLE DE COBRE THWN #10</v>
          </cell>
          <cell r="C2591" t="str">
            <v>Actividad</v>
          </cell>
          <cell r="D2591" t="str">
            <v>ML</v>
          </cell>
          <cell r="E2591">
            <v>9623</v>
          </cell>
        </row>
        <row r="2592">
          <cell r="A2592" t="str">
            <v>032.093</v>
          </cell>
          <cell r="B2592" t="str">
            <v>SUMINISTRO, TRANSPORTE E INSTALACION CABLE DE COBRE THWN #12</v>
          </cell>
          <cell r="C2592" t="str">
            <v>Actividad</v>
          </cell>
          <cell r="D2592" t="str">
            <v>ML</v>
          </cell>
          <cell r="E2592">
            <v>7633</v>
          </cell>
        </row>
        <row r="2593">
          <cell r="A2593" t="str">
            <v>032.094</v>
          </cell>
          <cell r="B2593" t="str">
            <v>SUMINISTRO, TRANSPORTE E INSTALACION ACOMETIDA ELECTRICA 1F(2#8), 3/4"</v>
          </cell>
          <cell r="C2593" t="str">
            <v>Actividad</v>
          </cell>
          <cell r="D2593" t="str">
            <v>ML</v>
          </cell>
          <cell r="E2593">
            <v>30282</v>
          </cell>
        </row>
        <row r="2594">
          <cell r="A2594" t="str">
            <v>032.095</v>
          </cell>
          <cell r="B2594" t="str">
            <v>SUMINISTRO, TRANSPORTE E INSTALACION ACOMETIDA ELECTRICA 2F(2#8 + 1#10), 1"</v>
          </cell>
          <cell r="C2594" t="str">
            <v>Actividad</v>
          </cell>
          <cell r="D2594" t="str">
            <v>ML</v>
          </cell>
          <cell r="E2594">
            <v>38128</v>
          </cell>
        </row>
        <row r="2595">
          <cell r="A2595" t="str">
            <v>032.096</v>
          </cell>
          <cell r="B2595" t="str">
            <v>SUMINISTRO, TRANSPORTE E INSTALACION ACOMETIDA ELECTRICA 3F(3#8 + 1#8), 2"</v>
          </cell>
          <cell r="C2595" t="str">
            <v>Actividad</v>
          </cell>
          <cell r="D2595" t="str">
            <v>ML</v>
          </cell>
          <cell r="E2595">
            <v>59222</v>
          </cell>
        </row>
        <row r="2596">
          <cell r="A2596" t="str">
            <v>032.097</v>
          </cell>
          <cell r="B2596" t="str">
            <v>SUMINISTRO, TRANSPORTE E INSTALACION ACOMETIDA ELECTRICA 3F(3#6 + 1#8), 2"</v>
          </cell>
          <cell r="C2596" t="str">
            <v>Actividad</v>
          </cell>
          <cell r="D2596" t="str">
            <v>ML</v>
          </cell>
          <cell r="E2596">
            <v>72857</v>
          </cell>
        </row>
        <row r="2597">
          <cell r="A2597" t="str">
            <v>032.098</v>
          </cell>
          <cell r="B2597" t="str">
            <v>SUMINISTRO, TRANSPORTE E INSTALACION CONTADOR 1F TRIFILAR 120/208V M DIRECTA</v>
          </cell>
          <cell r="C2597" t="str">
            <v>Actividad</v>
          </cell>
          <cell r="D2597" t="str">
            <v>UND</v>
          </cell>
          <cell r="E2597">
            <v>403263</v>
          </cell>
        </row>
        <row r="2598">
          <cell r="A2598" t="str">
            <v>032.099</v>
          </cell>
          <cell r="B2598" t="str">
            <v>SUMINISTRO, TRANSPORTE E INSTALACION CONTADOR 2F TRIFILAR 120/208V M DIRECTA</v>
          </cell>
          <cell r="C2598" t="str">
            <v>Actividad</v>
          </cell>
          <cell r="D2598" t="str">
            <v>UND</v>
          </cell>
          <cell r="E2598">
            <v>738838</v>
          </cell>
        </row>
        <row r="2599">
          <cell r="A2599" t="str">
            <v>032.100</v>
          </cell>
          <cell r="B2599" t="str">
            <v>SUMINISTRO, TRANSPORTE E INSTALACION CONTADOR 3F TRIFASICO 120/208V M DIRECTA</v>
          </cell>
          <cell r="C2599" t="str">
            <v>Actividad</v>
          </cell>
          <cell r="D2599" t="str">
            <v>UND</v>
          </cell>
          <cell r="E2599">
            <v>890774</v>
          </cell>
        </row>
        <row r="2600">
          <cell r="A2600" t="str">
            <v>032.101</v>
          </cell>
          <cell r="B2600" t="str">
            <v>SUMINISTRO, TRANSPORTE E INSTALACION CAJA HERMETICA INTEMPERIE CONTADOR 1F</v>
          </cell>
          <cell r="C2600" t="str">
            <v>Actividad</v>
          </cell>
          <cell r="D2600" t="str">
            <v>UND</v>
          </cell>
          <cell r="E2600">
            <v>205429</v>
          </cell>
        </row>
        <row r="2601">
          <cell r="A2601" t="str">
            <v>032.102</v>
          </cell>
          <cell r="B2601" t="str">
            <v>SUMINISTRO, TRANSPORTE E INSTALACION CAJA CONTADOR 2F TRIFILAR</v>
          </cell>
          <cell r="C2601" t="str">
            <v>Actividad</v>
          </cell>
          <cell r="D2601" t="str">
            <v>UND</v>
          </cell>
          <cell r="E2601">
            <v>347109</v>
          </cell>
        </row>
        <row r="2602">
          <cell r="A2602" t="str">
            <v>032.103</v>
          </cell>
          <cell r="B2602" t="str">
            <v>SUMINISTRO, TRANSPORTE E INSTALACION CAJA CONTADOR 3F TRIFASICO</v>
          </cell>
          <cell r="C2602" t="str">
            <v>Actividad</v>
          </cell>
          <cell r="D2602" t="str">
            <v>UND</v>
          </cell>
          <cell r="E2602">
            <v>402329</v>
          </cell>
        </row>
        <row r="2603">
          <cell r="A2603" t="str">
            <v>032.104</v>
          </cell>
          <cell r="B2603" t="str">
            <v>SUMINISTRO, TRANSPORTE E INSTALACION ATERRIZAJE CAJA DE CONTADOR</v>
          </cell>
          <cell r="C2603" t="str">
            <v>Actividad</v>
          </cell>
          <cell r="D2603" t="str">
            <v>UND</v>
          </cell>
          <cell r="E2603">
            <v>310976</v>
          </cell>
        </row>
        <row r="2604">
          <cell r="A2604" t="str">
            <v>032.105</v>
          </cell>
          <cell r="B2604" t="str">
            <v>SUMINISTRO, TRANSPORTE E INSTALACION CAJA DE EMPALME 6"X6"X4"</v>
          </cell>
          <cell r="C2604" t="str">
            <v>Actividad</v>
          </cell>
          <cell r="D2604" t="str">
            <v>UND</v>
          </cell>
          <cell r="E2604">
            <v>37964</v>
          </cell>
        </row>
        <row r="2605">
          <cell r="A2605" t="str">
            <v>032.106</v>
          </cell>
          <cell r="B2605" t="str">
            <v>SUMINISTRO, TRANSPORTE E INSTALACION CAJA DE EMPALME 10"X10"X6"</v>
          </cell>
          <cell r="C2605" t="str">
            <v>Actividad</v>
          </cell>
          <cell r="D2605" t="str">
            <v>UND</v>
          </cell>
          <cell r="E2605">
            <v>57849</v>
          </cell>
        </row>
        <row r="2606">
          <cell r="A2606" t="str">
            <v>032.107</v>
          </cell>
          <cell r="B2606" t="str">
            <v>SUMINISTRO, TRANSPORTE E INSTALACION CAJA DE EMPALME 15"X15"X6"</v>
          </cell>
          <cell r="C2606" t="str">
            <v>Actividad</v>
          </cell>
          <cell r="D2606" t="str">
            <v>UND</v>
          </cell>
          <cell r="E2606">
            <v>88761</v>
          </cell>
        </row>
        <row r="2607">
          <cell r="A2607" t="str">
            <v>032.108</v>
          </cell>
          <cell r="B2607" t="str">
            <v>SUMINISTRO, TRANSPORTE E INSTALACION CAJA OCTOGONAL PVC</v>
          </cell>
          <cell r="C2607" t="str">
            <v>Actividad</v>
          </cell>
          <cell r="D2607" t="str">
            <v>UND</v>
          </cell>
          <cell r="E2607">
            <v>11071</v>
          </cell>
        </row>
        <row r="2608">
          <cell r="A2608" t="str">
            <v>032.109</v>
          </cell>
          <cell r="B2608" t="str">
            <v>SUMINISTRO, TRANSPORTE E INSTALACION CAJA 2X4 PVC</v>
          </cell>
          <cell r="C2608" t="str">
            <v>Actividad</v>
          </cell>
          <cell r="D2608" t="str">
            <v>UND</v>
          </cell>
          <cell r="E2608">
            <v>16222</v>
          </cell>
        </row>
        <row r="2609">
          <cell r="A2609" t="str">
            <v>032.110</v>
          </cell>
          <cell r="B2609" t="str">
            <v>SUMINISTRO, TRANSPORTE E INSTALACION STRIP 40-80 PARES</v>
          </cell>
          <cell r="C2609" t="str">
            <v>Actividad</v>
          </cell>
          <cell r="D2609" t="str">
            <v>UND</v>
          </cell>
          <cell r="E2609">
            <v>298420</v>
          </cell>
        </row>
        <row r="2610">
          <cell r="A2610" t="str">
            <v>032.111</v>
          </cell>
          <cell r="B2610" t="str">
            <v>SUMINISTRO TRANSPORTE E INSTALACION DE TABLERO DE 6 CIRCUITOS 1F3H. BARRAJE PARA 75A BARRA NEUTRO Y BARRA TIERRA  CALIDAD LEGRAND, SIEMENS, SQARED O SUPERIOR DE MARCA RECONOCIDA Y HOMOLOGADA POR EL CIDET</v>
          </cell>
          <cell r="C2610" t="str">
            <v>Actividad</v>
          </cell>
          <cell r="D2610" t="str">
            <v>UND</v>
          </cell>
          <cell r="E2610">
            <v>261350</v>
          </cell>
        </row>
        <row r="2611">
          <cell r="A2611" t="str">
            <v>032.112</v>
          </cell>
          <cell r="B2611" t="str">
            <v>SUMINISTRO TRANSPORTE E INSTALACION DE TABLERO DE 6 CIRCUITOS 2F4H, CON PUERTA. BARRAJE PARA 200A BARRA NEUTRO Y BARRA TIERRA  CALIDAD LEGRAND, SIEMENS, SQARED O SUPERIOR DE MARCA RECONOCIDA Y HOMOLOGADA POR EL CIDET</v>
          </cell>
          <cell r="C2611" t="str">
            <v>Actividad</v>
          </cell>
          <cell r="D2611" t="str">
            <v>UND</v>
          </cell>
          <cell r="E2611">
            <v>368912</v>
          </cell>
        </row>
        <row r="2612">
          <cell r="A2612" t="str">
            <v>032.113</v>
          </cell>
          <cell r="B2612" t="str">
            <v>SUMINISTRO, TRANSPORTE E INSTALACION CAJA ELECTRICA (0,30X0,30X0,5 M) EN CONCRETO 3000 PSI, INCLUYE REFUERZO, AFIRMADO</v>
          </cell>
          <cell r="C2612" t="str">
            <v>Actividad</v>
          </cell>
          <cell r="D2612" t="str">
            <v>UND</v>
          </cell>
          <cell r="E2612">
            <v>277379</v>
          </cell>
        </row>
        <row r="2613">
          <cell r="A2613" t="str">
            <v>032.114</v>
          </cell>
          <cell r="B2613" t="str">
            <v>SUMINISTRO, TRANSPORTE E INSTALACION CAJA ELECTRICA (0,80X0,80X1,0 M) EN CONCRETO 3000 PSI, INCLUYE REFUERZO, AFIRMADO</v>
          </cell>
          <cell r="C2613" t="str">
            <v>Actividad</v>
          </cell>
          <cell r="D2613" t="str">
            <v>UND</v>
          </cell>
          <cell r="E2613">
            <v>691808</v>
          </cell>
        </row>
        <row r="2614">
          <cell r="A2614" t="str">
            <v>032.115</v>
          </cell>
          <cell r="B2614" t="str">
            <v>SUMINISTRO, TRANSPORTE E INSTALACION CAJA ELECTRICA (0,50X0,50X0,8 M) EN CONCRETO 3000 PSI, INCLUYE REFUERZO, AFIRMADO</v>
          </cell>
          <cell r="C2614" t="str">
            <v>Actividad</v>
          </cell>
          <cell r="D2614" t="str">
            <v>UND</v>
          </cell>
          <cell r="E2614">
            <v>502706</v>
          </cell>
        </row>
        <row r="2615">
          <cell r="A2615" t="str">
            <v>032.116</v>
          </cell>
          <cell r="B2615" t="str">
            <v>SUMINISTRO, TRANSPORTE E INSTALACION CAJA ELECTRICA (1,0X1,0X1,0 M) EN CONCRETO 3000 PSI, INCLUYE REFUERZO, AFIRMADO</v>
          </cell>
          <cell r="C2615" t="str">
            <v>Actividad</v>
          </cell>
          <cell r="D2615" t="str">
            <v>UND</v>
          </cell>
          <cell r="E2615">
            <v>1116519</v>
          </cell>
        </row>
        <row r="2616">
          <cell r="A2616" t="str">
            <v>032.117</v>
          </cell>
          <cell r="B2616" t="str">
            <v>INSTALACION CONTADOR DE ENERGIA</v>
          </cell>
          <cell r="C2616" t="str">
            <v>Actividad</v>
          </cell>
          <cell r="D2616" t="str">
            <v>UND</v>
          </cell>
          <cell r="E2616">
            <v>54360</v>
          </cell>
        </row>
        <row r="2617">
          <cell r="A2617" t="str">
            <v>032.118</v>
          </cell>
          <cell r="B2617" t="str">
            <v>SUMINISTRO, TRANSPORTE E INSTALACION ACOMETIDA TELEFONICA EN TUBERIA CONDUIT DE 3/4"</v>
          </cell>
          <cell r="C2617" t="str">
            <v>Actividad</v>
          </cell>
          <cell r="D2617" t="str">
            <v>UND</v>
          </cell>
          <cell r="E2617">
            <v>60619</v>
          </cell>
        </row>
        <row r="2618">
          <cell r="A2618" t="str">
            <v>032.119</v>
          </cell>
          <cell r="B2618" t="str">
            <v>SUMINISTRO, TRANSPORTE E INSTALACION RACK CERRADO 2,1X0,6X0,6M</v>
          </cell>
          <cell r="C2618" t="str">
            <v>Actividad</v>
          </cell>
          <cell r="D2618" t="str">
            <v>UND</v>
          </cell>
          <cell r="E2618">
            <v>6325638</v>
          </cell>
        </row>
        <row r="2619">
          <cell r="A2619" t="str">
            <v>032.120</v>
          </cell>
          <cell r="B2619" t="str">
            <v>SUMINISTRO, TRANSPORTE E INSTALACION SALIDA DE AUDIO</v>
          </cell>
          <cell r="C2619" t="str">
            <v>Actividad</v>
          </cell>
          <cell r="D2619" t="str">
            <v>UND</v>
          </cell>
          <cell r="E2619">
            <v>199531</v>
          </cell>
        </row>
        <row r="2620">
          <cell r="A2620" t="str">
            <v>032.121</v>
          </cell>
          <cell r="B2620" t="str">
            <v>SUMINISTRO, TRANSPORTE E INSTALACION ACOMETIDA TELEFONICA EN TUBERIA CONDUIT DE 1/2"</v>
          </cell>
          <cell r="C2620" t="str">
            <v>Actividad</v>
          </cell>
          <cell r="D2620" t="str">
            <v>UND</v>
          </cell>
          <cell r="E2620">
            <v>42618</v>
          </cell>
        </row>
        <row r="2621">
          <cell r="A2621" t="str">
            <v>032.122</v>
          </cell>
          <cell r="B2621" t="str">
            <v>RENIVELACION DE CIELO RASO EN ALUMINIO E ICOPOR EXISTENTE</v>
          </cell>
          <cell r="C2621" t="str">
            <v>Actividad</v>
          </cell>
          <cell r="D2621" t="str">
            <v>M2</v>
          </cell>
          <cell r="E2621">
            <v>11217</v>
          </cell>
        </row>
        <row r="2622">
          <cell r="A2622" t="str">
            <v>032.123</v>
          </cell>
          <cell r="B2622" t="str">
            <v>SUMINISTRO, TRANSPORTE E INSTALACION PASAMANOS EN TUBERÍA HG DE 3"  INCLUYE ACCESORIOS</v>
          </cell>
          <cell r="C2622" t="str">
            <v>Actividad</v>
          </cell>
          <cell r="D2622" t="str">
            <v>ML</v>
          </cell>
          <cell r="E2622">
            <v>373044</v>
          </cell>
        </row>
        <row r="2623">
          <cell r="A2623" t="str">
            <v>032.124</v>
          </cell>
          <cell r="B2623" t="str">
            <v>SUMINISTRO TRANSPORTE E INSTLACION POCETA PARA ASEO DOBLE SENO, EN CONCRETO DE 3000 PSI. (INCUYE GRANITO PULIDO)</v>
          </cell>
          <cell r="C2623" t="str">
            <v>Actividad</v>
          </cell>
          <cell r="D2623" t="str">
            <v>M</v>
          </cell>
          <cell r="E2623">
            <v>285531</v>
          </cell>
        </row>
        <row r="2624">
          <cell r="A2624" t="str">
            <v>032.125</v>
          </cell>
          <cell r="B2624" t="str">
            <v>SUMINISTRO TRANSPORTE E INSTALACION MESON EN GRANITO NATURAL CRISTAL PULIDO Y BRILLADO, PARA INCRUSTAR LAVAMANOS A=0.60M</v>
          </cell>
          <cell r="C2624" t="str">
            <v>Actividad</v>
          </cell>
          <cell r="D2624" t="str">
            <v>ML</v>
          </cell>
          <cell r="E2624">
            <v>628923</v>
          </cell>
        </row>
        <row r="2625">
          <cell r="A2625" t="str">
            <v>032.126</v>
          </cell>
          <cell r="B2625" t="str">
            <v>SUMINISTRO,TRANSPORTE E INSTALACION DE SIKAFLEX SELLO PARA VENTANAS</v>
          </cell>
          <cell r="C2625" t="str">
            <v>Actividad</v>
          </cell>
          <cell r="D2625" t="str">
            <v>ML</v>
          </cell>
          <cell r="E2625">
            <v>10077</v>
          </cell>
        </row>
        <row r="2626">
          <cell r="A2626" t="str">
            <v>032.127</v>
          </cell>
          <cell r="B2626" t="str">
            <v>BANCA EN CONCRETO DE 21 MPA - ANCHO 0,3 MTS</v>
          </cell>
          <cell r="C2626" t="str">
            <v>Actividad</v>
          </cell>
          <cell r="D2626" t="str">
            <v>ML</v>
          </cell>
          <cell r="E2626">
            <v>168979</v>
          </cell>
        </row>
        <row r="2627">
          <cell r="A2627" t="str">
            <v>032.128</v>
          </cell>
          <cell r="B2627" t="str">
            <v>SUMINISTRO TRANSPORTE E INSTALACION DE MEDIA CAÑA EN PVC</v>
          </cell>
          <cell r="C2627" t="str">
            <v>Actividad</v>
          </cell>
          <cell r="D2627" t="str">
            <v>ML</v>
          </cell>
          <cell r="E2627">
            <v>37354</v>
          </cell>
        </row>
        <row r="2628">
          <cell r="A2628" t="str">
            <v>032.129</v>
          </cell>
          <cell r="B2628" t="str">
            <v>SUMINISTRO TRANSPORTE E INSTALACION DE MESON EN ACERO INOXIDABLE CAL. 18 ANCHO=0,60 M</v>
          </cell>
          <cell r="C2628" t="str">
            <v>Actividad</v>
          </cell>
          <cell r="D2628" t="str">
            <v>ML</v>
          </cell>
          <cell r="E2628">
            <v>604357</v>
          </cell>
        </row>
        <row r="2629">
          <cell r="A2629" t="str">
            <v>032.130</v>
          </cell>
          <cell r="B2629" t="str">
            <v>SUMINISTRO TRANSPORTE E INSTALACION DE LAVAOLLAS EN ACERO INOXIDABLE CAL. 18 MEDIDAS HASTA 0,80X0,80X0,45 M</v>
          </cell>
          <cell r="C2629" t="str">
            <v>Actividad</v>
          </cell>
          <cell r="D2629" t="str">
            <v>UND</v>
          </cell>
          <cell r="E2629">
            <v>1023922</v>
          </cell>
        </row>
        <row r="2630">
          <cell r="A2630" t="str">
            <v>032.131</v>
          </cell>
          <cell r="B2630" t="str">
            <v>SUMINISTRO, TRANSPORTE E INSTALACIÓN MESON ACERO INOXIDABLE CAL. 20 ANCHO = 0,60M</v>
          </cell>
          <cell r="C2630" t="str">
            <v>Actividad</v>
          </cell>
          <cell r="D2630" t="str">
            <v>ML</v>
          </cell>
          <cell r="E2630">
            <v>352932</v>
          </cell>
        </row>
        <row r="2631">
          <cell r="A2631" t="str">
            <v>032.132</v>
          </cell>
          <cell r="B2631" t="str">
            <v>SUMINISTRO, TRANSPORTE E INSTALACIÓN LAVAPLATO ACERO INOXIDABLE CA. 20 POCETA .70X.40X.35M</v>
          </cell>
          <cell r="C2631" t="str">
            <v>Actividad</v>
          </cell>
          <cell r="D2631" t="str">
            <v>UND</v>
          </cell>
          <cell r="E2631">
            <v>475706</v>
          </cell>
        </row>
        <row r="2632">
          <cell r="A2632" t="str">
            <v>032.133</v>
          </cell>
          <cell r="B2632" t="str">
            <v>SUMINISTRO, TRANSPORTE E INSTALACIÓN BARRA DISCAPACITADOS EN ACERO INOXIDABLE CAL. 18 Ø 1 1/2"</v>
          </cell>
          <cell r="C2632" t="str">
            <v>Actividad</v>
          </cell>
          <cell r="D2632" t="str">
            <v>ML</v>
          </cell>
          <cell r="E2632">
            <v>511278</v>
          </cell>
        </row>
        <row r="2633">
          <cell r="A2633" t="str">
            <v>032.134</v>
          </cell>
          <cell r="B2633" t="str">
            <v>SUMINISTRO, TRANSPORTE E INSTALACIÓN BARRA DISCAPACITADOS ABATIBLE EN ACERO INOXIDABLE CAL. 18 Ø 1 1/2"</v>
          </cell>
          <cell r="C2633" t="str">
            <v>Actividad</v>
          </cell>
          <cell r="D2633" t="str">
            <v>UND</v>
          </cell>
          <cell r="E2633">
            <v>600177</v>
          </cell>
        </row>
        <row r="2634">
          <cell r="A2634" t="str">
            <v>032.135</v>
          </cell>
          <cell r="B2634" t="str">
            <v>SUMINISTRO, TRANSPORTE E INSTALACIÓN DIVISION ORINAL EN ACERO INOXIDABLE CAL. 20; 0,9X0,45X0,10 M (DOBLE HOJA)</v>
          </cell>
          <cell r="C2634" t="str">
            <v>Actividad</v>
          </cell>
          <cell r="D2634" t="str">
            <v>UND</v>
          </cell>
          <cell r="E2634">
            <v>662415</v>
          </cell>
        </row>
        <row r="2635">
          <cell r="A2635" t="str">
            <v>032.136</v>
          </cell>
          <cell r="B2635" t="str">
            <v>INSTALACION DE REJA EN ACERO</v>
          </cell>
          <cell r="C2635" t="str">
            <v>Actividad</v>
          </cell>
          <cell r="D2635" t="str">
            <v>M2</v>
          </cell>
          <cell r="E2635">
            <v>25443</v>
          </cell>
        </row>
        <row r="2636">
          <cell r="A2636" t="str">
            <v>032.137</v>
          </cell>
          <cell r="B2636" t="str">
            <v>INSTALACION DE CERCHA METALICA</v>
          </cell>
          <cell r="C2636" t="str">
            <v>Actividad</v>
          </cell>
          <cell r="D2636" t="str">
            <v>ML</v>
          </cell>
          <cell r="E2636">
            <v>88245</v>
          </cell>
        </row>
        <row r="2637">
          <cell r="A2637" t="str">
            <v>032.139</v>
          </cell>
          <cell r="B2637" t="str">
            <v>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2637" t="str">
            <v>Actividad</v>
          </cell>
          <cell r="D2637" t="str">
            <v>UND</v>
          </cell>
          <cell r="E2637">
            <v>9161259</v>
          </cell>
        </row>
        <row r="2638">
          <cell r="A2638" t="str">
            <v>032.140</v>
          </cell>
          <cell r="B2638" t="str">
            <v>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v>
          </cell>
          <cell r="C2638" t="str">
            <v>Actividad</v>
          </cell>
          <cell r="D2638" t="str">
            <v>UND</v>
          </cell>
          <cell r="E2638">
            <v>4562956</v>
          </cell>
        </row>
        <row r="2639">
          <cell r="A2639" t="str">
            <v>032.141</v>
          </cell>
          <cell r="B2639" t="str">
            <v>SUMINISTRO, TRANSPORTE E INSTALACION DE DUCTO PARA CAMPANA INDUSTRIAL EXTRACTORA ACERO INOXIDABE CAL. 20</v>
          </cell>
          <cell r="C2639" t="str">
            <v>Actividad</v>
          </cell>
          <cell r="D2639" t="str">
            <v>ML</v>
          </cell>
          <cell r="E2639">
            <v>296792</v>
          </cell>
        </row>
        <row r="2640">
          <cell r="A2640" t="str">
            <v>032.142</v>
          </cell>
          <cell r="B2640" t="str">
            <v>SUMINISTRO, TRANSPORTE E INSTALACION DE LAVAOLLAS EN ACERO INOXIDABLE CAL. 20 DIMENSIONES DE POCETA 80X80X40 CMS</v>
          </cell>
          <cell r="C2640" t="str">
            <v>Actividad</v>
          </cell>
          <cell r="D2640" t="str">
            <v>UND</v>
          </cell>
          <cell r="E2640">
            <v>1435206</v>
          </cell>
        </row>
        <row r="2641">
          <cell r="A2641" t="str">
            <v>032.143</v>
          </cell>
          <cell r="B2641" t="str">
            <v>SUMINISTRO, TRANSPORTE E INSTALACION DE MESA ELABORADA EN ACERO INOXIDABLE CAL. 18, ESTRUCTURA EN TUBERIA DE 2" CON ENTREPAÑO INFERIOR Y PATAS NIVELADORAS TIPO EMPACK. DIMENSIONES 143 CMS</v>
          </cell>
          <cell r="C2641" t="str">
            <v>Actividad</v>
          </cell>
          <cell r="D2641" t="str">
            <v>UND</v>
          </cell>
          <cell r="E2641">
            <v>1835706</v>
          </cell>
        </row>
        <row r="2642">
          <cell r="A2642" t="str">
            <v>032.144</v>
          </cell>
          <cell r="B2642" t="str">
            <v>SUMINISTRO, TRANSPORTE E INSTALACION CANAL EN CONCRETO 3000 PSI; E=0,08, DESARROLLO 1,2</v>
          </cell>
          <cell r="C2642" t="str">
            <v>Actividad</v>
          </cell>
          <cell r="D2642" t="str">
            <v>ML</v>
          </cell>
          <cell r="E2642">
            <v>185953</v>
          </cell>
        </row>
        <row r="2643">
          <cell r="A2643" t="str">
            <v>032.145</v>
          </cell>
          <cell r="B2643" t="str">
            <v>SUMINISTRO E INSTALACION REJA ACERO NO. 5 PARA CANAL EN CONCRETO ANCHO ENTRE 0,5 Y 0,6 MT</v>
          </cell>
          <cell r="C2643" t="str">
            <v>Actividad</v>
          </cell>
          <cell r="D2643" t="str">
            <v>ML</v>
          </cell>
          <cell r="E2643">
            <v>240117</v>
          </cell>
        </row>
        <row r="2644">
          <cell r="A2644" t="str">
            <v>032.159</v>
          </cell>
          <cell r="B2644" t="str">
            <v>MORTERO DE NIVELACION E=0,05 M</v>
          </cell>
          <cell r="C2644" t="str">
            <v>Actividad</v>
          </cell>
          <cell r="D2644" t="str">
            <v>M2</v>
          </cell>
          <cell r="E2644">
            <v>37436</v>
          </cell>
        </row>
        <row r="2645">
          <cell r="A2645" t="str">
            <v>032.160</v>
          </cell>
          <cell r="B2645" t="str">
            <v>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v>
          </cell>
          <cell r="C2645" t="str">
            <v>Actividad</v>
          </cell>
          <cell r="D2645" t="str">
            <v>UND</v>
          </cell>
          <cell r="E2645">
            <v>111466083</v>
          </cell>
        </row>
        <row r="2646">
          <cell r="A2646" t="str">
            <v>032.161</v>
          </cell>
          <cell r="B2646" t="str">
            <v>DESMONTE DE JUEGO INFANTIL (INCLUYE RETIRO)</v>
          </cell>
          <cell r="C2646" t="str">
            <v>Actividad</v>
          </cell>
          <cell r="D2646" t="str">
            <v>UND</v>
          </cell>
          <cell r="E2646">
            <v>146313</v>
          </cell>
        </row>
        <row r="2647">
          <cell r="A2647" t="str">
            <v>032.162</v>
          </cell>
          <cell r="B2647" t="str">
            <v>SUMINISTRO, TRANSPORTE E INSTALACIÓN DE SELLANTE SIKAFLEX-1A PARA ELEMENTOS PREFABRICADOS</v>
          </cell>
          <cell r="C2647" t="str">
            <v>Actividad</v>
          </cell>
          <cell r="D2647" t="str">
            <v>ML</v>
          </cell>
          <cell r="E2647">
            <v>7942</v>
          </cell>
        </row>
        <row r="2648">
          <cell r="A2648" t="str">
            <v>032.163</v>
          </cell>
          <cell r="B2648" t="str">
            <v>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2648" t="str">
            <v>Actividad</v>
          </cell>
          <cell r="D2648" t="str">
            <v>UND</v>
          </cell>
          <cell r="E2648">
            <v>9712051</v>
          </cell>
        </row>
        <row r="2649">
          <cell r="A2649" t="str">
            <v>032.164</v>
          </cell>
          <cell r="B2649" t="str">
            <v>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v>
          </cell>
          <cell r="C2649" t="str">
            <v>Actividad</v>
          </cell>
          <cell r="D2649" t="str">
            <v>M2</v>
          </cell>
          <cell r="E2649">
            <v>136769</v>
          </cell>
        </row>
        <row r="2650">
          <cell r="A2650" t="str">
            <v>032.165</v>
          </cell>
          <cell r="B2650" t="str">
            <v>SUMINISTRO, TRANSPORTE E INSTALACION DE LAMINAS DIFUSORAS DE LUZ DE 0.61 X 2.45 M CON ESTRUCTURA EN ALUMINIO NATURAL SUSPENDIDA A LA ESTRUCTURA INCLUYE ADECUACIÓN DE LÁMPARAS A LA MODULACIÓN DEL CIELO RASO</v>
          </cell>
          <cell r="C2650" t="str">
            <v>Actividad</v>
          </cell>
          <cell r="D2650" t="str">
            <v>M2</v>
          </cell>
          <cell r="E2650">
            <v>113473</v>
          </cell>
        </row>
        <row r="2651">
          <cell r="A2651" t="str">
            <v>032.166</v>
          </cell>
          <cell r="B2651" t="str">
            <v>SUMINISTRO, TRANSPORTE E INSTALACION MALLA TRIPLE TORSION ANTIPAJARERA OJO PEQUEÑO O SIMILAR   ALTURA &gt; 3 M. ( INCLUYE CHAZO, TORNILLO, ARANDELA BROCA DE TUNGSTENO PARA PARED)</v>
          </cell>
          <cell r="C2651" t="str">
            <v>Actividad</v>
          </cell>
          <cell r="D2651" t="str">
            <v>M2</v>
          </cell>
          <cell r="E2651">
            <v>15377</v>
          </cell>
        </row>
        <row r="2652">
          <cell r="A2652" t="str">
            <v>032.167</v>
          </cell>
          <cell r="B2652" t="str">
            <v>RECORRIDO DE CUBIERTA EN TEJA DE BARRO (ESTRUCTURA DE MADERA Y GUADUA) PARA ALTURAS SUPERIORES A 10 METROS. INCLUYE MONTAJE Y DESMONTE DE CUERPOS DE ANDAMIOS CERTIFICADOS. INCLUYE LAVADO DE CUBIERTA</v>
          </cell>
          <cell r="C2652" t="str">
            <v>Actividad</v>
          </cell>
          <cell r="D2652" t="str">
            <v>M2</v>
          </cell>
          <cell r="E2652">
            <v>39766</v>
          </cell>
        </row>
        <row r="2653">
          <cell r="A2653" t="str">
            <v>032.168</v>
          </cell>
          <cell r="B2653" t="str">
            <v>SEÑALIZACIÓN Y AISLAMIENTO DE ZONAS CON CINTA (3 HILOS)</v>
          </cell>
          <cell r="C2653" t="str">
            <v>Actividad</v>
          </cell>
          <cell r="D2653" t="str">
            <v>ML</v>
          </cell>
          <cell r="E2653">
            <v>1376</v>
          </cell>
        </row>
        <row r="2654">
          <cell r="A2654" t="str">
            <v>032.169</v>
          </cell>
          <cell r="B2654" t="str">
            <v>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v>
          </cell>
          <cell r="C2654" t="str">
            <v>Actividad</v>
          </cell>
          <cell r="D2654" t="str">
            <v>M2</v>
          </cell>
          <cell r="E2654">
            <v>3847</v>
          </cell>
        </row>
        <row r="2655">
          <cell r="A2655" t="str">
            <v>032.170</v>
          </cell>
          <cell r="B2655" t="str">
            <v>SUMINISTRO, TRANSPORTE E INSTALACIÓN DE ANDAMIOS METÁLICOS CERTIFICADOS PARA UNA ALTURA MAYOR A 6.0 MTS. INCLUYE ESCALERILLA CON BARANDAS Y PLATAFORMAS DE TRABAJO.</v>
          </cell>
          <cell r="C2655" t="str">
            <v>Actividad</v>
          </cell>
          <cell r="D2655" t="str">
            <v>DIA</v>
          </cell>
          <cell r="E2655">
            <v>53105</v>
          </cell>
        </row>
        <row r="2656">
          <cell r="A2656" t="str">
            <v>032.171</v>
          </cell>
          <cell r="B2656" t="str">
            <v>SUMINISTRO, TRANSPORTE E INSTALACION DE PLÁSTICOS DE PROTECCIÓN PARA MUROS ALTURA &gt; 3M.</v>
          </cell>
          <cell r="C2656" t="str">
            <v>Actividad</v>
          </cell>
          <cell r="D2656" t="str">
            <v>M2</v>
          </cell>
          <cell r="E2656">
            <v>16357</v>
          </cell>
        </row>
        <row r="2657">
          <cell r="A2657" t="str">
            <v>032.172</v>
          </cell>
          <cell r="B2657" t="str">
            <v>SUMINISTRO, TRANSPORTE E INSTALACIÓN DE CHORRO TIPO LAMINAR DE COLORES. INSTALACIÓN A TODO COSTO.</v>
          </cell>
          <cell r="C2657" t="str">
            <v>Actividad</v>
          </cell>
          <cell r="D2657" t="str">
            <v>UND</v>
          </cell>
          <cell r="E2657">
            <v>4484277</v>
          </cell>
        </row>
        <row r="2658">
          <cell r="A2658" t="str">
            <v>032.173</v>
          </cell>
          <cell r="B2658" t="str">
            <v>SUMINISTRO, TRANSPORTE E INSTALACIÓN DE FILTRO DE CARTUCHO. INSTALACIÓN A TODO COSTO.</v>
          </cell>
          <cell r="C2658" t="str">
            <v>Actividad</v>
          </cell>
          <cell r="D2658" t="str">
            <v>UND</v>
          </cell>
          <cell r="E2658">
            <v>81613</v>
          </cell>
        </row>
        <row r="2659">
          <cell r="A2659" t="str">
            <v>032.174</v>
          </cell>
          <cell r="B2659" t="str">
            <v>SUMINISTRO, TRANSPORTE E INSTALACIÓN DE MURO VERDE, MALLA ELECTROSOLDADA F7, MÓDULOS 1,2 X 2,4 M, CON MARCO EN ÁNGULO 2" X 3/16", PLANTAS ORNAMENTALES, SISTEMA DE RIEGO TEMPORIZADO AUTOMÁTICO, ACOMETIDA AGUA 1" Y 1/2", SUJETO A PISO CON DADOS DE CONCRETO, PLATINA Y PERNOS.</v>
          </cell>
          <cell r="C2659" t="str">
            <v>Actividad</v>
          </cell>
          <cell r="D2659" t="str">
            <v>M2</v>
          </cell>
          <cell r="E2659">
            <v>355136</v>
          </cell>
        </row>
        <row r="2660">
          <cell r="A2660" t="str">
            <v>032.175</v>
          </cell>
          <cell r="B2660" t="str">
            <v>SUMINISTRO, TRANSPORTE E INSTALACIÓN DE SIKATOP-121 PARA REPARACIÓN DE SUPERFICIES EN CONCRETO O MAMPOSTERIA. INCLUYE TODO LO NECESARIO PARA SU CORRECTA INSTALACIÓN</v>
          </cell>
          <cell r="C2660" t="str">
            <v>Actividad</v>
          </cell>
          <cell r="D2660" t="str">
            <v>M2</v>
          </cell>
          <cell r="E2660">
            <v>110983</v>
          </cell>
        </row>
        <row r="2661">
          <cell r="A2661" t="str">
            <v>032.319</v>
          </cell>
          <cell r="B2661" t="str">
            <v>SUMINISTRO, TRANSPORTE E INSTALACIÓN DE CAJA (ÍTEM INCOMPLETO)</v>
          </cell>
          <cell r="C2661" t="str">
            <v>Actividad</v>
          </cell>
          <cell r="D2661" t="str">
            <v>UND</v>
          </cell>
          <cell r="E2661">
            <v>30689</v>
          </cell>
        </row>
        <row r="2662">
          <cell r="A2662" t="str">
            <v>032.320</v>
          </cell>
          <cell r="B2662" t="str">
            <v>SUMINISTRO, TRANSPORE E INSTALACIÓN DE LUMINARIA LED 80W TIPO FAROL PRIMAVERA TEMPERATURA DE COLOR 4100K. INCLUYE POSTE Y ACCESORIOS. ALTURA = 4 MTS. INSTALACIÓN A TODO COSTO.</v>
          </cell>
          <cell r="C2662" t="str">
            <v>Actividad</v>
          </cell>
          <cell r="D2662" t="str">
            <v>UND</v>
          </cell>
          <cell r="E2662">
            <v>1611337</v>
          </cell>
        </row>
        <row r="2663">
          <cell r="A2663" t="str">
            <v>032.321</v>
          </cell>
          <cell r="B2663" t="str">
            <v>SUMINISTRO, TRANSPORTE E INSTALACIÓN DE MATERO PREFABRICADO EN CONCRETO (INCLUYE PLANTA ORNAMENTAL, TIERRA NEGRA). INSTALACIÓN A TODO COSTO.</v>
          </cell>
          <cell r="C2663" t="str">
            <v>Actividad</v>
          </cell>
          <cell r="D2663" t="str">
            <v>UND</v>
          </cell>
          <cell r="E2663">
            <v>327438</v>
          </cell>
        </row>
        <row r="2664">
          <cell r="A2664" t="str">
            <v>032.322</v>
          </cell>
          <cell r="B2664" t="str">
            <v>SUMINISTRO E INSTALACIÓN DE BASURERA PIVOTANTE EN ACERO INOXIDABLE TIPO EXTERIOR. INSTALACIÓN A TODO COSTO.</v>
          </cell>
          <cell r="C2664" t="str">
            <v>Actividad</v>
          </cell>
          <cell r="D2664" t="str">
            <v>UND</v>
          </cell>
          <cell r="E2664">
            <v>1316460</v>
          </cell>
        </row>
        <row r="2665">
          <cell r="A2665" t="str">
            <v>032.323</v>
          </cell>
          <cell r="B2665" t="str">
            <v>SUMINISTRO, TRANSPORTE E INSTALACIÓN DE BANCA INDIVIDUAL TIPO CUBO EN A=0,40 B=0,40 H=0,50</v>
          </cell>
          <cell r="C2665" t="str">
            <v>Actividad</v>
          </cell>
          <cell r="D2665" t="str">
            <v>UND</v>
          </cell>
          <cell r="E2665">
            <v>223546</v>
          </cell>
        </row>
        <row r="2666">
          <cell r="A2666" t="str">
            <v>032.324</v>
          </cell>
          <cell r="B2666" t="str">
            <v>SUMINISTRO, TRANSPORTE E INSTALACIÓN DE CONTENEDOR DE RAICES TIPO B20 (TIPO A) (1.2X1.2X1M. INC. SUMINISTRO, CONSTRUCCIÓN, ALCOQUE Y FILTRO EN GRAVILLA. NO INCLUYE. TIERRA). INSTALACIÓN A TODO COSTO.</v>
          </cell>
          <cell r="C2666" t="str">
            <v>Actividad</v>
          </cell>
          <cell r="D2666" t="str">
            <v>UND</v>
          </cell>
          <cell r="E2666">
            <v>741099</v>
          </cell>
        </row>
        <row r="2667">
          <cell r="A2667" t="str">
            <v>032.325</v>
          </cell>
          <cell r="B2667" t="str">
            <v>DESMONTE Y REINSTALACION TEJA ONDULADA FIBROCEMENTO PERFIL 7</v>
          </cell>
          <cell r="C2667" t="str">
            <v>Actividad</v>
          </cell>
          <cell r="D2667" t="str">
            <v>M2</v>
          </cell>
          <cell r="E2667">
            <v>22727</v>
          </cell>
        </row>
        <row r="2668">
          <cell r="A2668" t="str">
            <v>032.326</v>
          </cell>
          <cell r="B2668" t="str">
            <v>COMPRA DE SIEMBRA (PROYECTO ESCUELA LA CAPILLA 2019)</v>
          </cell>
          <cell r="C2668" t="str">
            <v>Actividad</v>
          </cell>
          <cell r="D2668" t="str">
            <v>UND</v>
          </cell>
          <cell r="E2668">
            <v>289739</v>
          </cell>
        </row>
        <row r="2669">
          <cell r="A2669" t="str">
            <v>032.327</v>
          </cell>
          <cell r="B2669" t="str">
            <v>SUMINISTRO, TRANSPORTE E INSTALACIÓN RECUBRIMIENTO RETARDATE AL FUEGO TIPO SIKA UNITHERM O SIMILAR.</v>
          </cell>
          <cell r="C2669" t="str">
            <v>Actividad</v>
          </cell>
          <cell r="D2669" t="str">
            <v>M2</v>
          </cell>
          <cell r="E2669">
            <v>54658</v>
          </cell>
        </row>
        <row r="2670">
          <cell r="A2670" t="str">
            <v>032.328</v>
          </cell>
          <cell r="B2670" t="str">
            <v>SUMINISTRO, TRANSPORTE E INSTALACIÓN DE POLISOMBRA AL 35%. INCLUYE ELEMENTOS DE FIJACIÓN Y TODO LO NECESARIO PARA SU CORRECTA INSTALACIÓN.</v>
          </cell>
          <cell r="C2670" t="str">
            <v>Actividad</v>
          </cell>
          <cell r="D2670" t="str">
            <v>M2</v>
          </cell>
          <cell r="E2670">
            <v>7528</v>
          </cell>
        </row>
        <row r="2671">
          <cell r="A2671" t="str">
            <v>032.329</v>
          </cell>
          <cell r="B2671" t="str">
            <v>SUMINISTRO, TRANSPORTE E INSTALACIÓN DE PUNTO DE GAS.</v>
          </cell>
          <cell r="C2671" t="str">
            <v>Actividad</v>
          </cell>
          <cell r="D2671" t="str">
            <v>UND</v>
          </cell>
          <cell r="E2671">
            <v>40473</v>
          </cell>
        </row>
        <row r="2672">
          <cell r="A2672" t="str">
            <v>032.330</v>
          </cell>
          <cell r="B2672" t="str">
            <v>SUMINISTRO, TRANSPORTE E INSTALACIÓN DE ANTISOL PARA LOSA DE CONCRETO.</v>
          </cell>
          <cell r="C2672" t="str">
            <v>Actividad</v>
          </cell>
          <cell r="D2672" t="str">
            <v>M2</v>
          </cell>
          <cell r="E2672">
            <v>6969</v>
          </cell>
        </row>
        <row r="2673">
          <cell r="A2673" t="str">
            <v>032.331</v>
          </cell>
          <cell r="B2673" t="str">
            <v>SUMINISTRO, TRANSPORTE E INSTALACIÓN DE MATERIAL GRANULAR (TRITURADO DE 3/4")</v>
          </cell>
          <cell r="C2673" t="str">
            <v>Actividad</v>
          </cell>
          <cell r="D2673" t="str">
            <v>M3</v>
          </cell>
          <cell r="E2673">
            <v>208128</v>
          </cell>
        </row>
        <row r="2674">
          <cell r="A2674" t="str">
            <v>032.332</v>
          </cell>
          <cell r="B2674" t="str">
            <v>DESMONTE E INSTALACION TABLEROS ACRILICOS</v>
          </cell>
          <cell r="C2674" t="str">
            <v>Actividad</v>
          </cell>
          <cell r="D2674" t="str">
            <v>UND</v>
          </cell>
          <cell r="E2674">
            <v>65360</v>
          </cell>
        </row>
        <row r="2675">
          <cell r="A2675" t="str">
            <v>032.333</v>
          </cell>
          <cell r="B2675" t="str">
            <v>SUMINISTRO, TRANSPORTE E INSTALACION MALLA DE GALLINERO O SIMILAR   ALTURA &gt; 3 M. ( INCLUYE CHAZO, TORNILLO, ARANDELA BROCA DE TUNGSTENO PARA PARED)</v>
          </cell>
          <cell r="C2675" t="str">
            <v>Actividad</v>
          </cell>
          <cell r="D2675" t="str">
            <v>M2</v>
          </cell>
          <cell r="E2675">
            <v>7512</v>
          </cell>
        </row>
        <row r="2676">
          <cell r="A2676" t="str">
            <v>032.334</v>
          </cell>
          <cell r="B2676" t="str">
            <v>DESMONTE MARCO TABLEROS VERDES TIZA</v>
          </cell>
          <cell r="C2676" t="str">
            <v>Actividad</v>
          </cell>
          <cell r="D2676" t="str">
            <v>UND</v>
          </cell>
          <cell r="E2676">
            <v>59609</v>
          </cell>
        </row>
        <row r="2677">
          <cell r="A2677" t="str">
            <v>032.336</v>
          </cell>
          <cell r="B2677" t="str">
            <v>SUMINISTRO TRANSPORTE E INSTALACION DE PUNTO DE GAS 1/2"INCLUYE VALVULA Y 3 MTS DE TUBERIA</v>
          </cell>
          <cell r="C2677" t="str">
            <v>Actividad</v>
          </cell>
          <cell r="D2677" t="str">
            <v>UND</v>
          </cell>
          <cell r="E2677">
            <v>241658</v>
          </cell>
        </row>
        <row r="2678">
          <cell r="A2678" t="str">
            <v>032.337</v>
          </cell>
          <cell r="B2678" t="str">
            <v>SUMINISTRO, TRANSPORTE E INSTALACION CARTERA VENTANAS Y PUERTAS EN MORTERO 1:3 ANCHO 15-20 CMS.</v>
          </cell>
          <cell r="C2678" t="str">
            <v>Actividad</v>
          </cell>
          <cell r="D2678" t="str">
            <v>ML</v>
          </cell>
          <cell r="E2678">
            <v>26916</v>
          </cell>
        </row>
        <row r="2679">
          <cell r="A2679" t="str">
            <v>032.338</v>
          </cell>
          <cell r="B2679" t="str">
            <v>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v>
          </cell>
          <cell r="C2679" t="str">
            <v>Actividad</v>
          </cell>
          <cell r="D2679" t="str">
            <v>UND</v>
          </cell>
          <cell r="E2679">
            <v>5717869</v>
          </cell>
        </row>
        <row r="2680">
          <cell r="A2680" t="str">
            <v>032.339</v>
          </cell>
          <cell r="B268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v>
          </cell>
          <cell r="C2680" t="str">
            <v>Actividad</v>
          </cell>
          <cell r="D2680" t="str">
            <v>UND</v>
          </cell>
          <cell r="E2680">
            <v>3342460</v>
          </cell>
        </row>
        <row r="2681">
          <cell r="A2681" t="str">
            <v>032.340</v>
          </cell>
          <cell r="B268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v>
          </cell>
          <cell r="C2681" t="str">
            <v>Actividad</v>
          </cell>
          <cell r="D2681" t="str">
            <v>UND</v>
          </cell>
          <cell r="E2681">
            <v>1726875</v>
          </cell>
        </row>
        <row r="2682">
          <cell r="A2682" t="str">
            <v>032.341</v>
          </cell>
          <cell r="B2682" t="str">
            <v>CORTE MECANIZADO PARA PISOS</v>
          </cell>
          <cell r="C2682" t="str">
            <v>Actividad</v>
          </cell>
          <cell r="D2682" t="str">
            <v>ML</v>
          </cell>
          <cell r="E2682">
            <v>9341</v>
          </cell>
        </row>
        <row r="2683">
          <cell r="A2683" t="str">
            <v>032.342</v>
          </cell>
          <cell r="B2683" t="str">
            <v>SUMINISTRO TRANSPORTE E INSTALACION DEPOSITO EN “L” 1.861.55*0.55: 6 ENTREPAÑOS ELABORADOS EN LAMINA INOX 304 C-20 SATINADA CON REFUERZOS EN LAMINA Y TUBO CUADRADO INOX DE 1” PARA UNION EN VERTICE.</v>
          </cell>
          <cell r="C2683" t="str">
            <v>Actividad</v>
          </cell>
          <cell r="D2683" t="str">
            <v>ML</v>
          </cell>
          <cell r="E2683">
            <v>304226</v>
          </cell>
        </row>
        <row r="2684">
          <cell r="A2684" t="str">
            <v>032.343</v>
          </cell>
          <cell r="B2684" t="str">
            <v>SUMINISTRO TRANSPORTE E INSTALACION DEPOSITO EN “L” 1.861.55*0.55: 6 ENTREPAÑOS ELABORADOS EN LAMINA INOX 304 C-20 SATINADA CON REFUERZOS EN LAMINA Y TUBO CUADRADO INOX DE 1” PARA UNION EN VERTICE.</v>
          </cell>
          <cell r="C2684" t="str">
            <v>Actividad</v>
          </cell>
          <cell r="D2684" t="str">
            <v>ML</v>
          </cell>
          <cell r="E2684">
            <v>304226</v>
          </cell>
        </row>
        <row r="2685">
          <cell r="A2685" t="str">
            <v>032.344</v>
          </cell>
          <cell r="B2685" t="str">
            <v>SUMINISTRO, TRANSPORTE E INSTALACION REJILLA RECTANGULAR PEATONAL</v>
          </cell>
          <cell r="C2685" t="str">
            <v>Actividad</v>
          </cell>
          <cell r="D2685" t="str">
            <v>ML</v>
          </cell>
          <cell r="E2685">
            <v>87001</v>
          </cell>
        </row>
        <row r="2686">
          <cell r="A2686" t="str">
            <v>032.345</v>
          </cell>
          <cell r="B2686" t="str">
            <v>SUMINISTRO, TRANSPORTE E INSTALACION DE BANCA EN CONCRETO PULIDO TRES PIEZAS</v>
          </cell>
          <cell r="C2686" t="str">
            <v>Actividad</v>
          </cell>
          <cell r="D2686" t="str">
            <v>UND</v>
          </cell>
          <cell r="E2686">
            <v>478837</v>
          </cell>
        </row>
        <row r="2687">
          <cell r="A2687" t="str">
            <v>032.346</v>
          </cell>
          <cell r="B2687" t="str">
            <v xml:space="preserve">SUMINISTRO, TRANSPORTE E INSTALACION BLOQUE BASE EN CEMENTO PLAQUETA ABUJARDADA GRIS 50 X 50 CM PEATONAL </v>
          </cell>
          <cell r="C2687" t="str">
            <v>Actividad</v>
          </cell>
          <cell r="D2687" t="str">
            <v>M2</v>
          </cell>
          <cell r="E2687">
            <v>170027</v>
          </cell>
        </row>
        <row r="2688">
          <cell r="A2688" t="str">
            <v>032.347</v>
          </cell>
          <cell r="B2688" t="str">
            <v>SUMINISTRO, TRANSPORTE E INSTALACION BLOQUE BASE EN CEMENTO PLAQUETA ABUJARDADA GRIS 50 X 50 CM VEHICULAR</v>
          </cell>
          <cell r="C2688" t="str">
            <v>Actividad</v>
          </cell>
          <cell r="D2688" t="str">
            <v>M2</v>
          </cell>
          <cell r="E2688">
            <v>236389</v>
          </cell>
        </row>
        <row r="2689">
          <cell r="A2689" t="str">
            <v>032.348</v>
          </cell>
          <cell r="B2689" t="str">
            <v xml:space="preserve">SUMINISTRO, TRANSPORTE E INSTALACION BLOQUE BASE EN CEMENTO PLAQUETA ABUJARDADA COLOR 50 X 50 CM PEATONAL </v>
          </cell>
          <cell r="C2689" t="str">
            <v>Actividad</v>
          </cell>
          <cell r="D2689" t="str">
            <v>M2</v>
          </cell>
          <cell r="E2689">
            <v>190908</v>
          </cell>
        </row>
        <row r="2690">
          <cell r="A2690" t="str">
            <v>032.349</v>
          </cell>
          <cell r="B2690" t="str">
            <v>SUMINISTRO, TRANSPORTE E INSTALACION BLOQUE BASE EN CEMENTO PLAQUETA ABUJARDADA COLOR 50 X 50 CM VEHICULAR</v>
          </cell>
          <cell r="C2690" t="str">
            <v>Actividad</v>
          </cell>
          <cell r="D2690" t="str">
            <v>M2</v>
          </cell>
          <cell r="E2690">
            <v>261211</v>
          </cell>
        </row>
        <row r="2691">
          <cell r="A2691" t="str">
            <v>032.350</v>
          </cell>
          <cell r="B2691" t="str">
            <v>SUMINISTRO DE ELEMENTO SANITARIOS Y DESINFECCION PARA EL PERSONAL EN OBRA COMO MEDIDA PARA LA IMPLEMENTACION DEL PAPSO (PLAN DE APLICACION DEL PROTOCOLO SANITARIO PARA LA OBRA) "SUMINISTRO TAPABOCAS DESECHABLES (2 UND), LAVADAS DE MANOS (6 VECES), APLICACION GEL ANTIBACTERIAL (2 VECES)"</v>
          </cell>
          <cell r="C2691" t="str">
            <v>Actividad</v>
          </cell>
          <cell r="D2691" t="str">
            <v>DIA</v>
          </cell>
          <cell r="E2691">
            <v>2213</v>
          </cell>
        </row>
        <row r="2692">
          <cell r="A2692" t="str">
            <v>032.351</v>
          </cell>
          <cell r="B2692" t="str">
            <v>SUMINISTRO, TRANSPORTE E INSTALACION TUNEL DE DESINFECCION COMO MEDIDA PARA LA IMPLEMENTACION DEL PAPSO (PLAN DE APLICACION DEL PROTOCOLO SANITARIO PARA LA OBRA)</v>
          </cell>
          <cell r="C2692" t="str">
            <v>Actividad</v>
          </cell>
          <cell r="D2692" t="str">
            <v>UND</v>
          </cell>
          <cell r="E2692">
            <v>4597733</v>
          </cell>
        </row>
        <row r="2693">
          <cell r="A2693" t="str">
            <v>032.352</v>
          </cell>
          <cell r="B2693" t="str">
            <v>SUMINISTRO TERMOMETRO LASER COMO MEDIDA PARA LA IMPLEMENTACION DEL PAPSO (PLAN DE APLICACION DEL PROTOCOLO SANITARIO PARA LA OBRA)</v>
          </cell>
          <cell r="C2693" t="str">
            <v>Actividad</v>
          </cell>
          <cell r="D2693" t="str">
            <v>UND</v>
          </cell>
          <cell r="E2693">
            <v>674452</v>
          </cell>
        </row>
        <row r="2694">
          <cell r="A2694" t="str">
            <v>032.353</v>
          </cell>
          <cell r="B2694" t="str">
            <v>VIGIA DE SALUD (AUXILIAR DE ENFERMERIA) PERSONAL ENCARGADO DE GESTIONAR, IMPLEMENTAR, CONTROLAR, REALIZAR REGISTROS DEL PAPSO (LAN DE APLICACION DEL PROTOCOLO SANITARIO PARA LA OBRA)</v>
          </cell>
          <cell r="C2694" t="str">
            <v>Actividad</v>
          </cell>
          <cell r="D2694" t="str">
            <v>DIA</v>
          </cell>
          <cell r="E2694">
            <v>12573</v>
          </cell>
        </row>
        <row r="2695">
          <cell r="A2695" t="str">
            <v>032.354</v>
          </cell>
          <cell r="B2695" t="str">
            <v>SUMINISTRO DE TRANSPORTE PARA EL PERSONAL DE LA OBRA COMO MEDIDA PARA LA IMPLEMENTACION DEL PAPSO (PLAN DE AMPLIACION DEL PROTOCOLO SANITARIO PARA LA OBRA) EL SERVICIO SE PRESTARA EN BUS DE 40 PASAJEROS PARA PODER TRANSPORTAR 20 PERSONAS GUARDANDO ASI EL DISTANCIAMIENTO SOCIAL</v>
          </cell>
          <cell r="C2695" t="str">
            <v>Actividad</v>
          </cell>
          <cell r="D2695" t="str">
            <v>DIA</v>
          </cell>
          <cell r="E2695">
            <v>418698</v>
          </cell>
        </row>
        <row r="2696">
          <cell r="A2696" t="str">
            <v>032.355</v>
          </cell>
          <cell r="B2696" t="str">
            <v>PUNTO BIOSEGURIDAD PARA DESCONTAMINACION DE PERSONAS FUMIGADORA PARA ASPERSION INCLUYE GASOLINA, DESINFECTANTE AMONIO CUATERNARIO, AGUA Y OPERARIO</v>
          </cell>
          <cell r="C2696" t="str">
            <v>Actividad</v>
          </cell>
          <cell r="D2696" t="str">
            <v>DIA</v>
          </cell>
          <cell r="E2696">
            <v>20935</v>
          </cell>
        </row>
        <row r="2697">
          <cell r="A2697" t="str">
            <v>032.356</v>
          </cell>
          <cell r="B2697" t="str">
            <v>LAVAMANOS CON ACCESORIOS, GRIFERIA Y MANO DE OBRA DE INSTALACION</v>
          </cell>
          <cell r="C2697" t="str">
            <v>Actividad</v>
          </cell>
          <cell r="D2697" t="str">
            <v>UND</v>
          </cell>
          <cell r="E2697">
            <v>418698</v>
          </cell>
        </row>
        <row r="2698">
          <cell r="A2698" t="str">
            <v>032.357</v>
          </cell>
          <cell r="B2698" t="str">
            <v>CORTE MECANIZADO PARA MUROS</v>
          </cell>
          <cell r="C2698" t="str">
            <v>Actividad</v>
          </cell>
          <cell r="D2698" t="str">
            <v>ML</v>
          </cell>
          <cell r="E2698">
            <v>9341</v>
          </cell>
        </row>
        <row r="2699">
          <cell r="A2699" t="str">
            <v>032.358</v>
          </cell>
          <cell r="B2699" t="str">
            <v>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v>
          </cell>
          <cell r="C2699" t="str">
            <v>Actividad</v>
          </cell>
          <cell r="D2699" t="str">
            <v>UND</v>
          </cell>
          <cell r="E2699">
            <v>223305</v>
          </cell>
        </row>
        <row r="2700">
          <cell r="A2700" t="str">
            <v>032.359</v>
          </cell>
          <cell r="B2700" t="str">
            <v>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v>
          </cell>
          <cell r="C2700" t="str">
            <v>Actividad</v>
          </cell>
          <cell r="D2700" t="str">
            <v>UND</v>
          </cell>
          <cell r="E2700">
            <v>209347</v>
          </cell>
        </row>
        <row r="2701">
          <cell r="A2701" t="str">
            <v>032.360</v>
          </cell>
          <cell r="B2701" t="str">
            <v>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v>
          </cell>
          <cell r="C2701" t="str">
            <v>Actividad</v>
          </cell>
          <cell r="D2701" t="str">
            <v>M2</v>
          </cell>
          <cell r="E2701">
            <v>383123</v>
          </cell>
        </row>
        <row r="2702">
          <cell r="A2702" t="str">
            <v>032.361</v>
          </cell>
          <cell r="B2702" t="str">
            <v>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v>
          </cell>
          <cell r="C2702" t="str">
            <v>Actividad</v>
          </cell>
          <cell r="D2702" t="str">
            <v>UND</v>
          </cell>
          <cell r="E2702">
            <v>411718</v>
          </cell>
        </row>
        <row r="2703">
          <cell r="A2703" t="str">
            <v>032.362</v>
          </cell>
          <cell r="B2703"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703" t="str">
            <v>Actividad</v>
          </cell>
          <cell r="D2703" t="str">
            <v>M2</v>
          </cell>
          <cell r="E2703">
            <v>302408</v>
          </cell>
        </row>
        <row r="2704">
          <cell r="A2704" t="str">
            <v>032.363</v>
          </cell>
          <cell r="B2704"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704" t="str">
            <v>Actividad</v>
          </cell>
          <cell r="D2704" t="str">
            <v>UND</v>
          </cell>
          <cell r="E2704">
            <v>302408</v>
          </cell>
        </row>
        <row r="2705">
          <cell r="A2705" t="str">
            <v>032.364</v>
          </cell>
          <cell r="B2705" t="str">
            <v>SUMINISTRO, TRANSPORTE E INSTALACION DE LAVADO CON ACCIONAMIENTO DE PEDAL, ELABORADO MEDIANTE LAMINA INOXIDABLE AISI304 CAL. 18 SATINADA</v>
          </cell>
          <cell r="C2705" t="str">
            <v>Actividad</v>
          </cell>
          <cell r="D2705" t="str">
            <v>UND</v>
          </cell>
          <cell r="E2705">
            <v>1605005</v>
          </cell>
        </row>
        <row r="2706">
          <cell r="A2706" t="str">
            <v>032.365</v>
          </cell>
          <cell r="B2706" t="str">
            <v>SUMINISTRO, TRANSPORTE E INSTALACION CUBIERTA EN ACERO INOXIDABLE, SUPERFICIE PRINCIPAL EN LAMINA INOXIDABLE AISI 304 CAL. 20 SATINADA CON REFUERZOS EN LAMINA CON SALPICADEROS DE 100MM ANCHO=0.60, INCLUYE REFUERZO EN MADERA RH DE 12 MM</v>
          </cell>
          <cell r="C2706" t="str">
            <v>Actividad</v>
          </cell>
          <cell r="D2706" t="str">
            <v>ML</v>
          </cell>
          <cell r="E2706">
            <v>390783</v>
          </cell>
        </row>
        <row r="2707">
          <cell r="A2707" t="str">
            <v>032.366</v>
          </cell>
          <cell r="B2707" t="str">
            <v>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707" t="str">
            <v>Actividad</v>
          </cell>
          <cell r="D2707" t="str">
            <v>UND</v>
          </cell>
          <cell r="E2707">
            <v>4466100</v>
          </cell>
        </row>
        <row r="2708">
          <cell r="A2708" t="str">
            <v>032.367</v>
          </cell>
          <cell r="B2708" t="str">
            <v>SUMINISTRO, TRANSPORTE E INSTALACION DE DUCTO PARA CAMPANA INDUSTRIAL EXTRACTORA ACERO INOXIDABLE CAL. 20</v>
          </cell>
          <cell r="C2708" t="str">
            <v>Actividad</v>
          </cell>
          <cell r="D2708" t="str">
            <v>ML</v>
          </cell>
          <cell r="E2708">
            <v>237262</v>
          </cell>
        </row>
        <row r="2709">
          <cell r="A2709" t="str">
            <v>032.368</v>
          </cell>
          <cell r="B2709" t="str">
            <v>SUMINISTRO, TRANSPORTE E INSTALACION BASE PASA ALIMENTOS Y RECIBO DE BANDEJAS, ELABORADA EN LAMINA INOXIDABLE AISI 304 CAL. 20 SATINADA CON REFUERZO EN MADERA RH, ANCHO 0.60 M</v>
          </cell>
          <cell r="C2709" t="str">
            <v>Actividad</v>
          </cell>
          <cell r="D2709" t="str">
            <v>ML</v>
          </cell>
          <cell r="E2709">
            <v>293088</v>
          </cell>
        </row>
        <row r="2710">
          <cell r="A2710" t="str">
            <v>032.369</v>
          </cell>
          <cell r="B2710" t="str">
            <v>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v>
          </cell>
          <cell r="C2710" t="str">
            <v>Actividad</v>
          </cell>
          <cell r="D2710" t="str">
            <v>UND</v>
          </cell>
          <cell r="E2710">
            <v>3454249</v>
          </cell>
        </row>
        <row r="2711">
          <cell r="A2711" t="str">
            <v>032.370</v>
          </cell>
          <cell r="B2711" t="str">
            <v>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v>
          </cell>
          <cell r="C2711" t="str">
            <v>Actividad</v>
          </cell>
          <cell r="D2711" t="str">
            <v>UND</v>
          </cell>
          <cell r="E2711">
            <v>1697121</v>
          </cell>
        </row>
        <row r="2712">
          <cell r="A2712" t="str">
            <v>032.371</v>
          </cell>
          <cell r="B2712" t="str">
            <v>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v>
          </cell>
          <cell r="C2712" t="str">
            <v>Actividad</v>
          </cell>
          <cell r="D2712" t="str">
            <v>M2</v>
          </cell>
          <cell r="E2712">
            <v>711787</v>
          </cell>
        </row>
        <row r="2713">
          <cell r="A2713" t="str">
            <v>032.372</v>
          </cell>
          <cell r="B2713" t="str">
            <v>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713" t="str">
            <v>Actividad</v>
          </cell>
          <cell r="D2713" t="str">
            <v>UND</v>
          </cell>
          <cell r="E2713">
            <v>3279792</v>
          </cell>
        </row>
        <row r="2714">
          <cell r="A2714" t="str">
            <v>032.373</v>
          </cell>
          <cell r="B2714" t="str">
            <v>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v>
          </cell>
          <cell r="C2714" t="str">
            <v>Actividad</v>
          </cell>
          <cell r="D2714" t="str">
            <v>UND</v>
          </cell>
          <cell r="E2714">
            <v>1272839</v>
          </cell>
        </row>
        <row r="2715">
          <cell r="A2715" t="str">
            <v>032.374</v>
          </cell>
          <cell r="B2715" t="str">
            <v>PUNTO DE HIDRATACION PARA CONSUMO (AGUA EN BOLSA, BOTELLON O SIMILAR)</v>
          </cell>
          <cell r="C2715" t="str">
            <v>Actividad</v>
          </cell>
          <cell r="D2715" t="str">
            <v>DIA</v>
          </cell>
          <cell r="E2715">
            <v>698</v>
          </cell>
        </row>
        <row r="2716">
          <cell r="A2716" t="str">
            <v>032.375</v>
          </cell>
          <cell r="B2716" t="str">
            <v>AYUDANTE PARA DESINFECCION CONTINUA DE ESPACIOS MEDIO - TIEMPO</v>
          </cell>
          <cell r="C2716" t="str">
            <v>Actividad</v>
          </cell>
          <cell r="D2716" t="str">
            <v>DIA</v>
          </cell>
          <cell r="E2716">
            <v>86786</v>
          </cell>
        </row>
        <row r="2717">
          <cell r="A2717" t="str">
            <v>032.376</v>
          </cell>
          <cell r="B2717" t="str">
            <v>PEDILUVIO PARA DESINFECTAR AL INGRESO Y SALIDA DE PERSONAL</v>
          </cell>
          <cell r="C2717" t="str">
            <v>Actividad</v>
          </cell>
          <cell r="D2717" t="str">
            <v>UND</v>
          </cell>
          <cell r="E2717">
            <v>90718</v>
          </cell>
        </row>
        <row r="2718">
          <cell r="A2718" t="str">
            <v>032.377</v>
          </cell>
          <cell r="B2718" t="str">
            <v>CANECA CON PEDAL PARA RESIDUOS ORDINARIOS O BIOLOGICOS</v>
          </cell>
          <cell r="C2718" t="str">
            <v>Actividad</v>
          </cell>
          <cell r="D2718" t="str">
            <v>UND</v>
          </cell>
          <cell r="E2718">
            <v>250941</v>
          </cell>
        </row>
        <row r="2719">
          <cell r="A2719" t="str">
            <v>032.378</v>
          </cell>
          <cell r="B2719" t="str">
            <v>CARETA CON VISOR</v>
          </cell>
          <cell r="C2719" t="str">
            <v>Actividad</v>
          </cell>
          <cell r="D2719" t="str">
            <v>UND</v>
          </cell>
          <cell r="E2719">
            <v>27916</v>
          </cell>
        </row>
        <row r="2720">
          <cell r="A2720" t="str">
            <v>032.379</v>
          </cell>
          <cell r="B2720" t="str">
            <v>BOLSAS ROJAS</v>
          </cell>
          <cell r="C2720" t="str">
            <v>Actividad</v>
          </cell>
          <cell r="D2720" t="str">
            <v>UND</v>
          </cell>
          <cell r="E2720">
            <v>602</v>
          </cell>
        </row>
        <row r="2721">
          <cell r="A2721" t="str">
            <v>032.380</v>
          </cell>
          <cell r="B2721" t="str">
            <v>DELANTAL</v>
          </cell>
          <cell r="C2721" t="str">
            <v>Actividad</v>
          </cell>
          <cell r="D2721" t="str">
            <v>UND</v>
          </cell>
          <cell r="E2721">
            <v>27916</v>
          </cell>
        </row>
        <row r="2722">
          <cell r="A2722" t="str">
            <v>032.381</v>
          </cell>
          <cell r="B2722" t="str">
            <v>SUMINISTRO, TRANSPORTE E INSTALACION DE ESTRUCTURA PARA BALONCESTO, INCLUYE TABLEROS Y TODOS LOS ADITAMENTOS NECESARIOS PARA SU FUNCIONAMIENTO. (TUBOS AN Ø 2 - 1/2", TABLERO ACRILICO DE 10 MM, CON REFUERZO METALICO)</v>
          </cell>
          <cell r="C2722" t="str">
            <v>Actividad</v>
          </cell>
          <cell r="D2722" t="str">
            <v>UND</v>
          </cell>
          <cell r="E2722">
            <v>2372616</v>
          </cell>
        </row>
        <row r="2723">
          <cell r="A2723" t="str">
            <v>032.382</v>
          </cell>
          <cell r="B2723" t="str">
            <v>SUMINISTRO, TRANSORTE E INSTALACION DE TUBOS Y MALLA PARA VOLEIBOL O BADMINTON, INCLUYE TODOS LOS ADITAMENTOS, HUECOS PARA HINCAR LOS TUBOS Y DEMAS ACTIVIDADES Y MATERIALES PARA SU FUNCIONAMIENTO. (TUBOS AN Ø 2")</v>
          </cell>
          <cell r="C2723" t="str">
            <v>Actividad</v>
          </cell>
          <cell r="D2723" t="str">
            <v>UND</v>
          </cell>
          <cell r="E2723">
            <v>628043</v>
          </cell>
        </row>
        <row r="2724">
          <cell r="A2724" t="str">
            <v>032.383</v>
          </cell>
          <cell r="B2724" t="str">
            <v>SUMINISTRO, TRANSPORTE E INSTALACION DE ARCOS DE MICRO FUTBOL, INCLUYE LOS ADITAMENTOS NECESARIOS PARA SU FUNCIONAMIENTO. (TUBOS AN Ø 2-1/2")</v>
          </cell>
          <cell r="C2724" t="str">
            <v>Actividad</v>
          </cell>
          <cell r="D2724" t="str">
            <v>UND</v>
          </cell>
          <cell r="E2724">
            <v>1256092</v>
          </cell>
        </row>
        <row r="2725">
          <cell r="A2725" t="str">
            <v>032.384</v>
          </cell>
          <cell r="B2725" t="str">
            <v>ADECUACIONES CIVILES</v>
          </cell>
          <cell r="C2725" t="str">
            <v>Actividad</v>
          </cell>
          <cell r="D2725" t="str">
            <v>M2</v>
          </cell>
          <cell r="E2725">
            <v>25316</v>
          </cell>
        </row>
        <row r="2726">
          <cell r="A2726" t="str">
            <v>032.385</v>
          </cell>
          <cell r="B2726" t="str">
            <v>PROTOCOLO DE BIOSEGURIDAD MAYO 2022</v>
          </cell>
          <cell r="C2726" t="str">
            <v>Actividad</v>
          </cell>
          <cell r="D2726" t="str">
            <v>DIA</v>
          </cell>
          <cell r="E2726">
            <v>1934</v>
          </cell>
        </row>
        <row r="2727">
          <cell r="A2727" t="str">
            <v>032.386</v>
          </cell>
          <cell r="B2727" t="str">
            <v>SUMINISTRO, TRANSPORTE E INSTALACIÓN DE MALLA MOSQUITERA O SIMILAR, INCLUYE TODOS LOS ELEMENTOS Y MATERIALES PÁRA SU INSTALACIÓN</v>
          </cell>
          <cell r="C2727" t="str">
            <v>Actividad</v>
          </cell>
          <cell r="D2727" t="str">
            <v>M2</v>
          </cell>
          <cell r="E2727">
            <v>49039</v>
          </cell>
        </row>
        <row r="2728">
          <cell r="A2728" t="str">
            <v>032.387</v>
          </cell>
          <cell r="B2728" t="str">
            <v>SUMINISTRO, TRANSPORTE E INSTALACION ANDEN Y/O SENDEROS CONCRETO PERMEABLE MR41  E= 0.10M.</v>
          </cell>
          <cell r="C2728" t="str">
            <v>Actividad</v>
          </cell>
          <cell r="D2728" t="str">
            <v>M2</v>
          </cell>
          <cell r="E2728">
            <v>133343</v>
          </cell>
        </row>
        <row r="2729">
          <cell r="A2729" t="str">
            <v>032.388</v>
          </cell>
          <cell r="B2729" t="str">
            <v>TRANSPORTE DE AGREGADOS, ESCOMBROS, SOBRANTES</v>
          </cell>
          <cell r="C2729" t="str">
            <v>Actividad</v>
          </cell>
          <cell r="D2729" t="str">
            <v>M3-KM</v>
          </cell>
          <cell r="E2729">
            <v>1490</v>
          </cell>
        </row>
        <row r="2730">
          <cell r="A2730" t="str">
            <v>032.389</v>
          </cell>
          <cell r="B2730" t="str">
            <v>FRESADO PAVIMENTO ASFÁLTICO, INCLUYE CARGUE MECÁNICO Y RETIRO HASTA 15KM</v>
          </cell>
          <cell r="C2730" t="str">
            <v>Actividad</v>
          </cell>
          <cell r="D2730" t="str">
            <v>M3-SUELTO</v>
          </cell>
          <cell r="E2730">
            <v>104967</v>
          </cell>
        </row>
        <row r="2731">
          <cell r="A2731" t="str">
            <v>032.390</v>
          </cell>
          <cell r="B2731" t="str">
            <v>RECARGO DE OFICIAL EN DIA DOMNIICAL Y FESTIVO</v>
          </cell>
          <cell r="C2731" t="str">
            <v>Actividad</v>
          </cell>
          <cell r="D2731" t="str">
            <v>HR</v>
          </cell>
          <cell r="E2731">
            <v>18943</v>
          </cell>
        </row>
        <row r="2732">
          <cell r="A2732" t="str">
            <v>032.391</v>
          </cell>
          <cell r="B2732" t="str">
            <v>RECARGO DE AYUDANTE EN DIA DOMNIICAL Y FESTIVO</v>
          </cell>
          <cell r="C2732" t="str">
            <v>Actividad</v>
          </cell>
          <cell r="D2732" t="str">
            <v>HR</v>
          </cell>
          <cell r="E2732">
            <v>11839</v>
          </cell>
        </row>
        <row r="2733">
          <cell r="A2733" t="str">
            <v>032.392</v>
          </cell>
          <cell r="B2733" t="str">
            <v>RECARGO DE OFICIAL EN JORNADA NOCTURNA</v>
          </cell>
          <cell r="C2733" t="str">
            <v>Actividad</v>
          </cell>
          <cell r="D2733" t="str">
            <v>HR</v>
          </cell>
          <cell r="E2733">
            <v>14207</v>
          </cell>
        </row>
        <row r="2734">
          <cell r="A2734" t="str">
            <v>032.393</v>
          </cell>
          <cell r="B2734" t="str">
            <v>RECARGO DE OFICIAL EN JORNADA NOCTURNA</v>
          </cell>
          <cell r="C2734" t="str">
            <v>Actividad</v>
          </cell>
          <cell r="D2734" t="str">
            <v>HR</v>
          </cell>
          <cell r="E2734">
            <v>8879</v>
          </cell>
        </row>
        <row r="2735">
          <cell r="A2735" t="str">
            <v>032.394</v>
          </cell>
          <cell r="B2735" t="str">
            <v>INSTALACION PROVISIONAL DE ACUEDUCTO HASTA 20M - INCLUYE MEDIDOR DE 2"</v>
          </cell>
          <cell r="C2735" t="str">
            <v>Actividad</v>
          </cell>
          <cell r="D2735" t="str">
            <v>UND</v>
          </cell>
          <cell r="E2735">
            <v>3970281</v>
          </cell>
        </row>
        <row r="2736">
          <cell r="A2736" t="str">
            <v>032.395</v>
          </cell>
          <cell r="B2736" t="str">
            <v>INSTALACION PROVISIONAL DE ENERGIA HASTA 100M - INCLUYE MEDIDOR</v>
          </cell>
          <cell r="C2736" t="str">
            <v>Actividad</v>
          </cell>
          <cell r="D2736" t="str">
            <v>UND</v>
          </cell>
          <cell r="E2736">
            <v>3709968</v>
          </cell>
        </row>
        <row r="2737">
          <cell r="A2737" t="str">
            <v>032.396</v>
          </cell>
          <cell r="B2737" t="str">
            <v>INTERVENCIÓN ÁRBOLES EXISTENTES - MEDIOAMBIENTE - PERMISOS - TRATAMIENTO Y/O RECUPERACIÓN.</v>
          </cell>
          <cell r="C2737" t="str">
            <v>Actividad</v>
          </cell>
          <cell r="D2737" t="str">
            <v>UN</v>
          </cell>
          <cell r="E2737">
            <v>180000000</v>
          </cell>
        </row>
        <row r="2738">
          <cell r="A2738" t="str">
            <v>032.397</v>
          </cell>
          <cell r="B2738" t="str">
            <v>REPARACIÓN Y PUESTA EN FUNCIONAMIENTO DE PUERTA FACHADA LATERAL (INCLUYE MANTENIMINETO DE REJA, PINTURA EN LA CARA INTERIOR Y EXTERIOR DE LA PUERTA, CAMBIO DE ELEMENTOS DE MADERA)</v>
          </cell>
          <cell r="C2738" t="str">
            <v>Actividad</v>
          </cell>
          <cell r="D2738" t="str">
            <v>UN</v>
          </cell>
          <cell r="E2738">
            <v>750000</v>
          </cell>
        </row>
        <row r="2739">
          <cell r="A2739" t="str">
            <v>032.398</v>
          </cell>
          <cell r="B2739" t="str">
            <v>DESMONTE Y REINSTALACIÓN DE BARANDA EN TUBERIA GALVANIZADA</v>
          </cell>
          <cell r="C2739" t="str">
            <v>Actividad</v>
          </cell>
          <cell r="D2739" t="str">
            <v>ML</v>
          </cell>
          <cell r="E2739">
            <v>29201</v>
          </cell>
        </row>
        <row r="2740">
          <cell r="A2740" t="str">
            <v>032.399</v>
          </cell>
          <cell r="B2740" t="str">
            <v>TRATAMIENTO DE MUROS EN SUPERBOARD (RETIRO DE CAPA DE ESTUCO, LIJADA Y PREPARACION  CON ROMERAL PARA NIVELACION DE LA SUPERFICIE)</v>
          </cell>
          <cell r="C2740" t="str">
            <v>Actividad</v>
          </cell>
          <cell r="D2740" t="str">
            <v>M2</v>
          </cell>
          <cell r="E2740">
            <v>14499</v>
          </cell>
        </row>
        <row r="2741">
          <cell r="A2741" t="str">
            <v>032.400</v>
          </cell>
          <cell r="B2741" t="str">
            <v>CAMBIO DE CINTA EN SUPERBOARD MUROS Y CIELO RASO (RETIRO EXISTENTE E INSTALACIÓN NUEVA)</v>
          </cell>
          <cell r="C2741" t="str">
            <v>Actividad</v>
          </cell>
          <cell r="D2741" t="str">
            <v>ML</v>
          </cell>
          <cell r="E2741">
            <v>14491</v>
          </cell>
        </row>
        <row r="2742">
          <cell r="A2742" t="str">
            <v>032.401</v>
          </cell>
          <cell r="B2742" t="str">
            <v>INSTALACION DE ESCALERA METÁLICA CON 6 PASOS Y UN DESCANSO EN ANGULO Y LAMINA EXPANDIDA CON BARANDA EN UN COSTADO - INCLUYE RETOQUE DE PINTURA CON ANTICORRISOVO NEGRO</v>
          </cell>
          <cell r="C2742" t="str">
            <v>Actividad</v>
          </cell>
          <cell r="D2742" t="str">
            <v>UN</v>
          </cell>
          <cell r="E2742">
            <v>363980</v>
          </cell>
        </row>
        <row r="2743">
          <cell r="A2743" t="str">
            <v>032.402</v>
          </cell>
          <cell r="B2743" t="str">
            <v>SISTEMA DE ANDAMIOS CON CERCHAS, TACOS Y TABLEROS EN VOLADIZO PARA TRABAJOS EN ALTURAS EN FUERTE PENDIENTE (ANCHO 1.20M) - INCLUYE MONTE Y DESMONTE.</v>
          </cell>
          <cell r="C2743" t="str">
            <v>Actividad</v>
          </cell>
          <cell r="D2743" t="str">
            <v>ML</v>
          </cell>
          <cell r="E2743">
            <v>60064</v>
          </cell>
        </row>
        <row r="2744">
          <cell r="A2744" t="str">
            <v>032.403</v>
          </cell>
          <cell r="B2744" t="str">
            <v>SUMINISTRO, TRANSPORTE E INSTALACION  DE ARENA TIPO SILICE SIN TRANSFORMAR</v>
          </cell>
          <cell r="C2744" t="str">
            <v>Actividad</v>
          </cell>
          <cell r="D2744" t="str">
            <v>M3</v>
          </cell>
          <cell r="E2744">
            <v>713640</v>
          </cell>
        </row>
        <row r="2745">
          <cell r="A2745" t="str">
            <v>032.404</v>
          </cell>
          <cell r="B2745" t="str">
            <v>SUMINISTRO, TRANSPORTE E INSTALACION CERAMICA PISO PARED CORONA O SIMILAR PARA PISCINAS. COLOR  INSTALADO A 90° (INCLUYE BOQUILLA COLOR Y WIN). INCLUYE MORTERO DE PEGA Y/O NIVELACIÓN</v>
          </cell>
          <cell r="C2745" t="str">
            <v>Actividad</v>
          </cell>
          <cell r="D2745" t="str">
            <v>M2</v>
          </cell>
          <cell r="E2745">
            <v>123356</v>
          </cell>
        </row>
        <row r="2746">
          <cell r="A2746" t="str">
            <v>032.405</v>
          </cell>
          <cell r="B2746" t="str">
            <v>SUMINISTRO TRANSPORTE E INSTALACION ESTRUCTURA PARA JUEGO DE VOLEY PLAYA, INCLUYE MALLA, POSTES, PINTURA PARA SILLA DE ARBITRO</v>
          </cell>
          <cell r="C2746" t="str">
            <v>Actividad</v>
          </cell>
          <cell r="D2746" t="str">
            <v>UN</v>
          </cell>
          <cell r="E2746">
            <v>4130915</v>
          </cell>
        </row>
        <row r="2747">
          <cell r="A2747" t="str">
            <v>032.406</v>
          </cell>
          <cell r="B2747" t="str">
            <v>DESMONTE E INSTALACION DE DIVISION EXISTENTE PARA DUCHA EN ACRILICO Y ALUMINIO, INCLUYE SILICONA Y DEMAS ELEMENTOS PARA SU CORRECTO MONTAJE</v>
          </cell>
          <cell r="C2747" t="str">
            <v>Actividad</v>
          </cell>
          <cell r="D2747" t="str">
            <v>M2</v>
          </cell>
          <cell r="E2747">
            <v>34337</v>
          </cell>
        </row>
        <row r="2748">
          <cell r="A2748" t="str">
            <v>032.407</v>
          </cell>
          <cell r="B2748" t="str">
            <v xml:space="preserve">SUMINISTRO, TRANSPORTE E INSTALACION DE COCINA DE 1.5 M ANCHO 0,60M, CON ESTUFA,TIPO SOCODA O SIMILAR INCLUYE: MUEBLE SUPERIOR, MUEBLE INFERIOR, MESON CON LAVAPLATOS.  </v>
          </cell>
          <cell r="C2748" t="str">
            <v>Actividad</v>
          </cell>
          <cell r="D2748" t="str">
            <v>UND</v>
          </cell>
          <cell r="E2748">
            <v>2054877</v>
          </cell>
        </row>
        <row r="2749">
          <cell r="A2749" t="str">
            <v>032.408</v>
          </cell>
          <cell r="B2749" t="str">
            <v>SUMINISTRO, TRANSPORTE E INSTALACION DE COCINA DE 1.8 M DE LONGITUD,  ANCHO 0,60M, CON ESTUFA; TIPO SOCODA O SIMILAR  INCLUYE: MUEBLE INFERIOR CON 2 PUERTAS Y 3 CAJONES , MUEBLE SUPERIOR CON LOCERO Y 2 PUERTAS, MESON CON LAVAPLATOS. FABRICADO EN MDF 15MM CANTOS TERMO SELLADOS PARA PROTEGER DE LA HUMEDAD</v>
          </cell>
          <cell r="C2749" t="str">
            <v>Actividad</v>
          </cell>
          <cell r="D2749" t="str">
            <v>UND</v>
          </cell>
          <cell r="E2749">
            <v>2454877</v>
          </cell>
        </row>
        <row r="2750">
          <cell r="A2750" t="str">
            <v>032.409</v>
          </cell>
          <cell r="B2750" t="str">
            <v xml:space="preserve">SUMINISTRO, TRANSPORTE E INSTALACION DE COCINA DE 1.5 M ANCHO 0,60M, SIN ESTUFA,TIPO SOCODA O SIMILAR INCLUYE: MUEBLE SUPERIOR, MUEBLE INFERIOR, MESON CON LAVAPLATOS.  </v>
          </cell>
          <cell r="C2750" t="str">
            <v>Actividad</v>
          </cell>
          <cell r="D2750" t="str">
            <v>UND</v>
          </cell>
          <cell r="E2750">
            <v>1718977</v>
          </cell>
        </row>
        <row r="2751">
          <cell r="A2751" t="str">
            <v>032.410</v>
          </cell>
          <cell r="B2751" t="str">
            <v>SUMINISTRO, TRANSPORTE E INSTALACIÓN DE VENTANA EN LAMINA METÁLICA  CALIBRE 22  DOBLADA, CORREDIZA, CON MANIJA Y PORTA CANDADO, PINTADA CON ANTICORROSIVO A 3MANOS, VIDRIO TRNASLUCIDO 4MM, SOPORTADA EN CONCRETO DE 3000 PSI.  PARA MEJORAMIENTO DE VIVIENDA.</v>
          </cell>
          <cell r="C2751" t="str">
            <v>Actividad</v>
          </cell>
          <cell r="D2751" t="str">
            <v>M2</v>
          </cell>
          <cell r="E2751">
            <v>218355</v>
          </cell>
        </row>
        <row r="2752">
          <cell r="A2752" t="str">
            <v>032.411</v>
          </cell>
          <cell r="B2752" t="str">
            <v>SUMINISTRO, TRASPORTE E INSTALACIÓN DE PUERTA Y MARCO EN LÁMINA METÁLICA DOBLADA CALIBRE 22 CON CHAPA TIPO VERA O SIMILAR, PINTADA CON ANTICORROSIVO A 3 MANOS, SOPORTADA EN  CONCRETO  CONCRETO DE 3000PSI. PARA MEJORAMIENTO DE VIVIENDA.</v>
          </cell>
          <cell r="C2752" t="str">
            <v>Actividad</v>
          </cell>
          <cell r="D2752" t="str">
            <v>M2</v>
          </cell>
          <cell r="E2752">
            <v>380168</v>
          </cell>
        </row>
        <row r="2753">
          <cell r="A2753" t="str">
            <v>033</v>
          </cell>
          <cell r="B2753" t="str">
            <v>ACUEDUCTOS Y ALCANTARILLADOS</v>
          </cell>
          <cell r="C2753" t="str">
            <v>Capitulo</v>
          </cell>
          <cell r="E2753" t="str">
            <v>--</v>
          </cell>
        </row>
        <row r="2754">
          <cell r="A2754" t="str">
            <v>033.087</v>
          </cell>
          <cell r="B2754" t="str">
            <v>DEMOLICION DE ESTRUCTURAS DE CONCRETO REFORZADO</v>
          </cell>
          <cell r="C2754" t="str">
            <v>Actividad</v>
          </cell>
          <cell r="D2754" t="str">
            <v>M3</v>
          </cell>
          <cell r="E2754">
            <v>200131</v>
          </cell>
        </row>
        <row r="2755">
          <cell r="A2755" t="str">
            <v>033.088</v>
          </cell>
          <cell r="B2755" t="str">
            <v>SOBREACARREO AL HOMBRO EN FUERTE PENDIENTE Y/O ESCALAS (ACARREO LIBRE 50M)</v>
          </cell>
          <cell r="C2755" t="str">
            <v>Actividad</v>
          </cell>
          <cell r="D2755" t="str">
            <v>M3 - HM</v>
          </cell>
          <cell r="E2755">
            <v>164477</v>
          </cell>
        </row>
        <row r="2756">
          <cell r="A2756" t="str">
            <v>033.089</v>
          </cell>
          <cell r="B2756" t="str">
            <v>SOBREACARREO EN VEHICULO NO AUTOMOTOR AL HOMBRO DE ACERO DE REFUERZO</v>
          </cell>
          <cell r="C2756" t="str">
            <v>Actividad</v>
          </cell>
          <cell r="D2756" t="str">
            <v>KG - HM</v>
          </cell>
          <cell r="E2756">
            <v>857</v>
          </cell>
        </row>
        <row r="2757">
          <cell r="A2757" t="str">
            <v>033.090</v>
          </cell>
          <cell r="B2757" t="str">
            <v>CONFORMACION TALUDES SISTEMA MANUAL</v>
          </cell>
          <cell r="C2757" t="str">
            <v>Actividad</v>
          </cell>
          <cell r="D2757" t="str">
            <v>M3</v>
          </cell>
          <cell r="E2757">
            <v>39012</v>
          </cell>
        </row>
        <row r="2758">
          <cell r="A2758" t="str">
            <v>033.091</v>
          </cell>
          <cell r="B2758" t="str">
            <v>SUMINISTRO, TRANSPORTE E INSTALACION TUBERÍA PVC CORRUGADA DE 33" PARA ALCANTARILLADO</v>
          </cell>
          <cell r="C2758" t="str">
            <v>Actividad</v>
          </cell>
          <cell r="D2758" t="str">
            <v>ML</v>
          </cell>
          <cell r="E2758">
            <v>1441219</v>
          </cell>
        </row>
        <row r="2759">
          <cell r="A2759" t="str">
            <v>033.092</v>
          </cell>
          <cell r="B2759" t="str">
            <v>TRANSPORTE E INSTALACION TUBERÍA PVC CORRUGADA DE 33" PARA ALCANTARILLADO</v>
          </cell>
          <cell r="C2759" t="str">
            <v>Actividad</v>
          </cell>
          <cell r="D2759" t="str">
            <v>ML</v>
          </cell>
          <cell r="E2759">
            <v>161928</v>
          </cell>
        </row>
        <row r="2760">
          <cell r="A2760" t="str">
            <v>033.093</v>
          </cell>
          <cell r="B2760" t="str">
            <v>SUMINISTRO, TRANSPORTE E INSTALACION TUBERÍA PVC CORRUGADA DE 36" PARA ALCANTARILLADO</v>
          </cell>
          <cell r="C2760" t="str">
            <v>Actividad</v>
          </cell>
          <cell r="D2760" t="str">
            <v>ML</v>
          </cell>
          <cell r="E2760">
            <v>1914266</v>
          </cell>
        </row>
        <row r="2761">
          <cell r="A2761" t="str">
            <v>033.094</v>
          </cell>
          <cell r="B2761" t="str">
            <v>TRANSPORTE E INSTALACION TUBERÍA PVC CORRUGADA DE 36" PARA ALCANTARILLADO</v>
          </cell>
          <cell r="C2761" t="str">
            <v>Actividad</v>
          </cell>
          <cell r="D2761" t="str">
            <v>ML</v>
          </cell>
          <cell r="E2761">
            <v>175648</v>
          </cell>
        </row>
        <row r="2762">
          <cell r="A2762" t="str">
            <v>033.095</v>
          </cell>
          <cell r="B2762" t="str">
            <v>SUMINISTRO, TRANSPORTE E INSTALACION  EMPALME PARA PVC CORRUGADA DE 355 X 160 M.M</v>
          </cell>
          <cell r="C2762" t="str">
            <v>Actividad</v>
          </cell>
          <cell r="D2762" t="str">
            <v>UND</v>
          </cell>
          <cell r="E2762">
            <v>501714</v>
          </cell>
        </row>
        <row r="2763">
          <cell r="A2763" t="str">
            <v>033.096</v>
          </cell>
          <cell r="B2763" t="str">
            <v>SUMINISTRO, TRANSPORTE E INSTALACION DE LAMINA DE POLIPROPILENO PARA CAMARAS DE INSPECCIÓN/ CAIDA</v>
          </cell>
          <cell r="C2763" t="str">
            <v>Actividad</v>
          </cell>
          <cell r="D2763" t="str">
            <v>M2</v>
          </cell>
          <cell r="E2763">
            <v>351715</v>
          </cell>
        </row>
        <row r="2764">
          <cell r="A2764" t="str">
            <v>033.097</v>
          </cell>
          <cell r="B2764" t="str">
            <v>SUMINISTRO, TRANSPORTE E INSTALACION RELLENO COMPACTADO CON MATERIAL DE OBRA</v>
          </cell>
          <cell r="C2764" t="str">
            <v>Actividad</v>
          </cell>
          <cell r="D2764" t="str">
            <v>M3</v>
          </cell>
          <cell r="E2764">
            <v>36956</v>
          </cell>
        </row>
        <row r="2765">
          <cell r="A2765" t="str">
            <v>033.098</v>
          </cell>
          <cell r="B2765" t="str">
            <v>SUMINISTRO, TRANSPORTE E INSTALACION FILTRO DRENAJE (0.60 X 0.60 M) TUBO DRENAJE CORRUGADO DE 4" CON FILTRO. INCLUYE RELLENO PIEDRA FILTRO, GEOTEXTIL NT 3000</v>
          </cell>
          <cell r="C2765" t="str">
            <v>Actividad</v>
          </cell>
          <cell r="D2765" t="str">
            <v>ML</v>
          </cell>
          <cell r="E2765">
            <v>137360</v>
          </cell>
        </row>
        <row r="2766">
          <cell r="A2766" t="str">
            <v>033.099</v>
          </cell>
          <cell r="B2766" t="str">
            <v>TRANSPORTE E INSTALACION FILTRO DRENAJE (0.60 X 0.60 M) TUBO DRENAJE CORRUGADO DE 4" CON FILTRO. INCLUYE RELLENO PIEDRA FILTRO, GEOTEXTIL NT 3000</v>
          </cell>
          <cell r="C2766" t="str">
            <v>Actividad</v>
          </cell>
          <cell r="D2766" t="str">
            <v>ML</v>
          </cell>
          <cell r="E2766">
            <v>43182</v>
          </cell>
        </row>
        <row r="2767">
          <cell r="A2767" t="str">
            <v>033.100</v>
          </cell>
          <cell r="B2767" t="str">
            <v>SUMINISTRO, TRANSPORTE E INSTALACION FILTRO DRENAJE (0.60 X 0.60 M). INCLUYE RELLENO PIEDRA FILTRO, GEOTEXTIL NT 3000</v>
          </cell>
          <cell r="C2767" t="str">
            <v>Actividad</v>
          </cell>
          <cell r="D2767" t="str">
            <v>ML</v>
          </cell>
          <cell r="E2767">
            <v>118289</v>
          </cell>
        </row>
        <row r="2768">
          <cell r="A2768" t="str">
            <v>033.101</v>
          </cell>
          <cell r="B2768" t="str">
            <v>SUMINISTRO, TRANSPORTE E INSTALACION FILTRO DRENAJE (0.60 X 0.40 M.) TUBO DRENAJE CORRUGADO DE 4" CON FILTRO. INCLUYE RELLENO PIEDRA FILTRO, GEOTEXTIL NT 3000</v>
          </cell>
          <cell r="C2768" t="str">
            <v>Actividad</v>
          </cell>
          <cell r="D2768" t="str">
            <v>ML</v>
          </cell>
          <cell r="E2768">
            <v>110447</v>
          </cell>
        </row>
        <row r="2769">
          <cell r="A2769" t="str">
            <v>033.102</v>
          </cell>
          <cell r="B2769" t="str">
            <v>SUMINISTRO, TRANSPORTE E INSTALACION FILTRO DRENAJE (0.60 X 0.40 M.) INCLUYE RELLENO PIEDRA FILTRO, GEOTEXTIL NT 3000</v>
          </cell>
          <cell r="C2769" t="str">
            <v>Actividad</v>
          </cell>
          <cell r="D2769" t="str">
            <v>ML</v>
          </cell>
          <cell r="E2769">
            <v>91556</v>
          </cell>
        </row>
        <row r="2770">
          <cell r="A2770" t="str">
            <v>033.103</v>
          </cell>
          <cell r="B2770" t="str">
            <v>SUMINISTRO, TRANSPORTE E INSTALACION GEOTEXTIL NO TEJIDO 2000</v>
          </cell>
          <cell r="C2770" t="str">
            <v>Actividad</v>
          </cell>
          <cell r="D2770" t="str">
            <v>M2</v>
          </cell>
          <cell r="E2770">
            <v>11513</v>
          </cell>
        </row>
        <row r="2771">
          <cell r="A2771" t="str">
            <v>033.104</v>
          </cell>
          <cell r="B2771" t="str">
            <v>SUMINISTRO, TRANSPORTE E INSTALACION RELLENO COMPACTADO CON MATERIAL MEZCLADO DE ARENA Y GRAVILLA (SUCIO DE RIO)</v>
          </cell>
          <cell r="C2771" t="str">
            <v>Actividad</v>
          </cell>
          <cell r="D2771" t="str">
            <v>M3</v>
          </cell>
          <cell r="E2771">
            <v>143851</v>
          </cell>
        </row>
        <row r="2772">
          <cell r="A2772" t="str">
            <v>033.105</v>
          </cell>
          <cell r="B2772" t="str">
            <v>SUMINISTRO, TRANSPORTE E INSTALACION MALLA ELECTROSOLDADA H-084 R-21 F  4 MM C/.15 X 25M  (INCLUYE ALAMBRE NEGRO, COLOCACIÓN Y TRASLAPO).</v>
          </cell>
          <cell r="C2772" t="str">
            <v>Actividad</v>
          </cell>
          <cell r="D2772" t="str">
            <v>M2</v>
          </cell>
          <cell r="E2772">
            <v>10299</v>
          </cell>
        </row>
        <row r="2773">
          <cell r="A2773" t="str">
            <v>033.106</v>
          </cell>
          <cell r="B2773" t="str">
            <v>SUMINISTRO, TRANSPORTE E INSTALACION MALLA ELECTROSOLDADA M-084 Q-2 F  4 MM C/.15M EN AMBOS SENTIDOS (INCLUYE ALAMBRE NEGRO, COLOCACIÓN Y TRASLAPO).</v>
          </cell>
          <cell r="C2773" t="str">
            <v>Actividad</v>
          </cell>
          <cell r="D2773" t="str">
            <v>M2</v>
          </cell>
          <cell r="E2773">
            <v>10649</v>
          </cell>
        </row>
        <row r="2774">
          <cell r="A2774" t="str">
            <v>033.107</v>
          </cell>
          <cell r="B2774" t="str">
            <v>SUMINISTRO, TRANSPORTE E INSTALACION MALLA ELECTROSOLDADA M-106  Q-3F  4.5 MM C/.15M EN AMBOS SENTIDOS (INCLUYE ALAMBRE NEGRO, COLOCACIÓN Y TRASLAPO).</v>
          </cell>
          <cell r="C2774" t="str">
            <v>Actividad</v>
          </cell>
          <cell r="D2774" t="str">
            <v>M2</v>
          </cell>
          <cell r="E2774">
            <v>12690</v>
          </cell>
        </row>
        <row r="2775">
          <cell r="A2775" t="str">
            <v>033.108</v>
          </cell>
          <cell r="B2775" t="str">
            <v>SUMINISTRO, TRANSPORTE E INSTALACION MALLA ELECTROSOLDADA M-131 Q-3.1 F 5.0MM C/.15M EN AMBOS SENTIDOS (INCLUYE ALAMBRE NEGRO, COLOCACIÓN Y TRASLAPO).</v>
          </cell>
          <cell r="C2775" t="str">
            <v>Actividad</v>
          </cell>
          <cell r="D2775" t="str">
            <v>M2</v>
          </cell>
          <cell r="E2775">
            <v>15057</v>
          </cell>
        </row>
        <row r="2776">
          <cell r="A2776" t="str">
            <v>033.109</v>
          </cell>
          <cell r="B2776" t="str">
            <v>SUMINISTRO, TRANSPORTE E INSTALACION MALLA ELECTROSOLDADA M-159 Q-4 F 5.5MM C/.15M EN AMBOS SENTIDOS (INCLUYE ALAMBRE NEGRO, COLOCACIÓN Y TRASLAPO).</v>
          </cell>
          <cell r="C2776" t="str">
            <v>Actividad</v>
          </cell>
          <cell r="D2776" t="str">
            <v>M2</v>
          </cell>
          <cell r="E2776">
            <v>19969</v>
          </cell>
        </row>
        <row r="2777">
          <cell r="A2777" t="str">
            <v>033.110</v>
          </cell>
          <cell r="B2777" t="str">
            <v>SUMINISTRO, TRANSPORTE E INSTALACION MALLA ELECTROSOLDADA M-188 Q-5 F  6 MM C/.15M EN AMBOS SENTIDOS (INCLUYE ALAMBRE NEGRO, COLOCACIÓN Y TRASLAPO).</v>
          </cell>
          <cell r="C2777" t="str">
            <v>Actividad</v>
          </cell>
          <cell r="D2777" t="str">
            <v>M2</v>
          </cell>
          <cell r="E2777">
            <v>23835</v>
          </cell>
        </row>
        <row r="2778">
          <cell r="A2778" t="str">
            <v>033.111</v>
          </cell>
          <cell r="B2778" t="str">
            <v>SUMINISTRO, TRANSPORTE E INSTALACION MALLA ELECTROSOLDADA M-221 Q-6 F 6.5MM C/.15M EN AMBOS SENTIDOS (INCLUYE ALAMBRE NEGRO, COLOCACIÓN Y TRASLAPO).</v>
          </cell>
          <cell r="C2778" t="str">
            <v>Actividad</v>
          </cell>
          <cell r="D2778" t="str">
            <v>M2</v>
          </cell>
          <cell r="E2778">
            <v>27248</v>
          </cell>
        </row>
        <row r="2779">
          <cell r="A2779" t="str">
            <v>033.112</v>
          </cell>
          <cell r="B2779" t="str">
            <v>SUMINISTRO, TRANSPORTE E INSTALACION MALLA ELECTROSOLDADA M-257  F 7,0MM C/.15M EN AMBOS SENTIDOS (INCLUYE ALAMBRE NEGRO, COLOCACIÓN Y TRASLAPO).</v>
          </cell>
          <cell r="C2779" t="str">
            <v>Actividad</v>
          </cell>
          <cell r="D2779" t="str">
            <v>M2</v>
          </cell>
          <cell r="E2779">
            <v>31944</v>
          </cell>
        </row>
        <row r="2780">
          <cell r="A2780" t="str">
            <v>033.113</v>
          </cell>
          <cell r="B2780" t="str">
            <v xml:space="preserve">SUMINISTRO, TRANSPORTE E INSTALACION PAVIMENTO DE FRANJAS EN CONCRETO PREMEZCLADO MR 42 </v>
          </cell>
          <cell r="C2780" t="str">
            <v>Actividad</v>
          </cell>
          <cell r="D2780" t="str">
            <v>M3</v>
          </cell>
          <cell r="E2780">
            <v>1022691</v>
          </cell>
        </row>
        <row r="2781">
          <cell r="A2781" t="str">
            <v>033.114</v>
          </cell>
          <cell r="B2781" t="str">
            <v>SUMINISTRO, TRANSPORTE E INSTALACION PAVIMENTO DE FRANJAS EN CONCRETO PREMEZCLADO 4000 PSI - 28 MPA</v>
          </cell>
          <cell r="C2781" t="str">
            <v>Actividad</v>
          </cell>
          <cell r="D2781" t="str">
            <v>M3</v>
          </cell>
          <cell r="E2781">
            <v>963433</v>
          </cell>
        </row>
        <row r="2782">
          <cell r="A2782" t="str">
            <v>033.115</v>
          </cell>
          <cell r="B2782" t="str">
            <v>SUMINISTRO, TRANSPORTE E INSTALACION PAVIMENTO DE FRANJAS EN CONCRETO PRODUCIDO EN OBRA 4000 PSI - 28 MPA</v>
          </cell>
          <cell r="C2782" t="str">
            <v>Actividad</v>
          </cell>
          <cell r="D2782" t="str">
            <v>M3</v>
          </cell>
          <cell r="E2782">
            <v>929732</v>
          </cell>
        </row>
        <row r="2783">
          <cell r="A2783" t="str">
            <v>033.116</v>
          </cell>
          <cell r="B2783" t="str">
            <v>SUMINISTRO, TRANSPORTE E INSTALACION PAVIMENTO DE FRANJAS EN CONCRETO PRODUCIDO EN OBRA  MR 42</v>
          </cell>
          <cell r="C2783" t="str">
            <v>Actividad</v>
          </cell>
          <cell r="D2783" t="str">
            <v>M3</v>
          </cell>
          <cell r="E2783">
            <v>988182</v>
          </cell>
        </row>
        <row r="2784">
          <cell r="A2784" t="str">
            <v>033.117</v>
          </cell>
          <cell r="B2784" t="str">
            <v>SUMINISTRO, TRANSPORTE E INSTALACION PAVIMENTO EN CONCRETO PREMEZCLADO MR 42</v>
          </cell>
          <cell r="C2784" t="str">
            <v>Actividad</v>
          </cell>
          <cell r="D2784" t="str">
            <v>M3</v>
          </cell>
          <cell r="E2784">
            <v>1049621</v>
          </cell>
        </row>
        <row r="2785">
          <cell r="A2785" t="str">
            <v>033.118</v>
          </cell>
          <cell r="B2785" t="str">
            <v>SUMINISTRO, TRANSPORTE E INSTALACION PAVIMENTO EN CONCRETO PREMEZCLADO MR 42 ACELERADO 7 DIAS</v>
          </cell>
          <cell r="C2785" t="str">
            <v>Actividad</v>
          </cell>
          <cell r="D2785" t="str">
            <v>M3</v>
          </cell>
          <cell r="E2785">
            <v>1205276</v>
          </cell>
        </row>
        <row r="2786">
          <cell r="A2786" t="str">
            <v>033.119</v>
          </cell>
          <cell r="B2786" t="str">
            <v>SUMINISTRO, TRANSPORTE E INSTALACION PAVIMENTO EN CONCRETO PREMEZCLADO MR 42 ACELERADO 3 DIAS</v>
          </cell>
          <cell r="C2786" t="str">
            <v>Actividad</v>
          </cell>
          <cell r="D2786" t="str">
            <v>M3</v>
          </cell>
          <cell r="E2786">
            <v>1284360</v>
          </cell>
        </row>
        <row r="2787">
          <cell r="A2787" t="str">
            <v>033.120</v>
          </cell>
          <cell r="B2787" t="str">
            <v>SUMINISTRO, TRANSPORTE E INSTALACION PAVIMENTO EN CONCRETO PRODUCIDO EN OBRA  MR 42 CON ACELERANTE A 7 DIAS</v>
          </cell>
          <cell r="C2787" t="str">
            <v>Actividad</v>
          </cell>
          <cell r="D2787" t="str">
            <v>M3</v>
          </cell>
          <cell r="E2787">
            <v>1202006</v>
          </cell>
        </row>
        <row r="2788">
          <cell r="A2788" t="str">
            <v>033.121</v>
          </cell>
          <cell r="B2788" t="str">
            <v>SUMINISTRO, TRANSPORTE E INSTALACION PAVIMENTO EN CONCRETO PRODUCIDO EN OBRA  MR 42 CON ACELERANTE A 3 DIAS</v>
          </cell>
          <cell r="C2788" t="str">
            <v>Actividad</v>
          </cell>
          <cell r="D2788" t="str">
            <v>M3</v>
          </cell>
          <cell r="E2788">
            <v>1297281</v>
          </cell>
        </row>
        <row r="2789">
          <cell r="A2789" t="str">
            <v>033.122</v>
          </cell>
          <cell r="B2789" t="str">
            <v>SUMINISTRO, TRANSPORTE E INSTALACION DE RAMPAS Y BADOS PEATONALES CONCRETO PRODUCIDO EN OBRA 3000 PSI ACABADO:  ESCOBIADO</v>
          </cell>
          <cell r="C2789" t="str">
            <v>Actividad</v>
          </cell>
          <cell r="D2789" t="str">
            <v>M3</v>
          </cell>
          <cell r="E2789">
            <v>819613</v>
          </cell>
        </row>
        <row r="2790">
          <cell r="A2790" t="str">
            <v>033.123</v>
          </cell>
          <cell r="B2790" t="str">
            <v>SUMINISTRO, TRANSPORTE E INSTALACION MUROS Y PANTALLAS DE CONTENCION CONCRETO REFORZADO DE 4000 PSI  .</v>
          </cell>
          <cell r="C2790" t="str">
            <v>Actividad</v>
          </cell>
          <cell r="D2790" t="str">
            <v>M3</v>
          </cell>
          <cell r="E2790">
            <v>1345690</v>
          </cell>
        </row>
        <row r="2791">
          <cell r="A2791" t="str">
            <v>033.124</v>
          </cell>
          <cell r="B2791" t="str">
            <v>SUMINISTRO, TRANSPORTE E INSTALACION PANTALLA PASIVA CONCRETO DE 3000 PSI E=0,12M</v>
          </cell>
          <cell r="C2791" t="str">
            <v>Actividad</v>
          </cell>
          <cell r="D2791" t="str">
            <v>M2</v>
          </cell>
          <cell r="E2791">
            <v>143222</v>
          </cell>
        </row>
        <row r="2792">
          <cell r="A2792" t="str">
            <v>033.125</v>
          </cell>
          <cell r="B2792" t="str">
            <v>SUMINISTRO, TRANSPORTE E INSTALACION PANTALLA PASIVA CONCRETO DE 3000 PSI E=0,15M</v>
          </cell>
          <cell r="C2792" t="str">
            <v>Actividad</v>
          </cell>
          <cell r="D2792" t="str">
            <v>M2</v>
          </cell>
          <cell r="E2792">
            <v>160416</v>
          </cell>
        </row>
        <row r="2793">
          <cell r="A2793" t="str">
            <v>033.126</v>
          </cell>
          <cell r="B2793" t="str">
            <v>SUMINISTRO, TRANSPORTE E INSTALACION PERFORACION PARA ANCLAJE EN TIERRA CON EQUIPO MANUAL LONGITUD &lt; DE 10 METROS, TUBERIA 2"-4"</v>
          </cell>
          <cell r="C2793" t="str">
            <v>Actividad</v>
          </cell>
          <cell r="D2793" t="str">
            <v>ML</v>
          </cell>
          <cell r="E2793">
            <v>44741</v>
          </cell>
        </row>
        <row r="2794">
          <cell r="A2794" t="str">
            <v>033.127</v>
          </cell>
          <cell r="B2794" t="str">
            <v>SUMINISTRO, TRANSPORTE E INSTALACION BASE ALCANTARILLA DE CAJON O BOX COULVERT EN CONCRETO PRODUCIDO EN OBRA DE 3000 PSI</v>
          </cell>
          <cell r="C2794" t="str">
            <v>Actividad</v>
          </cell>
          <cell r="D2794" t="str">
            <v>M3</v>
          </cell>
          <cell r="E2794">
            <v>984452</v>
          </cell>
        </row>
        <row r="2795">
          <cell r="A2795" t="str">
            <v>033.128</v>
          </cell>
          <cell r="B2795" t="str">
            <v>SUMINISTRO, TRANSPORTE E INSTALACION BASE ALCANTARILLA DE CAJON O BOX COULVERT EN CONCRETO PREMEZCLADO DE 3000 PSI</v>
          </cell>
          <cell r="C2795" t="str">
            <v>Actividad</v>
          </cell>
          <cell r="D2795" t="str">
            <v>M3</v>
          </cell>
          <cell r="E2795">
            <v>1078953</v>
          </cell>
        </row>
        <row r="2796">
          <cell r="A2796" t="str">
            <v>033.129</v>
          </cell>
          <cell r="B2796" t="str">
            <v>SUMINISTRO, TRANSPORTE E INSTALACION BASE ALCANTARILLA DE CAJON O BOX COULVERT EN CONCRETO PRODUCIDO EN OBRA DE 4000 PSI</v>
          </cell>
          <cell r="C2796" t="str">
            <v>Actividad</v>
          </cell>
          <cell r="D2796" t="str">
            <v>M3</v>
          </cell>
          <cell r="E2796">
            <v>1067920</v>
          </cell>
        </row>
        <row r="2797">
          <cell r="A2797" t="str">
            <v>033.130</v>
          </cell>
          <cell r="B2797" t="str">
            <v>SUMINISTRO, TRANSPORTE E INSTALACION BASE ALCANTARILLA DE CAJON O BOX COULVERT EN CONCRETO PREMEZCLADO DE 4000 PSI</v>
          </cell>
          <cell r="C2797" t="str">
            <v>Actividad</v>
          </cell>
          <cell r="D2797" t="str">
            <v>M3</v>
          </cell>
          <cell r="E2797">
            <v>1148532</v>
          </cell>
        </row>
        <row r="2798">
          <cell r="A2798" t="str">
            <v>033.131</v>
          </cell>
          <cell r="B2798" t="str">
            <v>SUMINISTRO, TRANSPORTE E INSTALACION PAREDES ALCANTARILLA DE CAJON O BOX COULVERT EN CONCRETO PRODUCIDO EN OBRA DE 3000 PSI</v>
          </cell>
          <cell r="C2798" t="str">
            <v>Actividad</v>
          </cell>
          <cell r="D2798" t="str">
            <v>M3</v>
          </cell>
          <cell r="E2798">
            <v>1062944</v>
          </cell>
        </row>
        <row r="2799">
          <cell r="A2799" t="str">
            <v>033.132</v>
          </cell>
          <cell r="B2799" t="str">
            <v>SUMINISTRO, TRANSPORTE E INSTALACION PAREDES ALCANTARILLA DE CAJON O BOX COULVERT EN CONCRETO PREMEZCLADO DE 3000 PSI</v>
          </cell>
          <cell r="C2799" t="str">
            <v>Actividad</v>
          </cell>
          <cell r="D2799" t="str">
            <v>M3</v>
          </cell>
          <cell r="E2799">
            <v>1157427</v>
          </cell>
        </row>
        <row r="2800">
          <cell r="A2800" t="str">
            <v>033.133</v>
          </cell>
          <cell r="B2800" t="str">
            <v>SUMINISTRO, TRANSPORTE E INSTALACION PAREDES ALCANTARILLA DE CAJON O BOX COULVERT EN CONCRETO PRODUCIDO EN OBRA DE 4000 PSI</v>
          </cell>
          <cell r="C2800" t="str">
            <v>Actividad</v>
          </cell>
          <cell r="D2800" t="str">
            <v>M3</v>
          </cell>
          <cell r="E2800">
            <v>1146412</v>
          </cell>
        </row>
        <row r="2801">
          <cell r="A2801" t="str">
            <v>033.134</v>
          </cell>
          <cell r="B2801" t="str">
            <v>SUMINISTRO, TRANSPORTE E INSTALACION PAREDES ALCANTARILLA DE CAJON O BOX COULVERT EN CONCRETO PREMEZCLADO DE 4000 PSI</v>
          </cell>
          <cell r="C2801" t="str">
            <v>Actividad</v>
          </cell>
          <cell r="D2801" t="str">
            <v>M3</v>
          </cell>
          <cell r="E2801">
            <v>1227006</v>
          </cell>
        </row>
        <row r="2802">
          <cell r="A2802" t="str">
            <v>033.135</v>
          </cell>
          <cell r="B2802" t="str">
            <v>SUMINISTRO, TRANSPORTE E INSTALACION LOSA DE TECHO ALCANTARILLA DE CAJON O BOX COULVERT EN CONCRETO PRODUCIDO EN OBRA DE 3000 PSI</v>
          </cell>
          <cell r="C2802" t="str">
            <v>Actividad</v>
          </cell>
          <cell r="D2802" t="str">
            <v>M3</v>
          </cell>
          <cell r="E2802">
            <v>996071</v>
          </cell>
        </row>
        <row r="2803">
          <cell r="A2803" t="str">
            <v>033.136</v>
          </cell>
          <cell r="B2803" t="str">
            <v>SUMINISTRO, TRANSPORTE E INSTALACION LOSA DE TECHO ALCANTARILLA DE CAJON O BOX COULVERT EN CONCRETO PREMEZCLADO DE 3000 PSI</v>
          </cell>
          <cell r="C2803" t="str">
            <v>Actividad</v>
          </cell>
          <cell r="D2803" t="str">
            <v>M3</v>
          </cell>
          <cell r="E2803">
            <v>1090655</v>
          </cell>
        </row>
        <row r="2804">
          <cell r="A2804" t="str">
            <v>033.137</v>
          </cell>
          <cell r="B2804" t="str">
            <v>SUMINISTRO, TRANSPORTE E INSTALACION LOSA DE TECHO ALCANTARILLA DE CAJON O BOX COULVERT EN CONCRETO PRODUCIDO EN OBRA DE 4000 PSI</v>
          </cell>
          <cell r="C2804" t="str">
            <v>Actividad</v>
          </cell>
          <cell r="D2804" t="str">
            <v>M3</v>
          </cell>
          <cell r="E2804">
            <v>1079066</v>
          </cell>
        </row>
        <row r="2805">
          <cell r="A2805" t="str">
            <v>033.138</v>
          </cell>
          <cell r="B2805" t="str">
            <v>SUMINISTRO, TRANSPORTE E INSTALACION LOSA DE TECHO ALCANTARILLA DE CAJON O BOX COULVERT EN CONCRETO PREMEZCLADO DE 4000 PSI</v>
          </cell>
          <cell r="C2805" t="str">
            <v>Actividad</v>
          </cell>
          <cell r="D2805" t="str">
            <v>M3</v>
          </cell>
          <cell r="E2805">
            <v>1160284</v>
          </cell>
        </row>
        <row r="2806">
          <cell r="A2806" t="str">
            <v>033.139</v>
          </cell>
          <cell r="B2806" t="str">
            <v>SUMINISTRO, TRANSPORTE E INSTALACION ZANJA COLECTORA EN CONCRETO DE 3000 PSI PRODUCIDO EN OBRA</v>
          </cell>
          <cell r="C2806" t="str">
            <v>Actividad</v>
          </cell>
          <cell r="D2806" t="str">
            <v>M3</v>
          </cell>
          <cell r="E2806">
            <v>1002512</v>
          </cell>
        </row>
        <row r="2807">
          <cell r="A2807" t="str">
            <v>033.140</v>
          </cell>
          <cell r="B2807" t="str">
            <v>SUMINISTRO, TRANSPORTE E INSTALACION CUNETA PARA VIA PEATONAL CONCRETO DE 3000 PSI PRODUCIDO EN OBRA</v>
          </cell>
          <cell r="C2807" t="str">
            <v>Actividad</v>
          </cell>
          <cell r="D2807" t="str">
            <v>M3</v>
          </cell>
          <cell r="E2807">
            <v>914974</v>
          </cell>
        </row>
        <row r="2808">
          <cell r="A2808" t="str">
            <v>033.141</v>
          </cell>
          <cell r="B2808" t="str">
            <v>SUMINISTRO, TRANSPORTE E INSTALACION PASES EN TUBERIA PVC AGUAS LLUVIAS DE 4" PARA MUROS</v>
          </cell>
          <cell r="C2808" t="str">
            <v>Actividad</v>
          </cell>
          <cell r="D2808" t="str">
            <v>ML</v>
          </cell>
          <cell r="E2808">
            <v>28375</v>
          </cell>
        </row>
        <row r="2809">
          <cell r="A2809" t="str">
            <v>033.142</v>
          </cell>
          <cell r="B2809" t="str">
            <v>SUMINISTRO, TRANSPORTE E INSTALACION PASES EN TUBERIA PVC AGUAS LLUVIAS DE 2" PARA MUROS</v>
          </cell>
          <cell r="C2809" t="str">
            <v>Actividad</v>
          </cell>
          <cell r="D2809" t="str">
            <v>ML</v>
          </cell>
          <cell r="E2809">
            <v>19165</v>
          </cell>
        </row>
        <row r="2810">
          <cell r="A2810" t="str">
            <v>033.143</v>
          </cell>
          <cell r="B2810" t="str">
            <v>SUMINISTRO, TRANSPORTE E INSTALACION TRINCHOS PROVISIONALES EN GUADUA</v>
          </cell>
          <cell r="C2810" t="str">
            <v>Actividad</v>
          </cell>
          <cell r="D2810" t="str">
            <v>ML</v>
          </cell>
          <cell r="E2810">
            <v>26115</v>
          </cell>
        </row>
        <row r="2811">
          <cell r="A2811" t="str">
            <v>033.144</v>
          </cell>
          <cell r="B2811" t="str">
            <v>SUMINISTRO, TRANSPORTE E INSTALACION CABEZAL DE ENTREGA DE AGUAS LLUVIAS EN CONCRETO DE 3000 PSI 200 MM. (8").</v>
          </cell>
          <cell r="C2811" t="str">
            <v>Actividad</v>
          </cell>
          <cell r="D2811" t="str">
            <v>M3</v>
          </cell>
          <cell r="E2811">
            <v>1040431</v>
          </cell>
        </row>
        <row r="2812">
          <cell r="A2812" t="str">
            <v>033.145</v>
          </cell>
          <cell r="B2812" t="str">
            <v>SUMINISTRO, TRANSPORTE E INSTALACION PINTURA INTERNA DE ALTOS SOLIDOS EPOXICA ATOXICA PARA TUBERIAS METALICAS</v>
          </cell>
          <cell r="C2812" t="str">
            <v>Actividad</v>
          </cell>
          <cell r="D2812" t="str">
            <v>M2</v>
          </cell>
          <cell r="E2812">
            <v>181173</v>
          </cell>
        </row>
        <row r="2813">
          <cell r="A2813" t="str">
            <v>033.146</v>
          </cell>
          <cell r="B2813" t="str">
            <v>SUMINISTRO, TRANSPORTE E INSTALACION PINTURA EXTERNA DE ALTOS SOLIDOS EPOXICA PARA TUBERIAS METALICAS</v>
          </cell>
          <cell r="C2813" t="str">
            <v>Actividad</v>
          </cell>
          <cell r="D2813" t="str">
            <v>M2</v>
          </cell>
          <cell r="E2813">
            <v>121558</v>
          </cell>
        </row>
        <row r="2814">
          <cell r="A2814" t="str">
            <v>033.147</v>
          </cell>
          <cell r="B2814" t="str">
            <v>SUMINISTRO, TRANSPORTE E INSTALACION  RELLENO FLUIDO MORTERO 1:5</v>
          </cell>
          <cell r="C2814" t="str">
            <v>Actividad</v>
          </cell>
          <cell r="D2814" t="str">
            <v>M3</v>
          </cell>
          <cell r="E2814">
            <v>555347</v>
          </cell>
        </row>
        <row r="2815">
          <cell r="A2815" t="str">
            <v>033.148</v>
          </cell>
          <cell r="B2815" t="str">
            <v>SUMINISTRO, TRANSPORTE E INSTALACION IMPRIMANTE Y PUENTE DE ADHERENCIA NORMAL</v>
          </cell>
          <cell r="C2815" t="str">
            <v>Actividad</v>
          </cell>
          <cell r="D2815" t="str">
            <v>KG</v>
          </cell>
          <cell r="E2815">
            <v>187011</v>
          </cell>
        </row>
        <row r="2816">
          <cell r="A2816" t="str">
            <v>033.150</v>
          </cell>
          <cell r="B2816" t="str">
            <v>SUMINISTRO, TRANSPORTE E INSTALACIÓN DE ACELERANTE DE FRAGUADO Y RESISTENCIA PARA CONCRETO</v>
          </cell>
          <cell r="C2816" t="str">
            <v>Actividad</v>
          </cell>
          <cell r="D2816" t="str">
            <v>KG</v>
          </cell>
          <cell r="E2816">
            <v>25970</v>
          </cell>
        </row>
        <row r="2817">
          <cell r="A2817" t="str">
            <v>033.152</v>
          </cell>
          <cell r="B2817" t="str">
            <v>SUMINISTRO, TRANSPORTE E INSTALACION HASTA EL SITIO DE UBICACIÓN DE ESTRUCTURA MÉTALICA. CALIBRE SEGÚN DISEÑO (INCLUYE VIGAS, CERCHAS, CUNAS, ABRAZADERAS, NEOPRENO, PLATINA DE SUJECIÓN Y DE GUIA, PERNOS, ANTICORROSIVO Y ESMALTE)</v>
          </cell>
          <cell r="C2817" t="str">
            <v>Actividad</v>
          </cell>
          <cell r="D2817" t="str">
            <v>KG</v>
          </cell>
          <cell r="E2817">
            <v>27255</v>
          </cell>
        </row>
        <row r="2818">
          <cell r="A2818" t="str">
            <v>033.153</v>
          </cell>
          <cell r="B2818" t="str">
            <v>SUMINISTRO, TRANSPORTE E INSTALACION PELDAÑOS PARA CAMARA EN ACERO DE 3/4", DESARROLLO 75CM. INCLUYE PERFORACION CON BROCA 7/8"Y EPOXICO SIKADUR 42 ANCLAJE</v>
          </cell>
          <cell r="C2818" t="str">
            <v>Actividad</v>
          </cell>
          <cell r="D2818" t="str">
            <v>UND</v>
          </cell>
          <cell r="E2818">
            <v>99880</v>
          </cell>
        </row>
        <row r="2819">
          <cell r="A2819" t="str">
            <v>033.154</v>
          </cell>
          <cell r="B2819" t="str">
            <v>SUMINISTRO DE EEPP PARA TAREAS DE ALTO RIESGO: TRABAJO SEGURO EN ALTURAS, INCLUYE ARNÉS DE 6 ARGOLLAS (ESPACIO CONFINADO), LÍNEA DE VIDA EN POLIAMIDA, ARRESTADOR DE CAÍDA, ESLINGA EN Y, 3 MOSQUETONES CON CIERRE AUTOMÁTICO DE TRES PASOS</v>
          </cell>
          <cell r="C2819" t="str">
            <v>Actividad</v>
          </cell>
          <cell r="D2819" t="str">
            <v>UND</v>
          </cell>
          <cell r="E2819">
            <v>5202</v>
          </cell>
        </row>
        <row r="2820">
          <cell r="A2820" t="str">
            <v>033.155</v>
          </cell>
          <cell r="B2820" t="str">
            <v>SUMINISTRO, TRANSPORTE E INSTALACION VIGA AEREA EN CONCRETO 3000 PSI  .</v>
          </cell>
          <cell r="C2820" t="str">
            <v>Actividad</v>
          </cell>
          <cell r="D2820" t="str">
            <v>M3</v>
          </cell>
          <cell r="E2820">
            <v>1348566</v>
          </cell>
        </row>
        <row r="2821">
          <cell r="A2821" t="str">
            <v>033.156</v>
          </cell>
          <cell r="B2821" t="str">
            <v>SUMINISTRO, TRANSPORTE E INSTALACIÓN DE MATERIAL GRANULAR PARA SUBDRENES Y DRENAJES</v>
          </cell>
          <cell r="C2821" t="str">
            <v>Actividad</v>
          </cell>
          <cell r="D2821" t="str">
            <v>M3</v>
          </cell>
          <cell r="E2821">
            <v>112321</v>
          </cell>
        </row>
        <row r="2822">
          <cell r="A2822" t="str">
            <v>033.157</v>
          </cell>
          <cell r="B2822" t="str">
            <v>SUMINISTRO, TRANSPORTE E INSTALACIÓN DE TUBERÍA PVC TIPO PAVCO DE 100 MM PARA SUBDRENES Y DRENAJES</v>
          </cell>
          <cell r="C2822" t="str">
            <v>Actividad</v>
          </cell>
          <cell r="D2822" t="str">
            <v>M</v>
          </cell>
          <cell r="E2822">
            <v>28285</v>
          </cell>
        </row>
        <row r="2823">
          <cell r="A2823" t="str">
            <v>033.159</v>
          </cell>
          <cell r="B2823" t="str">
            <v>SUMINISTRO, TRANSPORTE E INSTALACION DE DIVISIONES SANITARIAS EN ACERO INOXIDABLE CAL. 20 SATINADAS, LAMINA CONFORMADO EN PANELES TIPO SANDWICH, COMPUESTA DE 3 PIEZAS BASICAS: PUERTA, PARAL Y TABIQUE (INCLUYE PIEZAS PARA EL EMSANBLE ENTRE SI Y ACCESOSRIOS PARA EL CORRECTO MONTAJE)</v>
          </cell>
          <cell r="C2823" t="str">
            <v>Actividad</v>
          </cell>
          <cell r="D2823" t="str">
            <v>M2</v>
          </cell>
          <cell r="E2823">
            <v>964669</v>
          </cell>
        </row>
        <row r="2824">
          <cell r="A2824" t="str">
            <v>033.160</v>
          </cell>
          <cell r="B2824" t="str">
            <v>SUMINISTRO, TRANSPORTE E INSTALACION REJILLA 30X30 CM VENTILACION EN CIELO RASO</v>
          </cell>
          <cell r="C2824" t="str">
            <v>Actividad</v>
          </cell>
          <cell r="D2824" t="str">
            <v>UND</v>
          </cell>
          <cell r="E2824">
            <v>71909</v>
          </cell>
        </row>
        <row r="2825">
          <cell r="A2825" t="str">
            <v>033.161</v>
          </cell>
          <cell r="B2825" t="str">
            <v>DEMOLICIÓN MANUAL DE ELEMENTOS EN CONCRETO</v>
          </cell>
          <cell r="C2825" t="str">
            <v>Actividad</v>
          </cell>
          <cell r="D2825" t="str">
            <v>M3</v>
          </cell>
          <cell r="E2825">
            <v>231776</v>
          </cell>
        </row>
        <row r="2826">
          <cell r="A2826" t="str">
            <v>033.162</v>
          </cell>
          <cell r="B2826" t="str">
            <v>SUMINISTRO, TRANSPORTE E INSTALACION PUERTA DUCHA ACRILICO (INCLUYE MARCO EN ALUMINIO ANODIZADO, PASADOR Y TOALLERO) A TODO COSTO INCLUYE TODOS LOS ACCESORIOS PARA SU CORRECTO MONTAJE</v>
          </cell>
          <cell r="C2826" t="str">
            <v>Actividad</v>
          </cell>
          <cell r="D2826" t="str">
            <v>M2</v>
          </cell>
          <cell r="E2826">
            <v>201440</v>
          </cell>
        </row>
        <row r="2827">
          <cell r="A2827" t="str">
            <v>034</v>
          </cell>
          <cell r="B2827" t="str">
            <v>MOBILIARIO (PARQUES Y ESPACIO PUBLICO)</v>
          </cell>
          <cell r="C2827" t="str">
            <v>Capitulo</v>
          </cell>
          <cell r="E2827" t="str">
            <v>--</v>
          </cell>
        </row>
        <row r="2828">
          <cell r="A2828" t="str">
            <v>034.001</v>
          </cell>
          <cell r="B2828" t="str">
            <v>SUMINISTRO, TRANSPORTE E INSTALACION DE PISO EN CAUCHO GRANULADO, ESPESOR TOTAL DE 1,30MM: BASE ELASTICA SBR NEGRA DE 120 MM Y CAPA DE USO EN EPDM DE 10MM. INCLUYE TODOS LOS ELEMENTOS NECESARIOS PARA SU CORRECTA INSTALACIÓN Y FUNCIONAMIENTO.</v>
          </cell>
          <cell r="C2828" t="str">
            <v>Actividad</v>
          </cell>
          <cell r="D2828" t="str">
            <v>m2</v>
          </cell>
          <cell r="E2828">
            <v>825878</v>
          </cell>
        </row>
        <row r="2829">
          <cell r="A2829" t="str">
            <v>034.002</v>
          </cell>
          <cell r="B2829" t="str">
            <v>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v>
          </cell>
          <cell r="C2829" t="str">
            <v>Actividad</v>
          </cell>
          <cell r="D2829" t="str">
            <v>und</v>
          </cell>
          <cell r="E2829">
            <v>189265308</v>
          </cell>
        </row>
        <row r="2830">
          <cell r="A2830" t="str">
            <v>034.003</v>
          </cell>
          <cell r="B2830" t="str">
            <v>SUMINISTRO, TRANSPORTE E INSTALACIÓN JUEGO INFANTIL TIPO DOMO JUNIOR, IGUAL O SIMILAR A: MARCA ESTRUCTURAS INFANTILES, REFERENCIA M 50154 C. DIMENSIONES DEL JUEGO LA: 2M, A: 29M H: 19M (MU 19). INCLUYE DADOS DE ANCLAJE, PERNOS Y DEMÁS ELEMENTOS PARA SU CORRECTA INSTALACION Y FUNCIONAMIENTO.</v>
          </cell>
          <cell r="C2830" t="str">
            <v>Actividad</v>
          </cell>
          <cell r="D2830" t="str">
            <v>und</v>
          </cell>
          <cell r="E2830">
            <v>12017408</v>
          </cell>
        </row>
        <row r="2831">
          <cell r="A2831" t="str">
            <v>034.004</v>
          </cell>
          <cell r="B2831" t="str">
            <v>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v>
          </cell>
          <cell r="C2831" t="str">
            <v>Actividad</v>
          </cell>
          <cell r="D2831" t="str">
            <v>und</v>
          </cell>
          <cell r="E2831">
            <v>87729685</v>
          </cell>
        </row>
        <row r="2832">
          <cell r="A2832" t="str">
            <v>034.005</v>
          </cell>
          <cell r="B2832" t="str">
            <v>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v>
          </cell>
          <cell r="C2832" t="str">
            <v>Actividad</v>
          </cell>
          <cell r="D2832" t="str">
            <v>und</v>
          </cell>
          <cell r="E2832">
            <v>8823408</v>
          </cell>
        </row>
        <row r="2833">
          <cell r="A2833" t="str">
            <v>034.006</v>
          </cell>
          <cell r="B2833" t="str">
            <v>SUMINISTRO, TRANSPORTE E INSTALACIÓN CIRCUITO DE CALISTENIA, IGUAL O SIMILAR A: MARCA PARQUES INFANTILES HOLDING KIDS (MU 22). INCLUYE DADOS DE ANCLAJE, PERNOS Y DEMÁS ELEMENTOS PARA SU CORRECTA INSTALACION Y FUNCIONAMIENTO.</v>
          </cell>
          <cell r="C2833" t="str">
            <v>Actividad</v>
          </cell>
          <cell r="D2833" t="str">
            <v>und</v>
          </cell>
          <cell r="E2833">
            <v>10113630</v>
          </cell>
        </row>
        <row r="2834">
          <cell r="A2834" t="str">
            <v>034.007</v>
          </cell>
          <cell r="B2834" t="str">
            <v>SUMINISTRO, TRANSPORTE E INSTALACIÓN DE MAQUINA PARA GIMNASIO BIOSALUDABLE, IGUAL O SIMILAR A: MARCA PARQUES INFANTILES HOLDING KIDS REFERENCIA PONY (MU 23). INCLUYE DADOS DE ANCLAJE, PERNOS Y DEMÁS ELEMENTOS PARA SU CORRECTA INSTALACION Y FUNCIONAMIENTO.</v>
          </cell>
          <cell r="C2834" t="str">
            <v>Actividad</v>
          </cell>
          <cell r="D2834" t="str">
            <v>und</v>
          </cell>
          <cell r="E2834">
            <v>2459874</v>
          </cell>
        </row>
        <row r="2835">
          <cell r="A2835" t="str">
            <v>034.008</v>
          </cell>
          <cell r="B2835" t="str">
            <v>SUMINISTRO, TRANSPORTE E INSTALACIÓN DE MAQUINA PARA GIMNASIO BIOSALUDABLE, IGUAL O SIMILAR A: MARCA PARQUES INFANTILES HOLDING KIDS REFERENCIA TWISTER (MU 24). INCLUYE DADOS DE ANCLAJE, PERNOS Y DEMÁS ELEMENTOS PARA SU CORRECTA INSTALACION Y FUNCIONAMIENTO.</v>
          </cell>
          <cell r="C2835" t="str">
            <v>Actividad</v>
          </cell>
          <cell r="D2835" t="str">
            <v>und</v>
          </cell>
          <cell r="E2835">
            <v>2459874</v>
          </cell>
        </row>
        <row r="2836">
          <cell r="A2836" t="str">
            <v>034.009</v>
          </cell>
          <cell r="B2836" t="str">
            <v>SUMINISTRO, TRANSPORTE E INSTALACIÓN DE MAQUINA PARA GIMNASIO BIOSALUDABLE, IGUAL O SIMILAR A: MARCA PARQUES INFANTILES HOLDING KIDS REFERENCIA SURF/PENDULO (MU 25). INCLUYE DADOS DE ANCLAJE, PERNOS Y DEMÁS ELEMENTOS PARA SU CORRECTA INSTALACION Y FUNCIONAMIENTO.</v>
          </cell>
          <cell r="C2836" t="str">
            <v>Actividad</v>
          </cell>
          <cell r="D2836" t="str">
            <v>und</v>
          </cell>
          <cell r="E2836">
            <v>2459874</v>
          </cell>
        </row>
        <row r="2837">
          <cell r="A2837" t="str">
            <v>034.010</v>
          </cell>
          <cell r="B2837" t="str">
            <v>SUMINISTRO, TRANSPORTE E INSTALACIÓN DE MAQUINA PARA GIMNASIO BIOSALUDABLE, IGUAL O SIMILAR A: MARCA PARQUES INFANTILES HOLDING KIDS REFERENCIA CAMINADOR AEREO (MU 26). INCLUYE DADOS DE ANCLAJE, PERNOS Y DEMÁS ELEMENTOS PARA SU CORRECTA INSTALACION Y FUNCIONAMIENTO.</v>
          </cell>
          <cell r="C2837" t="str">
            <v>Actividad</v>
          </cell>
          <cell r="D2837" t="str">
            <v>und</v>
          </cell>
          <cell r="E2837">
            <v>2459874</v>
          </cell>
        </row>
        <row r="2838">
          <cell r="A2838" t="str">
            <v>034.011</v>
          </cell>
          <cell r="B2838" t="str">
            <v>SUMINISTRO, TRANSPORTE E INSTALACIÓN DE MAQUINA PARA GIMNASIO BIOSALUDABLE, IGUAL O SIMILAR A: MARCA PARQUES INFANTILES HOLDING KIDS REFERENCIA BARRAS (MU 27). INCLUYE DADOS DE ANCLAJE, PERNOS Y DEMÁS ELEMENTOS PARA SU CORRECTA INSTALACION Y FUNCIONAMIENTO.</v>
          </cell>
          <cell r="C2838" t="str">
            <v>Actividad</v>
          </cell>
          <cell r="D2838" t="str">
            <v>und</v>
          </cell>
          <cell r="E2838">
            <v>2459874</v>
          </cell>
        </row>
        <row r="2839">
          <cell r="A2839" t="str">
            <v>034.012</v>
          </cell>
          <cell r="B2839" t="str">
            <v>SUMINISTRO, TRANSPORTE E INSTALACIÓN DE MAQUINA PARA GIMNASIO BIOSALUDABLE, IGUAL O SIMILAR A: MARCA PARQUES INFANTILES HOLDING KIDS REFERENCIA VOLANTE (MU 28). INCLUYE DADOS DE ANCLAJE, PERNOS Y DEMÁS ELEMENTOS PARA SU CORRECTA INSTALACION Y FUNCIONAMIENTO.</v>
          </cell>
          <cell r="C2839" t="str">
            <v>Actividad</v>
          </cell>
          <cell r="D2839" t="str">
            <v>und</v>
          </cell>
          <cell r="E2839">
            <v>2459874</v>
          </cell>
        </row>
        <row r="2840">
          <cell r="A2840" t="str">
            <v>034.013</v>
          </cell>
          <cell r="B2840" t="str">
            <v>SUMINISTRO, TRANSPORTE E INSTALACIÓN JUEGO INFANTIL TIPO PLAYGROUND 001B, IGUAL O SIMILAR A: MARCA ESTRUCTURAS INFANTILES, REFERENCIA PG 001B. DIMENSIONES DEL JUEGO LA: 7M, A: 5M H: 6M (MU 29). INCLUYE DADOS DE ANCLAJE, PERNOS Y DEMÁS ELEMENTOS PARA SU CORRECTA INSTALACION Y FUNCIONAMIENTO.</v>
          </cell>
          <cell r="C2840" t="str">
            <v>Actividad</v>
          </cell>
          <cell r="D2840" t="str">
            <v>und</v>
          </cell>
          <cell r="E2840">
            <v>153763408</v>
          </cell>
        </row>
        <row r="2841">
          <cell r="A2841" t="str">
            <v>034.014</v>
          </cell>
          <cell r="B2841" t="str">
            <v>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v>
          </cell>
          <cell r="C2841" t="str">
            <v>Actividad</v>
          </cell>
          <cell r="D2841" t="str">
            <v>und</v>
          </cell>
          <cell r="E2841">
            <v>60482308</v>
          </cell>
        </row>
        <row r="2842">
          <cell r="A2842" t="str">
            <v>034.015</v>
          </cell>
          <cell r="B2842" t="str">
            <v>SUMINISTRO, TRANSPORTE E INSTALACIÓN PARQUE INFANTIL, IGUAL O SIMILAR A: MARCA ESTRUCTURAS INFANTILES, REFERENCIA PI 021 P. DIMENSIONES DEL JUEGO LA: 9,30M, A: 6,4M H: 4,3M (MU 31). INCLUYE DADOS DE ANCLAJE, PERNOS Y DEMÁS ELEMENTOS PARA SU CORRECTA INSTALACION Y FUNCIONAMIENTO.</v>
          </cell>
          <cell r="C2842" t="str">
            <v>Actividad</v>
          </cell>
          <cell r="D2842" t="str">
            <v>und</v>
          </cell>
          <cell r="E2842">
            <v>60113408</v>
          </cell>
        </row>
        <row r="2843">
          <cell r="A2843" t="str">
            <v>034.016</v>
          </cell>
          <cell r="B2843" t="str">
            <v>SUMINISTRO, TRANSPORTE E INSTALACIÓN BANCA MODULAR CORRIDA CON ESPALDAR, EN CONCRETO PULIDO, IGUAL O SIMILAR A: TIPO KÖNKRETUS REFERENCIA: BANCA OLAND CON ESPALDAR. A:1,8 M X H:0,79 M X P:0,57 M. (369 KG/UN) (MU 03). INCLUYE TODOS LOS ELEMENTOS PARA SU CORRECTA INSTALACION Y FUNCIONAMIENTO.</v>
          </cell>
          <cell r="C2843" t="str">
            <v>Actividad</v>
          </cell>
          <cell r="D2843" t="str">
            <v>und</v>
          </cell>
          <cell r="E2843">
            <v>2188023</v>
          </cell>
        </row>
        <row r="2844">
          <cell r="A2844" t="str">
            <v>034.017</v>
          </cell>
          <cell r="B2844" t="str">
            <v>SUMINISTRO, TRANSPORTE E INSTALACIÓN BICIPARQUEADEROS, EN CONCRETO PULIDO, IGUAL O SIMILAR A: TIPO KÖNKRETUS REFERENCIA: BICIPARQUEADERO MC 60. A:0,13 M X H:0,80 M X P:0,69 M. (41 KG/UN) (MU 10). INCLUYE DADOS DE CONCRETO, ACERO Y DEMÁS ELEMENTOS PARA SU CORRECTA INSTALACION Y FUNCIONAMIENTO.</v>
          </cell>
          <cell r="C2844" t="str">
            <v>Actividad</v>
          </cell>
          <cell r="D2844" t="str">
            <v>und</v>
          </cell>
          <cell r="E2844">
            <v>729959</v>
          </cell>
        </row>
        <row r="2845">
          <cell r="A2845" t="str">
            <v>034.018</v>
          </cell>
          <cell r="B2845" t="str">
            <v>SUMINISTRO, TRANSPORTE E INSTALACIÓN DE TOTEM, EN CONCRETO PULIDO, IGUAL O SIMILAR A: TIPO CALIZO REFERENCIA: MOBILE A LA MEDIDA. A:2,40 M X H:0,50 M X P:0,50 M. (745KG/UN) (MU 14). INCLUYE DADOS DE ANCLAJE, ACERO, PERNOS Y DEMÁS ELEMENTOS PARA SU CORRECTA INSTALACION Y FUNCIONAMIENTO.</v>
          </cell>
          <cell r="C2845" t="str">
            <v>Actividad</v>
          </cell>
          <cell r="D2845" t="str">
            <v>und</v>
          </cell>
          <cell r="E2845">
            <v>7664096</v>
          </cell>
        </row>
        <row r="2846">
          <cell r="A2846" t="str">
            <v>034.019</v>
          </cell>
          <cell r="B2846" t="str">
            <v>SUMINISTRO, TRANSPORTE E INSTALACIÓN BANCA MODULAR EN CONCRETO PULIDO, IGUAL O SIMILAR A: TIPO KÖNKRETUS REFERENCIA: BANCA SAMLE. A:1,82 M X H:0,43 M X P:0,78 M. (251 KG/UN) (MU 04)</v>
          </cell>
          <cell r="C2846" t="str">
            <v>Actividad</v>
          </cell>
          <cell r="D2846" t="str">
            <v xml:space="preserve">UND </v>
          </cell>
          <cell r="E2846">
            <v>2158023</v>
          </cell>
        </row>
        <row r="2847">
          <cell r="A2847" t="str">
            <v>034.020</v>
          </cell>
          <cell r="B2847" t="str">
            <v>SUMINISTRO, TRANSPORTE E INSTALACIÓN BANCA MODULAR EN CONCRETO PULIDO CON ESPALDAR, IGUAL O SIMILAR A: TIPO KÖNKRETUS REFERENCIA: BANCA SAMLE CON ESPALDAR. A:0,81 M X H:0,64 M X P:0,78 M. (251 KG/UN) (MU 05). INCLUYE TODOS LOS ELEMENTOS PARA SU CORRECTA INSTALACION Y FUNCIONAMIENTO.</v>
          </cell>
          <cell r="C2847" t="str">
            <v>Actividad</v>
          </cell>
          <cell r="D2847" t="str">
            <v xml:space="preserve">UND </v>
          </cell>
          <cell r="E2847">
            <v>2245933</v>
          </cell>
        </row>
        <row r="2848">
          <cell r="A2848" t="str">
            <v>034.021</v>
          </cell>
          <cell r="B2848" t="str">
            <v>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v>
          </cell>
          <cell r="C2848" t="str">
            <v>Actividad</v>
          </cell>
          <cell r="D2848" t="str">
            <v>UND</v>
          </cell>
          <cell r="E2848">
            <v>3209994</v>
          </cell>
        </row>
        <row r="2849">
          <cell r="A2849" t="str">
            <v>034.022</v>
          </cell>
          <cell r="B2849" t="str">
            <v>SUMINISTRO, TRANSPORTE E INSTALACIÓN JARDINERA EN CONCRETO PULIDO, IGUAL O SIMILAR A: TIPO KÖNKRETUS REFERENCIA: JARDINERA SAMLE. A:0,81 M X H:0,44 M X P:0,78 M. (133 KG/UN) (MU 09). INCLUYE TODOS LOS ELEMENTOS PARA SU CORRECTA INSTALACION Y FUNCIONAMIENTO.</v>
          </cell>
          <cell r="C2849" t="str">
            <v>Actividad</v>
          </cell>
          <cell r="D2849" t="str">
            <v xml:space="preserve">UND </v>
          </cell>
          <cell r="E2849">
            <v>1299173</v>
          </cell>
        </row>
        <row r="2850">
          <cell r="A2850" t="str">
            <v>034.023</v>
          </cell>
          <cell r="B2850" t="str">
            <v>SUMINISTRO, TRANSPORTE E INSTALACIÓN DE JUEGO PARA MASCOTAS TIPO TORRE DE ESCALADA, IGUAL O SIMILAR A: MARCA ESTRUCTURAS INFANTILES, REFERENCIA KDP 07. DIMENSIONES DEL JUEGO LA: 6,6M, A: 1,05M H: 2,3M (MU 17). INCLUYE TODOS LOS ELEMENTOS PARA SU CORRECTA INSTALACIÓN Y FUNCIONAMIENTO.</v>
          </cell>
          <cell r="C2850" t="str">
            <v>Actividad</v>
          </cell>
          <cell r="D2850" t="str">
            <v xml:space="preserve">UND </v>
          </cell>
          <cell r="E2850">
            <v>10529824</v>
          </cell>
        </row>
        <row r="2851">
          <cell r="A2851" t="str">
            <v>034.024</v>
          </cell>
          <cell r="B2851" t="str">
            <v>SUMINISTRO, TRANSPORTE E INSTALACIÓN DE PAPELERA, EN CONCRETO PULIDO, IGUAL O SIMILAR A: MARCA KÖNKRETUS - REFERENCIA: PAPELERA FLIM. A:0,52 M X H:0,93 M X P:0,76 M. (220 KG/UN) (MU 11)</v>
          </cell>
          <cell r="C2851" t="str">
            <v>Actividad</v>
          </cell>
          <cell r="D2851" t="str">
            <v xml:space="preserve">UND </v>
          </cell>
          <cell r="E2851">
            <v>2629023</v>
          </cell>
        </row>
        <row r="2852">
          <cell r="A2852" t="str">
            <v>034.025</v>
          </cell>
          <cell r="B2852" t="str">
            <v>SUMINSTRO, TRANSPORTE E INSTALACIÓN DE BALANCIN CABALLO RESORTE REF KDM70 DE ESTRUCTURAS INFANTILES O SIMILAR, INCLUYE TODOS LOS ELEMENTOS PARA SU CORRECTA INSTALACIÓN Y FUNCIONAMIENTO.</v>
          </cell>
          <cell r="C2852" t="str">
            <v>Actividad</v>
          </cell>
          <cell r="D2852" t="str">
            <v xml:space="preserve">UND </v>
          </cell>
          <cell r="E2852">
            <v>3146724</v>
          </cell>
        </row>
        <row r="2853">
          <cell r="A2853" t="str">
            <v>034.026</v>
          </cell>
          <cell r="B2853" t="str">
            <v>SUMINISTRO, TRANSPORTE E INSTALACIÓN DE PARQUE INFANTIL REF KDS 07 DE ESTRUCTURAS INFANTILES O SIMILAR O SIMILAR. INCLUYE TODOS LOS ELEMENTOS PARA SU CORRECTA INSTALACIÓN Y FUNCIONAMIENTO.</v>
          </cell>
          <cell r="C2853" t="str">
            <v>Actividad</v>
          </cell>
          <cell r="D2853" t="str">
            <v xml:space="preserve">UND </v>
          </cell>
          <cell r="E2853">
            <v>12402724</v>
          </cell>
        </row>
        <row r="2854">
          <cell r="A2854" t="str">
            <v>034.027</v>
          </cell>
          <cell r="B2854" t="str">
            <v>SUMINISTRO, TRANSPORTE E INSTALACIÓN DE PARQUE INFANTIL REF PI00 2P DE ESTRUCTURAS INFANTILES O SIMILAR O SIMILAR. INCLUYE TODOS LOS ELEMENTOS PARA SU CORRECTA INSTALACIÓN Y FUNCIONAMIENTO.</v>
          </cell>
          <cell r="C2854" t="str">
            <v>Actividad</v>
          </cell>
          <cell r="D2854" t="str">
            <v xml:space="preserve">UND </v>
          </cell>
          <cell r="E2854">
            <v>28692724</v>
          </cell>
        </row>
        <row r="2855">
          <cell r="A2855" t="str">
            <v>034.028</v>
          </cell>
          <cell r="B2855" t="str">
            <v>SUMINISTRO, TRANSPORTE E INSTALACIÓN DE PISTA DE AGILITY PARA MASCOTAS REF IDEANDO O SIMILAR. INCLUYE TODOS LOS ELEMENTOS PARA SU CORRECTA INSTALACIÓN Y FUNCIONAMIENTO.</v>
          </cell>
          <cell r="C2855" t="str">
            <v>Actividad</v>
          </cell>
          <cell r="D2855" t="str">
            <v xml:space="preserve">UND </v>
          </cell>
          <cell r="E2855">
            <v>3892224</v>
          </cell>
        </row>
        <row r="2856">
          <cell r="A2856" t="str">
            <v>034.029</v>
          </cell>
          <cell r="B2856" t="str">
            <v>SUMINISTRO, TRANSPORTE E INSTALACIÓN DE TUNEL RECTO REF PET PARK DE ESTRUCTURAS INFANTILES O SIMILAR. INCLUYE TODOS LOS ELEMENTOS PARA SU CORRECTA INSTALACIÓN Y FUNCIONAMIENTO.</v>
          </cell>
          <cell r="C2856" t="str">
            <v>Actividad</v>
          </cell>
          <cell r="D2856" t="str">
            <v xml:space="preserve">UND </v>
          </cell>
          <cell r="E2856">
            <v>6033824</v>
          </cell>
        </row>
        <row r="2857">
          <cell r="A2857" t="str">
            <v>034.030</v>
          </cell>
          <cell r="B2857" t="str">
            <v>SUMINISTRO, TRANSPORTE E INSTALACIÓN DE TOPE MARIPOSA CON ASPERSOR DE AGUA REF M-A001 DE ESTRUCTURAS INFANTILES O SIMILAR. INCLUYE TODOS LOS ELEMENTOS PARA SU CORRECTA INSTALACIÓN Y FUNCIONAMIENTO.</v>
          </cell>
          <cell r="C2857" t="str">
            <v>Actividad</v>
          </cell>
          <cell r="D2857" t="str">
            <v xml:space="preserve">UND </v>
          </cell>
          <cell r="E2857">
            <v>4605824</v>
          </cell>
        </row>
        <row r="2858">
          <cell r="A2858" t="str">
            <v>034.031</v>
          </cell>
          <cell r="B2858" t="str">
            <v>SUMINISTRO, TRANSPORTE E INSTALACIÓN DE CIRCUITO DE SALTOS X6 REF KDP 03-6 DE ESTRUCTURAS INFANTILES O SIMILAR. INCLUYE TODOS LOS ELEMENTOS PARA SU CORRECTA INSTALACIÓN Y FUNCIONAMIENTO.</v>
          </cell>
          <cell r="C2858" t="str">
            <v>Actividad</v>
          </cell>
          <cell r="D2858" t="str">
            <v xml:space="preserve">UND </v>
          </cell>
          <cell r="E2858">
            <v>6646824</v>
          </cell>
        </row>
        <row r="2859">
          <cell r="A2859" t="str">
            <v>034.032</v>
          </cell>
          <cell r="B2859" t="str">
            <v>SUMINISTRO, TRANSPORTE E INSTALACIÓN DE SOTERRADO DE CARGA TRASERA 3 BUZONES REF CONTENUR O SIMILAR. INCLUYE TODOS LOS ELEMENTOS PARA SU CORRECTA INSTALACIÓN Y FUNCIONAMIENTO.</v>
          </cell>
          <cell r="C2859" t="str">
            <v>Actividad</v>
          </cell>
          <cell r="D2859" t="str">
            <v xml:space="preserve">UND </v>
          </cell>
          <cell r="E2859">
            <v>274083900</v>
          </cell>
        </row>
        <row r="2860">
          <cell r="A2860" t="str">
            <v>034.033</v>
          </cell>
          <cell r="B2860" t="str">
            <v>SUMINISTRO, TRANSPORTE E INSTALACIÓN DE TOTEM, EN CONCRETO PULIDO, IGUAL O SIMILAR A: TIPO CALIZO REFERENCIA: MOBILE A LA MEDIDA. A:2.5 M X H:0,50 M X P1.00 M. (575KG). INCLUYE DADOS DE ANCLAJE, ACERO, PERNOS Y DEMÁS ELEMENTOS PARA SU CORRECTA INSTALACION Y FUNCIONAMIENTO.</v>
          </cell>
          <cell r="C2860" t="str">
            <v>Actividad</v>
          </cell>
          <cell r="D2860" t="str">
            <v>und</v>
          </cell>
          <cell r="E2860">
            <v>7073211</v>
          </cell>
        </row>
        <row r="2861">
          <cell r="A2861" t="str">
            <v>034.034</v>
          </cell>
          <cell r="B2861" t="str">
            <v>SUMINISTRO, TRANSPORTE E INSTALACIÓN DE EQUIPO PARA GIMNASIO AL AIRE (ESQUI O BICICLETA O ELIPTICA O EXTENSOR O BANCO ABDOMINAL DOBLE O BANCA ABDOMINAL INCLINADO O VAIVEN. REF. XTENSOR O SIMILAR) - INCLUYE TODOS LOS ELEMENTOS PARA ANCLAJE Y SU CORRECTA INSTALACIÓN Y FUNCIONAMIENTO)</v>
          </cell>
          <cell r="C2861" t="str">
            <v>Actividad</v>
          </cell>
          <cell r="D2861" t="str">
            <v>und</v>
          </cell>
          <cell r="E2861">
            <v>3151308</v>
          </cell>
        </row>
        <row r="2862">
          <cell r="A2862" t="str">
            <v>034.035</v>
          </cell>
          <cell r="B2862" t="str">
            <v>SUMINISTRO, TRANSPORTE E INSTALACIÓN DE EQUIPO PARA GIMNASIO AL AIRE (PRENSA DE PIERNA DOBLE O PRESS DE PRECHO DOBLE O PRESS DE ESPALDA DOBLW. REF. XTENSOR O SIMILAR) - INCLUYE TODOS LOS ELEMENTOS PARA ANCLAJE Y SU CORRECTA INSTALACIÓN Y FUNCIONAMIENTO)</v>
          </cell>
          <cell r="C2862" t="str">
            <v>Actividad</v>
          </cell>
          <cell r="D2862" t="str">
            <v>und</v>
          </cell>
          <cell r="E2862">
            <v>3700402</v>
          </cell>
        </row>
        <row r="2863">
          <cell r="A2863" t="str">
            <v>034.036</v>
          </cell>
          <cell r="B2863" t="str">
            <v>SUMINISTRO, TRANPORTE E INSTALACION DE JUEGO INFANTIL BALANCIN TORTURGA O PEZ O LEON MARINO O SUBE Y BAJA DOBLE TIPO OCE013  O CUERDAS ATI040. INCLUYE TODOS LOS ELEMENTOS PARA SU CORRECTA INSTALACION Y FUNCIONAMIENTO.</v>
          </cell>
          <cell r="C2863" t="str">
            <v>Actividad</v>
          </cell>
          <cell r="D2863" t="str">
            <v>und</v>
          </cell>
          <cell r="E2863">
            <v>2806022</v>
          </cell>
        </row>
        <row r="2864">
          <cell r="A2864" t="str">
            <v>034.037</v>
          </cell>
          <cell r="B2864" t="str">
            <v>SUMINISTRO, TRANSPORTE E INSTALACION DE LETRERO WIFI CON LA MARCA CIUDAD MZL MANIZALES DEL ALMA</v>
          </cell>
          <cell r="C2864" t="str">
            <v>Actividad</v>
          </cell>
          <cell r="D2864" t="str">
            <v>und</v>
          </cell>
          <cell r="E2864">
            <v>7334004</v>
          </cell>
        </row>
        <row r="2865">
          <cell r="A2865" t="str">
            <v>034.038</v>
          </cell>
          <cell r="B2865" t="str">
            <v>SUMINISTRO, TRANSPORTE E INSTALACION DE MOGADOR, INSIGNIA BULEVAR</v>
          </cell>
          <cell r="C2865" t="str">
            <v>Actividad</v>
          </cell>
          <cell r="D2865" t="str">
            <v>und</v>
          </cell>
          <cell r="E2865">
            <v>10502304</v>
          </cell>
        </row>
        <row r="2866">
          <cell r="A2866" t="str">
            <v>034.039</v>
          </cell>
          <cell r="B2866" t="str">
            <v>SUMINISTRO, TRANSPORTE E INSTALACION DE ALCORQUE ECOLOGICO FABRICADO EN REBNEW PLASTICO RECICLADO DE ALTA CALIDAD</v>
          </cell>
          <cell r="C2866" t="str">
            <v>Actividad</v>
          </cell>
          <cell r="D2866" t="str">
            <v>und</v>
          </cell>
          <cell r="E2866">
            <v>960799</v>
          </cell>
        </row>
        <row r="2867">
          <cell r="A2867" t="str">
            <v>034.040</v>
          </cell>
          <cell r="B2867" t="str">
            <v>SUMINISTRO, TRANSPORTE E INSTALACION DE CANECA PIVOTANTE URBANA EN ACERO INOXIDABLE CAL. 18</v>
          </cell>
          <cell r="C2867" t="str">
            <v>Actividad</v>
          </cell>
          <cell r="D2867" t="str">
            <v>und</v>
          </cell>
          <cell r="E2867">
            <v>1012049</v>
          </cell>
        </row>
        <row r="2868">
          <cell r="A2868" t="str">
            <v>034.041</v>
          </cell>
          <cell r="B2868" t="str">
            <v>SUMINISTRO, TRANSPORTE E INSTALACION DE BICICLETERO TIPO GENESIS</v>
          </cell>
          <cell r="C2868" t="str">
            <v>Actividad</v>
          </cell>
          <cell r="D2868" t="str">
            <v>und</v>
          </cell>
          <cell r="E2868">
            <v>2061232</v>
          </cell>
        </row>
        <row r="2869">
          <cell r="A2869" t="str">
            <v>034.042</v>
          </cell>
          <cell r="B2869" t="str">
            <v>SUMINISTRO, TRANSPORTE E INSTALACION DE MATERA BANCA CONCRETO ARTECONCRETO TIPO SOLUT O SIMILAR</v>
          </cell>
          <cell r="C2869" t="str">
            <v>Actividad</v>
          </cell>
          <cell r="D2869" t="str">
            <v>und</v>
          </cell>
          <cell r="E2869">
            <v>2431259</v>
          </cell>
        </row>
        <row r="2870">
          <cell r="A2870" t="str">
            <v>034.043</v>
          </cell>
          <cell r="B2870" t="str">
            <v>SUMINISTRO, TRANSPORTE E INSTALACION DE BANCA INDIVIDUAL ARTECONCRETO TIPO UNIVERSAL 60 O SIMILAR</v>
          </cell>
          <cell r="C2870" t="str">
            <v>Actividad</v>
          </cell>
          <cell r="D2870" t="str">
            <v>und</v>
          </cell>
          <cell r="E2870">
            <v>598345</v>
          </cell>
        </row>
        <row r="2871">
          <cell r="A2871" t="str">
            <v>034.044</v>
          </cell>
          <cell r="B2871" t="str">
            <v>SUMINISTRO, TRANSPORTE E INSTALACION DE BANCA CONCRETO ARTECONCRETO TIPO SOLUT O SIMILAR</v>
          </cell>
          <cell r="C2871" t="str">
            <v>Actividad</v>
          </cell>
          <cell r="D2871" t="str">
            <v>und</v>
          </cell>
          <cell r="E2871">
            <v>598345</v>
          </cell>
        </row>
        <row r="2872">
          <cell r="A2872" t="str">
            <v>034.045</v>
          </cell>
          <cell r="B2872" t="str">
            <v>SUMINISTRO, TRANSPORTE E INSTALACION DE BANCA CONCRETO ARTECONCRETO TIPO MODULACION GENESIS O SIMILAR (PARA PARADERO)</v>
          </cell>
          <cell r="C2872" t="str">
            <v>Actividad</v>
          </cell>
          <cell r="D2872" t="str">
            <v>und</v>
          </cell>
          <cell r="E2872">
            <v>5691869</v>
          </cell>
        </row>
        <row r="2873">
          <cell r="A2873" t="str">
            <v>034.046</v>
          </cell>
          <cell r="B2873" t="str">
            <v>SUMINISTRO, TRANSPORTE E INSTALACION DE MESA CONCRETO ARTECONCRETO TIPO ICEBERG 80 O SIMILAR (PARA PARADERO)</v>
          </cell>
          <cell r="C2873" t="str">
            <v>Actividad</v>
          </cell>
          <cell r="D2873" t="str">
            <v>und</v>
          </cell>
          <cell r="E2873">
            <v>1527094</v>
          </cell>
        </row>
        <row r="2874">
          <cell r="A2874" t="str">
            <v>034.047</v>
          </cell>
          <cell r="B2874" t="str">
            <v>SUMINISTRO, TRANSPORTE E INSTALACION ANDEN CONCRETO PREMEZCLADO DE 3500 PSI  E= 0.08M.  ACABADO:  PALETEADO, DILATADO CADA 1,20 Y CON FRANJA DE CONCRETO COLOR DE A=10CM CAD 1,2 M SEGÚN DISEÑO</v>
          </cell>
          <cell r="C2874" t="str">
            <v>Actividad</v>
          </cell>
          <cell r="D2874" t="str">
            <v>M2</v>
          </cell>
          <cell r="E2874">
            <v>121217</v>
          </cell>
        </row>
        <row r="2875">
          <cell r="A2875" t="str">
            <v>034.048</v>
          </cell>
          <cell r="B2875" t="str">
            <v>SUMINISTRO, TRANSPORTE E INSTALACIÓN DE PUESTOS DE VENTAS INFORMALES EN ACERO INOXIDABLE AREA 7.0M2</v>
          </cell>
          <cell r="C2875" t="str">
            <v>Actividad</v>
          </cell>
          <cell r="D2875" t="str">
            <v>UN</v>
          </cell>
          <cell r="E2875">
            <v>30007925</v>
          </cell>
        </row>
        <row r="2876">
          <cell r="A2876" t="str">
            <v>034.049</v>
          </cell>
          <cell r="B2876" t="str">
            <v>SUMINISTRO, TRANSPORTE E INSTALACION DE SILLA PARA ESCENARIO DEPORTIVO ESPALDAR ALTO EN POLIPROPILENO INYECTADO</v>
          </cell>
          <cell r="C2876" t="str">
            <v>Actividad</v>
          </cell>
          <cell r="D2876" t="str">
            <v>UN</v>
          </cell>
          <cell r="E2876">
            <v>120102</v>
          </cell>
        </row>
        <row r="2877">
          <cell r="A2877" t="str">
            <v>034.050</v>
          </cell>
          <cell r="B2877" t="str">
            <v>SUMINISTRO, TRANSPORTE E INSTALACIÓN DE TOBOGAN EN FIBRA DE VIDRIO</v>
          </cell>
          <cell r="C2877" t="str">
            <v>Actividad</v>
          </cell>
          <cell r="D2877" t="str">
            <v>UN</v>
          </cell>
          <cell r="E2877">
            <v>1503438</v>
          </cell>
        </row>
        <row r="2878">
          <cell r="A2878" t="str">
            <v>034.051</v>
          </cell>
          <cell r="B2878" t="str">
            <v>SUMINISTRO TRANSPORTE E INSTALACIÓN DE JUEGO INFANTIL METALICO (SUBE Y BAJA DOBLE)</v>
          </cell>
          <cell r="C2878" t="str">
            <v>Actividad</v>
          </cell>
          <cell r="D2878" t="str">
            <v>UND</v>
          </cell>
          <cell r="E2878">
            <v>4376971</v>
          </cell>
        </row>
        <row r="2879">
          <cell r="A2879" t="str">
            <v>034.052</v>
          </cell>
          <cell r="B2879" t="str">
            <v>SUMINISTRO TRANSPORTE E INSTALACIÓN DE JUEGO INFANTIL METALICO PEQUEÑO (INCLUYE TORRE DE VIGILANCIA,RODADERO,ESCALERA, COLUMPIO DOBLE).</v>
          </cell>
          <cell r="C2879" t="str">
            <v>Actividad</v>
          </cell>
          <cell r="D2879" t="str">
            <v>UND</v>
          </cell>
          <cell r="E2879">
            <v>13064409</v>
          </cell>
        </row>
        <row r="2880">
          <cell r="A2880" t="str">
            <v>034.053</v>
          </cell>
          <cell r="B2880" t="str">
            <v>SUMINISTRO TRANSPORTE E INSTALACIÓN DE JUEGO INFANTIL METALICO GRANDE (INCLUYE  DOS TORRES DE VIGILANCIA,DOS LISADEROS,DOS ESCALERAS DE ACCESO,DOS COLUMPIOS).</v>
          </cell>
          <cell r="C2880" t="str">
            <v>Actividad</v>
          </cell>
          <cell r="D2880" t="str">
            <v>UND</v>
          </cell>
          <cell r="E2880">
            <v>26064409</v>
          </cell>
        </row>
        <row r="2881">
          <cell r="A2881" t="str">
            <v>034.054</v>
          </cell>
          <cell r="B2881" t="str">
            <v>SUMINISTRO TRANSPORTE E INSTALACIÓN DE JUEGO INFANTIL METALICO (COLUMPIO DOBLE)</v>
          </cell>
          <cell r="C2881" t="str">
            <v>Actividad</v>
          </cell>
          <cell r="D2881" t="str">
            <v>UND</v>
          </cell>
          <cell r="E2881">
            <v>6065171</v>
          </cell>
        </row>
        <row r="2882">
          <cell r="A2882" t="str">
            <v>034.055</v>
          </cell>
          <cell r="B2882" t="str">
            <v>SUMINISTRO, TRANSPORTE E INSTALACIÓN BANCA MODULAR CORRIDA, EN CONCRETO PULIDO, IGUAL O SIMILAR A: TIPO KÖNKRETUS REFERENCIA: BANCA DOBBELT MÓDULO "A". A:1,8 M X H:0,45 M X P:0,45 M. (336 KG/UN)</v>
          </cell>
          <cell r="C2882" t="str">
            <v>Actividad</v>
          </cell>
          <cell r="D2882" t="str">
            <v>UND</v>
          </cell>
          <cell r="E2882">
            <v>3288102</v>
          </cell>
        </row>
        <row r="2883">
          <cell r="A2883" t="str">
            <v>034.056</v>
          </cell>
          <cell r="B2883" t="str">
            <v>SUMINISTRO, TRANSPORTE E INSTALACIÓN BANCA MODULAR CORRIDA CON ESPALDAR, EN CONCRETO PULIDO, IGUAL O SIMILAR A: TIPO KÖNKRETUS REFERENCIA: BANCA DOBBELT MÓDULO "A" CON ESPALDAR. A:1,8 M X H:0,79 M X P:0,45 M . (522 KG/UN)</v>
          </cell>
          <cell r="C2883" t="str">
            <v>Actividad</v>
          </cell>
          <cell r="D2883" t="str">
            <v>UND</v>
          </cell>
          <cell r="E2883">
            <v>4236602</v>
          </cell>
        </row>
        <row r="2884">
          <cell r="A2884" t="str">
            <v>034.057</v>
          </cell>
          <cell r="B2884" t="str">
            <v>SUMINISTRO, TRANSPORTE E INSTALACIÓN DE JUEGO INFANTIL METALICO CARRUSEL</v>
          </cell>
          <cell r="C2884" t="str">
            <v>Actividad</v>
          </cell>
          <cell r="D2884" t="str">
            <v>UN</v>
          </cell>
          <cell r="E2884">
            <v>6502638</v>
          </cell>
        </row>
        <row r="2885">
          <cell r="A2885" t="str">
            <v>034.058</v>
          </cell>
          <cell r="B2885" t="str">
            <v>SUMINITRO E INSTALACION DE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 1 ESCALERA DE RED PARA SUBIR• 1 ROCÓDROMO DE PEAD• 1 POSTE DE BOMBERO</v>
          </cell>
          <cell r="C2885" t="str">
            <v>Actividad</v>
          </cell>
          <cell r="D2885" t="str">
            <v>UN</v>
          </cell>
          <cell r="E2885">
            <v>18336638</v>
          </cell>
        </row>
        <row r="2886">
          <cell r="A2886" t="str">
            <v>034.059</v>
          </cell>
          <cell r="B2886" t="str">
            <v>SUMINISTRO E INSTALACION DE ARCOS DIMENSIONES 2 X 0.60 X O.60 M LARGO X ALTO X ANCHO( JUEGO DE 5 UNIDADES)</v>
          </cell>
          <cell r="C2886" t="str">
            <v>Actividad</v>
          </cell>
          <cell r="D2886" t="str">
            <v>JG</v>
          </cell>
          <cell r="E2886">
            <v>1846638</v>
          </cell>
        </row>
        <row r="2887">
          <cell r="A2887" t="str">
            <v>034.060</v>
          </cell>
          <cell r="B2887" t="str">
            <v>SUMINISTRO E INSTALACION DE JUEGO PELOTA PARA PERROS (SEGÚN DISEÑO) EN POLIPROPILENO DE ALTO IMPACTO ORIGINAL MEDIDAS FINALES DE8CMS DE ANCHO X 8 CMS DE LARGO O FONDO X 238 CMS DE ALTO.</v>
          </cell>
          <cell r="C2887" t="str">
            <v>Actividad</v>
          </cell>
          <cell r="D2887" t="str">
            <v>UN</v>
          </cell>
          <cell r="E2887">
            <v>1539893</v>
          </cell>
        </row>
        <row r="2888">
          <cell r="A2888" t="str">
            <v>034.061</v>
          </cell>
          <cell r="B2888" t="str">
            <v>SUMINISTRO E INSTALACION DE MORDEDERO PARA PERROS (SEGÚN DISEÑO) EN POLIPROPILENO DE ALTO IMPACTO ORIGINAL MEDIDAS FINALES DE 325 CMS DE ANCHO X 8 CMS DE LARGO O FONDO X 250 CMS DE ALTO.</v>
          </cell>
          <cell r="C2888" t="str">
            <v>Actividad</v>
          </cell>
          <cell r="D2888" t="str">
            <v>UN</v>
          </cell>
          <cell r="E2888">
            <v>3996827</v>
          </cell>
        </row>
        <row r="2889">
          <cell r="A2889" t="str">
            <v>034.062</v>
          </cell>
          <cell r="B2889" t="str">
            <v>SUMINISTRO E INSTALACION DE CAJA DE ARENA EN POLIPROPILENO DE ALTO IMPACTO ORIGINAL MEDIDAS FINALES DE 250CMS DE ANCHO X 200 CMS DE LARGO O FONDO X 33 CMS DE ALTO.</v>
          </cell>
          <cell r="C2889" t="str">
            <v>Actividad</v>
          </cell>
          <cell r="D2889" t="str">
            <v>UN</v>
          </cell>
          <cell r="E2889">
            <v>7178311</v>
          </cell>
        </row>
        <row r="2890">
          <cell r="A2890" t="str">
            <v>034.063</v>
          </cell>
          <cell r="B2890" t="str">
            <v>SUMINISTRO E INSTALACION DE MOBILIARIO PARA GATOS 1 (SEGÚN DISEÑO) EN POLIPROPILENO DE ALTO IMPACTO ORIGINAL MEDIDAS FINALES DE 72 CMS DE ANCHO X 40 CMS DE LARGO O FONDO X 200 CMS DE ALTO</v>
          </cell>
          <cell r="C2890" t="str">
            <v>Actividad</v>
          </cell>
          <cell r="D2890" t="str">
            <v>UN</v>
          </cell>
          <cell r="E2890">
            <v>4654678</v>
          </cell>
        </row>
        <row r="2891">
          <cell r="A2891" t="str">
            <v>034.064</v>
          </cell>
          <cell r="B2891" t="str">
            <v>SUMINISTRO E INSTALACION DE MOBILIARIO PARA GATOS (SEGÚN DISEÑO) EN POLIPROPILENO DE ALTO IMPACTO ORIGINAL MEDIDAS FINALES DE 200CMS DE ANCHO X 245CMS DE LARGO O FONDO X 270 CMS DE ALTO.</v>
          </cell>
          <cell r="C2891" t="str">
            <v>Actividad</v>
          </cell>
          <cell r="D2891" t="str">
            <v>UN</v>
          </cell>
          <cell r="E2891">
            <v>11986308</v>
          </cell>
        </row>
        <row r="2892">
          <cell r="A2892" t="str">
            <v>034.065</v>
          </cell>
          <cell r="B2892" t="str">
            <v>SUMINISTRO E INSTALACION DE MOBILIARIO PARA GATOS 3 (SEGÚN DISEÑO) EN POLIPROPILENO DE ALTO IMPACTO ORIGINAL  MEDIDAS FINALES DE 210 CMS DE ANCHO X 45 CMS DE LARGO O FONDO X 200 CMS DE ALTO.</v>
          </cell>
          <cell r="C2892" t="str">
            <v>Actividad</v>
          </cell>
          <cell r="D2892" t="str">
            <v>UN</v>
          </cell>
          <cell r="E2892">
            <v>5219909</v>
          </cell>
        </row>
        <row r="2893">
          <cell r="A2893" t="str">
            <v>034.066</v>
          </cell>
          <cell r="B2893" t="str">
            <v>SUMINISTRO E INSTALACION DE MOBILIARIO PARA GATOS 4 (SEGÚN DISEÑO) EN POLIPROPILENO DE ALTO IMPACTO ORIGINAL MEDIDAS FINALES DE 30 CMS DE ANCHO X 45 CMS DE LARGO O FONDO X 200 CMS DE ALTO.</v>
          </cell>
          <cell r="C2893" t="str">
            <v>Actividad</v>
          </cell>
          <cell r="D2893" t="str">
            <v>UN</v>
          </cell>
          <cell r="E2893">
            <v>3401648</v>
          </cell>
        </row>
        <row r="2894">
          <cell r="A2894" t="str">
            <v>034.067</v>
          </cell>
          <cell r="B2894" t="str">
            <v>SUMINISTRO E INSTALACION DE PAJARERA (SEGÚN DISEÑO) EN POLIPROPILENO DE ALTO IMPACTO MEDIDAS FINALES DE 115 CMS DE ANCHO X 115 CMS DE LARGO O FONDO X 668 CMS DE ALTO</v>
          </cell>
          <cell r="C2894" t="str">
            <v>Actividad</v>
          </cell>
          <cell r="D2894" t="str">
            <v>UN</v>
          </cell>
          <cell r="E2894">
            <v>9203731</v>
          </cell>
        </row>
        <row r="2895">
          <cell r="A2895" t="str">
            <v>034.068</v>
          </cell>
          <cell r="B2895" t="str">
            <v>SUMINISTRO E INSTALACION DE MODULO INFORMATIVO EN POLIPROPILENO DE ALTO IMPACTO ORIGINAL MEDIDAS FINALES DE 194CMS DE ANCHO X 20 CMS DE LARGO O FONDO X 30 CMS DE ALTO.</v>
          </cell>
          <cell r="C2895" t="str">
            <v>Actividad</v>
          </cell>
          <cell r="D2895" t="str">
            <v>UN</v>
          </cell>
          <cell r="E2895">
            <v>16028952</v>
          </cell>
        </row>
        <row r="2896">
          <cell r="A2896" t="str">
            <v>034.069</v>
          </cell>
          <cell r="B2896" t="str">
            <v>SUMINISTRO E INSTALACION DE ASIENTO INTERACTIVO (SEGÚN DISEÑO) EN POLIPROPILENO DE ALTO IMPACTO ORIGINAL MEDIDAS FINALES DE 180 CMS DE ANCHO X 49 CMS DE LARGO O FONDO X 109 CMS DE ALTO</v>
          </cell>
          <cell r="C2896" t="str">
            <v>Actividad</v>
          </cell>
          <cell r="D2896" t="str">
            <v>UN</v>
          </cell>
          <cell r="E2896">
            <v>10260808</v>
          </cell>
        </row>
        <row r="2897">
          <cell r="A2897" t="str">
            <v>034.070</v>
          </cell>
          <cell r="B2897" t="str">
            <v>SUMINISTRO E INSTALACION DE JUEGO DE MESA EN POLIPROPILENO (SEGÚN DISEÑO) DE ALTO IMPACTO ORIGINALCMEDIDAS FINALES DE 138CMS DE ANCHO X 200 CMS DE LARGO O FONDO X 58 CMS DE ALTO.</v>
          </cell>
          <cell r="C2897" t="str">
            <v>Actividad</v>
          </cell>
          <cell r="D2897" t="str">
            <v>UN</v>
          </cell>
          <cell r="E2897">
            <v>15377808</v>
          </cell>
        </row>
        <row r="2898">
          <cell r="A2898" t="str">
            <v>034.071</v>
          </cell>
          <cell r="B2898" t="str">
            <v>SUMINISTRO E INSTALACION DE BASURERO (SEGÚN DISEÑO) EN POLIPROPILENO DE ALTO IMPACTO ORIGINAL MEDIDAS FINALES DE 186 CMS DE ANCHO X 49 CMS DE LARGO O FONDO X 119 CMS DE ALTO.</v>
          </cell>
          <cell r="C2898" t="str">
            <v>Actividad</v>
          </cell>
          <cell r="D2898" t="str">
            <v>UN</v>
          </cell>
          <cell r="E2898">
            <v>10796308</v>
          </cell>
        </row>
        <row r="2899">
          <cell r="A2899" t="str">
            <v>034.072</v>
          </cell>
          <cell r="B2899" t="str">
            <v>SUMINISTRO E INSTALACION DE PARADERO (SEGÚN DISEÑO) EN POLIPROPILENO DE ALTO IMPACTO ORIGINAL MEDIDAS FINALES DE 692CMS DE ANCHO X 170 CMS DE LARGO O FONDO X 240 CMS DE ALTO.</v>
          </cell>
          <cell r="C2899" t="str">
            <v>Actividad</v>
          </cell>
          <cell r="D2899" t="str">
            <v>UN</v>
          </cell>
          <cell r="E2899">
            <v>113075127</v>
          </cell>
        </row>
        <row r="2900">
          <cell r="A2900" t="str">
            <v>034.073</v>
          </cell>
          <cell r="B2900" t="str">
            <v>SUMINISTRO E INSTALACION DE BEBEDERO MIXTO EN POLIPROPILENO DE ALTO DE ALTO IMPACTO ORIGINAL MEDIDAS FINALES DE 80 CMS DE ANCHO X 169 CMS DE LARGO O FONDO X 129 CMS DE ALTO.</v>
          </cell>
          <cell r="C2900" t="str">
            <v>Actividad</v>
          </cell>
          <cell r="D2900" t="str">
            <v>UN</v>
          </cell>
          <cell r="E2900">
            <v>4666142</v>
          </cell>
        </row>
        <row r="2901">
          <cell r="A2901" t="str">
            <v>034.074</v>
          </cell>
          <cell r="B2901" t="str">
            <v>SUMINISTRO, TRANSPORTE E INSTALACIÓN DE MOBILIARIO PARA MASCOTAS CONFORMADO POR: PASARELA,BARRA SALTO,TUNEL PARA MASCOTAS 2.40 MTS,SALALOM REF. XTENSOR O SIMILAR.</v>
          </cell>
          <cell r="C2901" t="str">
            <v>Actividad</v>
          </cell>
          <cell r="D2901" t="str">
            <v>UN</v>
          </cell>
          <cell r="E2901">
            <v>24387712</v>
          </cell>
        </row>
        <row r="2902">
          <cell r="A2902" t="str">
            <v>035</v>
          </cell>
          <cell r="B2902" t="str">
            <v>JUAN XXIII</v>
          </cell>
          <cell r="C2902" t="str">
            <v>Capitulo</v>
          </cell>
          <cell r="E2902" t="str">
            <v>--</v>
          </cell>
        </row>
        <row r="2903">
          <cell r="A2903" t="str">
            <v>035.001</v>
          </cell>
          <cell r="B2903" t="str">
            <v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v>
          </cell>
          <cell r="C2903" t="str">
            <v>Actividad</v>
          </cell>
          <cell r="D2903" t="str">
            <v>UND</v>
          </cell>
          <cell r="E2903">
            <v>102784</v>
          </cell>
        </row>
        <row r="2904">
          <cell r="A2904" t="str">
            <v>035.002</v>
          </cell>
          <cell r="B2904" t="str">
            <v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2904" t="str">
            <v>Actividad</v>
          </cell>
          <cell r="D2904" t="str">
            <v>UND</v>
          </cell>
          <cell r="E2904">
            <v>81666</v>
          </cell>
        </row>
        <row r="2905">
          <cell r="A2905" t="str">
            <v>035.003</v>
          </cell>
          <cell r="B2905" t="str">
            <v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v>
          </cell>
          <cell r="C2905" t="str">
            <v>Actividad</v>
          </cell>
          <cell r="D2905" t="str">
            <v>ML</v>
          </cell>
          <cell r="E2905">
            <v>12566</v>
          </cell>
        </row>
        <row r="2906">
          <cell r="A2906" t="str">
            <v>035.004</v>
          </cell>
          <cell r="B2906" t="str">
            <v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906" t="str">
            <v>Actividad</v>
          </cell>
          <cell r="D2906" t="str">
            <v>M2</v>
          </cell>
          <cell r="E2906">
            <v>154567</v>
          </cell>
        </row>
        <row r="2907">
          <cell r="A2907" t="str">
            <v>035.005</v>
          </cell>
          <cell r="B2907" t="str">
            <v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07" t="str">
            <v>Actividad</v>
          </cell>
          <cell r="D2907" t="str">
            <v>ML</v>
          </cell>
          <cell r="E2907">
            <v>35041</v>
          </cell>
        </row>
        <row r="2908">
          <cell r="A2908" t="str">
            <v>035.006</v>
          </cell>
          <cell r="B2908" t="str">
            <v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08" t="str">
            <v>Actividad</v>
          </cell>
          <cell r="D2908" t="str">
            <v>UND</v>
          </cell>
          <cell r="E2908">
            <v>98093</v>
          </cell>
        </row>
        <row r="2909">
          <cell r="A2909" t="str">
            <v>035.007</v>
          </cell>
          <cell r="B2909" t="str">
            <v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v>
          </cell>
          <cell r="C2909" t="str">
            <v>Actividad</v>
          </cell>
          <cell r="D2909" t="str">
            <v>M2</v>
          </cell>
          <cell r="E2909">
            <v>36425</v>
          </cell>
        </row>
        <row r="2910">
          <cell r="A2910" t="str">
            <v>035.008</v>
          </cell>
          <cell r="B2910" t="str">
            <v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10" t="str">
            <v>Actividad</v>
          </cell>
          <cell r="D2910" t="str">
            <v>M2</v>
          </cell>
          <cell r="E2910">
            <v>29916</v>
          </cell>
        </row>
        <row r="2911">
          <cell r="A2911" t="str">
            <v>035.009</v>
          </cell>
          <cell r="B2911" t="str">
            <v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v>
          </cell>
          <cell r="C2911" t="str">
            <v>Actividad</v>
          </cell>
          <cell r="D2911" t="str">
            <v>UND</v>
          </cell>
          <cell r="E2911">
            <v>34046</v>
          </cell>
        </row>
        <row r="2912">
          <cell r="A2912" t="str">
            <v>035.010</v>
          </cell>
          <cell r="B2912" t="str">
            <v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12" t="str">
            <v>Actividad</v>
          </cell>
          <cell r="D2912" t="str">
            <v>UND</v>
          </cell>
          <cell r="E2912">
            <v>52440</v>
          </cell>
        </row>
        <row r="2913">
          <cell r="A2913" t="str">
            <v>035.011</v>
          </cell>
          <cell r="B2913" t="str">
            <v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13" t="str">
            <v>Actividad</v>
          </cell>
          <cell r="D2913" t="str">
            <v>UND</v>
          </cell>
          <cell r="E2913">
            <v>37269</v>
          </cell>
        </row>
        <row r="2914">
          <cell r="A2914" t="str">
            <v>035.012</v>
          </cell>
          <cell r="B2914" t="str">
            <v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14" t="str">
            <v>Actividad</v>
          </cell>
          <cell r="D2914" t="str">
            <v>M2</v>
          </cell>
          <cell r="E2914">
            <v>18289</v>
          </cell>
        </row>
        <row r="2915">
          <cell r="A2915" t="str">
            <v>035.013</v>
          </cell>
          <cell r="B2915" t="str">
            <v>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v>
          </cell>
          <cell r="C2915" t="str">
            <v>Actividad</v>
          </cell>
          <cell r="D2915" t="str">
            <v>M2</v>
          </cell>
          <cell r="E2915">
            <v>39439</v>
          </cell>
        </row>
        <row r="2916">
          <cell r="A2916" t="str">
            <v>035.014</v>
          </cell>
          <cell r="B2916" t="str">
            <v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v>
          </cell>
          <cell r="C2916" t="str">
            <v>Actividad</v>
          </cell>
          <cell r="D2916" t="str">
            <v>M2</v>
          </cell>
          <cell r="E2916">
            <v>125474</v>
          </cell>
        </row>
        <row r="2917">
          <cell r="A2917" t="str">
            <v>035.015</v>
          </cell>
          <cell r="B2917" t="str">
            <v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917" t="str">
            <v>Actividad</v>
          </cell>
          <cell r="D2917" t="str">
            <v>UND</v>
          </cell>
          <cell r="E2917">
            <v>120304</v>
          </cell>
        </row>
        <row r="2918">
          <cell r="A2918" t="str">
            <v>035.016</v>
          </cell>
          <cell r="B2918" t="str">
            <v>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v>
          </cell>
          <cell r="C2918" t="str">
            <v>Actividad</v>
          </cell>
          <cell r="D2918" t="str">
            <v>M2</v>
          </cell>
          <cell r="E2918">
            <v>25078</v>
          </cell>
        </row>
        <row r="2919">
          <cell r="A2919" t="str">
            <v>035.017</v>
          </cell>
          <cell r="B2919" t="str">
            <v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2919" t="str">
            <v>Actividad</v>
          </cell>
          <cell r="D2919" t="str">
            <v>UND</v>
          </cell>
          <cell r="E2919">
            <v>48476</v>
          </cell>
        </row>
        <row r="2920">
          <cell r="A2920" t="str">
            <v>035.018</v>
          </cell>
          <cell r="B2920" t="str">
            <v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920" t="str">
            <v>Actividad</v>
          </cell>
          <cell r="D2920" t="str">
            <v>ML</v>
          </cell>
          <cell r="E2920">
            <v>137654</v>
          </cell>
        </row>
        <row r="2921">
          <cell r="A2921" t="str">
            <v>035.019</v>
          </cell>
          <cell r="B2921" t="str">
            <v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21" t="str">
            <v>Actividad</v>
          </cell>
          <cell r="D2921" t="str">
            <v>ML</v>
          </cell>
          <cell r="E2921">
            <v>35556</v>
          </cell>
        </row>
        <row r="2922">
          <cell r="A2922" t="str">
            <v>035.020</v>
          </cell>
          <cell r="B2922" t="str">
            <v>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v>
          </cell>
          <cell r="C2922" t="str">
            <v>Actividad</v>
          </cell>
          <cell r="D2922" t="str">
            <v>M2</v>
          </cell>
          <cell r="E2922">
            <v>12631</v>
          </cell>
        </row>
        <row r="2923">
          <cell r="A2923" t="str">
            <v>035.021</v>
          </cell>
          <cell r="B2923" t="str">
            <v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v>
          </cell>
          <cell r="C2923" t="str">
            <v>Actividad</v>
          </cell>
          <cell r="D2923" t="str">
            <v>M2</v>
          </cell>
          <cell r="E2923">
            <v>497534</v>
          </cell>
        </row>
        <row r="2924">
          <cell r="A2924" t="str">
            <v>035.022</v>
          </cell>
          <cell r="B2924" t="str">
            <v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v>
          </cell>
          <cell r="C2924" t="str">
            <v>Actividad</v>
          </cell>
          <cell r="D2924" t="str">
            <v>ML</v>
          </cell>
          <cell r="E2924">
            <v>118058</v>
          </cell>
        </row>
        <row r="2925">
          <cell r="A2925" t="str">
            <v>035.023</v>
          </cell>
          <cell r="B2925" t="str">
            <v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v>
          </cell>
          <cell r="C2925" t="str">
            <v>Actividad</v>
          </cell>
          <cell r="D2925" t="str">
            <v>UND</v>
          </cell>
          <cell r="E2925">
            <v>38164</v>
          </cell>
        </row>
        <row r="2926">
          <cell r="A2926" t="str">
            <v>035.024</v>
          </cell>
          <cell r="B2926" t="str">
            <v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2926" t="str">
            <v>Actividad</v>
          </cell>
          <cell r="D2926" t="str">
            <v>M2</v>
          </cell>
          <cell r="E2926">
            <v>518526</v>
          </cell>
        </row>
        <row r="2927">
          <cell r="A2927" t="str">
            <v>035.025</v>
          </cell>
          <cell r="B2927" t="str">
            <v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27" t="str">
            <v>Actividad</v>
          </cell>
          <cell r="D2927" t="str">
            <v>M2</v>
          </cell>
          <cell r="E2927">
            <v>177316</v>
          </cell>
        </row>
        <row r="2928">
          <cell r="A2928" t="str">
            <v>035.026</v>
          </cell>
          <cell r="B2928" t="str">
            <v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v>
          </cell>
          <cell r="C2928" t="str">
            <v>Actividad</v>
          </cell>
          <cell r="D2928" t="str">
            <v>ML</v>
          </cell>
          <cell r="E2928">
            <v>124278</v>
          </cell>
        </row>
        <row r="2929">
          <cell r="A2929" t="str">
            <v>035.027</v>
          </cell>
          <cell r="B2929" t="str">
            <v xml:space="preserve">SUMINISTRO E INSTALACIÓN DE MOLDURA FIGURADA EN LÁMINA GALVANIZADA CAL 22 , PARA PROTECCIÓN NUDO DE ENTREPISO EN MUROS DE FACHADA D=0,7 M -  INCLUYE PINTURA DE ACABADO TIPO 3 EN 1 COLOR SEGÚN DISEÑO DE FACHADA(INCLUYE CIMBRADO Y NIVELACIÓN) </v>
          </cell>
          <cell r="C2929" t="str">
            <v>Actividad</v>
          </cell>
          <cell r="D2929" t="str">
            <v>ML</v>
          </cell>
          <cell r="E2929">
            <v>137688</v>
          </cell>
        </row>
        <row r="2930">
          <cell r="A2930" t="str">
            <v>035.028</v>
          </cell>
          <cell r="B2930" t="str">
            <v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2930" t="str">
            <v>Actividad</v>
          </cell>
          <cell r="D2930" t="str">
            <v>M2</v>
          </cell>
          <cell r="E2930">
            <v>443470</v>
          </cell>
        </row>
        <row r="2931">
          <cell r="A2931" t="str">
            <v>035.029</v>
          </cell>
          <cell r="B2931" t="str">
            <v>SUMINSTRO Y APLICACÓN DE PINTURA PARA EXTERIORES TIPO KORAZA, INCLUYE SELLO DE REVOQUE CON SELLOMAX, INCLUYE FILOS Y DILATACIONES Y TODOS LOS ELEMENTOS Y ACCESORIOS NECESARIOS PARA SU CORRECTA INSTALACION.</v>
          </cell>
          <cell r="C2931" t="str">
            <v>Actividad</v>
          </cell>
          <cell r="D2931" t="str">
            <v>M2</v>
          </cell>
          <cell r="E2931">
            <v>70626</v>
          </cell>
        </row>
        <row r="2932">
          <cell r="A2932" t="str">
            <v>035.030</v>
          </cell>
          <cell r="B2932" t="str">
            <v>SUMINSTRO Y APLICACÓN DE PINTURA EN ACRILTEX PARA MUROS INTERIORES, INCLUYE TODOS LOS ELEMENTOS Y ACCESORIOS NECESARIOS PARA SU CORRECTA INSTALACIÓN.</v>
          </cell>
          <cell r="C2932" t="str">
            <v>Actividad</v>
          </cell>
          <cell r="D2932" t="str">
            <v>M2</v>
          </cell>
          <cell r="E2932">
            <v>45078</v>
          </cell>
        </row>
        <row r="2933">
          <cell r="A2933" t="str">
            <v>035.031</v>
          </cell>
          <cell r="B2933" t="str">
            <v>DILATACIÓN Y TRATAMIENTO DE JUNTAS EN PAÑETE EXTERIOR (INCLUYE REPLANTEO, CORTE CON PULIDORA 5MM Y APLICACIÓN DE SELLADOR ELÁSTICO CON PISTOLA)</v>
          </cell>
          <cell r="C2933" t="str">
            <v>Actividad</v>
          </cell>
          <cell r="D2933" t="str">
            <v>ML</v>
          </cell>
          <cell r="E2933">
            <v>32399</v>
          </cell>
        </row>
        <row r="2934">
          <cell r="A2934" t="str">
            <v>035.032</v>
          </cell>
          <cell r="B2934" t="str">
            <v xml:space="preserve">SUMINISTRO E INSTALACIÓN DE UNIDAD DE VIGAS DE ENTREPISO DE DOBLE CONFORMACIÓN DE HASTA 7 METROS DE LONGITUD, EMPLEANDO MADERAS ESTRUCTURALES CHANUL SECCIÓN 0,20X0,05 EMPACHADAS POR MEDIO DE PERNOS EN VARILLA ROSCADA DE 3/8". INCLUYE INMUNIZACIÓN DE LA MADERA </v>
          </cell>
          <cell r="C2934" t="str">
            <v>Actividad</v>
          </cell>
          <cell r="D2934" t="str">
            <v>UND</v>
          </cell>
          <cell r="E2934">
            <v>1122220</v>
          </cell>
        </row>
        <row r="2935">
          <cell r="A2935" t="str">
            <v>035.033</v>
          </cell>
          <cell r="B2935" t="str">
            <v xml:space="preserve">SUMINISTRO E INSTALACIÓN DE VIGAS DE ENTREPISO DE CORREDORES DE HASTA 3 METROS DE LONGITUD EMPLEANDO MADERA ESTRUCTURAL CHANUL SECCIÓN 0,10X0,05. INCLUYE INMUNIZACIÓN DE LA MADERA </v>
          </cell>
          <cell r="C2935" t="str">
            <v>Actividad</v>
          </cell>
          <cell r="D2935" t="str">
            <v>UND</v>
          </cell>
          <cell r="E2935">
            <v>258957</v>
          </cell>
        </row>
        <row r="2936">
          <cell r="A2936" t="str">
            <v>035.034</v>
          </cell>
          <cell r="B2936" t="str">
            <v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v>
          </cell>
          <cell r="C2936" t="str">
            <v>Actividad</v>
          </cell>
          <cell r="D2936" t="str">
            <v>UND</v>
          </cell>
          <cell r="E2936">
            <v>234199</v>
          </cell>
        </row>
        <row r="2937">
          <cell r="A2937" t="str">
            <v>035.035</v>
          </cell>
          <cell r="B2937" t="str">
            <v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v>
          </cell>
          <cell r="C2937" t="str">
            <v>Actividad</v>
          </cell>
          <cell r="D2937" t="str">
            <v>UND</v>
          </cell>
          <cell r="E2937">
            <v>69077</v>
          </cell>
        </row>
        <row r="2938">
          <cell r="A2938" t="str">
            <v>035.036</v>
          </cell>
          <cell r="B2938" t="str">
            <v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v>
          </cell>
          <cell r="C2938" t="str">
            <v>Actividad</v>
          </cell>
          <cell r="D2938" t="str">
            <v>ML</v>
          </cell>
          <cell r="E2938">
            <v>160764</v>
          </cell>
        </row>
        <row r="2939">
          <cell r="A2939" t="str">
            <v>035.037</v>
          </cell>
          <cell r="B2939" t="str">
            <v>SUMINISTRO E INSTALACIÓN DE PLATINAS DE ARRIOSTRAMIENTO PARA ENTREPISO, (CUADRALES) EN PLATINA DE 4 1/4"  LONG HASTA 3 M; INCLUYE ANTICORROSIVO, ESMALTE Y TODOS LOS ELEMENTOS Y ACCESORIOS NECESARIOS PARA SU CORRECTA INSTALACION.</v>
          </cell>
          <cell r="C2939" t="str">
            <v>Actividad</v>
          </cell>
          <cell r="D2939" t="str">
            <v>UND</v>
          </cell>
          <cell r="E2939">
            <v>200868</v>
          </cell>
        </row>
        <row r="2940">
          <cell r="A2940" t="str">
            <v>035.038</v>
          </cell>
          <cell r="B2940" t="str">
            <v>REJILLA DE VENTILACIÓN FACHADA NORTE, A NIVEL DE ENTREPISO. - LÁMINA GALVANIZADA MICRO PERFORADA CAL 20 ANCHO 10 -LONG HASTA 40 CM</v>
          </cell>
          <cell r="C2940" t="str">
            <v>Actividad</v>
          </cell>
          <cell r="D2940" t="str">
            <v>UND</v>
          </cell>
          <cell r="E2940">
            <v>61472</v>
          </cell>
        </row>
        <row r="2941">
          <cell r="A2941" t="str">
            <v>035.039</v>
          </cell>
          <cell r="B2941" t="str">
            <v>SUMINISTRO, TRANSPORTE E INSTALACION PLACA EN CONCRETO 3000 PSI SOBRE STEEL DECK  LAMINA 2" CALIBRE 22, ESPESOR DE 0,12M.  INCLUYE MALLA ELECTROSODADA 15 X15 X 6 MM CONECTORES Y TODOS LOS ELEMENTOS NECESARIOS PARA SU CORRECTA INSTALACION</v>
          </cell>
          <cell r="C2941" t="str">
            <v>Actividad</v>
          </cell>
          <cell r="D2941" t="str">
            <v>M2</v>
          </cell>
          <cell r="E2941">
            <v>189516</v>
          </cell>
        </row>
        <row r="2942">
          <cell r="A2942" t="str">
            <v>035.040</v>
          </cell>
          <cell r="B2942" t="str">
            <v>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2942" t="str">
            <v>Actividad</v>
          </cell>
          <cell r="D2942" t="str">
            <v>M2</v>
          </cell>
          <cell r="E2942">
            <v>385162</v>
          </cell>
        </row>
        <row r="2943">
          <cell r="A2943" t="str">
            <v>035.041</v>
          </cell>
          <cell r="B2943" t="str">
            <v>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2943" t="str">
            <v>Actividad</v>
          </cell>
          <cell r="D2943" t="str">
            <v>M2</v>
          </cell>
          <cell r="E2943">
            <v>221998</v>
          </cell>
        </row>
        <row r="2944">
          <cell r="A2944" t="str">
            <v>035.042</v>
          </cell>
          <cell r="B2944" t="str">
            <v>PISO EN CONCRETO DE 3000 PSI E= 0,08 AFINADO Y DILATADO REFORZADO CON MALLA DE 4MM,  INCLUYE TODOS LOS ELEMENTOS Y ACCESORIOS NECESARIOS PARA SU CORRECTA INSTALACION.</v>
          </cell>
          <cell r="C2944" t="str">
            <v>Actividad</v>
          </cell>
          <cell r="D2944" t="str">
            <v>M2</v>
          </cell>
          <cell r="E2944">
            <v>80859</v>
          </cell>
        </row>
        <row r="2945">
          <cell r="A2945" t="str">
            <v>035.043</v>
          </cell>
          <cell r="B2945" t="str">
            <v>SUMINISTRO E INSTALACIÓN DE PLATINAS DE ARRIOSTRAMIENTO PARA CUBIERTA (ARAÑAS ENTRE CERCHAS) EN PLATINA DE 3¨ 1/4" L=0,5 M ; INCLUYE ANTICORROSIVO, ESMALTE Y TODOS LOS ELEMENTOS Y ACCESORIOS NECESARIOS PARA SU CORRECTA INSTALACION.</v>
          </cell>
          <cell r="C2945" t="str">
            <v>Actividad</v>
          </cell>
          <cell r="D2945" t="str">
            <v>UND</v>
          </cell>
          <cell r="E2945">
            <v>103182</v>
          </cell>
        </row>
        <row r="2946">
          <cell r="A2946" t="str">
            <v>035.044</v>
          </cell>
          <cell r="B2946" t="str">
            <v>SUMINISTRO E INSTALACIÓN DE PLATINAS DE ARRIOSTRAMIENTO PARA CUBIERTA (CONEXIONES A CORREAS) EN PLATINA DE 3 1/8" L= 0,35 M; INCLUYE ANTICORROSIVO, ESMALTE Y TODOS LOS ELEMENTOS Y ACCESORIOS NECESARIOS PARA SU CORRECTA INSTALACION.</v>
          </cell>
          <cell r="C2946" t="str">
            <v>Actividad</v>
          </cell>
          <cell r="D2946" t="str">
            <v>UND</v>
          </cell>
          <cell r="E2946">
            <v>90085</v>
          </cell>
        </row>
        <row r="2947">
          <cell r="A2947" t="str">
            <v>035.045</v>
          </cell>
          <cell r="B2947" t="str">
            <v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v>
          </cell>
          <cell r="C2947" t="str">
            <v>Actividad</v>
          </cell>
          <cell r="D2947" t="str">
            <v>ML</v>
          </cell>
          <cell r="E2947">
            <v>116199</v>
          </cell>
        </row>
        <row r="2948">
          <cell r="A2948" t="str">
            <v>035.046</v>
          </cell>
          <cell r="B2948" t="str">
            <v>SUMINISTRO E INSTALACIÓN DE PLATINAS DE CONEXIÓN EN CUMBRERA LIMATESA EN PLATINA DE 4 1/4"  ; INCLUYE ANTICORROSIVO, ESMALTE PERFORACIONES Y PERNOS EN 3/8", TUERCAS ARANDELAS Y TODOS LOS ELEMENTOS Y ACCESORIOS NECESARIOS PARA SU CORRECTA INSTALACION.</v>
          </cell>
          <cell r="C2948" t="str">
            <v>Actividad</v>
          </cell>
          <cell r="D2948" t="str">
            <v>ML</v>
          </cell>
          <cell r="E2948">
            <v>93436</v>
          </cell>
        </row>
        <row r="2949">
          <cell r="A2949" t="str">
            <v>035.047</v>
          </cell>
          <cell r="B2949" t="str">
            <v>REINSTALACIÓN DE TEJA DE BARRO DESMONTADA DE LA EDIFICACIÓN INCLUYE ALAMBRE DE FIJACIÓN Y TODOS LOS ELEMENTOS NECESARIOS PARA SU CORRECTA INSTALACIÓN</v>
          </cell>
          <cell r="C2949" t="str">
            <v>Actividad</v>
          </cell>
          <cell r="D2949" t="str">
            <v>M2</v>
          </cell>
          <cell r="E2949">
            <v>88505</v>
          </cell>
        </row>
        <row r="2950">
          <cell r="A2950" t="str">
            <v>035.048</v>
          </cell>
          <cell r="B2950" t="str">
            <v>SUMINISTRO E INSTALACION DE TEJA DE BARRO - INCLUYE FIJACION DE TEJAS CON TENDIDO EN ALAMBRE GALVANIZADO TRENZADO DOBLE HILO CAL 14 Y GANCHOS EN ALAMBRE GALVANIZADO CAL 18 LONG 50 CM</v>
          </cell>
          <cell r="C2950" t="str">
            <v>Actividad</v>
          </cell>
          <cell r="D2950" t="str">
            <v>M2</v>
          </cell>
          <cell r="E2950">
            <v>126816</v>
          </cell>
        </row>
        <row r="2951">
          <cell r="A2951" t="str">
            <v>035.049</v>
          </cell>
          <cell r="B2951" t="str">
            <v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v>
          </cell>
          <cell r="C2951" t="str">
            <v>Actividad</v>
          </cell>
          <cell r="D2951" t="str">
            <v>M2</v>
          </cell>
          <cell r="E2951">
            <v>383226</v>
          </cell>
        </row>
        <row r="2952">
          <cell r="A2952" t="str">
            <v>035.050</v>
          </cell>
          <cell r="B2952" t="str">
            <v xml:space="preserve">SUMINISTRO Y CONSTRUCCIÓN DE SOLERAS DE CUBIERTA EN MADERA ESTRUCTURAL CHANUL SECCIÓN 0,10X0,10. INCLUYE TODOS LOS ELEMENTOS Y ACCESORIOS NECESARIOS PARA SU CORRECTA INSTALACIÓN. INCLUYE INMUNIZACIÓN DE LA MADERA </v>
          </cell>
          <cell r="C2952" t="str">
            <v>Actividad</v>
          </cell>
          <cell r="D2952" t="str">
            <v>ML</v>
          </cell>
          <cell r="E2952">
            <v>139621</v>
          </cell>
        </row>
        <row r="2953">
          <cell r="A2953" t="str">
            <v>035.051</v>
          </cell>
          <cell r="B2953" t="str">
            <v xml:space="preserve">SUMINISTRO, TRANSPORTE E INSTALACION, DESMONTE Y RETIRO DE TECHADO PROVISIONAL EN GUADUA Y PLÁSTICO  (H= 2 A 6 M)  SOBRECUBIERTA CON TRABAJOS SEGURO EN ALTURAS, ACTIVIDADES DE CUBIERTA, </v>
          </cell>
          <cell r="C2953" t="str">
            <v>Actividad</v>
          </cell>
          <cell r="D2953" t="str">
            <v>M2</v>
          </cell>
          <cell r="E2953">
            <v>65862</v>
          </cell>
        </row>
        <row r="2954">
          <cell r="A2954" t="str">
            <v>035.052</v>
          </cell>
          <cell r="B2954" t="str">
            <v>SUMINISTRO Y CONSTRUCCIÓN DE TIRANTES NUEVOS POR UNIDAD DE CERCHA HASTA 7 M DE LONGITUD EMPLEANDO 2 MADERAS ESTRUCTURALES CHANUL SECCIÓN 0,10X0,10 EMPACHADAS CON PERNOS EN VARILLA ROSCADA DE 3/8"</v>
          </cell>
          <cell r="C2954" t="str">
            <v>Actividad</v>
          </cell>
          <cell r="D2954" t="str">
            <v>UND</v>
          </cell>
          <cell r="E2954">
            <v>321470</v>
          </cell>
        </row>
        <row r="2955">
          <cell r="A2955" t="str">
            <v>035.053</v>
          </cell>
          <cell r="B2955" t="str">
            <v>SUMINISTRO E INSTALACIÓN DE REFUERZO EN MADERA ESTRUCTURAL CHANUL SECCIÓN 0,10X0,10 HASTA DE 7 M DE LONGITUD A TIRANTE EXISTENTE, EMPLEANDO PERNOS EN VARILLA ROSCADA DE 3/8" INCLUYE INMUNIZACION DE MADERA NUEVA Y EXISTENTE</v>
          </cell>
          <cell r="C2955" t="str">
            <v>Actividad</v>
          </cell>
          <cell r="D2955" t="str">
            <v>UND</v>
          </cell>
          <cell r="E2955">
            <v>259532</v>
          </cell>
        </row>
        <row r="2956">
          <cell r="A2956" t="str">
            <v>035.054</v>
          </cell>
          <cell r="B2956" t="str">
            <v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v>
          </cell>
          <cell r="C2956" t="str">
            <v>Actividad</v>
          </cell>
          <cell r="D2956" t="str">
            <v>UND</v>
          </cell>
          <cell r="E2956">
            <v>758697</v>
          </cell>
        </row>
        <row r="2957">
          <cell r="A2957" t="str">
            <v>035.055</v>
          </cell>
          <cell r="B2957" t="str">
            <v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v>
          </cell>
          <cell r="C2957" t="str">
            <v>Actividad</v>
          </cell>
          <cell r="D2957" t="str">
            <v>ML</v>
          </cell>
          <cell r="E2957">
            <v>70215</v>
          </cell>
        </row>
        <row r="2958">
          <cell r="A2958" t="str">
            <v>035.056</v>
          </cell>
          <cell r="B2958" t="str">
            <v>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v>
          </cell>
          <cell r="C2958" t="str">
            <v>Actividad</v>
          </cell>
          <cell r="D2958" t="str">
            <v>UND</v>
          </cell>
          <cell r="E2958">
            <v>153390</v>
          </cell>
        </row>
        <row r="2959">
          <cell r="A2959" t="str">
            <v>035.057</v>
          </cell>
          <cell r="B2959" t="str">
            <v>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v>
          </cell>
          <cell r="C2959" t="str">
            <v>Actividad</v>
          </cell>
          <cell r="D2959" t="str">
            <v>ML</v>
          </cell>
          <cell r="E2959">
            <v>781342</v>
          </cell>
        </row>
        <row r="2960">
          <cell r="A2960" t="str">
            <v>035.058</v>
          </cell>
          <cell r="B2960" t="str">
            <v>SUMINISTRO E INSTALACIÓN DE CANAL EN LAMINA GALVANIZADA CALIBRE 20 D:1,20M PARA CONFORMACIÓN DE LIMA HOYA  MOLDURADA</v>
          </cell>
          <cell r="C2960" t="str">
            <v>Actividad</v>
          </cell>
          <cell r="D2960" t="str">
            <v>ML</v>
          </cell>
          <cell r="E2960">
            <v>144495</v>
          </cell>
        </row>
        <row r="2961">
          <cell r="A2961" t="str">
            <v>035.059</v>
          </cell>
          <cell r="B2961" t="str">
            <v>SUMINISTRO E INSTALACIÓN DE BRAZO METÁLICO TUBULAR SECCIÓN 0,05X0,05 CALIBRE 3MM X 1,5 M PARA SOPORTE DE CABLE ANDAMIO COLGANTE - INCLUYE CORTE DE CAN EN MADERA PARA ISTALACIÓN DEL SOPORTE, PINTURA 3 EN 1, INCLUYE CAJAS Y GUIAS.</v>
          </cell>
          <cell r="C2961" t="str">
            <v>Actividad</v>
          </cell>
          <cell r="D2961" t="str">
            <v>UND</v>
          </cell>
          <cell r="E2961">
            <v>183279</v>
          </cell>
        </row>
        <row r="2962">
          <cell r="A2962" t="str">
            <v>035.060</v>
          </cell>
          <cell r="B2962" t="str">
            <v xml:space="preserve">SUMINISTRO Y CONSTRUCCIÓN DE CABALLETES Y LIMATESAS, INCLUYE BASE EN MORTERO Y MANTO ASFÁLTICO PARA CABALLETE Y LIMATESA EMPLEANDO MORTERO 1:4 Y MANTO ASFÁLTICO, INCLUYE INSTALACIÓN DE TEJA DE BARRO. </v>
          </cell>
          <cell r="C2962" t="str">
            <v>Actividad</v>
          </cell>
          <cell r="D2962" t="str">
            <v>ML</v>
          </cell>
          <cell r="E2962">
            <v>124780</v>
          </cell>
        </row>
        <row r="2963">
          <cell r="A2963" t="str">
            <v>035.061</v>
          </cell>
          <cell r="B2963" t="str">
            <v>SUMINISTRO, TRANSPORTE E INSTALACION CANAL EN LAMINA GALVANIZADA CAL .20 D/ 0,74 M. (INCLUYE PINTURA DE CANAL Y GANCHOS SOPORTE) INCLUYE ANCLAJE CON GANCHO EN PLATINA DE 3/16</v>
          </cell>
          <cell r="C2963" t="str">
            <v>Actividad</v>
          </cell>
          <cell r="D2963" t="str">
            <v>ML</v>
          </cell>
          <cell r="E2963">
            <v>176823</v>
          </cell>
        </row>
        <row r="2964">
          <cell r="A2964" t="str">
            <v>035.062</v>
          </cell>
          <cell r="B2964" t="str">
            <v xml:space="preserve">SUMINISTRO, TRANSPORTE E INSTALACION BAJANTE AGUAS LLUVIAS  EN TUBERIA PVC SANITARIA  4"   (INCLUYE CODO, UNION Y ACCESORIOS DE FIJACION) INCLUYE PLATAFORMA PARA TRABAJO SEGURO EN ALTURAS </v>
          </cell>
          <cell r="C2964" t="str">
            <v>Actividad</v>
          </cell>
          <cell r="D2964" t="str">
            <v>ML</v>
          </cell>
          <cell r="E2964">
            <v>83418</v>
          </cell>
        </row>
        <row r="2965">
          <cell r="A2965" t="str">
            <v>035.063</v>
          </cell>
          <cell r="B2965" t="str">
            <v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v>
          </cell>
          <cell r="C2965" t="str">
            <v>Actividad</v>
          </cell>
          <cell r="D2965" t="str">
            <v>ML</v>
          </cell>
          <cell r="E2965">
            <v>466157</v>
          </cell>
        </row>
        <row r="2966">
          <cell r="A2966" t="str">
            <v>035.064</v>
          </cell>
          <cell r="B2966" t="str">
            <v>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v>
          </cell>
          <cell r="C2966" t="str">
            <v>Actividad</v>
          </cell>
          <cell r="D2966" t="str">
            <v>UND</v>
          </cell>
          <cell r="E2966">
            <v>1146818</v>
          </cell>
        </row>
        <row r="2967">
          <cell r="A2967" t="str">
            <v>035.065</v>
          </cell>
          <cell r="B2967" t="str">
            <v xml:space="preserve">SUMINISTRO, TRANSPORTE E INSTALACIÓN CERRAMIENTO DE VANOS PARA VENTANAS DE FACHADAS </v>
          </cell>
          <cell r="C2967" t="str">
            <v>Actividad</v>
          </cell>
          <cell r="D2967" t="str">
            <v>M2</v>
          </cell>
          <cell r="E2967">
            <v>45866</v>
          </cell>
        </row>
        <row r="2968">
          <cell r="A2968" t="str">
            <v>035.066</v>
          </cell>
          <cell r="B2968" t="str">
            <v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v>
          </cell>
          <cell r="C2968" t="str">
            <v>Actividad</v>
          </cell>
          <cell r="D2968" t="str">
            <v>UND</v>
          </cell>
          <cell r="E2968">
            <v>686414</v>
          </cell>
        </row>
        <row r="2969">
          <cell r="A2969" t="str">
            <v>035.067</v>
          </cell>
          <cell r="B2969" t="str">
            <v>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v>
          </cell>
          <cell r="C2969" t="str">
            <v>Actividad</v>
          </cell>
          <cell r="D2969" t="str">
            <v>ML</v>
          </cell>
          <cell r="E2969">
            <v>726840</v>
          </cell>
        </row>
        <row r="2970">
          <cell r="A2970" t="str">
            <v>035.068</v>
          </cell>
          <cell r="B2970" t="str">
            <v>VISITA TECNICA E INFORME DE ASESOR FITOSANITARIO (INGENIERO FORESTAL O AGRONOMO)</v>
          </cell>
          <cell r="C2970" t="str">
            <v>Actividad</v>
          </cell>
          <cell r="D2970" t="str">
            <v>UND</v>
          </cell>
          <cell r="E2970">
            <v>4339913</v>
          </cell>
        </row>
        <row r="2971">
          <cell r="A2971" t="str">
            <v>035.069</v>
          </cell>
          <cell r="B2971" t="str">
            <v>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v>
          </cell>
          <cell r="C2971" t="str">
            <v>Actividad</v>
          </cell>
          <cell r="D2971" t="str">
            <v>MES</v>
          </cell>
          <cell r="E2971">
            <v>24529140</v>
          </cell>
        </row>
        <row r="2972">
          <cell r="A2972" t="str">
            <v>035.070</v>
          </cell>
          <cell r="B2972" t="str">
            <v>SUMINISTRO, TRANSPORTE E INSTALACIÓN DE CONCRETO DE 4000 PSI IMPERMEABILIZADO PARA MUROS</v>
          </cell>
          <cell r="C2972" t="str">
            <v>Actividad</v>
          </cell>
          <cell r="D2972" t="str">
            <v>M3</v>
          </cell>
          <cell r="E2972">
            <v>1413970</v>
          </cell>
        </row>
        <row r="2973">
          <cell r="A2973" t="str">
            <v>035.071</v>
          </cell>
          <cell r="B2973" t="str">
            <v xml:space="preserve">SUMINISTRO, TRANSPORTE E INSTALACION PLACA MACIZA AEREA CONCRETO IMPERMEABILIZADO DE 4000 PSI E= 0.25M  </v>
          </cell>
          <cell r="C2973" t="str">
            <v>Actividad</v>
          </cell>
          <cell r="D2973" t="str">
            <v>M3</v>
          </cell>
          <cell r="E2973">
            <v>316060</v>
          </cell>
        </row>
        <row r="2974">
          <cell r="A2974" t="str">
            <v>035.072</v>
          </cell>
          <cell r="B2974" t="str">
            <v xml:space="preserve">SUMINISTRO, TRANSPORTE E INSTALACION PLACA DE CONTRAPISO EN CONCRETO IMPERMEABILIZADO DE 4000 PSI E= 0.35M  </v>
          </cell>
          <cell r="C2974" t="str">
            <v>Actividad</v>
          </cell>
          <cell r="D2974" t="str">
            <v>M3</v>
          </cell>
          <cell r="E2974">
            <v>380764</v>
          </cell>
        </row>
        <row r="2975">
          <cell r="A2975" t="str">
            <v>035.073</v>
          </cell>
          <cell r="B2975" t="str">
            <v>SUMINISTRO E INSTALACIÓN DE CINTA PVC SIKA WATERBAR O-22 PARA JUNTA DE EXPANSIÓN O AISLAMIENTO EN TANQUE DE ALMACENAMIENTO.  INCLUYE TRATAMIENTO DE JUNTA CON SELLO ELASTOMÉRICO Y TODOS LOS ELEMENTOS Y ACCESORIOS NECESARIOS PARA SU CORRECTA EJECUCIÓN.</v>
          </cell>
          <cell r="C2975" t="str">
            <v>Actividad</v>
          </cell>
          <cell r="D2975" t="str">
            <v>ML</v>
          </cell>
          <cell r="E2975">
            <v>150633</v>
          </cell>
        </row>
        <row r="2976">
          <cell r="A2976" t="str">
            <v>035.074</v>
          </cell>
          <cell r="B2976" t="str">
            <v xml:space="preserve">SUMINISTRO E INSTALACIÓN DE TAPA CON MARCO, HERMÉTICA EN PLÁSTICO POLIPROPILENO MEDIDA INTERNA 0.80CM X 80CM. MEDIDA EXTERNA 94CM X 94CM X 4,8CM (INCLUYE TAPA CON MARCO, NEOPRENO Y TODOS LOS ACCESORIOS NECESARIOS PARA SU INSTALACIÓN) </v>
          </cell>
          <cell r="C2976" t="str">
            <v>Actividad</v>
          </cell>
          <cell r="D2976" t="str">
            <v>UND</v>
          </cell>
          <cell r="E2976">
            <v>3808095</v>
          </cell>
        </row>
        <row r="2977">
          <cell r="A2977" t="str">
            <v>035.075</v>
          </cell>
          <cell r="B2977" t="str">
            <v>SUMINISTRO, TRANSPORTE E INSTALACIÓN DE ESCALERA TIPO GATO EN POLIPROPILENO DE ALTO IMPACTO. DIMENSIONES 0.71 MT X 2.80 MT , INCLUYE RELIEVE ANTIDESLIZANTE EN LA SUPERFICIE DE LOS PELDAÑOS.</v>
          </cell>
          <cell r="C2977" t="str">
            <v>Actividad</v>
          </cell>
          <cell r="D2977" t="str">
            <v>UND</v>
          </cell>
          <cell r="E2977">
            <v>2387370</v>
          </cell>
        </row>
        <row r="2978">
          <cell r="A2978" t="str">
            <v>035.076</v>
          </cell>
          <cell r="B2978" t="str">
            <v xml:space="preserve">SUMINISTRO, CONSTRUCCIÓN E INSTALACIÓN DE ZOCALO TIPO A PARA CORREDORES EMPLEANDO LÁMINA DE FIBROCEMENTO 8 MM Y MOLDURAS EN MADERA CHOIBA SEGÚN DISEÑO  ALTURA PROMEDIO DE 92 CMS, INCLUYE INMUNIZACIÓN DE LA MADERA Y ACABO SEGÚN DISEÑO </v>
          </cell>
          <cell r="C2978" t="str">
            <v>Actividad</v>
          </cell>
          <cell r="D2978" t="str">
            <v>ML</v>
          </cell>
          <cell r="E2978">
            <v>327528</v>
          </cell>
        </row>
        <row r="2979">
          <cell r="A2979" t="str">
            <v>035.077</v>
          </cell>
          <cell r="B2979" t="str">
            <v>SUMINISTRO EN INSTALACIÓN DE IMPERMEABILIZACIÓN PARA TANQUE CON PINTURA EPOXI-POLIAMIDA REF 13243 COLOR BLANCO INCLUYE CATALIZADOR PARA EPOXI POLIAMIDA REF 13229. INCLUYE AJUSTADOR PARA PINTURA EPÓXICAS REF 21209 . (3 MANOS EN PINTURA  EPOXI POLIAMIDA CON CATALIZADOR) .</v>
          </cell>
          <cell r="C2979" t="str">
            <v>Actividad</v>
          </cell>
          <cell r="D2979" t="str">
            <v>M2</v>
          </cell>
          <cell r="E2979">
            <v>101750</v>
          </cell>
        </row>
        <row r="2980">
          <cell r="A2980" t="str">
            <v>035.078</v>
          </cell>
          <cell r="B2980" t="str">
            <v>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v>
          </cell>
          <cell r="C2980" t="str">
            <v>Actividad</v>
          </cell>
          <cell r="D2980" t="str">
            <v>UN</v>
          </cell>
          <cell r="E2980">
            <v>38668242</v>
          </cell>
        </row>
        <row r="3089">
          <cell r="C3089">
            <v>2935</v>
          </cell>
        </row>
      </sheetData>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Actividades"/>
      <sheetName val="A.P.U"/>
      <sheetName val="Insumos"/>
      <sheetName val="Analisis AU"/>
      <sheetName val="Analisis Mano de Obra"/>
      <sheetName val="Analisis Herramienta Menor"/>
      <sheetName val="Analisis Factor Prestacional"/>
      <sheetName val="BASE DE DATOS CRYSTAL 2025_sinv"/>
    </sheetNames>
    <sheetDataSet>
      <sheetData sheetId="0"/>
      <sheetData sheetId="1">
        <row r="5">
          <cell r="A5" t="str">
            <v>BUSCAR_N:</v>
          </cell>
          <cell r="C5" t="str">
            <v>x Nombre</v>
          </cell>
        </row>
        <row r="6">
          <cell r="A6" t="str">
            <v>BUSCAR_C:</v>
          </cell>
          <cell r="C6" t="str">
            <v>x Cod</v>
          </cell>
        </row>
        <row r="8">
          <cell r="A8" t="str">
            <v>CODIGO</v>
          </cell>
          <cell r="B8" t="str">
            <v>DESCRIPCION</v>
          </cell>
          <cell r="C8" t="str">
            <v>CATEGORIA</v>
          </cell>
          <cell r="D8" t="str">
            <v>UNIDAD</v>
          </cell>
          <cell r="E8" t="str">
            <v>VR. UNIT (CD)</v>
          </cell>
        </row>
        <row r="9">
          <cell r="A9" t="str">
            <v>AB</v>
          </cell>
          <cell r="B9" t="str">
            <v>ANALISIS BASICOS</v>
          </cell>
          <cell r="C9" t="str">
            <v>Capitulo</v>
          </cell>
          <cell r="D9"/>
          <cell r="E9" t="str">
            <v>--</v>
          </cell>
        </row>
        <row r="10">
          <cell r="A10" t="str">
            <v>AB1</v>
          </cell>
          <cell r="B10" t="str">
            <v>ACERO 60.000 PSI (INCLUYE ALAMBRE NEGRO Y FIGURACIÓN )</v>
          </cell>
          <cell r="C10" t="str">
            <v>Actividad</v>
          </cell>
          <cell r="D10" t="str">
            <v>KG</v>
          </cell>
          <cell r="E10">
            <v>7381</v>
          </cell>
        </row>
        <row r="11">
          <cell r="A11" t="str">
            <v>AB2</v>
          </cell>
          <cell r="B11" t="str">
            <v>CONCRETO 1500 psi - 10.5 Mpa</v>
          </cell>
          <cell r="C11" t="str">
            <v>Actividad</v>
          </cell>
          <cell r="D11" t="str">
            <v>M3</v>
          </cell>
          <cell r="E11">
            <v>422219</v>
          </cell>
        </row>
        <row r="12">
          <cell r="A12" t="str">
            <v>AB3</v>
          </cell>
          <cell r="B12" t="str">
            <v>CONCRETO 2000 PSI - 14 MPA</v>
          </cell>
          <cell r="C12" t="str">
            <v>Actividad</v>
          </cell>
          <cell r="D12" t="str">
            <v>M3</v>
          </cell>
          <cell r="E12">
            <v>439058</v>
          </cell>
        </row>
        <row r="13">
          <cell r="A13" t="str">
            <v>AB4</v>
          </cell>
          <cell r="B13" t="str">
            <v>CONCRETO 2500 psi - 17.5 Mpa</v>
          </cell>
          <cell r="C13" t="str">
            <v>Actividad</v>
          </cell>
          <cell r="D13" t="str">
            <v>M3</v>
          </cell>
          <cell r="E13">
            <v>503581</v>
          </cell>
        </row>
        <row r="14">
          <cell r="A14" t="str">
            <v>AB5</v>
          </cell>
          <cell r="B14" t="str">
            <v>CONCRETO 3000 psi - 21 Mpa</v>
          </cell>
          <cell r="C14" t="str">
            <v>Actividad</v>
          </cell>
          <cell r="D14" t="str">
            <v>M3</v>
          </cell>
          <cell r="E14">
            <v>561725</v>
          </cell>
        </row>
        <row r="15">
          <cell r="A15" t="str">
            <v>AB6</v>
          </cell>
          <cell r="B15" t="str">
            <v>CONCRETO 3500 psi - 24.5 Mpa</v>
          </cell>
          <cell r="C15" t="str">
            <v>Actividad</v>
          </cell>
          <cell r="D15" t="str">
            <v>M3</v>
          </cell>
          <cell r="E15">
            <v>619549</v>
          </cell>
        </row>
        <row r="16">
          <cell r="A16" t="str">
            <v>AB7</v>
          </cell>
          <cell r="B16" t="str">
            <v>CONCRETO 4000 psi - 28 Mpa</v>
          </cell>
          <cell r="C16" t="str">
            <v>Actividad</v>
          </cell>
          <cell r="D16" t="str">
            <v>M3</v>
          </cell>
          <cell r="E16">
            <v>639845</v>
          </cell>
        </row>
        <row r="17">
          <cell r="A17" t="str">
            <v>AB8</v>
          </cell>
          <cell r="B17" t="str">
            <v>CONCRETO 1500 psi - 10.5 Mpa Impermeabilizado</v>
          </cell>
          <cell r="C17" t="str">
            <v>Actividad</v>
          </cell>
          <cell r="D17" t="str">
            <v>M3</v>
          </cell>
          <cell r="E17">
            <v>438036</v>
          </cell>
        </row>
        <row r="18">
          <cell r="A18" t="str">
            <v>AB9</v>
          </cell>
          <cell r="B18" t="str">
            <v>CONCRETO 2000 psi - 14 Mpa Impermeabilizado</v>
          </cell>
          <cell r="C18" t="str">
            <v>Actividad</v>
          </cell>
          <cell r="D18" t="str">
            <v>M3</v>
          </cell>
          <cell r="E18">
            <v>456381</v>
          </cell>
        </row>
        <row r="19">
          <cell r="A19" t="str">
            <v>AB10</v>
          </cell>
          <cell r="B19" t="str">
            <v>CONCRETO 2500 psi - 17.5 Mpa Impermeabilizado</v>
          </cell>
          <cell r="C19" t="str">
            <v>Actividad</v>
          </cell>
          <cell r="D19" t="str">
            <v>M3</v>
          </cell>
          <cell r="E19">
            <v>526176</v>
          </cell>
        </row>
        <row r="20">
          <cell r="A20" t="str">
            <v>AB11</v>
          </cell>
          <cell r="B20" t="str">
            <v>CONCRETO 3000 psi - 21 Mpa Impermeabilizado</v>
          </cell>
          <cell r="C20" t="str">
            <v>Actividad</v>
          </cell>
          <cell r="D20" t="str">
            <v>M3</v>
          </cell>
          <cell r="E20">
            <v>588086</v>
          </cell>
        </row>
        <row r="21">
          <cell r="A21" t="str">
            <v>AB12</v>
          </cell>
          <cell r="B21" t="str">
            <v>CONCRETO 3500 psi - 24.5 Mpa Impermeabilizado</v>
          </cell>
          <cell r="C21" t="str">
            <v>Actividad</v>
          </cell>
          <cell r="D21" t="str">
            <v>M3</v>
          </cell>
          <cell r="E21">
            <v>651182</v>
          </cell>
        </row>
        <row r="22">
          <cell r="A22" t="str">
            <v>AB13</v>
          </cell>
          <cell r="B22" t="str">
            <v>CONCRETO 4000 psi - 28 Mpa Impermeabilizado</v>
          </cell>
          <cell r="C22" t="str">
            <v>Actividad</v>
          </cell>
          <cell r="D22" t="str">
            <v>M3</v>
          </cell>
          <cell r="E22">
            <v>673738</v>
          </cell>
        </row>
        <row r="23">
          <cell r="A23" t="str">
            <v>AB14</v>
          </cell>
          <cell r="B23" t="str">
            <v>CONCRETO MR 40 kg/cm2</v>
          </cell>
          <cell r="C23" t="str">
            <v>Actividad</v>
          </cell>
          <cell r="D23" t="str">
            <v>M3</v>
          </cell>
          <cell r="E23">
            <v>564820</v>
          </cell>
        </row>
        <row r="24">
          <cell r="A24" t="str">
            <v>AB15</v>
          </cell>
          <cell r="B24" t="str">
            <v>CONCRETO MR 42 kg/cm2</v>
          </cell>
          <cell r="C24" t="str">
            <v>Actividad</v>
          </cell>
          <cell r="D24" t="str">
            <v>M3</v>
          </cell>
          <cell r="E24">
            <v>596851</v>
          </cell>
        </row>
        <row r="25">
          <cell r="A25" t="str">
            <v>AB16</v>
          </cell>
          <cell r="B25" t="str">
            <v>CONCRETO MR 44 kg/cm2</v>
          </cell>
          <cell r="C25" t="str">
            <v>Actividad</v>
          </cell>
          <cell r="D25" t="str">
            <v>M3</v>
          </cell>
          <cell r="E25">
            <v>637066</v>
          </cell>
        </row>
        <row r="26">
          <cell r="A26" t="str">
            <v>AB17</v>
          </cell>
          <cell r="B26" t="str">
            <v>CONCRETO 5000 psi - 35 Mpa Impermeabilizado</v>
          </cell>
          <cell r="C26" t="str">
            <v>Actividad</v>
          </cell>
          <cell r="D26" t="str">
            <v>M3</v>
          </cell>
          <cell r="E26">
            <v>788039</v>
          </cell>
        </row>
        <row r="27">
          <cell r="A27" t="str">
            <v>AB18</v>
          </cell>
          <cell r="B27" t="str">
            <v>CONCRETO 5000 psi - 35 Mpa</v>
          </cell>
          <cell r="C27" t="str">
            <v>Actividad</v>
          </cell>
          <cell r="D27" t="str">
            <v>M3</v>
          </cell>
          <cell r="E27">
            <v>747579</v>
          </cell>
        </row>
        <row r="28">
          <cell r="A28" t="str">
            <v>AB19</v>
          </cell>
          <cell r="B28" t="str">
            <v>MORTERO 1:2</v>
          </cell>
          <cell r="C28" t="str">
            <v>Actividad</v>
          </cell>
          <cell r="D28" t="str">
            <v>M3</v>
          </cell>
          <cell r="E28">
            <v>622845</v>
          </cell>
        </row>
        <row r="29">
          <cell r="A29" t="str">
            <v>AB20</v>
          </cell>
          <cell r="B29" t="str">
            <v>MORTERO 1:3</v>
          </cell>
          <cell r="C29" t="str">
            <v>Actividad</v>
          </cell>
          <cell r="D29" t="str">
            <v>M3</v>
          </cell>
          <cell r="E29">
            <v>505998</v>
          </cell>
        </row>
        <row r="30">
          <cell r="A30" t="str">
            <v>AB21</v>
          </cell>
          <cell r="B30" t="str">
            <v>MORTERO 1:4</v>
          </cell>
          <cell r="C30" t="str">
            <v>Actividad</v>
          </cell>
          <cell r="D30" t="str">
            <v>M3</v>
          </cell>
          <cell r="E30">
            <v>436656</v>
          </cell>
        </row>
        <row r="31">
          <cell r="A31" t="str">
            <v>AB22</v>
          </cell>
          <cell r="B31" t="str">
            <v>MORTERO 1:5</v>
          </cell>
          <cell r="C31" t="str">
            <v>Actividad</v>
          </cell>
          <cell r="D31" t="str">
            <v>M3</v>
          </cell>
          <cell r="E31">
            <v>388973</v>
          </cell>
        </row>
        <row r="32">
          <cell r="A32" t="str">
            <v>AB23</v>
          </cell>
          <cell r="B32" t="str">
            <v>MORTERO 1:3 Impermeabilizado</v>
          </cell>
          <cell r="C32" t="str">
            <v>Actividad</v>
          </cell>
          <cell r="D32" t="str">
            <v>M3</v>
          </cell>
          <cell r="E32">
            <v>657135</v>
          </cell>
        </row>
        <row r="33">
          <cell r="A33" t="str">
            <v>AB24</v>
          </cell>
          <cell r="B33" t="str">
            <v>MORTERO 1:4 Impermeabilizado</v>
          </cell>
          <cell r="C33" t="str">
            <v>Actividad</v>
          </cell>
          <cell r="D33" t="str">
            <v>M3</v>
          </cell>
          <cell r="E33">
            <v>557832</v>
          </cell>
        </row>
        <row r="34">
          <cell r="A34" t="str">
            <v>AB25</v>
          </cell>
          <cell r="B34" t="str">
            <v>LECHADA A/C=0.45 (Incluye aditivo expansor y plastificante)</v>
          </cell>
          <cell r="C34" t="str">
            <v>Actividad</v>
          </cell>
          <cell r="D34" t="str">
            <v>LT</v>
          </cell>
          <cell r="E34">
            <v>4935</v>
          </cell>
        </row>
        <row r="35">
          <cell r="A35" t="str">
            <v>AB26</v>
          </cell>
          <cell r="B35" t="str">
            <v>SUMINISTRO, TRANSPORTE E INSTALACION MALLA ELECTROSOLDADA CUALQUIER REFERENCIA (Incluye alambre negro, colocación y traslapo).</v>
          </cell>
          <cell r="C35" t="str">
            <v>Actividad</v>
          </cell>
          <cell r="D35" t="str">
            <v>KG</v>
          </cell>
          <cell r="E35">
            <v>8506</v>
          </cell>
        </row>
        <row r="36">
          <cell r="A36" t="str">
            <v>001</v>
          </cell>
          <cell r="B36" t="str">
            <v>PRELIMINARES</v>
          </cell>
          <cell r="C36" t="str">
            <v>Capitulo</v>
          </cell>
          <cell r="D36"/>
          <cell r="E36" t="str">
            <v>--</v>
          </cell>
        </row>
        <row r="37">
          <cell r="A37" t="str">
            <v>001.001</v>
          </cell>
          <cell r="B37" t="str">
            <v>LOCALIZACION Y REPLANTEO EDIFICIO</v>
          </cell>
          <cell r="C37" t="str">
            <v>Actividad</v>
          </cell>
          <cell r="D37" t="str">
            <v>M2</v>
          </cell>
          <cell r="E37">
            <v>4726</v>
          </cell>
        </row>
        <row r="38">
          <cell r="A38" t="str">
            <v>001.006</v>
          </cell>
          <cell r="B38" t="str">
            <v xml:space="preserve">DESCAPOTE MECANICO E=0.20 M. </v>
          </cell>
          <cell r="C38" t="str">
            <v>Actividad</v>
          </cell>
          <cell r="D38" t="str">
            <v>M2</v>
          </cell>
          <cell r="E38">
            <v>1924</v>
          </cell>
        </row>
        <row r="39">
          <cell r="A39" t="str">
            <v>001.032</v>
          </cell>
          <cell r="B39" t="str">
            <v>TALA DE ARBOLES H=5MTS 2,5 MTS DE RADIO DE FOLLAJE APROX (INCLUYE RETIRO)</v>
          </cell>
          <cell r="C39" t="str">
            <v>Actividad</v>
          </cell>
          <cell r="D39" t="str">
            <v>UND</v>
          </cell>
          <cell r="E39">
            <v>345276</v>
          </cell>
        </row>
        <row r="40">
          <cell r="A40" t="str">
            <v>001.041</v>
          </cell>
          <cell r="B40" t="str">
            <v>TRAZADO SOBRE TERRENO</v>
          </cell>
          <cell r="C40" t="str">
            <v>Actividad</v>
          </cell>
          <cell r="D40" t="str">
            <v>M2</v>
          </cell>
          <cell r="E40">
            <v>2791</v>
          </cell>
        </row>
        <row r="41">
          <cell r="A41" t="str">
            <v>001.042</v>
          </cell>
          <cell r="B41" t="str">
            <v>LOCALIZACION Y REPLANTEO REDES (INCLUYE PLANO RECORD)</v>
          </cell>
          <cell r="C41" t="str">
            <v>Actividad</v>
          </cell>
          <cell r="D41" t="str">
            <v>DIA</v>
          </cell>
          <cell r="E41">
            <v>1226233</v>
          </cell>
        </row>
        <row r="42">
          <cell r="A42" t="str">
            <v>001.043</v>
          </cell>
          <cell r="B42" t="str">
            <v>ROCERIA Y LIMPIEZA</v>
          </cell>
          <cell r="C42" t="str">
            <v>Actividad</v>
          </cell>
          <cell r="D42" t="str">
            <v>M2</v>
          </cell>
          <cell r="E42">
            <v>1525</v>
          </cell>
        </row>
        <row r="43">
          <cell r="A43" t="str">
            <v>001.044</v>
          </cell>
          <cell r="B43" t="str">
            <v xml:space="preserve">DESCAPOTE MANUAL E=0.20 M. </v>
          </cell>
          <cell r="C43" t="str">
            <v>Actividad</v>
          </cell>
          <cell r="D43" t="str">
            <v>M2</v>
          </cell>
          <cell r="E43">
            <v>2857</v>
          </cell>
        </row>
        <row r="44">
          <cell r="A44" t="str">
            <v>001.045</v>
          </cell>
          <cell r="B44" t="str">
            <v>NIVELACION Y LIMPIEZA</v>
          </cell>
          <cell r="C44" t="str">
            <v>Actividad</v>
          </cell>
          <cell r="D44" t="str">
            <v>M2</v>
          </cell>
          <cell r="E44">
            <v>9362</v>
          </cell>
        </row>
        <row r="45">
          <cell r="A45" t="str">
            <v>001.046</v>
          </cell>
          <cell r="B45" t="str">
            <v>SUMINISTRO, TRANSPORTE E INSTALACION CAMPAMENTO PROVISIONAL</v>
          </cell>
          <cell r="C45" t="str">
            <v>Actividad</v>
          </cell>
          <cell r="D45" t="str">
            <v>M2</v>
          </cell>
          <cell r="E45">
            <v>161669</v>
          </cell>
        </row>
        <row r="46">
          <cell r="A46" t="str">
            <v>001.047</v>
          </cell>
          <cell r="B46" t="str">
            <v>BODEGA PARA CAMPAMENTO (INCLUYE ADECUACIONES)</v>
          </cell>
          <cell r="C46" t="str">
            <v>Actividad</v>
          </cell>
          <cell r="D46" t="str">
            <v>M2 - MES</v>
          </cell>
          <cell r="E46">
            <v>27344</v>
          </cell>
        </row>
        <row r="47">
          <cell r="A47" t="str">
            <v>001.048</v>
          </cell>
          <cell r="B47" t="str">
            <v>CAMPAMENTO CONTENEDOR</v>
          </cell>
          <cell r="C47" t="str">
            <v>Actividad</v>
          </cell>
          <cell r="D47" t="str">
            <v>UND</v>
          </cell>
          <cell r="E47">
            <v>2279343</v>
          </cell>
        </row>
        <row r="48">
          <cell r="A48" t="str">
            <v>001.049</v>
          </cell>
          <cell r="B48" t="str">
            <v>SUMINISTRO, TRANSPORTE E INSTALACIÓN CERRAMIENTO EN YUTE H= 2 M</v>
          </cell>
          <cell r="C48" t="str">
            <v>Actividad</v>
          </cell>
          <cell r="D48" t="str">
            <v>ML</v>
          </cell>
          <cell r="E48">
            <v>14195</v>
          </cell>
        </row>
        <row r="49">
          <cell r="A49" t="str">
            <v>001.050</v>
          </cell>
          <cell r="B49" t="str">
            <v>INSTALACION PROVISIONAL DE ACUEDUCTO</v>
          </cell>
          <cell r="C49" t="str">
            <v>Actividad</v>
          </cell>
          <cell r="D49" t="str">
            <v>UND</v>
          </cell>
          <cell r="E49">
            <v>86428</v>
          </cell>
        </row>
        <row r="50">
          <cell r="A50" t="str">
            <v>001.051</v>
          </cell>
          <cell r="B50" t="str">
            <v>INSTALACION PROVISIONAL DE ENERGIA</v>
          </cell>
          <cell r="C50" t="str">
            <v>Actividad</v>
          </cell>
          <cell r="D50" t="str">
            <v>UND</v>
          </cell>
          <cell r="E50">
            <v>76822</v>
          </cell>
        </row>
        <row r="51">
          <cell r="A51" t="str">
            <v>001.052</v>
          </cell>
          <cell r="B51" t="str">
            <v>SUMINISTRO, TRANSPORTE E INSTALACION VALLA INFORMATIVA GENERAL DEL PROYECTO</v>
          </cell>
          <cell r="C51" t="str">
            <v>Actividad</v>
          </cell>
          <cell r="D51" t="str">
            <v>M2</v>
          </cell>
          <cell r="E51">
            <v>245816</v>
          </cell>
        </row>
        <row r="52">
          <cell r="A52" t="str">
            <v>001.053</v>
          </cell>
          <cell r="B52" t="str">
            <v>SUMINISTRO, TRANSPORTE E INSTALACION VALLA INFORMATIVA TIPO TRIPODE TUBULAR</v>
          </cell>
          <cell r="C52" t="str">
            <v>Actividad</v>
          </cell>
          <cell r="D52" t="str">
            <v>M2</v>
          </cell>
          <cell r="E52">
            <v>218798</v>
          </cell>
        </row>
        <row r="53">
          <cell r="A53" t="str">
            <v>001.054</v>
          </cell>
          <cell r="B53" t="str">
            <v>SUMINISTRO, TRANSPORTE E INSTALACION SEÑAL PREVENTIVA, REGLAMENTARIA E INFORMATIVA</v>
          </cell>
          <cell r="C53" t="str">
            <v>Actividad</v>
          </cell>
          <cell r="D53" t="str">
            <v>UND</v>
          </cell>
          <cell r="E53">
            <v>236009</v>
          </cell>
        </row>
        <row r="54">
          <cell r="A54" t="str">
            <v>001.055</v>
          </cell>
          <cell r="B54" t="str">
            <v>SUMINISTRO, TRANSPORTE E INSTALACION BARRERA CON BOMBONES PLÁSTICOS, CINTA DE SEGURIDAD  Y YUTE PARA CERRAMIENTO</v>
          </cell>
          <cell r="C54" t="str">
            <v>Actividad</v>
          </cell>
          <cell r="D54" t="str">
            <v>ML</v>
          </cell>
          <cell r="E54">
            <v>12225</v>
          </cell>
        </row>
        <row r="55">
          <cell r="A55" t="str">
            <v>001.057</v>
          </cell>
          <cell r="B55" t="str">
            <v>SUMINISTRO, TRANSPORTE E INSTALACION BARRERA CON BOMBONES PLÁSTICOS Y CINTA DE SEGURIDAD</v>
          </cell>
          <cell r="C55" t="str">
            <v>Actividad</v>
          </cell>
          <cell r="D55" t="str">
            <v>ML</v>
          </cell>
          <cell r="E55">
            <v>10037</v>
          </cell>
        </row>
        <row r="56">
          <cell r="A56" t="str">
            <v>001.058</v>
          </cell>
          <cell r="B56" t="str">
            <v>SUMINISTRO, TRANSPORTE E INSTALACION PUENTE PEATONAL PROVISIONAL EN MADERA (ANCHO = 1.40 MT)</v>
          </cell>
          <cell r="C56" t="str">
            <v>Actividad</v>
          </cell>
          <cell r="D56" t="str">
            <v>ML</v>
          </cell>
          <cell r="E56">
            <v>44306</v>
          </cell>
        </row>
        <row r="57">
          <cell r="A57" t="str">
            <v>001.059</v>
          </cell>
          <cell r="B57" t="str">
            <v>SUMINISTRO, TRANSPORTE E INSTALACION TECHADO PROVISIONAL EN GUADUA Y PLÁSTICO</v>
          </cell>
          <cell r="C57" t="str">
            <v>Actividad</v>
          </cell>
          <cell r="D57" t="str">
            <v>M2</v>
          </cell>
          <cell r="E57">
            <v>18815</v>
          </cell>
        </row>
        <row r="58">
          <cell r="A58" t="str">
            <v>001.060</v>
          </cell>
          <cell r="B58" t="str">
            <v>SUMINISTRO, TRANSPORTE E INSTALACION TECHADO MOVIBLE EN GUADUA Y PLÁSTICO</v>
          </cell>
          <cell r="C58" t="str">
            <v>Actividad</v>
          </cell>
          <cell r="D58" t="str">
            <v>M2</v>
          </cell>
          <cell r="E58">
            <v>10897</v>
          </cell>
        </row>
        <row r="59">
          <cell r="A59" t="str">
            <v>001.061</v>
          </cell>
          <cell r="B59" t="str">
            <v xml:space="preserve">SUMINISTRO, TRANSPORTE E INSTALACION CORDÓN PARA CONTROL DE AGUAS LLUVIAS CON SUELO CEMENTO </v>
          </cell>
          <cell r="C59" t="str">
            <v>Actividad</v>
          </cell>
          <cell r="D59" t="str">
            <v>ML</v>
          </cell>
          <cell r="E59">
            <v>5841</v>
          </cell>
        </row>
        <row r="60">
          <cell r="A60" t="str">
            <v>001.062</v>
          </cell>
          <cell r="B60" t="str">
            <v xml:space="preserve">SUMINISTRO, TRANSPORTE E INSTALACION CORDÓN PARA CONTROL DE AGUAS LLUVIAS CON LADRILLO Y SUELO CEMENTO </v>
          </cell>
          <cell r="C60" t="str">
            <v>Actividad</v>
          </cell>
          <cell r="D60" t="str">
            <v>ML</v>
          </cell>
          <cell r="E60">
            <v>11157</v>
          </cell>
        </row>
        <row r="61">
          <cell r="A61" t="str">
            <v>001.066</v>
          </cell>
          <cell r="B61" t="str">
            <v>CORTE MECANIZADO DE PAVIMENTO 0,07 MM</v>
          </cell>
          <cell r="C61" t="str">
            <v>Actividad</v>
          </cell>
          <cell r="D61" t="str">
            <v>ML</v>
          </cell>
          <cell r="E61">
            <v>12842</v>
          </cell>
        </row>
        <row r="62">
          <cell r="A62" t="str">
            <v>001.075</v>
          </cell>
          <cell r="B62" t="str">
            <v>LOCALIZACION Y REPLANTEO CERRAMIENTO</v>
          </cell>
          <cell r="C62" t="str">
            <v>Actividad</v>
          </cell>
          <cell r="D62" t="str">
            <v>ML</v>
          </cell>
          <cell r="E62">
            <v>1840</v>
          </cell>
        </row>
        <row r="63">
          <cell r="A63" t="str">
            <v>001.081</v>
          </cell>
          <cell r="B63" t="str">
            <v>MANEJO Y MOVILIZACIÓN DE ESCOMBROS/SOBRANTES Y MATERIALES EN VEHÍCULO NO-AUTOMOTOR</v>
          </cell>
          <cell r="C63" t="str">
            <v>Actividad</v>
          </cell>
          <cell r="D63" t="str">
            <v>M3</v>
          </cell>
          <cell r="E63">
            <v>56611</v>
          </cell>
        </row>
        <row r="64">
          <cell r="A64" t="str">
            <v>001.082</v>
          </cell>
          <cell r="B64" t="str">
            <v>SOBREACARREO EN VEHICULO NO AUTOMOTOR DE TRACCION ANIMAL</v>
          </cell>
          <cell r="C64" t="str">
            <v>Actividad</v>
          </cell>
          <cell r="D64" t="str">
            <v>M3 - HM</v>
          </cell>
          <cell r="E64">
            <v>56806</v>
          </cell>
        </row>
        <row r="65">
          <cell r="A65" t="str">
            <v>001.083</v>
          </cell>
          <cell r="B65" t="str">
            <v>SOBREACARREO AL HOMBRO FUERTE PENDIENTE (DESPUÉS DE 50M DE ACARREO LIBRE)</v>
          </cell>
          <cell r="C65" t="str">
            <v>Actividad</v>
          </cell>
          <cell r="D65" t="str">
            <v>M3 - HM</v>
          </cell>
          <cell r="E65">
            <v>138450</v>
          </cell>
        </row>
        <row r="66">
          <cell r="A66" t="str">
            <v>001.084</v>
          </cell>
          <cell r="B66" t="str">
            <v>TRANSPORTE POR DÍA LABORADO VEHÍCULO AUTOMOTOR TIPO CAMIONETA DE ESTACAS O SIMILAR. INCLUYE CONDUCTOR Y COMBUSTIBLE</v>
          </cell>
          <cell r="C66" t="str">
            <v>Actividad</v>
          </cell>
          <cell r="D66" t="str">
            <v>DIA</v>
          </cell>
          <cell r="E66">
            <v>219507</v>
          </cell>
        </row>
        <row r="67">
          <cell r="A67" t="str">
            <v>001.085</v>
          </cell>
          <cell r="B67" t="str">
            <v>LOCALIZACION Y REPLANTEO DE VIAS INCLUYE EJE DE VIA Y LATERALES CON ANDENES</v>
          </cell>
          <cell r="C67" t="str">
            <v>Actividad</v>
          </cell>
          <cell r="D67" t="str">
            <v>ML</v>
          </cell>
          <cell r="E67">
            <v>4750</v>
          </cell>
        </row>
        <row r="68">
          <cell r="A68" t="str">
            <v>001.086</v>
          </cell>
          <cell r="B68" t="str">
            <v>CERRAMIENTO PROVISIONAL CON SEÑALIZADOR Y TELA DE CERRAMIENTO</v>
          </cell>
          <cell r="C68" t="str">
            <v>Actividad</v>
          </cell>
          <cell r="D68" t="str">
            <v>ML</v>
          </cell>
          <cell r="E68">
            <v>8397</v>
          </cell>
        </row>
        <row r="69">
          <cell r="A69" t="str">
            <v>001.087</v>
          </cell>
          <cell r="B69" t="str">
            <v>AVISOS DE SEÑALIZACION TEMPORAL PARA IMPLEMENTACIÓN DE PMT</v>
          </cell>
          <cell r="C69" t="str">
            <v>Actividad</v>
          </cell>
          <cell r="D69" t="str">
            <v>UND</v>
          </cell>
          <cell r="E69">
            <v>236009</v>
          </cell>
        </row>
        <row r="70">
          <cell r="A70" t="str">
            <v>001.088</v>
          </cell>
          <cell r="B70" t="str">
            <v xml:space="preserve">SOBREACARREO EN VOLQUETA </v>
          </cell>
          <cell r="C70" t="str">
            <v>Actividad</v>
          </cell>
          <cell r="D70" t="str">
            <v>M3-KM</v>
          </cell>
          <cell r="E70">
            <v>1490</v>
          </cell>
        </row>
        <row r="71">
          <cell r="A71" t="str">
            <v>001.089</v>
          </cell>
          <cell r="B71" t="str">
            <v>LOCALIZACIÓN</v>
          </cell>
          <cell r="C71" t="str">
            <v>Actividad</v>
          </cell>
          <cell r="D71" t="str">
            <v>ML</v>
          </cell>
          <cell r="E71">
            <v>2090</v>
          </cell>
        </row>
        <row r="72">
          <cell r="A72" t="str">
            <v>001.090</v>
          </cell>
          <cell r="B72" t="str">
            <v>SUMINISTRO, TRANSPORTE E INSTALACIÓN CERRAMIENTO PROVISIONAL EN LÁMINA GALVANIZADA H= 2.4M (INCLUYE GUADUA CEPA, PUNTILLAS Y DEMÁS ELEMENTOS PARA SU CORRECTA INSTALACIÓN Y FUNCIONAMIENTO)</v>
          </cell>
          <cell r="C72" t="str">
            <v>Actividad</v>
          </cell>
          <cell r="D72" t="str">
            <v>ML</v>
          </cell>
          <cell r="E72">
            <v>61586</v>
          </cell>
        </row>
        <row r="73">
          <cell r="A73" t="str">
            <v>001.091</v>
          </cell>
          <cell r="B73" t="str">
            <v>TALA DE ARBOLES MEDIANO PORTE  H= 10 - 15M (INCLUYE RETIRO)</v>
          </cell>
          <cell r="C73" t="str">
            <v>Actividad</v>
          </cell>
          <cell r="D73" t="str">
            <v>UND</v>
          </cell>
          <cell r="E73">
            <v>486398</v>
          </cell>
        </row>
        <row r="74">
          <cell r="A74" t="str">
            <v>001.092</v>
          </cell>
          <cell r="B74" t="str">
            <v>TALA DE ARBOLES GRAN PORTE  H &gt; 15M (INCLUYE RETIRO)</v>
          </cell>
          <cell r="C74" t="str">
            <v>Actividad</v>
          </cell>
          <cell r="D74" t="str">
            <v>UND</v>
          </cell>
          <cell r="E74">
            <v>715012</v>
          </cell>
        </row>
        <row r="75">
          <cell r="A75" t="str">
            <v>001.093</v>
          </cell>
          <cell r="B75" t="str">
            <v>CORTE, REMOCIÓN Y CICATRIZACIÓN DE RAICES MENORES</v>
          </cell>
          <cell r="C75" t="str">
            <v>Actividad</v>
          </cell>
          <cell r="D75" t="str">
            <v>UND</v>
          </cell>
          <cell r="E75">
            <v>28583</v>
          </cell>
        </row>
        <row r="76">
          <cell r="A76" t="str">
            <v>001.094</v>
          </cell>
          <cell r="B76" t="str">
            <v>SOBREACARREO EN VEHICULO AUTOMOTOR HASTA 5 KM</v>
          </cell>
          <cell r="C76" t="str">
            <v>Actividad</v>
          </cell>
          <cell r="D76" t="str">
            <v>M3</v>
          </cell>
          <cell r="E76">
            <v>98144</v>
          </cell>
        </row>
        <row r="77">
          <cell r="A77" t="str">
            <v>001.095</v>
          </cell>
          <cell r="B77" t="str">
            <v>ALQUILER DE BAÑO PORTATIL (INCLUYE LIMPIEZA SEMANAL CON DESCARGA Y TRANSPORTE DE LIQUIDOS - SOLIDOS)</v>
          </cell>
          <cell r="C77" t="str">
            <v>Actividad</v>
          </cell>
          <cell r="D77" t="str">
            <v>MES</v>
          </cell>
          <cell r="E77">
            <v>661747</v>
          </cell>
        </row>
        <row r="78">
          <cell r="A78" t="str">
            <v>002</v>
          </cell>
          <cell r="B78" t="str">
            <v>MOVIMIENTO DE TIERRAS</v>
          </cell>
          <cell r="C78" t="str">
            <v>Capitulo</v>
          </cell>
          <cell r="D78"/>
          <cell r="E78" t="str">
            <v>--</v>
          </cell>
        </row>
        <row r="79">
          <cell r="A79" t="str">
            <v>002.001</v>
          </cell>
          <cell r="B79" t="str">
            <v>EXCAVACIÓN EN ZANJA - MATERIAL COMÚN - 0.0 A 2.0 M</v>
          </cell>
          <cell r="C79" t="str">
            <v>Actividad</v>
          </cell>
          <cell r="D79" t="str">
            <v>M3</v>
          </cell>
          <cell r="E79">
            <v>36872</v>
          </cell>
        </row>
        <row r="80">
          <cell r="A80" t="str">
            <v>002.002</v>
          </cell>
          <cell r="B80" t="str">
            <v xml:space="preserve">EXCAVACIÓN EN ZANJA - MATERIAL COMÚN - 2.01 A 4.00 M                                      </v>
          </cell>
          <cell r="C80" t="str">
            <v>Actividad</v>
          </cell>
          <cell r="D80" t="str">
            <v>M3</v>
          </cell>
          <cell r="E80">
            <v>41125</v>
          </cell>
        </row>
        <row r="81">
          <cell r="A81" t="str">
            <v>002.003</v>
          </cell>
          <cell r="B81" t="str">
            <v>EXCAVACIÓN EN ZANJA - MATERIAL COMÚN - 4.01 A 6.00 M</v>
          </cell>
          <cell r="C81" t="str">
            <v>Actividad</v>
          </cell>
          <cell r="D81" t="str">
            <v>M3</v>
          </cell>
          <cell r="E81">
            <v>108050</v>
          </cell>
        </row>
        <row r="82">
          <cell r="A82" t="str">
            <v>002.004</v>
          </cell>
          <cell r="B82" t="str">
            <v>EXCAVACIÓN EN ZANJA - CONGLOMERADO - 0.0 A 2.0 M</v>
          </cell>
          <cell r="C82" t="str">
            <v>Actividad</v>
          </cell>
          <cell r="D82" t="str">
            <v>M3</v>
          </cell>
          <cell r="E82">
            <v>51421</v>
          </cell>
        </row>
        <row r="83">
          <cell r="A83" t="str">
            <v>002.005</v>
          </cell>
          <cell r="B83" t="str">
            <v>EXCAVACIÓN EN ZANJA - CONGLOMERADO - 2.01 A 4.00 M</v>
          </cell>
          <cell r="C83" t="str">
            <v>Actividad</v>
          </cell>
          <cell r="D83" t="str">
            <v>M3</v>
          </cell>
          <cell r="E83">
            <v>68124</v>
          </cell>
        </row>
        <row r="84">
          <cell r="A84" t="str">
            <v>002.006</v>
          </cell>
          <cell r="B84" t="str">
            <v>EXCAVACIÓN EN ZANJA - CONGLOMERADO - 4.01 A 6.00 M</v>
          </cell>
          <cell r="C84" t="str">
            <v>Actividad</v>
          </cell>
          <cell r="D84" t="str">
            <v>M3</v>
          </cell>
          <cell r="E84">
            <v>109006</v>
          </cell>
        </row>
        <row r="85">
          <cell r="A85" t="str">
            <v>002.007</v>
          </cell>
          <cell r="B85" t="str">
            <v>SUMINISTRO, TRANSPORTE E INSTALACION EXCAVACIÓN EN ZANJA - ROCA - CON EXPLOSIVOS - 0.0 A 2.0 M</v>
          </cell>
          <cell r="C85" t="str">
            <v>Actividad</v>
          </cell>
          <cell r="D85" t="str">
            <v>M3</v>
          </cell>
          <cell r="E85">
            <v>334175</v>
          </cell>
        </row>
        <row r="86">
          <cell r="A86" t="str">
            <v>002.008</v>
          </cell>
          <cell r="B86" t="str">
            <v>SUMINISTRO, TRANSPORTE E INSTALACION EXCAVACIÓN EN ZANJA - ROCA - CON EXPLOSIVOS - 2.01 A 4.0 MT</v>
          </cell>
          <cell r="C86" t="str">
            <v>Actividad</v>
          </cell>
          <cell r="D86" t="str">
            <v>M3</v>
          </cell>
          <cell r="E86">
            <v>348497</v>
          </cell>
        </row>
        <row r="87">
          <cell r="A87" t="str">
            <v>002.009</v>
          </cell>
          <cell r="B87" t="str">
            <v xml:space="preserve">SUMINISTRO, TRANSPORTE E INSTALACION EXCAVACIÓN EN ZANJA - ROCA - CON EXPLOSIVOS - 4.01 A 6.0 M                                      </v>
          </cell>
          <cell r="C87" t="str">
            <v>Actividad</v>
          </cell>
          <cell r="D87" t="str">
            <v>M3</v>
          </cell>
          <cell r="E87">
            <v>424948</v>
          </cell>
        </row>
        <row r="88">
          <cell r="A88" t="str">
            <v>002.010</v>
          </cell>
          <cell r="B88" t="str">
            <v>EXCAVACIÓN PARA ESTRUCTURAS - MATERIAL COMÚN - 0.0 A 2.0 M</v>
          </cell>
          <cell r="C88" t="str">
            <v>Actividad</v>
          </cell>
          <cell r="D88" t="str">
            <v>M3</v>
          </cell>
          <cell r="E88">
            <v>51421</v>
          </cell>
        </row>
        <row r="89">
          <cell r="A89" t="str">
            <v>002.011</v>
          </cell>
          <cell r="B89" t="str">
            <v>EXCAVACIÓN PARA ESTRUCTURAS - MATERIAL COMÚN - 2.0 A 4.0 MT</v>
          </cell>
          <cell r="C89" t="str">
            <v>Actividad</v>
          </cell>
          <cell r="D89" t="str">
            <v>M3</v>
          </cell>
          <cell r="E89">
            <v>64146</v>
          </cell>
        </row>
        <row r="90">
          <cell r="A90" t="str">
            <v>002.012</v>
          </cell>
          <cell r="B90" t="str">
            <v>EXCAVACIÓN PARA ESTRUCTURAS - CONGLOMERADO - 0.0 A 2.0 M</v>
          </cell>
          <cell r="C90" t="str">
            <v>Actividad</v>
          </cell>
          <cell r="D90" t="str">
            <v>M3</v>
          </cell>
          <cell r="E90">
            <v>65273</v>
          </cell>
        </row>
        <row r="91">
          <cell r="A91" t="str">
            <v>002.013</v>
          </cell>
          <cell r="B91" t="str">
            <v>EXCAVACIÓN PARA ESTRUCTURAS - CONGLOMERADO - 2.0 -4.00 M</v>
          </cell>
          <cell r="C91" t="str">
            <v>Actividad</v>
          </cell>
          <cell r="D91" t="str">
            <v>M3</v>
          </cell>
          <cell r="E91">
            <v>80012</v>
          </cell>
        </row>
        <row r="92">
          <cell r="A92" t="str">
            <v>002.014</v>
          </cell>
          <cell r="B92" t="str">
            <v>EXCAVACIÓN PARA ESTRUCTURAS - ROCA - CON EXPLOSIVOS 0.0 A 2.0 M</v>
          </cell>
          <cell r="C92" t="str">
            <v>Actividad</v>
          </cell>
          <cell r="D92" t="str">
            <v>M3</v>
          </cell>
          <cell r="E92">
            <v>332456</v>
          </cell>
        </row>
        <row r="93">
          <cell r="A93" t="str">
            <v>002.015</v>
          </cell>
          <cell r="B93" t="str">
            <v>EXCAVACIÓN MECANIZADA P/ESTRUCTURAS-MATER COMÚN/CONGLOM 0.0 A 6.0 M.</v>
          </cell>
          <cell r="C93" t="str">
            <v>Actividad</v>
          </cell>
          <cell r="D93" t="str">
            <v>M3</v>
          </cell>
          <cell r="E93">
            <v>12266</v>
          </cell>
        </row>
        <row r="94">
          <cell r="A94" t="str">
            <v>002.016</v>
          </cell>
          <cell r="B94" t="str">
            <v xml:space="preserve">EXCAVACIÓN A CIELO ABIERTO - MATERIAL COMÚN - 0.0 A 2.0 M                                                                            </v>
          </cell>
          <cell r="C94" t="str">
            <v>Actividad</v>
          </cell>
          <cell r="D94" t="str">
            <v>M3</v>
          </cell>
          <cell r="E94">
            <v>40032</v>
          </cell>
        </row>
        <row r="95">
          <cell r="A95" t="str">
            <v>002.017</v>
          </cell>
          <cell r="B95" t="str">
            <v>EXCAVACIÓN A CIELO ABIERTO - CONGLOMERADO - 0.0 A 2.0 M</v>
          </cell>
          <cell r="C95" t="str">
            <v>Actividad</v>
          </cell>
          <cell r="D95" t="str">
            <v>M3</v>
          </cell>
          <cell r="E95">
            <v>57940</v>
          </cell>
        </row>
        <row r="96">
          <cell r="A96" t="str">
            <v>002.018</v>
          </cell>
          <cell r="B96" t="str">
            <v xml:space="preserve">EXCAVACIÓN MECANIZADA CIELO ABIERTO-MAT COMÚN/CONGLOM  0.0 A 6.0 M.                                                                                                                                              </v>
          </cell>
          <cell r="C96" t="str">
            <v>Actividad</v>
          </cell>
          <cell r="D96" t="str">
            <v>M3</v>
          </cell>
          <cell r="E96">
            <v>9727</v>
          </cell>
        </row>
        <row r="97">
          <cell r="A97" t="str">
            <v>002.019</v>
          </cell>
          <cell r="B97" t="str">
            <v>CONFORMACIÓN DE TALUDES CON EQUIPO MECÁNICO</v>
          </cell>
          <cell r="C97" t="str">
            <v>Actividad</v>
          </cell>
          <cell r="D97" t="str">
            <v>M3</v>
          </cell>
          <cell r="E97">
            <v>11128</v>
          </cell>
        </row>
        <row r="98">
          <cell r="A98" t="str">
            <v>002.021</v>
          </cell>
          <cell r="B98" t="str">
            <v>EXCAVACION MECANICA EN ZANJA (RETROEXCAVADORA)</v>
          </cell>
          <cell r="C98" t="str">
            <v>Actividad</v>
          </cell>
          <cell r="D98" t="str">
            <v>M3</v>
          </cell>
          <cell r="E98">
            <v>13310</v>
          </cell>
        </row>
        <row r="99">
          <cell r="A99" t="str">
            <v>002.022</v>
          </cell>
          <cell r="B99" t="str">
            <v>CONFORMACION MANUAL DE TALUDES EN TIERRA</v>
          </cell>
          <cell r="C99" t="str">
            <v>Actividad</v>
          </cell>
          <cell r="D99" t="str">
            <v>M3</v>
          </cell>
          <cell r="E99">
            <v>55113</v>
          </cell>
        </row>
        <row r="100">
          <cell r="A100" t="str">
            <v>002.023</v>
          </cell>
          <cell r="B100" t="str">
            <v>CONFORMACION MANUAL DE TALUDES EN CONGLOMERADO</v>
          </cell>
          <cell r="C100" t="str">
            <v>Actividad</v>
          </cell>
          <cell r="D100" t="str">
            <v>M3</v>
          </cell>
          <cell r="E100">
            <v>70102</v>
          </cell>
        </row>
        <row r="101">
          <cell r="A101" t="str">
            <v>002.024</v>
          </cell>
          <cell r="B101" t="str">
            <v>EXCAVACION MECANIZADA CIELO ABIERTO-ROCA</v>
          </cell>
          <cell r="C101" t="str">
            <v>Actividad</v>
          </cell>
          <cell r="D101" t="str">
            <v>M3</v>
          </cell>
          <cell r="E101">
            <v>179791</v>
          </cell>
        </row>
        <row r="102">
          <cell r="A102" t="str">
            <v>002.025</v>
          </cell>
          <cell r="B102" t="str">
            <v>EXCAVACION PARA CAISSONS EN TIERRA 0-4 M</v>
          </cell>
          <cell r="C102" t="str">
            <v>Actividad</v>
          </cell>
          <cell r="D102" t="str">
            <v>M3</v>
          </cell>
          <cell r="E102">
            <v>201514</v>
          </cell>
        </row>
        <row r="103">
          <cell r="A103" t="str">
            <v>002.026</v>
          </cell>
          <cell r="B103" t="str">
            <v>EXCAVACION PARA CAISSONS EN TIERRA 4-8M</v>
          </cell>
          <cell r="C103" t="str">
            <v>Actividad</v>
          </cell>
          <cell r="D103" t="str">
            <v>M3</v>
          </cell>
          <cell r="E103">
            <v>149831</v>
          </cell>
        </row>
        <row r="104">
          <cell r="A104" t="str">
            <v>002.028</v>
          </cell>
          <cell r="B104" t="str">
            <v>EXCAVACION PARA CAISSONS EN CONGLOMERADO 0-4 M</v>
          </cell>
          <cell r="C104" t="str">
            <v>Actividad</v>
          </cell>
          <cell r="D104" t="str">
            <v>M3</v>
          </cell>
          <cell r="E104">
            <v>153698</v>
          </cell>
        </row>
        <row r="105">
          <cell r="A105" t="str">
            <v>002.029</v>
          </cell>
          <cell r="B105" t="str">
            <v>EXCAVACION PARA CAISSONS EN CONGLOMERADO 4-8 M</v>
          </cell>
          <cell r="C105" t="str">
            <v>Actividad</v>
          </cell>
          <cell r="D105" t="str">
            <v>M3</v>
          </cell>
          <cell r="E105">
            <v>180217</v>
          </cell>
        </row>
        <row r="106">
          <cell r="A106" t="str">
            <v>002.031</v>
          </cell>
          <cell r="B106" t="str">
            <v>SUMINISTRO, TRANSPORTE E INSTALACION ENTIBADO HORIZONTAL /VERTICAL TIPO 2</v>
          </cell>
          <cell r="C106" t="str">
            <v>Actividad</v>
          </cell>
          <cell r="D106" t="str">
            <v>M2</v>
          </cell>
          <cell r="E106">
            <v>59538</v>
          </cell>
        </row>
        <row r="107">
          <cell r="A107" t="str">
            <v>002.033</v>
          </cell>
          <cell r="B107" t="str">
            <v>LLENO COMPACTADO MUROS DE CONTENCION INCLUYE GEOTEXTIL Y TUBODRENANTE</v>
          </cell>
          <cell r="C107" t="str">
            <v>Actividad</v>
          </cell>
          <cell r="D107" t="str">
            <v>M3</v>
          </cell>
          <cell r="E107">
            <v>40725</v>
          </cell>
        </row>
        <row r="108">
          <cell r="A108" t="str">
            <v>002.038</v>
          </cell>
          <cell r="B108" t="str">
            <v xml:space="preserve">EXCAVACION MECANICA EN MATERIAL ROCOSO </v>
          </cell>
          <cell r="C108" t="str">
            <v>Actividad</v>
          </cell>
          <cell r="D108" t="str">
            <v>M3</v>
          </cell>
          <cell r="E108">
            <v>76030</v>
          </cell>
        </row>
        <row r="109">
          <cell r="A109" t="str">
            <v>002.039</v>
          </cell>
          <cell r="B109" t="str">
            <v xml:space="preserve">EXCAVACION MECANICA EN MATERIAL COMUN </v>
          </cell>
          <cell r="C109" t="str">
            <v>Actividad</v>
          </cell>
          <cell r="D109" t="str">
            <v>M3</v>
          </cell>
          <cell r="E109">
            <v>60922</v>
          </cell>
        </row>
        <row r="110">
          <cell r="A110" t="str">
            <v>002.040</v>
          </cell>
          <cell r="B110" t="str">
            <v xml:space="preserve">RELLENO, CONFORMACION Y COMPACTACION A MAQUINA CON MATERIAL DE PRESTAMO </v>
          </cell>
          <cell r="C110" t="str">
            <v>Actividad</v>
          </cell>
          <cell r="D110" t="str">
            <v>M3</v>
          </cell>
          <cell r="E110">
            <v>46698</v>
          </cell>
        </row>
        <row r="111">
          <cell r="A111" t="str">
            <v>002.042</v>
          </cell>
          <cell r="B111" t="str">
            <v>SUMINISTRO, TRANSPORTE E INSTALACION ENTIBADO HORIZONTAL/VERTICAL TIPO 1</v>
          </cell>
          <cell r="C111" t="str">
            <v>Actividad</v>
          </cell>
          <cell r="D111" t="str">
            <v>ML</v>
          </cell>
          <cell r="E111">
            <v>51190</v>
          </cell>
        </row>
        <row r="112">
          <cell r="A112" t="str">
            <v>002.049</v>
          </cell>
          <cell r="B112" t="str">
            <v>RELLENO EN MATERIAL SELECCIONADO PROVENIENTE DE LA EXCAVACION (APISONADO)</v>
          </cell>
          <cell r="C112" t="str">
            <v>Actividad</v>
          </cell>
          <cell r="D112" t="str">
            <v>M3</v>
          </cell>
          <cell r="E112">
            <v>42053</v>
          </cell>
        </row>
        <row r="113">
          <cell r="A113" t="str">
            <v>002.050</v>
          </cell>
          <cell r="B113" t="str">
            <v>RELLENO EN MATERIAL SELECCIONADO PROVENIENTE DE LA EXCAVACION (CANGURO)</v>
          </cell>
          <cell r="C113" t="str">
            <v>Actividad</v>
          </cell>
          <cell r="D113" t="str">
            <v>M3</v>
          </cell>
          <cell r="E113">
            <v>36529</v>
          </cell>
        </row>
        <row r="114">
          <cell r="A114" t="str">
            <v>002.051</v>
          </cell>
          <cell r="B114" t="str">
            <v>FILTRO EN ARENA</v>
          </cell>
          <cell r="C114" t="str">
            <v>Actividad</v>
          </cell>
          <cell r="D114" t="str">
            <v>M3</v>
          </cell>
          <cell r="E114">
            <v>154806</v>
          </cell>
        </row>
        <row r="115">
          <cell r="A115" t="str">
            <v>002.052</v>
          </cell>
          <cell r="B115" t="str">
            <v>FILTRO EN PIEDRA</v>
          </cell>
          <cell r="C115" t="str">
            <v>Actividad</v>
          </cell>
          <cell r="D115" t="str">
            <v>M3</v>
          </cell>
          <cell r="E115">
            <v>141795</v>
          </cell>
        </row>
        <row r="116">
          <cell r="A116" t="str">
            <v>002.053</v>
          </cell>
          <cell r="B116" t="str">
            <v>RELLENO COMPACTADO CON MATERIAL DE PRESTAMO</v>
          </cell>
          <cell r="C116" t="str">
            <v>Actividad</v>
          </cell>
          <cell r="D116" t="str">
            <v>M3</v>
          </cell>
          <cell r="E116">
            <v>81048</v>
          </cell>
        </row>
        <row r="117">
          <cell r="A117" t="str">
            <v>002.054</v>
          </cell>
          <cell r="B117" t="str">
            <v>TRANSPORTE DE MAQUINARIA PESADA</v>
          </cell>
          <cell r="C117" t="str">
            <v>Actividad</v>
          </cell>
          <cell r="D117" t="str">
            <v>M3</v>
          </cell>
          <cell r="E117">
            <v>1097529</v>
          </cell>
        </row>
        <row r="118">
          <cell r="A118" t="str">
            <v>002.057</v>
          </cell>
          <cell r="B118" t="str">
            <v>REPALEO MANUAL</v>
          </cell>
          <cell r="C118" t="str">
            <v>Actividad</v>
          </cell>
          <cell r="D118" t="str">
            <v>M3</v>
          </cell>
          <cell r="E118">
            <v>10848</v>
          </cell>
        </row>
        <row r="119">
          <cell r="A119" t="str">
            <v>002.059</v>
          </cell>
          <cell r="B119" t="str">
            <v>EXCAVACION PARA CAISSONS EN TIERRA 8-12M 0,9M&lt;D&lt;1 M CONDICIONES SECAS</v>
          </cell>
          <cell r="C119" t="str">
            <v>Actividad</v>
          </cell>
          <cell r="D119" t="str">
            <v>M3</v>
          </cell>
          <cell r="E119">
            <v>203671</v>
          </cell>
        </row>
        <row r="120">
          <cell r="A120" t="str">
            <v>002.060</v>
          </cell>
          <cell r="B120" t="str">
            <v>EXCAVACION PARA CAISSONS EN TIERRA 12-16 MTS , 0,9M&lt;D&lt;1M CONDICIONES SECAS</v>
          </cell>
          <cell r="C120" t="str">
            <v>Actividad</v>
          </cell>
          <cell r="D120" t="str">
            <v>M3</v>
          </cell>
          <cell r="E120">
            <v>239336</v>
          </cell>
        </row>
        <row r="121">
          <cell r="A121" t="str">
            <v>002.061</v>
          </cell>
          <cell r="B121" t="str">
            <v>EXCAVACION PARA CAISSONS EN TIERRA 16-20 MTS , 0,9M&lt;D&lt;1M CONDICIONES SECAS</v>
          </cell>
          <cell r="C121" t="str">
            <v>Actividad</v>
          </cell>
          <cell r="D121" t="str">
            <v>M3</v>
          </cell>
          <cell r="E121">
            <v>287447</v>
          </cell>
        </row>
        <row r="122">
          <cell r="A122" t="str">
            <v>002.062</v>
          </cell>
          <cell r="B122" t="str">
            <v>EXCAVACION PARA CAISSONS EN TIERRA MAYOR A 20 MTS , 0,9M&lt;D&lt;1M CONDICIONES SECAS</v>
          </cell>
          <cell r="C122" t="str">
            <v>Actividad</v>
          </cell>
          <cell r="D122" t="str">
            <v>M3</v>
          </cell>
          <cell r="E122">
            <v>425594</v>
          </cell>
        </row>
        <row r="123">
          <cell r="A123" t="str">
            <v>002.063</v>
          </cell>
          <cell r="B123" t="str">
            <v>EXCAVACION PARA CAISSONS EN CONGLOMERADO 8-12 MTS  0,9M&lt;D&lt;1M CONDICIONES SECAS</v>
          </cell>
          <cell r="C123" t="str">
            <v>Actividad</v>
          </cell>
          <cell r="D123" t="str">
            <v>M3</v>
          </cell>
          <cell r="E123">
            <v>320316</v>
          </cell>
        </row>
        <row r="124">
          <cell r="A124" t="str">
            <v>002.064</v>
          </cell>
          <cell r="B124" t="str">
            <v>EXCAVACION PARA CAISSONS EN CONGLOMERADO 12-16 MTS  0,9M&lt;D&lt;1M CONDICIONES SECAS</v>
          </cell>
          <cell r="C124" t="str">
            <v>Actividad</v>
          </cell>
          <cell r="D124" t="str">
            <v>M3</v>
          </cell>
          <cell r="E124">
            <v>381213</v>
          </cell>
        </row>
        <row r="125">
          <cell r="A125" t="str">
            <v>002.065</v>
          </cell>
          <cell r="B125" t="str">
            <v>EXCAVACION PARA CAISSONS EN CONGLOMERADO 16-20 MTS  0,9M&lt;D&lt;1M CONDICIONES SECAS</v>
          </cell>
          <cell r="C125" t="str">
            <v>Actividad</v>
          </cell>
          <cell r="D125" t="str">
            <v>M3</v>
          </cell>
          <cell r="E125">
            <v>453089</v>
          </cell>
        </row>
        <row r="126">
          <cell r="A126" t="str">
            <v>002.066</v>
          </cell>
          <cell r="B126" t="str">
            <v>EXCAVACION PARA CAISSONS EN CONGLOMERADO MAYOR A 20 MTS  0,9M&lt;D&lt;1M CONDICIONES SECAS</v>
          </cell>
          <cell r="C126" t="str">
            <v>Actividad</v>
          </cell>
          <cell r="D126" t="str">
            <v>M3</v>
          </cell>
          <cell r="E126">
            <v>533489</v>
          </cell>
        </row>
        <row r="127">
          <cell r="A127" t="str">
            <v>002.067</v>
          </cell>
          <cell r="B127" t="str">
            <v>EXCAVACION PARA CAISSONS EN TIERRA 0-4 M CONDICIONES HUMEDAS</v>
          </cell>
          <cell r="C127" t="str">
            <v>Actividad</v>
          </cell>
          <cell r="D127" t="str">
            <v>M3</v>
          </cell>
          <cell r="E127">
            <v>162991</v>
          </cell>
        </row>
        <row r="128">
          <cell r="A128" t="str">
            <v>002.068</v>
          </cell>
          <cell r="B128" t="str">
            <v>EXCAVACION PARA CAISSONS EN TIERRA 4-8 M CONDICIONES HUMEDAS</v>
          </cell>
          <cell r="C128" t="str">
            <v>Actividad</v>
          </cell>
          <cell r="D128" t="str">
            <v>M3</v>
          </cell>
          <cell r="E128">
            <v>190308</v>
          </cell>
        </row>
        <row r="129">
          <cell r="A129" t="str">
            <v>002.069</v>
          </cell>
          <cell r="B129" t="str">
            <v>EXCAVACION PARA CAISSONS EN CONGLOMERADO 0-4 M CONDICIONES HUMEDAS</v>
          </cell>
          <cell r="C129" t="str">
            <v>Actividad</v>
          </cell>
          <cell r="D129" t="str">
            <v>M3</v>
          </cell>
          <cell r="E129">
            <v>248818</v>
          </cell>
        </row>
        <row r="130">
          <cell r="A130" t="str">
            <v>002.070</v>
          </cell>
          <cell r="B130" t="str">
            <v>EXCAVACION PARA CAISSONS EN CONGLOMERADO 4-8 M CONDICIONES HUMEDAS</v>
          </cell>
          <cell r="C130" t="str">
            <v>Actividad</v>
          </cell>
          <cell r="D130" t="str">
            <v>M3</v>
          </cell>
          <cell r="E130">
            <v>299484</v>
          </cell>
        </row>
        <row r="131">
          <cell r="A131" t="str">
            <v>002.071</v>
          </cell>
          <cell r="B131" t="str">
            <v>EXCAVACION PARA CAISSONS EN TIERRA 8-12M 0,9M&lt;D&lt;1 M CONDICIONES HUMEDAS</v>
          </cell>
          <cell r="C131" t="str">
            <v>Actividad</v>
          </cell>
          <cell r="D131" t="str">
            <v>M3</v>
          </cell>
          <cell r="E131">
            <v>256889</v>
          </cell>
        </row>
        <row r="132">
          <cell r="A132" t="str">
            <v>002.072</v>
          </cell>
          <cell r="B132" t="str">
            <v>EXCAVACION PARA CAISSONS EN TIERRA 12-16 MTS , 0,9M&lt;D&lt;1M CONDICIONES HUMEDAS</v>
          </cell>
          <cell r="C132" t="str">
            <v>Actividad</v>
          </cell>
          <cell r="D132" t="str">
            <v>M3</v>
          </cell>
          <cell r="E132">
            <v>341182</v>
          </cell>
        </row>
        <row r="133">
          <cell r="A133" t="str">
            <v>002.073</v>
          </cell>
          <cell r="B133" t="str">
            <v>EXCAVACION PARA CAISSONS EN TIERRA 16-20 MTS , 0,9M&lt;D&lt;1M CONDICIONES HUMEDAS</v>
          </cell>
          <cell r="C133" t="str">
            <v>Actividad</v>
          </cell>
          <cell r="D133" t="str">
            <v>M3</v>
          </cell>
          <cell r="E133">
            <v>448317</v>
          </cell>
        </row>
        <row r="134">
          <cell r="A134" t="str">
            <v>002.074</v>
          </cell>
          <cell r="B134" t="str">
            <v>EXCAVACION PARA CAISSONS EN TIERRA MAYOR A 20 MTS , 0,9M&lt;D&lt;1M CONDICIONES HUMEDAS</v>
          </cell>
          <cell r="C134" t="str">
            <v>Actividad</v>
          </cell>
          <cell r="D134" t="str">
            <v>M3</v>
          </cell>
          <cell r="E134">
            <v>593053</v>
          </cell>
        </row>
        <row r="135">
          <cell r="A135" t="str">
            <v>002.075</v>
          </cell>
          <cell r="B135" t="str">
            <v>EXCAVACION PARA CAISSONS EN CONGLOMERADO 8-12 MTS  0,9M&lt;D&lt;1M CONDICIONES HUMEDAS</v>
          </cell>
          <cell r="C135" t="str">
            <v>Actividad</v>
          </cell>
          <cell r="D135" t="str">
            <v>M3</v>
          </cell>
          <cell r="E135">
            <v>456903</v>
          </cell>
        </row>
        <row r="136">
          <cell r="A136" t="str">
            <v>002.076</v>
          </cell>
          <cell r="B136" t="str">
            <v>EXCAVACION PARA CAISSONS EN CONGLOMERADO 12-16 MTS  0,9M&lt;D&lt;1M CONDICIONES HUMEDAS</v>
          </cell>
          <cell r="C136" t="str">
            <v>Actividad</v>
          </cell>
          <cell r="D136" t="str">
            <v>M3</v>
          </cell>
          <cell r="E136">
            <v>605433</v>
          </cell>
        </row>
        <row r="137">
          <cell r="A137" t="str">
            <v>002.077</v>
          </cell>
          <cell r="B137" t="str">
            <v>EXCAVACION PARA CAISSONS EN CONGLOMERADO 16-20 MTS  0,9M&lt;D&lt;1M CONDICIONES HUMEDAS</v>
          </cell>
          <cell r="C137" t="str">
            <v>Actividad</v>
          </cell>
          <cell r="D137" t="str">
            <v>M3</v>
          </cell>
          <cell r="E137">
            <v>780182</v>
          </cell>
        </row>
        <row r="138">
          <cell r="A138" t="str">
            <v>002.078</v>
          </cell>
          <cell r="B138" t="str">
            <v>EXCAVACION PARA CAISSONS EN CONGLOMERADO MAYOR A 20 MTS  0,9M&lt;D&lt;1M CONDICIONES HUMEDAS</v>
          </cell>
          <cell r="C138" t="str">
            <v>Actividad</v>
          </cell>
          <cell r="D138" t="str">
            <v>M3</v>
          </cell>
          <cell r="E138">
            <v>977156</v>
          </cell>
        </row>
        <row r="139">
          <cell r="A139" t="str">
            <v>002.079</v>
          </cell>
          <cell r="B139" t="str">
            <v xml:space="preserve">EXCAVACION PARA CAISSONS EN ROCA  0,9M&lt;D&lt;1M EN CONDICIONES SECAS </v>
          </cell>
          <cell r="C139" t="str">
            <v>Actividad</v>
          </cell>
          <cell r="D139" t="str">
            <v>ML</v>
          </cell>
          <cell r="E139">
            <v>1161492</v>
          </cell>
        </row>
        <row r="140">
          <cell r="A140" t="str">
            <v>002.080</v>
          </cell>
          <cell r="B140" t="str">
            <v>EXCAVACION PARA CAISSONS EN ROCA  0,9M&lt;D&lt;1M EN CONDICIONES HUMEDAS</v>
          </cell>
          <cell r="C140" t="str">
            <v>Actividad</v>
          </cell>
          <cell r="D140" t="str">
            <v>ML</v>
          </cell>
          <cell r="E140">
            <v>1508593</v>
          </cell>
        </row>
        <row r="141">
          <cell r="A141" t="str">
            <v>002.081</v>
          </cell>
          <cell r="B141" t="str">
            <v>RELLENO, CONFORMACION Y COMPACTACION A MAQUINA CON MATERIAL PROVENIENTE  DE  EXCAVACION (INCLUYE CARGUE, DESCARGUE)</v>
          </cell>
          <cell r="C141" t="str">
            <v>Actividad</v>
          </cell>
          <cell r="D141" t="str">
            <v>M3</v>
          </cell>
          <cell r="E141">
            <v>12572</v>
          </cell>
        </row>
        <row r="142">
          <cell r="A142" t="str">
            <v>002.082</v>
          </cell>
          <cell r="B142" t="str">
            <v>REPALEO MECANICO</v>
          </cell>
          <cell r="C142" t="str">
            <v>Actividad</v>
          </cell>
          <cell r="D142" t="str">
            <v>M3</v>
          </cell>
          <cell r="E142">
            <v>6011</v>
          </cell>
        </row>
        <row r="143">
          <cell r="A143" t="str">
            <v>002.118</v>
          </cell>
          <cell r="B143" t="str">
            <v>NIVELACION TERRENO CON MATERIAL DE SITIO</v>
          </cell>
          <cell r="C143" t="str">
            <v>Actividad</v>
          </cell>
          <cell r="D143" t="str">
            <v>M3</v>
          </cell>
          <cell r="E143">
            <v>6087</v>
          </cell>
        </row>
        <row r="144">
          <cell r="A144" t="str">
            <v>002.119</v>
          </cell>
          <cell r="B144" t="str">
            <v>DISPOSICION  FINAL BOTADERO</v>
          </cell>
          <cell r="C144" t="str">
            <v>Actividad</v>
          </cell>
          <cell r="D144" t="str">
            <v>KG</v>
          </cell>
          <cell r="E144">
            <v>55</v>
          </cell>
        </row>
        <row r="145">
          <cell r="A145" t="str">
            <v>002.120</v>
          </cell>
          <cell r="B145" t="str">
            <v>EXCAVACION EN MATERIAL COMUN SECO DE A=0.2M, E=0.50, MANUAL</v>
          </cell>
          <cell r="C145" t="str">
            <v>Actividad</v>
          </cell>
          <cell r="D145" t="str">
            <v>ML</v>
          </cell>
          <cell r="E145">
            <v>3726</v>
          </cell>
        </row>
        <row r="146">
          <cell r="A146" t="str">
            <v>002.83</v>
          </cell>
          <cell r="B146" t="str">
            <v>EXCAVACION MANUAL</v>
          </cell>
          <cell r="C146" t="str">
            <v>Actividad</v>
          </cell>
          <cell r="D146" t="str">
            <v>M3</v>
          </cell>
          <cell r="E146">
            <v>27162</v>
          </cell>
        </row>
        <row r="147">
          <cell r="A147" t="str">
            <v>002.84</v>
          </cell>
          <cell r="B147" t="str">
            <v>RELLENO COMPACTADO CON MATERIAL DE EXCAVACION</v>
          </cell>
          <cell r="C147" t="str">
            <v>Actividad</v>
          </cell>
          <cell r="D147" t="str">
            <v>M3</v>
          </cell>
          <cell r="E147">
            <v>31755</v>
          </cell>
        </row>
        <row r="148">
          <cell r="A148" t="str">
            <v>002.85</v>
          </cell>
          <cell r="B148" t="str">
            <v>RELLENO COMPACTADO CON MATERIAL SELECCIONADO</v>
          </cell>
          <cell r="C148" t="str">
            <v>Actividad</v>
          </cell>
          <cell r="D148" t="str">
            <v>M3</v>
          </cell>
          <cell r="E148">
            <v>108706</v>
          </cell>
        </row>
        <row r="149">
          <cell r="A149" t="str">
            <v>002.086</v>
          </cell>
          <cell r="B149" t="str">
            <v>RETIRO DE MATERIAL SOBRANTE EN VOLQUETA, CARGUE MECANICO, DISPOSICIÓN EN BOTADERO (HASTA 25 KM)</v>
          </cell>
          <cell r="C149" t="str">
            <v>Actividad</v>
          </cell>
          <cell r="D149" t="str">
            <v>M3-Suelto</v>
          </cell>
          <cell r="E149">
            <v>33299</v>
          </cell>
        </row>
        <row r="150">
          <cell r="A150" t="str">
            <v>002.087</v>
          </cell>
          <cell r="B150" t="str">
            <v>PERFORACIÓN CON CUÑA HIDRÁULICA (INCLUYE OPERADOR, TRANSPORTE Y COMBUSTIBLE)</v>
          </cell>
          <cell r="C150" t="str">
            <v>Actividad</v>
          </cell>
          <cell r="D150" t="str">
            <v>M3-Suelto</v>
          </cell>
          <cell r="E150">
            <v>72018</v>
          </cell>
        </row>
        <row r="151">
          <cell r="A151" t="str">
            <v>002.088</v>
          </cell>
          <cell r="B151" t="str">
            <v>DEMOLICIÓN MANUAL DE ROCA</v>
          </cell>
          <cell r="C151" t="str">
            <v>Actividad</v>
          </cell>
          <cell r="D151" t="str">
            <v>M3</v>
          </cell>
          <cell r="E151">
            <v>249415</v>
          </cell>
        </row>
        <row r="152">
          <cell r="A152" t="str">
            <v>002.089</v>
          </cell>
          <cell r="B152" t="str">
            <v>RETIRO DE MATERIAL SOBRANTE EN VOLQUETA, CARGUE MANUAL, DISPOSICIÓN EN BOTADERO (HASTA 25 KM)</v>
          </cell>
          <cell r="C152" t="str">
            <v>Actividad</v>
          </cell>
          <cell r="D152" t="str">
            <v>M3-Suelto</v>
          </cell>
          <cell r="E152">
            <v>40777</v>
          </cell>
        </row>
        <row r="153">
          <cell r="A153" t="str">
            <v>002A</v>
          </cell>
          <cell r="B153" t="str">
            <v>CIMIENTOS</v>
          </cell>
          <cell r="C153" t="str">
            <v>Capitulo</v>
          </cell>
          <cell r="D153"/>
          <cell r="E153" t="str">
            <v>--</v>
          </cell>
        </row>
        <row r="154">
          <cell r="A154" t="str">
            <v>002A.001</v>
          </cell>
          <cell r="B154" t="str">
            <v>SUMINISTRO, TRANSPORTE E INSTALACION SOLADO DE LIMPIEZA 2.000 PSI</v>
          </cell>
          <cell r="C154" t="str">
            <v>Actividad</v>
          </cell>
          <cell r="D154" t="str">
            <v>M3</v>
          </cell>
          <cell r="E154">
            <v>589251</v>
          </cell>
        </row>
        <row r="155">
          <cell r="A155" t="str">
            <v>002A.003</v>
          </cell>
          <cell r="B155" t="str">
            <v>SUMINISTRO, TRANSPORTE E INSTALACION SOLADO DE LIMPIEZA 2.000 PSI  E = 5 CM</v>
          </cell>
          <cell r="C155" t="str">
            <v>Actividad</v>
          </cell>
          <cell r="D155" t="str">
            <v>M2</v>
          </cell>
          <cell r="E155">
            <v>29514</v>
          </cell>
        </row>
        <row r="156">
          <cell r="A156" t="str">
            <v>002A.004</v>
          </cell>
          <cell r="B156" t="str">
            <v>SUMINISTRO, TRANSPORTE E INSTALACION ZAPATA CONCRETO 3000 PSI</v>
          </cell>
          <cell r="C156" t="str">
            <v>Actividad</v>
          </cell>
          <cell r="D156" t="str">
            <v>M3</v>
          </cell>
          <cell r="E156">
            <v>795827</v>
          </cell>
        </row>
        <row r="157">
          <cell r="A157" t="str">
            <v>002A.005</v>
          </cell>
          <cell r="B157" t="str">
            <v>SUMINISTRO, TRANSPORTE E INSTALACION VIGA CIMENTACION CONCRETO 3000 PSI</v>
          </cell>
          <cell r="C157" t="str">
            <v>Actividad</v>
          </cell>
          <cell r="D157" t="str">
            <v>M3</v>
          </cell>
          <cell r="E157">
            <v>887182</v>
          </cell>
        </row>
        <row r="158">
          <cell r="A158" t="str">
            <v>002A.006</v>
          </cell>
          <cell r="B158" t="str">
            <v>SUMINISTRO, TRANSPORTE E INSTALACION ZAPATA CONCRETO 4000 PSI</v>
          </cell>
          <cell r="C158" t="str">
            <v>Actividad</v>
          </cell>
          <cell r="D158" t="str">
            <v>M3</v>
          </cell>
          <cell r="E158">
            <v>877853</v>
          </cell>
        </row>
        <row r="159">
          <cell r="A159" t="str">
            <v>002A.007</v>
          </cell>
          <cell r="B159" t="str">
            <v>SUMINISTRO, TRANSPORTE E INSTALACION CONCRETO CICLOPEO CIMIENTOS (60% CONCRETO 3000 PSI Y 40% PIEDRA MEDIA ZONGA)</v>
          </cell>
          <cell r="C159" t="str">
            <v>Actividad</v>
          </cell>
          <cell r="D159" t="str">
            <v>M3</v>
          </cell>
          <cell r="E159">
            <v>571562</v>
          </cell>
        </row>
        <row r="160">
          <cell r="A160" t="str">
            <v>002A.008</v>
          </cell>
          <cell r="B160" t="str">
            <v>SUMINISTRO, TRANSPORTE E INSTALACION ZARPA PARA MURO DE CONTENCION CONCRETO 3000 PSI</v>
          </cell>
          <cell r="C160" t="str">
            <v>Actividad</v>
          </cell>
          <cell r="D160" t="str">
            <v>M3</v>
          </cell>
          <cell r="E160">
            <v>760303</v>
          </cell>
        </row>
        <row r="161">
          <cell r="A161" t="str">
            <v>002A.009</v>
          </cell>
          <cell r="B161" t="str">
            <v>SUMINISTRO, TRANSPORTE E INSTALACION VIGA CIMENTACION CONCRETO 4000 PSI</v>
          </cell>
          <cell r="C161" t="str">
            <v>Actividad</v>
          </cell>
          <cell r="D161" t="str">
            <v>M3</v>
          </cell>
          <cell r="E161">
            <v>969208</v>
          </cell>
        </row>
        <row r="162">
          <cell r="A162" t="str">
            <v>002A.012</v>
          </cell>
          <cell r="B162" t="str">
            <v>SUMINISTRO, TRANSPORTE E INSTALACION SUELO - CEMENTO 8:1</v>
          </cell>
          <cell r="C162" t="str">
            <v>Actividad</v>
          </cell>
          <cell r="D162" t="str">
            <v>M3</v>
          </cell>
          <cell r="E162">
            <v>100090</v>
          </cell>
        </row>
        <row r="163">
          <cell r="A163" t="str">
            <v>002A.013</v>
          </cell>
          <cell r="B163" t="str">
            <v>SUMINISTRO, TRANSPORTE E INSTALACION SUELO - CEMENTO 20:1</v>
          </cell>
          <cell r="C163" t="str">
            <v>Actividad</v>
          </cell>
          <cell r="D163" t="str">
            <v>M3</v>
          </cell>
          <cell r="E163">
            <v>43978</v>
          </cell>
        </row>
        <row r="164">
          <cell r="A164" t="str">
            <v>002A.014</v>
          </cell>
          <cell r="B164" t="str">
            <v>SUSTITUCION CON AFIRMADO COMPACTADO CON CILINDRO</v>
          </cell>
          <cell r="C164" t="str">
            <v>Actividad</v>
          </cell>
          <cell r="D164" t="str">
            <v>M3</v>
          </cell>
          <cell r="E164">
            <v>137880</v>
          </cell>
        </row>
        <row r="165">
          <cell r="A165" t="str">
            <v>002A.015</v>
          </cell>
          <cell r="B165" t="str">
            <v>SUMINISTRO, TRANSPORTE E INSTALACION CAISSONS EN CONCRETO DE 3000 PSI</v>
          </cell>
          <cell r="C165" t="str">
            <v>Actividad</v>
          </cell>
          <cell r="D165" t="str">
            <v>M3</v>
          </cell>
          <cell r="E165">
            <v>783241</v>
          </cell>
        </row>
        <row r="166">
          <cell r="A166" t="str">
            <v>002A.018</v>
          </cell>
          <cell r="B166" t="str">
            <v>SUMINISTRO, TRANSPORTE E INSTALACION PEDESTALES EN CONCRETO 3000 PSI</v>
          </cell>
          <cell r="C166" t="str">
            <v>Actividad</v>
          </cell>
          <cell r="D166" t="str">
            <v>M3</v>
          </cell>
          <cell r="E166">
            <v>883264</v>
          </cell>
        </row>
        <row r="167">
          <cell r="A167" t="str">
            <v>002A.019</v>
          </cell>
          <cell r="B167" t="str">
            <v>SUMINISTRO, TRANSPORTE E INSTALACION PILOTES EN CONCRETO 3000 PSI D= 0.35 M</v>
          </cell>
          <cell r="C167" t="str">
            <v>Actividad</v>
          </cell>
          <cell r="D167" t="str">
            <v>M3</v>
          </cell>
          <cell r="E167">
            <v>833552</v>
          </cell>
        </row>
        <row r="168">
          <cell r="A168" t="str">
            <v>002A.021</v>
          </cell>
          <cell r="B168" t="str">
            <v>SUMINISTRO, TRANSPORTE E INSTALACION SOBRE CIMIENTO H=0,20  M REVOQUE IMPERMEABILIZADO 2 CARAS</v>
          </cell>
          <cell r="C168" t="str">
            <v>Actividad</v>
          </cell>
          <cell r="D168" t="str">
            <v>M2</v>
          </cell>
          <cell r="E168">
            <v>80856</v>
          </cell>
        </row>
        <row r="169">
          <cell r="A169" t="str">
            <v>002A.022</v>
          </cell>
          <cell r="B169" t="str">
            <v>SUSTITUCION EN ARENA LIMPIA</v>
          </cell>
          <cell r="C169" t="str">
            <v>Actividad</v>
          </cell>
          <cell r="D169" t="str">
            <v>M3</v>
          </cell>
          <cell r="E169">
            <v>126458</v>
          </cell>
        </row>
        <row r="170">
          <cell r="A170" t="str">
            <v>002A.023</v>
          </cell>
          <cell r="B170" t="str">
            <v>SUMINISTRO, TRANSPORTE E INSTALACION CAPITEL DE CAISSON EN CONCRETO 3000 PSI</v>
          </cell>
          <cell r="C170" t="str">
            <v>Actividad</v>
          </cell>
          <cell r="D170" t="str">
            <v>M3</v>
          </cell>
          <cell r="E170">
            <v>970728</v>
          </cell>
        </row>
        <row r="171">
          <cell r="A171" t="str">
            <v>002A.024</v>
          </cell>
          <cell r="B171" t="str">
            <v>SUMINISTRO, TRANSPORTE E INSTALACION DE ANILLO DE PROTECCIÓN PARA CAISSON EN CONCRETO DE 3000 PSI</v>
          </cell>
          <cell r="C171" t="str">
            <v>Actividad</v>
          </cell>
          <cell r="D171" t="str">
            <v>M3</v>
          </cell>
          <cell r="E171">
            <v>899092</v>
          </cell>
        </row>
        <row r="172">
          <cell r="A172" t="str">
            <v>002A.025</v>
          </cell>
          <cell r="B172" t="str">
            <v>SUMINISTRO TRANSPORTE DE INSTALCION ZAPATA CONCRETO 3500 PSI</v>
          </cell>
          <cell r="C172" t="str">
            <v>Actividad</v>
          </cell>
          <cell r="D172" t="str">
            <v>M3</v>
          </cell>
          <cell r="E172">
            <v>537859</v>
          </cell>
        </row>
        <row r="173">
          <cell r="A173" t="str">
            <v>002A.026</v>
          </cell>
          <cell r="B173" t="str">
            <v>VACIADO DE LOSA ML X 60 CMS ANCHO</v>
          </cell>
          <cell r="C173" t="str">
            <v>Actividad</v>
          </cell>
          <cell r="D173" t="str">
            <v>ML</v>
          </cell>
          <cell r="E173">
            <v>84452</v>
          </cell>
        </row>
        <row r="174">
          <cell r="A174" t="str">
            <v>002A.027</v>
          </cell>
          <cell r="B174" t="str">
            <v>SUMINISTRO, TRANSPORTE E INSTALACION CAISSONS EN CONCRETO DE 4000 PSI</v>
          </cell>
          <cell r="C174" t="str">
            <v>Actividad</v>
          </cell>
          <cell r="D174" t="str">
            <v>M3</v>
          </cell>
          <cell r="E174">
            <v>965290</v>
          </cell>
        </row>
        <row r="175">
          <cell r="A175" t="str">
            <v>002A.028</v>
          </cell>
          <cell r="B175" t="str">
            <v>SUMINISTRO, TRANSPORTE E INSTALACION CAPITEL DE CAISSON EN CONCRETO 4000 PSI</v>
          </cell>
          <cell r="C175" t="str">
            <v>Actividad</v>
          </cell>
          <cell r="D175" t="str">
            <v>M3</v>
          </cell>
          <cell r="E175">
            <v>1052754</v>
          </cell>
        </row>
        <row r="176">
          <cell r="A176" t="str">
            <v>003</v>
          </cell>
          <cell r="B176" t="str">
            <v>DESAGUES E INSTALACIONES SANITARIAS</v>
          </cell>
          <cell r="C176" t="str">
            <v>Capitulo</v>
          </cell>
          <cell r="D176"/>
          <cell r="E176" t="str">
            <v>--</v>
          </cell>
        </row>
        <row r="177">
          <cell r="A177" t="str">
            <v>003.001</v>
          </cell>
          <cell r="B177" t="str">
            <v>SUMINISTRO, TRANSPORTE E INSTALACION CAJA DE INSPECCION 0.30*0.30*0.40 M.(INCLUYE, LADRILLO COMÚN, MARCO EN ANGULO 1 1/2 X 1 1/2 * 1/8" Y TAPA REFORZADA EN PLATINA DE 2 * 1/8" CON PARRILLA EN VARILLA 3/8 CADA 10 CM.)</v>
          </cell>
          <cell r="C177" t="str">
            <v>Actividad</v>
          </cell>
          <cell r="D177" t="str">
            <v>UND</v>
          </cell>
          <cell r="E177">
            <v>297955</v>
          </cell>
        </row>
        <row r="178">
          <cell r="A178" t="str">
            <v>003.002</v>
          </cell>
          <cell r="B178" t="str">
            <v>SUMINISTRO, TRANSPORTE E INSTALACION CAJA DE INSPECCION 0.40*0.40*0.40 M.(INCLUYE, LADRILLO COMÚN, MARCO EN ANGULO 1 1/2 X 1 1/2 * 1/8" Y TAPA REFORZADA EN PLATINA DE 2 * 1/8" CON PARRILLA EN VARILLA 3/8 CADA 10 CM.)</v>
          </cell>
          <cell r="C178" t="str">
            <v>Actividad</v>
          </cell>
          <cell r="D178" t="str">
            <v>UND</v>
          </cell>
          <cell r="E178">
            <v>369447</v>
          </cell>
        </row>
        <row r="179">
          <cell r="A179" t="str">
            <v>003.003</v>
          </cell>
          <cell r="B179" t="str">
            <v>SUMINISTRO, TRANSPORTE E INSTALACION CAJA DE INSPECCION 0.60*0.60*1 M. (INCLUYE, LADRILLO COMÚN, MARCO EN ANGULO 2 1/2 X 2 1/2 * 3/16" Y TAPA REFORZADA EN PLATINA DE 3 * 3/16" CON PARRILLA EN VARILLA 3/8 CADA 10 CM.).</v>
          </cell>
          <cell r="C179" t="str">
            <v>Actividad</v>
          </cell>
          <cell r="D179" t="str">
            <v>UND</v>
          </cell>
          <cell r="E179">
            <v>714139</v>
          </cell>
        </row>
        <row r="180">
          <cell r="A180" t="str">
            <v>003.004</v>
          </cell>
          <cell r="B180" t="str">
            <v>SUMINISTRO, TRANSPORTE E INSTALACION CAJA DE INSPECCION  0.80*0.80*1 M.  (INCLUYE, LADRILLO COMÚN, MARCO EN ANGULO 2 1/2 X 2 1/2 * 3/16" Y TAPA REFORZADA EN PLATINA DE 3 * 3/16" CON PARRILLA EN VARILLA 3/8 CADA 10 CM.).</v>
          </cell>
          <cell r="C180" t="str">
            <v>Actividad</v>
          </cell>
          <cell r="D180" t="str">
            <v>UND</v>
          </cell>
          <cell r="E180">
            <v>877772</v>
          </cell>
        </row>
        <row r="181">
          <cell r="A181" t="str">
            <v>003.005</v>
          </cell>
          <cell r="B181" t="str">
            <v>SUMINISTRO, TRANSPORTE E INSTALACION CAJA DE INSPECCION  1 * 1 * 1 M.  (INCLUYE, LADRILLO COMÚN, MARCO EN ANGULO 2 1/2 X 2 1/2 * 3/16" Y TAPA REFORZADA EN PLATINA DE 3 * 3/16" CON PARRILLA EN VARILLA 3/8 CADA 10 CM.).</v>
          </cell>
          <cell r="C181" t="str">
            <v>Actividad</v>
          </cell>
          <cell r="D181" t="str">
            <v>UND</v>
          </cell>
          <cell r="E181">
            <v>1465708</v>
          </cell>
        </row>
        <row r="182">
          <cell r="A182" t="str">
            <v>003.006</v>
          </cell>
          <cell r="B182" t="str">
            <v>SUMINISTRO, TRANSPORTE E INSTALACION CAJA DE INSPECCION  1 * 1 * 1.50 M.  (INCLUYE, LADRILLO COMÚN, MARCO EN ANGULO 2 1/2 X 2 1/2 * 3/16" Y TAPA REFORZADA EN PLATINA DE 3 * 3/16" CON PARRILLA EN VARILLA 3/8 CADA 10 CM.).</v>
          </cell>
          <cell r="C182" t="str">
            <v>Actividad</v>
          </cell>
          <cell r="D182" t="str">
            <v>UND</v>
          </cell>
          <cell r="E182">
            <v>1624822</v>
          </cell>
        </row>
        <row r="183">
          <cell r="A183" t="str">
            <v>003.007</v>
          </cell>
          <cell r="B183" t="str">
            <v>SUMINISTRO, TRANSPORTE E INSTALACION BAJANTE AGUAS NEGRAS  PVC   3"   (INCLUYE CODO, UNION Y ACCESORIOS DE FIJACION)</v>
          </cell>
          <cell r="C183" t="str">
            <v>Actividad</v>
          </cell>
          <cell r="D183" t="str">
            <v>ML</v>
          </cell>
          <cell r="E183">
            <v>30509</v>
          </cell>
        </row>
        <row r="184">
          <cell r="A184" t="str">
            <v>003.008</v>
          </cell>
          <cell r="B184" t="str">
            <v>SUMINISTRO, TRANSPORTE E INSTALACION BAJANTE AGUAS NEGRAS  PVC   4"   (INCLUYE CODO, UNION Y ACCESORIOS DE FIJACION)</v>
          </cell>
          <cell r="C184" t="str">
            <v>Actividad</v>
          </cell>
          <cell r="D184" t="str">
            <v>ML</v>
          </cell>
          <cell r="E184">
            <v>37224</v>
          </cell>
        </row>
        <row r="185">
          <cell r="A185" t="str">
            <v>003.009</v>
          </cell>
          <cell r="B185" t="str">
            <v>SUMINISTRO, TRANSPORTE E INSTALACION BAJANTE AGUAS NEGRAS  PVC   6"   (INCLUYE CODO, UNION Y ACCESORIOS DE FIJACION)</v>
          </cell>
          <cell r="C185" t="str">
            <v>Actividad</v>
          </cell>
          <cell r="D185" t="str">
            <v>ML</v>
          </cell>
          <cell r="E185">
            <v>76123</v>
          </cell>
        </row>
        <row r="186">
          <cell r="A186" t="str">
            <v>003.010</v>
          </cell>
          <cell r="B186" t="str">
            <v>SUMINISTRO, TRANSPORTE E INSTALACION BAJANTE AGUAS LLUVIAS  PVC   3"   (INCLUYE CODO, UNION Y ACCESORIOS DE FIJACION)</v>
          </cell>
          <cell r="C186" t="str">
            <v>Actividad</v>
          </cell>
          <cell r="D186" t="str">
            <v>ML</v>
          </cell>
          <cell r="E186">
            <v>29571</v>
          </cell>
        </row>
        <row r="187">
          <cell r="A187" t="str">
            <v>003.011</v>
          </cell>
          <cell r="B187" t="str">
            <v>SUMINISTRO, TRANSPORTE E INSTALACION BAJANTE AGUAS LLUVIAS  PVC   4"   (INCLUYE CODO, UNION Y ACCESORIOS DE FIJACION)</v>
          </cell>
          <cell r="C187" t="str">
            <v>Actividad</v>
          </cell>
          <cell r="D187" t="str">
            <v>ML</v>
          </cell>
          <cell r="E187">
            <v>38890</v>
          </cell>
        </row>
        <row r="188">
          <cell r="A188" t="str">
            <v>003.012</v>
          </cell>
          <cell r="B188" t="str">
            <v>SUMINISTRO, TRANSPORTE E INSTALACION BAJANTE AGUAS LLUVIAS  PVC   6"   (INCLUYE CODO, UNION Y ACCESORIOS DE FIJACION)</v>
          </cell>
          <cell r="C188" t="str">
            <v>Actividad</v>
          </cell>
          <cell r="D188" t="str">
            <v>ML</v>
          </cell>
          <cell r="E188">
            <v>76123</v>
          </cell>
        </row>
        <row r="189">
          <cell r="A189" t="str">
            <v>003.013</v>
          </cell>
          <cell r="B189" t="str">
            <v>SUMINISTRO, TRANSPORTE E INSTALACION PUNTO DESAGUE PVC   2" APARATOS SANITARIOS Y DESAGUES  (INCLUYE CODO, YEE Y ACCESORIOS)</v>
          </cell>
          <cell r="C189" t="str">
            <v>Actividad</v>
          </cell>
          <cell r="D189" t="str">
            <v>UND</v>
          </cell>
          <cell r="E189">
            <v>83038</v>
          </cell>
        </row>
        <row r="190">
          <cell r="A190" t="str">
            <v>003.014</v>
          </cell>
          <cell r="B190" t="str">
            <v>SUMINISTRO, TRANSPORTE E INSTALACION PUNTO DESAGUE PVC   3"  APARATOS SANITARIOS Y DESAGUES  (INCLUYE CODO, YEE Y ACCESORIOS)</v>
          </cell>
          <cell r="C190" t="str">
            <v>Actividad</v>
          </cell>
          <cell r="D190" t="str">
            <v>UND</v>
          </cell>
          <cell r="E190">
            <v>104811</v>
          </cell>
        </row>
        <row r="191">
          <cell r="A191" t="str">
            <v>003.015</v>
          </cell>
          <cell r="B191" t="str">
            <v>SUMINISTRO, TRANSPORTE E INSTALACION PUNTO DESAGUE PVC   4" APARATOS SANITARIOS (INCLUYE CODO, YEE Y ACCESORIOS)</v>
          </cell>
          <cell r="C191" t="str">
            <v>Actividad</v>
          </cell>
          <cell r="D191" t="str">
            <v>UND</v>
          </cell>
          <cell r="E191">
            <v>139123</v>
          </cell>
        </row>
        <row r="192">
          <cell r="A192" t="str">
            <v>003.016</v>
          </cell>
          <cell r="B192" t="str">
            <v>SUMINISTRO, TRANSPORTE E INSTALACION PUNTO DESAGUE PVC   3" AGUAS LLUVIAS (INCLUYE CODO, YEE Y ACCESORIOS)</v>
          </cell>
          <cell r="C192" t="str">
            <v>Actividad</v>
          </cell>
          <cell r="D192" t="str">
            <v>UND</v>
          </cell>
          <cell r="E192">
            <v>108644</v>
          </cell>
        </row>
        <row r="193">
          <cell r="A193" t="str">
            <v>003.017</v>
          </cell>
          <cell r="B193" t="str">
            <v>SUMINISTRO, TRANSPORTE E INSTALACION PUNTO DESAGUE PVC   4" AGUAS LLUVIAS (INCLUYE CODO, YEE Y ACCESORIOS)</v>
          </cell>
          <cell r="C193" t="str">
            <v>Actividad</v>
          </cell>
          <cell r="D193" t="str">
            <v>UND</v>
          </cell>
          <cell r="E193">
            <v>145281</v>
          </cell>
        </row>
        <row r="194">
          <cell r="A194" t="str">
            <v>003.018</v>
          </cell>
          <cell r="B194" t="str">
            <v>SUMINISTRO, TRANSPORTE E INSTALACION PUNTO REVENTILACION PVC   2" (INCLUYE CODO, YEE Y UNIÓN).</v>
          </cell>
          <cell r="C194" t="str">
            <v>Actividad</v>
          </cell>
          <cell r="D194" t="str">
            <v>UND</v>
          </cell>
          <cell r="E194">
            <v>90480</v>
          </cell>
        </row>
        <row r="195">
          <cell r="A195" t="str">
            <v>003.019</v>
          </cell>
          <cell r="B195" t="str">
            <v>SUMINISTRO, TRANSPORTE E INSTALACION PUNTO REVENTILACION PVC   3" (INCLUYE ACCESORIOS DE  CONEXIÓN UNIÓN Y YEE ).</v>
          </cell>
          <cell r="C195" t="str">
            <v>Actividad</v>
          </cell>
          <cell r="D195" t="str">
            <v>UND</v>
          </cell>
          <cell r="E195">
            <v>115922</v>
          </cell>
        </row>
        <row r="196">
          <cell r="A196" t="str">
            <v>003.020</v>
          </cell>
          <cell r="B196" t="str">
            <v>SUMINISTRO, TRANSPORTE E INSTALACION PUNTO REVENTILACION PVC   4" (INCLUYE ACCESORIOS DE  CONEXIÓN UNIÓN Y YEE ).</v>
          </cell>
          <cell r="C196" t="str">
            <v>Actividad</v>
          </cell>
          <cell r="D196" t="str">
            <v>UND</v>
          </cell>
          <cell r="E196">
            <v>155731</v>
          </cell>
        </row>
        <row r="197">
          <cell r="A197" t="str">
            <v>003.021</v>
          </cell>
          <cell r="B197" t="str">
            <v>SUMINISTRO, TRANSPORTE E INSTALACION PUNTO REVENTILACION PVC   6" (INCLUYE ACCESORIOS DE  CONEXIÓN UNIÓN Y YEE ).</v>
          </cell>
          <cell r="C197" t="str">
            <v>Actividad</v>
          </cell>
          <cell r="D197" t="str">
            <v>UND</v>
          </cell>
          <cell r="E197">
            <v>521831</v>
          </cell>
        </row>
        <row r="198">
          <cell r="A198" t="str">
            <v>003.022</v>
          </cell>
          <cell r="B198" t="str">
            <v>SUMINISTRO, TRANSPORTE E INSTALACION TUBERIA PVC-S 1 1/2" (VENTILACION Y AGUAS LLUVIAS, INCLUYE ACCESORIOS)</v>
          </cell>
          <cell r="C198" t="str">
            <v>Actividad</v>
          </cell>
          <cell r="D198" t="str">
            <v>ML</v>
          </cell>
          <cell r="E198">
            <v>23011</v>
          </cell>
        </row>
        <row r="199">
          <cell r="A199" t="str">
            <v>003.023</v>
          </cell>
          <cell r="B199" t="str">
            <v>SUMINISTRO, TRANSPORTE E INSTALACION TUBERIA PVC-S 2" (VENTILACION Y AGUAS LLUVIAS, INCLUYE ACCESORIOS)</v>
          </cell>
          <cell r="C199" t="str">
            <v>Actividad</v>
          </cell>
          <cell r="D199" t="str">
            <v>ML</v>
          </cell>
          <cell r="E199">
            <v>23556</v>
          </cell>
        </row>
        <row r="200">
          <cell r="A200" t="str">
            <v>003.024</v>
          </cell>
          <cell r="B200" t="str">
            <v>SUMINISTRO, TRANSPORTE E INSTALACION TUBERIA PVC-S 3" (VENTILACION Y AGUAS LLUVIAS, INCLUYE ACCESORIOS)</v>
          </cell>
          <cell r="C200" t="str">
            <v>Actividad</v>
          </cell>
          <cell r="D200" t="str">
            <v>ML</v>
          </cell>
          <cell r="E200">
            <v>30363</v>
          </cell>
        </row>
        <row r="201">
          <cell r="A201" t="str">
            <v>003.025</v>
          </cell>
          <cell r="B201" t="str">
            <v>SUMINISTRO, TRANSPORTE E INSTALACION TUBERIA PVC-S 4" (VENTILACION Y AGUAS LLUVIAS, INCLUYE ACCESORIOS)</v>
          </cell>
          <cell r="C201" t="str">
            <v>Actividad</v>
          </cell>
          <cell r="D201" t="str">
            <v>ML</v>
          </cell>
          <cell r="E201">
            <v>40883</v>
          </cell>
        </row>
        <row r="202">
          <cell r="A202" t="str">
            <v>003.026</v>
          </cell>
          <cell r="B202" t="str">
            <v>SUMINISTRO, TRANSPORTE E INSTALACION TUBERIA PVC-S 6" (VENTILACION Y AGUAS LLUVIAS, INCLUYE ACCESORIOS)</v>
          </cell>
          <cell r="C202" t="str">
            <v>Actividad</v>
          </cell>
          <cell r="D202" t="str">
            <v>ML</v>
          </cell>
          <cell r="E202">
            <v>66856</v>
          </cell>
        </row>
        <row r="203">
          <cell r="A203" t="str">
            <v>003.027</v>
          </cell>
          <cell r="B203" t="str">
            <v>SUMINISTRO, TRANSPORTE E INSTALACION TUBERIA PVC-S  2" (RED SANITARIA, INCLUYE ACCESORIOS)</v>
          </cell>
          <cell r="C203" t="str">
            <v>Actividad</v>
          </cell>
          <cell r="D203" t="str">
            <v>ML</v>
          </cell>
          <cell r="E203">
            <v>21285</v>
          </cell>
        </row>
        <row r="204">
          <cell r="A204" t="str">
            <v>003.028</v>
          </cell>
          <cell r="B204" t="str">
            <v>SUMINISTRO, TRANSPORTE E INSTALACION TUBERIA PVC-S  3" (RED SANITARIA, INCLUYE ACCESORIOS)</v>
          </cell>
          <cell r="C204" t="str">
            <v>Actividad</v>
          </cell>
          <cell r="D204" t="str">
            <v>ML</v>
          </cell>
          <cell r="E204">
            <v>26533</v>
          </cell>
        </row>
        <row r="205">
          <cell r="A205" t="str">
            <v>003.029</v>
          </cell>
          <cell r="B205" t="str">
            <v>SUMINISTRO, TRANSPORTE E INSTALACION TUBERIA PVC-S  4" (RED SANITARIA, INCLUYE ACCESORIOS)</v>
          </cell>
          <cell r="C205" t="str">
            <v>Actividad</v>
          </cell>
          <cell r="D205" t="str">
            <v>ML</v>
          </cell>
          <cell r="E205">
            <v>33532</v>
          </cell>
        </row>
        <row r="206">
          <cell r="A206" t="str">
            <v>003.030</v>
          </cell>
          <cell r="B206" t="str">
            <v>SUMINISTRO, TRANSPORTE E INSTALACION TUBERIA PVC-S  6" (RED SANITARIA, INCLUYE ACCESORIOS)</v>
          </cell>
          <cell r="C206" t="str">
            <v>Actividad</v>
          </cell>
          <cell r="D206" t="str">
            <v>ML</v>
          </cell>
          <cell r="E206">
            <v>61843</v>
          </cell>
        </row>
        <row r="207">
          <cell r="A207" t="str">
            <v>003.031</v>
          </cell>
          <cell r="B207" t="str">
            <v>SUMINISTRO, TRANSPORTE E INSTALACION TUBERIA PVC-S 2" (RED SANITARIA DESCOLGADA, INCLUYE ACCESORIOS)</v>
          </cell>
          <cell r="C207" t="str">
            <v>Actividad</v>
          </cell>
          <cell r="D207" t="str">
            <v>ML</v>
          </cell>
          <cell r="E207">
            <v>24388</v>
          </cell>
        </row>
        <row r="208">
          <cell r="A208" t="str">
            <v>003.032</v>
          </cell>
          <cell r="B208" t="str">
            <v>SUMINISTRO, TRANSPORTE E INSTALACION TUBERIA PVC-S 3" (RED SANITARIA DESCOLGADA, INCLUYE ACCESORIOS)</v>
          </cell>
          <cell r="C208" t="str">
            <v>Actividad</v>
          </cell>
          <cell r="D208" t="str">
            <v>ML</v>
          </cell>
          <cell r="E208">
            <v>31195</v>
          </cell>
        </row>
        <row r="209">
          <cell r="A209" t="str">
            <v>003.033</v>
          </cell>
          <cell r="B209" t="str">
            <v>SUMINISTRO, TRANSPORTE E INSTALACION TUBERIA PVC-S 4" (RED SANITARIA DESCOLGADA, INCLUYE ACCESORIOS)</v>
          </cell>
          <cell r="C209" t="str">
            <v>Actividad</v>
          </cell>
          <cell r="D209" t="str">
            <v>ML</v>
          </cell>
          <cell r="E209">
            <v>40049</v>
          </cell>
        </row>
        <row r="210">
          <cell r="A210" t="str">
            <v>003.034</v>
          </cell>
          <cell r="B210" t="str">
            <v>SUMINISTRO, TRANSPORTE E INSTALACION TUBERIA PVC-S 6" (RED SANITARIA DESCOLGADA, INCLUYE ACCESORIOS)</v>
          </cell>
          <cell r="C210" t="str">
            <v>Actividad</v>
          </cell>
          <cell r="D210" t="str">
            <v>ML</v>
          </cell>
          <cell r="E210">
            <v>67688</v>
          </cell>
        </row>
        <row r="211">
          <cell r="A211" t="str">
            <v>003.035</v>
          </cell>
          <cell r="B211" t="str">
            <v>SUMINISTRO, TRANSPORTE E INSTALACION TUBERIA A  LL 110MM TIPO NOVAFORT O SIMILAR.  (INCLUYE ACCESORIOS, NIVELACIÓN Y CINTA DE DEMARCACIÓN)</v>
          </cell>
          <cell r="C211" t="str">
            <v>Actividad</v>
          </cell>
          <cell r="D211" t="str">
            <v>ML</v>
          </cell>
          <cell r="E211">
            <v>30361</v>
          </cell>
        </row>
        <row r="212">
          <cell r="A212" t="str">
            <v>003.036</v>
          </cell>
          <cell r="B212" t="str">
            <v>SUMINISTRO, TRANSPORTE E INSTALACION TUBERIA A LL 160MM TIPO NOVAFORT O SIMILAR. (INCLUYE ACCESORIOS, NIVELACIÓN Y CINTA DE DEMARCACIÓN)</v>
          </cell>
          <cell r="C212" t="str">
            <v>Actividad</v>
          </cell>
          <cell r="D212" t="str">
            <v>ML</v>
          </cell>
          <cell r="E212">
            <v>50028</v>
          </cell>
        </row>
        <row r="213">
          <cell r="A213" t="str">
            <v>003.037</v>
          </cell>
          <cell r="B213" t="str">
            <v>SUMINISTRO, TRANSPORTE E INSTALACION TUBERIA A LL 200 MM TIPO NOVAFORT O SIMILAR. (INCLUYE ACCESORIOS, NIVELACIÓN Y CINTA DE DEMARCACIÓN)</v>
          </cell>
          <cell r="C213" t="str">
            <v>Actividad</v>
          </cell>
          <cell r="D213" t="str">
            <v>ML</v>
          </cell>
          <cell r="E213">
            <v>68324</v>
          </cell>
        </row>
        <row r="214">
          <cell r="A214" t="str">
            <v>003.038</v>
          </cell>
          <cell r="B214" t="str">
            <v>SUMINISTRO, TRANSPORTE E INSTALACION TUBERIA A LL 250 MM TIPO NOVAFORT O SIMILAR. (INCLUYE CAMA DE APOYO EN GRAVA FINA, RELLENO LATERAL EN ARENA LAVADA, RELLENO INICIAL EN RECEBO B-600, INSTALACIÓN, ACCESORIOS, NIVELACIÓN Y CINTA DE NIVELACIÓN).</v>
          </cell>
          <cell r="C214" t="str">
            <v>Actividad</v>
          </cell>
          <cell r="D214" t="str">
            <v>ML</v>
          </cell>
          <cell r="E214">
            <v>100196</v>
          </cell>
        </row>
        <row r="215">
          <cell r="A215" t="str">
            <v>003.039</v>
          </cell>
          <cell r="B215" t="str">
            <v>SUMINISTRO, TRANSPORTE E INSTALACION TUBERIA A LL 315 MM TIPO NOVAFORT O SIMILAR. (INCLUYE ACCESORIOS, NIVELACIÓN Y CINTA DE DEMARCACIÓN)</v>
          </cell>
          <cell r="C215" t="str">
            <v>Actividad</v>
          </cell>
          <cell r="D215" t="str">
            <v>ML</v>
          </cell>
          <cell r="E215">
            <v>137381</v>
          </cell>
        </row>
        <row r="216">
          <cell r="A216" t="str">
            <v>003.040</v>
          </cell>
          <cell r="B216" t="str">
            <v>SUMINISTRO, TRANSPORTE E INSTALACION TUBERIA A LL 400 MM TIPO NOVAFORT O SIMILAR. (INCLUYE ACCESORIOS, NIVELACIÓN Y CINTA DE DEMARCACIÓN)</v>
          </cell>
          <cell r="C216" t="str">
            <v>Actividad</v>
          </cell>
          <cell r="D216" t="str">
            <v>ML</v>
          </cell>
          <cell r="E216">
            <v>162853</v>
          </cell>
        </row>
        <row r="217">
          <cell r="A217" t="str">
            <v>003.047</v>
          </cell>
          <cell r="B217" t="str">
            <v>SUMINISTRO, TRANSPORTE E INSTALACION TAPON DE LIMPIEZA DE 3" - DESCOLGADO  (INCLUYE YEE PVCS)</v>
          </cell>
          <cell r="C217" t="str">
            <v>Actividad</v>
          </cell>
          <cell r="D217" t="str">
            <v>UND</v>
          </cell>
          <cell r="E217">
            <v>55500</v>
          </cell>
        </row>
        <row r="218">
          <cell r="A218" t="str">
            <v>003.048</v>
          </cell>
          <cell r="B218" t="str">
            <v>SUMINISTRO, TRANSPORTE E INSTALACION TAPON DE LIMPIEZA DE 4" - DESCOLGADO  (INCLUYE YEE PVCS)</v>
          </cell>
          <cell r="C218" t="str">
            <v>Actividad</v>
          </cell>
          <cell r="D218" t="str">
            <v>UND</v>
          </cell>
          <cell r="E218">
            <v>73084</v>
          </cell>
        </row>
        <row r="219">
          <cell r="A219" t="str">
            <v>003.054</v>
          </cell>
          <cell r="B219" t="str">
            <v>SUMINISTRO, TRANSPORTE E INSTALACION FILTRO GEODREN VIAL TB 100 MM.  H=1M. INCLUYE TUBERIA DE DRENAJE 4",  (SECCIÓN DE 0.30 X 1 M.)</v>
          </cell>
          <cell r="C219" t="str">
            <v>Actividad</v>
          </cell>
          <cell r="D219" t="str">
            <v>ML</v>
          </cell>
          <cell r="E219">
            <v>70444</v>
          </cell>
        </row>
        <row r="220">
          <cell r="A220" t="str">
            <v>003.055</v>
          </cell>
          <cell r="B220" t="str">
            <v>SUMINISTRO, TRANSPORTE E INSTALACION FILTRO GEODREN VIAL TB 160 MM.  H=1.5M. INCLUYE TUBERIA DE DRENAJE 6", GEODREN PLANAR 0,5 M PAVCO O SIMILAR  (SECCIÓN DE 0.40 X 1.50 M.)</v>
          </cell>
          <cell r="C220" t="str">
            <v>Actividad</v>
          </cell>
          <cell r="D220" t="str">
            <v>ML</v>
          </cell>
          <cell r="E220">
            <v>130360</v>
          </cell>
        </row>
        <row r="221">
          <cell r="A221" t="str">
            <v>003.056</v>
          </cell>
          <cell r="B221" t="str">
            <v>SUMINISTRO, TRANSPORTE E INSTALACION GEODREN PLANAR 1,0 M</v>
          </cell>
          <cell r="C221" t="str">
            <v>Actividad</v>
          </cell>
          <cell r="D221" t="str">
            <v>M2</v>
          </cell>
          <cell r="E221">
            <v>82783</v>
          </cell>
        </row>
        <row r="222">
          <cell r="A222" t="str">
            <v>003.057</v>
          </cell>
          <cell r="B222" t="str">
            <v>SUMINISTRO, TRANSPORTE E INSTALACION FILTRO DRENAJE (0.50 X 0.50 M.) TUBO DRENAJE CORRUGADO DE 4" CON FILTRO. INCLUYE RELLENO PIEDRA FILTRO, GEOTEXTIL NT 3000</v>
          </cell>
          <cell r="C222" t="str">
            <v>Actividad</v>
          </cell>
          <cell r="D222" t="str">
            <v>ML</v>
          </cell>
          <cell r="E222">
            <v>82812</v>
          </cell>
        </row>
        <row r="223">
          <cell r="A223" t="str">
            <v>003.058</v>
          </cell>
          <cell r="B223" t="str">
            <v>SUMINISTRO, TRANSPORTE E INSTALACION FILTRO DRENAJE (0.50 X 0.80 M.) TUBO DRENAJE CORRUGADO DE 4" CON FILTRO. INCLUYE INCLUYE RELLENO PIEDRA FILTRO, GEOTEXTIL NT 3000</v>
          </cell>
          <cell r="C223" t="str">
            <v>Actividad</v>
          </cell>
          <cell r="D223" t="str">
            <v>ML</v>
          </cell>
          <cell r="E223">
            <v>110809</v>
          </cell>
        </row>
        <row r="224">
          <cell r="A224" t="str">
            <v>003.059</v>
          </cell>
          <cell r="B224" t="str">
            <v>SUMINISTRO, TRANSPORTE E INSTALACION FILTRO DRENAJE (0.60 X 1.00 M) TUBO DRENAJE CORRUGADO DE 4" CON FILTRO. INCLUYE RELLENO PIEDRA FILTRO, GEOTEXTIL NT 3000</v>
          </cell>
          <cell r="C224" t="str">
            <v>Actividad</v>
          </cell>
          <cell r="D224" t="str">
            <v>ML</v>
          </cell>
          <cell r="E224">
            <v>145941</v>
          </cell>
        </row>
        <row r="225">
          <cell r="A225" t="str">
            <v>003.060</v>
          </cell>
          <cell r="B225" t="str">
            <v>SUMINISTRO, TRANSPORTE E INSTALACION FILTRO DRENAJE (0.50 X 0.50 M.) TUBO DRENAJE CORRUGADO DE 6" CON FILTRO. INCLUYE RELLENO PIEDRA FILTRO, GEOTEXTIL NT 3000</v>
          </cell>
          <cell r="C225" t="str">
            <v>Actividad</v>
          </cell>
          <cell r="D225" t="str">
            <v>ML</v>
          </cell>
          <cell r="E225">
            <v>107131</v>
          </cell>
        </row>
        <row r="226">
          <cell r="A226" t="str">
            <v>003.063</v>
          </cell>
          <cell r="B226" t="str">
            <v>SUMINISTRO, TRANSPORTE E INSTALACION CARCAMO  A=0.30 M.  H=0.20 M. CON REJILLA PREFABRICADA (INCLUYE REJILLA PREFABRICADA CONCRETO)</v>
          </cell>
          <cell r="C226" t="str">
            <v>Actividad</v>
          </cell>
          <cell r="D226" t="str">
            <v>ML</v>
          </cell>
          <cell r="E226">
            <v>99830</v>
          </cell>
        </row>
        <row r="227">
          <cell r="A227" t="str">
            <v>003.064</v>
          </cell>
          <cell r="B227" t="str">
            <v>SUMINISTRO, TRANSPORTE E INSTALACION CARCAMO  A=0.40 M.  H=0.30 M. CON REJILLA METALICA EN CONTRAMARCO Y MARCO EN ANGULO 2"2*3/16 Y REJILLA EN PLATINA DE 2"*3/16 (INCLUYE REJILLA METALICA)</v>
          </cell>
          <cell r="C227" t="str">
            <v>Actividad</v>
          </cell>
          <cell r="D227" t="str">
            <v>ML</v>
          </cell>
          <cell r="E227">
            <v>182439</v>
          </cell>
        </row>
        <row r="228">
          <cell r="A228" t="str">
            <v>003.065</v>
          </cell>
          <cell r="B228" t="str">
            <v>SUMINISTRO, TRANSPORTE E INSTALACION CARCAMO  A=0.20 M.  H=0.20 M. CON REJILLA EN FUNDICION DE HIERRO (INCLUYE REJILLA FUNDICIÓN DE HIERRO GRIS REF. CAR -30X50 CM.)</v>
          </cell>
          <cell r="C228" t="str">
            <v>Actividad</v>
          </cell>
          <cell r="D228" t="str">
            <v>ML</v>
          </cell>
          <cell r="E228">
            <v>857259</v>
          </cell>
        </row>
        <row r="229">
          <cell r="A229" t="str">
            <v>003.066</v>
          </cell>
          <cell r="B229" t="str">
            <v xml:space="preserve">SUMINISTRO, TRANSPORTE E INSTALACION REJILLA  ALUMINIO  3" X 2"  CON SOSCO TRADICIONAL  - REF. T-3"X2"  </v>
          </cell>
          <cell r="C229" t="str">
            <v>Actividad</v>
          </cell>
          <cell r="D229" t="str">
            <v>UND</v>
          </cell>
          <cell r="E229">
            <v>20496</v>
          </cell>
        </row>
        <row r="230">
          <cell r="A230" t="str">
            <v>003.067</v>
          </cell>
          <cell r="B230" t="str">
            <v xml:space="preserve">SUMINISTRO, TRANSPORTE E INSTALACION REJILLA  ALUMINIO  3" X 2"  CON SOSCO ANTICUCARACHAS - REF. TA-3"X2"  </v>
          </cell>
          <cell r="C230" t="str">
            <v>Actividad</v>
          </cell>
          <cell r="D230" t="str">
            <v>UND</v>
          </cell>
          <cell r="E230">
            <v>21496</v>
          </cell>
        </row>
        <row r="231">
          <cell r="A231" t="str">
            <v>003.068</v>
          </cell>
          <cell r="B231" t="str">
            <v xml:space="preserve">SUMINISTRO, TRANSPORTE E INSTALACION REJILLA  ALUMINIO  4" X 3" CON SOSCO TRADICIONAL - REF. H-4"X3"  </v>
          </cell>
          <cell r="C231" t="str">
            <v>Actividad</v>
          </cell>
          <cell r="D231" t="str">
            <v>UND</v>
          </cell>
          <cell r="E231">
            <v>36442</v>
          </cell>
        </row>
        <row r="232">
          <cell r="A232" t="str">
            <v>003.069</v>
          </cell>
          <cell r="B232" t="str">
            <v xml:space="preserve">SUMINISTRO, TRANSPORTE E INSTALACION REJILLA  ALUMINIO  4" X 3"  CON SOSCO ANTICUCARACHAS - REF. HA-4"X3"  </v>
          </cell>
          <cell r="C232" t="str">
            <v>Actividad</v>
          </cell>
          <cell r="D232" t="str">
            <v>UND</v>
          </cell>
          <cell r="E232">
            <v>31442</v>
          </cell>
        </row>
        <row r="233">
          <cell r="A233" t="str">
            <v>003.070</v>
          </cell>
          <cell r="B233" t="str">
            <v xml:space="preserve">SUMINISTRO, TRANSPORTE E INSTALACION REJILLA  ALUMINIO  6" X 4"  CON SOSCO ANTICUCARACHAS - REF. TA-6"X4"  </v>
          </cell>
          <cell r="C233" t="str">
            <v>Actividad</v>
          </cell>
          <cell r="D233" t="str">
            <v>UND</v>
          </cell>
          <cell r="E233">
            <v>45803</v>
          </cell>
        </row>
        <row r="234">
          <cell r="A234" t="str">
            <v>003.071</v>
          </cell>
          <cell r="B234" t="str">
            <v xml:space="preserve">SUMINISTRO, TRANSPORTE E INSTALACION REJILLA  ALUMINIO  6" X 4"  CÚPULA TRADICIONAL CON SOSCO - REF. C-6"X4"  </v>
          </cell>
          <cell r="C234" t="str">
            <v>Actividad</v>
          </cell>
          <cell r="D234" t="str">
            <v>UND</v>
          </cell>
          <cell r="E234">
            <v>79857</v>
          </cell>
        </row>
        <row r="235">
          <cell r="A235" t="str">
            <v>003.075</v>
          </cell>
          <cell r="B235" t="str">
            <v>SUMINISTRO, TRANSPORTE E INSTALACION TRAMPA DE GRASAS  PLASTICA CAP. 250 LTS. ( INCLUYE ACCESORIOS DE INSTALACIÓN Y TAPA)</v>
          </cell>
          <cell r="C235" t="str">
            <v>Actividad</v>
          </cell>
          <cell r="D235" t="str">
            <v>UND</v>
          </cell>
          <cell r="E235">
            <v>380812</v>
          </cell>
        </row>
        <row r="236">
          <cell r="A236" t="str">
            <v>003.076</v>
          </cell>
          <cell r="B236" t="str">
            <v xml:space="preserve">SUMINISTRO, TRANSPORTE E INSTALACION TANQUE SEPTICO INTEGRADO PREFABRICADO TIPO IMHOFF SUBTERRANEO DE 2000 LTS. TIPO COLEMPAQUES CON TAPA Y ACCESORIOS OVOIDE - VERDE REF. 2 O SIMILAR </v>
          </cell>
          <cell r="C236" t="str">
            <v>Actividad</v>
          </cell>
          <cell r="D236" t="str">
            <v>UND</v>
          </cell>
          <cell r="E236">
            <v>4823837</v>
          </cell>
        </row>
        <row r="237">
          <cell r="A237" t="str">
            <v>003.077</v>
          </cell>
          <cell r="B237" t="str">
            <v>SUMINISTRO, TRANSPORTE E INSTALACION FILTRO ANAEROBICO PREFABRICADO DE 2000 LTS. TIPO COLEMPAQUES CON TAPA Y ACCESORIOS OVOIDE - VERDE REF. 2 O SIMILAR.</v>
          </cell>
          <cell r="C237" t="str">
            <v>Actividad</v>
          </cell>
          <cell r="D237" t="str">
            <v>UND</v>
          </cell>
          <cell r="E237">
            <v>2366472</v>
          </cell>
        </row>
        <row r="238">
          <cell r="A238" t="str">
            <v>003.084</v>
          </cell>
          <cell r="B238" t="str">
            <v>SUMINISTRO, TRANSPORTE E INSTALACION CABEZAL DE ENTREGA DE AGUAS LLUVIAS EN CONCRETO DE 3000 PSI 200 MM. (8"). (INCLUYE ACERO DE REFUERZO )</v>
          </cell>
          <cell r="C238" t="str">
            <v>Actividad</v>
          </cell>
          <cell r="D238" t="str">
            <v>UND</v>
          </cell>
          <cell r="E238">
            <v>1399803</v>
          </cell>
        </row>
        <row r="239">
          <cell r="A239" t="str">
            <v>003.085</v>
          </cell>
          <cell r="B239" t="str">
            <v>SUMINISTRO, TRANSPORTE E INSTALACION CABEZAL DE ENTREGA DE AGUAS LLUVIAS EN CONCRETO DE 3000 PSI  250 MM (10"). (INCLUYE ACERO DE REFUERZO )</v>
          </cell>
          <cell r="C239" t="str">
            <v>Actividad</v>
          </cell>
          <cell r="D239" t="str">
            <v>UND</v>
          </cell>
          <cell r="E239">
            <v>1877410</v>
          </cell>
        </row>
        <row r="240">
          <cell r="A240" t="str">
            <v>003.086</v>
          </cell>
          <cell r="B240" t="str">
            <v>SUMINISTRO, TRANSPORTE E INSTALACION CABEZAL DE ENTREGA DE AGUAS LLUVIAS EN CONCRETO  315 MM ( 12").  (INCLUYE ACERO DE REFUERZO )</v>
          </cell>
          <cell r="C240" t="str">
            <v>Actividad</v>
          </cell>
          <cell r="D240" t="str">
            <v>UND</v>
          </cell>
          <cell r="E240">
            <v>2224987</v>
          </cell>
        </row>
        <row r="241">
          <cell r="A241" t="str">
            <v>003.088</v>
          </cell>
          <cell r="B241" t="str">
            <v>SUMINISTRO, TRANSPORTE E INSTALACION PASAMURO EN TUBO ACERO GALVANIZADO PRESION 3" CALIBRE 40 ASTM A53 GRADO A -  L=0.30 M.</v>
          </cell>
          <cell r="C241" t="str">
            <v>Actividad</v>
          </cell>
          <cell r="D241" t="str">
            <v>UND</v>
          </cell>
          <cell r="E241">
            <v>80305</v>
          </cell>
        </row>
        <row r="242">
          <cell r="A242" t="str">
            <v>003.089</v>
          </cell>
          <cell r="B242" t="str">
            <v>SUMINISTRO, TRANSPORTE E INSTALACION PASAMURO EN TUBO EN ACERO GALVANIZADO PRESION  4"  CALIBRE 40 ASTM A53 GRADO A -  L=0.30 M.</v>
          </cell>
          <cell r="C242" t="str">
            <v>Actividad</v>
          </cell>
          <cell r="D242" t="str">
            <v>UND</v>
          </cell>
          <cell r="E242">
            <v>108111</v>
          </cell>
        </row>
        <row r="243">
          <cell r="A243" t="str">
            <v>003.090</v>
          </cell>
          <cell r="B243" t="str">
            <v>SUMINISTRO, TRANSPORTE E INSTALACION PASAMURO EN TUBO EN ACERO GALVANIZADO PRESION  6"  CALIBRE 40 ASTM A53 GRADO A -  L=0.30 M.</v>
          </cell>
          <cell r="C243" t="str">
            <v>Actividad</v>
          </cell>
          <cell r="D243" t="str">
            <v>UND</v>
          </cell>
          <cell r="E243">
            <v>110228</v>
          </cell>
        </row>
        <row r="244">
          <cell r="A244" t="str">
            <v>003.095</v>
          </cell>
          <cell r="B244" t="str">
            <v>SUMINISTRO, TRANSPORTE E INSTALACION GEODREN CIRCULAR   CON TUBERIA  200/5/200 160  H  1,00MT TUBO. ( SECCIÓN DE 0.40 X 1 M)</v>
          </cell>
          <cell r="C244" t="str">
            <v>Actividad</v>
          </cell>
          <cell r="D244" t="str">
            <v>ML</v>
          </cell>
          <cell r="E244">
            <v>56772</v>
          </cell>
        </row>
        <row r="245">
          <cell r="A245" t="str">
            <v>003.096</v>
          </cell>
          <cell r="B245" t="str">
            <v>SUMINISTRO, TRANSPORTE E INSTALACION FILTRO DRENAJE (0.60 X 0.90 M) TUBO DRENAJE CORRUGADO DE 4" CON FILTRO. INCLUYE GEOTEXTIL NT 3000.</v>
          </cell>
          <cell r="C245" t="str">
            <v>Actividad</v>
          </cell>
          <cell r="D245" t="str">
            <v>ML</v>
          </cell>
          <cell r="E245">
            <v>125949</v>
          </cell>
        </row>
        <row r="246">
          <cell r="A246" t="str">
            <v>003.098</v>
          </cell>
          <cell r="B246" t="str">
            <v xml:space="preserve">SUMINISTRO, TRANSPORTE E INSTALACION REJILLA  ALUMINIO  4" X 2"  CÚPULA TRADICIONAL CON SOSCO - REF. C-4"X2"  </v>
          </cell>
          <cell r="C246" t="str">
            <v>Actividad</v>
          </cell>
          <cell r="D246" t="str">
            <v>UND</v>
          </cell>
          <cell r="E246">
            <v>45094</v>
          </cell>
        </row>
        <row r="247">
          <cell r="A247" t="str">
            <v>003.099</v>
          </cell>
          <cell r="B247" t="str">
            <v>SUMINISTRO, TRANSPORTE E INSTALACION FILTRO DRENAJE (0.30 X 0.30 M.) TUBO DRENAJE CORRUGADO DE 4" CON FILTRO. INCLUYE RELLENO PIEDRA FILTRO, GEOTEXTIL NT 3000</v>
          </cell>
          <cell r="C247" t="str">
            <v>Actividad</v>
          </cell>
          <cell r="D247" t="str">
            <v>ML</v>
          </cell>
          <cell r="E247">
            <v>58994</v>
          </cell>
        </row>
        <row r="248">
          <cell r="A248" t="str">
            <v>003.102</v>
          </cell>
          <cell r="B248" t="str">
            <v>RECALCE DE BAJANTES EN PVC CON CONCRETO DE 3000 PSI - INCLUYE REFUERZO 3/8"</v>
          </cell>
          <cell r="C248" t="str">
            <v>Actividad</v>
          </cell>
          <cell r="D248" t="str">
            <v>ML</v>
          </cell>
          <cell r="E248">
            <v>113547</v>
          </cell>
        </row>
        <row r="249">
          <cell r="A249" t="str">
            <v>003.103</v>
          </cell>
          <cell r="B249" t="str">
            <v>SUMINISTRO, TRANSPORTE E INSTALACIÓN SIFÓN PVC-S 2"</v>
          </cell>
          <cell r="C249" t="str">
            <v>Actividad</v>
          </cell>
          <cell r="D249" t="str">
            <v>UND</v>
          </cell>
          <cell r="E249">
            <v>93846</v>
          </cell>
        </row>
        <row r="250">
          <cell r="A250" t="str">
            <v>003.104</v>
          </cell>
          <cell r="B250" t="str">
            <v>SUMINISTRO, TRANSPORTE E INSTALACION TUBERIA ALCANTARILLADO 8" TIPO NOVAFORT O SIMILAR, ( INCLUYE ACCESORIOS, NIVELACION Y CINTA DE DEMARCACION)</v>
          </cell>
          <cell r="C250" t="str">
            <v>Actividad</v>
          </cell>
          <cell r="D250" t="str">
            <v>ML</v>
          </cell>
          <cell r="E250">
            <v>0</v>
          </cell>
        </row>
        <row r="251">
          <cell r="A251" t="str">
            <v>003.105</v>
          </cell>
          <cell r="B251" t="str">
            <v>SUMINISTRO, TRANSPORTE E INSTALACION SANITARIO TIPO INSTITUCIONAL BAJO CONSUMO POR DESCARGA, COLOR BLANCO CORONA REF 340021001 O SIMILAR, INCLUYE MUEBLE Y ACCESORIOS GENERALES DE INSTALACIÓN.</v>
          </cell>
          <cell r="C251" t="str">
            <v>Actividad</v>
          </cell>
          <cell r="D251" t="str">
            <v>UND</v>
          </cell>
          <cell r="E251">
            <v>535026</v>
          </cell>
        </row>
        <row r="252">
          <cell r="A252" t="str">
            <v>003.106</v>
          </cell>
          <cell r="B252" t="str">
            <v>SUMINISTRO TRANSPORTE E INSTALACIÓN DE CARTUCHOS PUSH REF. O21121111 O SIMILAR. SE PUEDA UTILIZAR PARA PRODUCTOS DE LAVAMANOS DE MESA, ORINALES Y/O PARED ( INCLUYE DESINSTALACION DE ACCERORIOS DE PUNTOS SANITARIOS EXISTENTES)</v>
          </cell>
          <cell r="C252" t="str">
            <v>Actividad</v>
          </cell>
          <cell r="D252" t="str">
            <v>UND</v>
          </cell>
          <cell r="E252">
            <v>212010</v>
          </cell>
        </row>
        <row r="253">
          <cell r="A253" t="str">
            <v>003.107</v>
          </cell>
          <cell r="B253" t="str">
            <v>SUMINISTRO, TRANSPORTE E INSTALACION ORINAL INSTITUCIONAL MEDIANO DE ENTRADA SUPERIOR EN PORCELANA COLOR BLANCO LINEA POLO (CORONA) REF: 088621001 O SIMILAR. INCLUYE GRIFERÍA PUSH Y VÁLVULA ANTIVANDÁLICA.</v>
          </cell>
          <cell r="C253" t="str">
            <v>Actividad</v>
          </cell>
          <cell r="D253" t="str">
            <v>UND</v>
          </cell>
          <cell r="E253">
            <v>882320</v>
          </cell>
        </row>
        <row r="254">
          <cell r="A254" t="str">
            <v>003.108</v>
          </cell>
          <cell r="B254" t="str">
            <v>SUMINISTRO, TRANSPORTE E INSTALACION SANITARIO INSTITUCIONAL DE TAZA BÁLTICA DE ENTRADA POSTERIOR REFERENCIA 113121001 CORONA O SIMILAR VÁLVULA ANTIBANDÁLICA DE BAJO CONSUMO.  INCLUYE PUSH GLIFERÍA Y DEMÁS ELEMENTOS PARA SU CORRECTA INSTALACIÓN Y FUNCIONAMIENTO.</v>
          </cell>
          <cell r="C254" t="str">
            <v>Actividad</v>
          </cell>
          <cell r="D254" t="str">
            <v>UND</v>
          </cell>
          <cell r="E254">
            <v>1598864</v>
          </cell>
        </row>
        <row r="255">
          <cell r="A255" t="str">
            <v>003.109</v>
          </cell>
          <cell r="B255" t="str">
            <v>SUMINISTRO, TRANSPORTE E INSTALACION DE TUBERIA PVC SANITARIA POR PLACAS Y DUCTOS 3"</v>
          </cell>
          <cell r="C255" t="str">
            <v>Actividad</v>
          </cell>
          <cell r="D255" t="str">
            <v>ML</v>
          </cell>
          <cell r="E255">
            <v>28572</v>
          </cell>
        </row>
        <row r="256">
          <cell r="A256" t="str">
            <v>003.110</v>
          </cell>
          <cell r="B256" t="str">
            <v>SUMINISTRO, TRANSPORTE E INSTALACION DE TUBERIA PVC SANITARIA POR PLACAS Y DUCTOS 4"</v>
          </cell>
          <cell r="C256" t="str">
            <v>Actividad</v>
          </cell>
          <cell r="D256" t="str">
            <v>ML</v>
          </cell>
          <cell r="E256">
            <v>38071</v>
          </cell>
        </row>
        <row r="257">
          <cell r="A257" t="str">
            <v>003.111</v>
          </cell>
          <cell r="B257" t="str">
            <v>SUMINISTRO, TRANSPORTE E INSTALACION DE TUBERIA PVC SANITARIA POR PLACAS Y DUCTOS 6"</v>
          </cell>
          <cell r="C257" t="str">
            <v>Actividad</v>
          </cell>
          <cell r="D257" t="str">
            <v>ML</v>
          </cell>
          <cell r="E257">
            <v>91414</v>
          </cell>
        </row>
        <row r="258">
          <cell r="A258" t="str">
            <v>003.112</v>
          </cell>
          <cell r="B258" t="str">
            <v>SUMINISTRO, TRANSPORTE E INSTALACION DE ABRAZADERAS DE FIJACION PARA TUBERIA COLGANTE 2"</v>
          </cell>
          <cell r="C258" t="str">
            <v>Actividad</v>
          </cell>
          <cell r="D258" t="str">
            <v>UND</v>
          </cell>
          <cell r="E258">
            <v>18035</v>
          </cell>
        </row>
        <row r="259">
          <cell r="A259" t="str">
            <v>003.113</v>
          </cell>
          <cell r="B259" t="str">
            <v>SUMINISTRO, TRANSPORTE E INSTALACION DE ABRAZADERAS DE FIJACION PARA TUBERIA COLGANTE 3"</v>
          </cell>
          <cell r="C259" t="str">
            <v>Actividad</v>
          </cell>
          <cell r="D259" t="str">
            <v>UND</v>
          </cell>
          <cell r="E259">
            <v>29667</v>
          </cell>
        </row>
        <row r="260">
          <cell r="A260" t="str">
            <v>003.114</v>
          </cell>
          <cell r="B260" t="str">
            <v>SUMINISTRO, TRANSPORTE E INSTALACION DE ABRAZADERAS DE FIJACION PARA TUBERIA COLGANTE 4"</v>
          </cell>
          <cell r="C260" t="str">
            <v>Actividad</v>
          </cell>
          <cell r="D260" t="str">
            <v>UND</v>
          </cell>
          <cell r="E260">
            <v>34867</v>
          </cell>
        </row>
        <row r="261">
          <cell r="A261" t="str">
            <v>003.115</v>
          </cell>
          <cell r="B261" t="str">
            <v>SUMINISTRO, TRANSPORTE E INSTALACION DE ABRAZADERAS DE FIJACION PARA TUBERIA COLGANTE 6"</v>
          </cell>
          <cell r="C261" t="str">
            <v>Actividad</v>
          </cell>
          <cell r="D261" t="str">
            <v>UND</v>
          </cell>
          <cell r="E261">
            <v>44867</v>
          </cell>
        </row>
        <row r="262">
          <cell r="A262" t="str">
            <v>003.116</v>
          </cell>
          <cell r="B262" t="str">
            <v>SUMINISTRO, TRANSPORTE E INSTALACION DE TRAGANTE DE AGUAS LLUVIAS 6" X 4"</v>
          </cell>
          <cell r="C262" t="str">
            <v>Actividad</v>
          </cell>
          <cell r="D262" t="str">
            <v>UND</v>
          </cell>
          <cell r="E262">
            <v>59141</v>
          </cell>
        </row>
        <row r="263">
          <cell r="A263" t="str">
            <v>003.117</v>
          </cell>
          <cell r="B263" t="str">
            <v>SUMINISTRO, TRANSPORTE E INSTALACION DE TUBERIA PVC SANITARIA BAJO TIERRA 3"</v>
          </cell>
          <cell r="C263" t="str">
            <v>Actividad</v>
          </cell>
          <cell r="D263" t="str">
            <v>ML</v>
          </cell>
          <cell r="E263">
            <v>28572</v>
          </cell>
        </row>
        <row r="264">
          <cell r="A264" t="str">
            <v>003.118</v>
          </cell>
          <cell r="B264" t="str">
            <v>SUMINISTRO, TRANSPORTE E INSTALACION DE TUBERIA PVC SANITARIA BAJO TIERRA 4"</v>
          </cell>
          <cell r="C264" t="str">
            <v>Actividad</v>
          </cell>
          <cell r="D264" t="str">
            <v>ML</v>
          </cell>
          <cell r="E264">
            <v>38071</v>
          </cell>
        </row>
        <row r="265">
          <cell r="A265" t="str">
            <v>003.119</v>
          </cell>
          <cell r="B265" t="str">
            <v>SUMINISTRO, TRANSPORTE E INSTALACION DE TUBERIA PVC SANITARIA BAJO TIERRA 6"</v>
          </cell>
          <cell r="C265" t="str">
            <v>Actividad</v>
          </cell>
          <cell r="D265" t="str">
            <v>ML</v>
          </cell>
          <cell r="E265">
            <v>91414</v>
          </cell>
        </row>
        <row r="266">
          <cell r="A266" t="str">
            <v>003.120</v>
          </cell>
          <cell r="B266" t="str">
            <v>SUMINISTRO, TRANSPORTE E INSTALACION DE TUBERIA PVC SANITARIA BAJO TIERRA 8"</v>
          </cell>
          <cell r="C266" t="str">
            <v>Actividad</v>
          </cell>
          <cell r="D266" t="str">
            <v>ML</v>
          </cell>
          <cell r="E266">
            <v>182319</v>
          </cell>
        </row>
        <row r="267">
          <cell r="A267" t="str">
            <v>003.121</v>
          </cell>
          <cell r="B267" t="str">
            <v>SUMINISTRO, TRANSPORTE E INSTALACION DE TUBERIA PVC NOVAFORT BAJO TIERRA 4"</v>
          </cell>
          <cell r="C267" t="str">
            <v>Actividad</v>
          </cell>
          <cell r="D267" t="str">
            <v>ML</v>
          </cell>
          <cell r="E267">
            <v>48320</v>
          </cell>
        </row>
        <row r="268">
          <cell r="A268" t="str">
            <v>003.122</v>
          </cell>
          <cell r="B268" t="str">
            <v>SUMINISTRO, TRANSPORTE E INSTALACION DE TUBERIA PVC NOVAFORT BAJO TIERRA 6"</v>
          </cell>
          <cell r="C268" t="str">
            <v>Actividad</v>
          </cell>
          <cell r="D268" t="str">
            <v>ML</v>
          </cell>
          <cell r="E268">
            <v>72654</v>
          </cell>
        </row>
        <row r="269">
          <cell r="A269" t="str">
            <v>003.124</v>
          </cell>
          <cell r="B269" t="str">
            <v>SUMINISTRO, TRANSPORTE E INSTALACION DE TUBERIA PVC NOVAFORT BAJO TIERRA 8"</v>
          </cell>
          <cell r="C269" t="str">
            <v>Actividad</v>
          </cell>
          <cell r="D269" t="str">
            <v>ML</v>
          </cell>
          <cell r="E269">
            <v>106750</v>
          </cell>
        </row>
        <row r="270">
          <cell r="A270" t="str">
            <v>003.125</v>
          </cell>
          <cell r="B270" t="str">
            <v>SUMINISTRO, TRANSPORTE E INSTALACION CAJA DE INSPECCION CIRCULAR 1,20 (COMPLETA)</v>
          </cell>
          <cell r="C270" t="str">
            <v>Actividad</v>
          </cell>
          <cell r="D270" t="str">
            <v>UND</v>
          </cell>
          <cell r="E270">
            <v>1440691</v>
          </cell>
        </row>
        <row r="271">
          <cell r="A271" t="str">
            <v>003.126</v>
          </cell>
          <cell r="B271" t="str">
            <v>SUMINISTRO, TRANSPORTE E INSTALACION DE TUBERIA PVC NOVAFORT BAJO TIERRA 10"</v>
          </cell>
          <cell r="C271" t="str">
            <v>Actividad</v>
          </cell>
          <cell r="D271" t="str">
            <v>ML</v>
          </cell>
          <cell r="E271">
            <v>148676</v>
          </cell>
        </row>
        <row r="272">
          <cell r="A272" t="str">
            <v>003.127</v>
          </cell>
          <cell r="B272" t="str">
            <v>SUMINISTRO, TRANSPORTE E INSTALACION DE TUBERIA PVC NOVAFORT BAJO TIERRA 12"</v>
          </cell>
          <cell r="C272" t="str">
            <v>Actividad</v>
          </cell>
          <cell r="D272" t="str">
            <v>ML</v>
          </cell>
          <cell r="E272">
            <v>191228</v>
          </cell>
        </row>
        <row r="273">
          <cell r="A273" t="str">
            <v>003.128</v>
          </cell>
          <cell r="B273" t="str">
            <v>SUMINISTRO, TRANSPORTE E INSTALACION DE TUBERIA PVC NOVAFORT BAJO TIERRA 14"</v>
          </cell>
          <cell r="C273" t="str">
            <v>Actividad</v>
          </cell>
          <cell r="D273" t="str">
            <v>ML</v>
          </cell>
          <cell r="E273">
            <v>230455</v>
          </cell>
        </row>
        <row r="274">
          <cell r="A274" t="str">
            <v>003.129</v>
          </cell>
          <cell r="B274" t="str">
            <v>SUMINISTRO, TRANSPORTE E INSTALACION DE TUBERIA PVC NOVAFORT BAJO TIERRA 16"</v>
          </cell>
          <cell r="C274" t="str">
            <v>Actividad</v>
          </cell>
          <cell r="D274" t="str">
            <v>ML</v>
          </cell>
          <cell r="E274">
            <v>273989</v>
          </cell>
        </row>
        <row r="275">
          <cell r="A275" t="str">
            <v>003.130</v>
          </cell>
          <cell r="B275" t="str">
            <v>SUMINISTRO, TRANSPORTE E INSTALACION DE TUBERIA PVC NOVAFORT BAJO TIERRA 18"</v>
          </cell>
          <cell r="C275" t="str">
            <v>Actividad</v>
          </cell>
          <cell r="D275" t="str">
            <v>ML</v>
          </cell>
          <cell r="E275">
            <v>302834</v>
          </cell>
        </row>
        <row r="276">
          <cell r="A276" t="str">
            <v>003.131</v>
          </cell>
          <cell r="B276" t="str">
            <v>SUMINISTRO, TRANSPORTE E INSTALACION DE TUBERIA PVC NOVAFORT BAJO TIERRA 20"</v>
          </cell>
          <cell r="C276" t="str">
            <v>Actividad</v>
          </cell>
          <cell r="D276" t="str">
            <v>ML</v>
          </cell>
          <cell r="E276">
            <v>366399</v>
          </cell>
        </row>
        <row r="277">
          <cell r="A277" t="str">
            <v>003.132</v>
          </cell>
          <cell r="B277" t="str">
            <v>SUMINISTRO, TRANSPORTE E INSTALACION DE VALVULA ANTIRRETORNO 4"</v>
          </cell>
          <cell r="C277" t="str">
            <v>Actividad</v>
          </cell>
          <cell r="D277" t="str">
            <v>UND</v>
          </cell>
          <cell r="E277">
            <v>665419</v>
          </cell>
        </row>
        <row r="278">
          <cell r="A278" t="str">
            <v>003.133</v>
          </cell>
          <cell r="B278" t="str">
            <v>SUMINISTRO, TRANSPORTE E INSTALACION DE BOMBA SUMERGIBLE</v>
          </cell>
          <cell r="C278" t="str">
            <v>Actividad</v>
          </cell>
          <cell r="D278" t="str">
            <v>UND</v>
          </cell>
          <cell r="E278">
            <v>1532570</v>
          </cell>
        </row>
        <row r="279">
          <cell r="A279" t="str">
            <v>003.134</v>
          </cell>
          <cell r="B279" t="str">
            <v>SUMINISTRO, TRANSPORTE E INSTALACION FILTRO DRENAJE (0.30 X 1.20 M.) TUBO DRENAJE CORRUGADO DE 4" CON FILTRO. INCLUYE RELLENO PIEDRA FILTRO, GEOTEXTIL NT 3000</v>
          </cell>
          <cell r="C279" t="str">
            <v>Actividad</v>
          </cell>
          <cell r="D279" t="str">
            <v>ML</v>
          </cell>
          <cell r="E279">
            <v>125226</v>
          </cell>
        </row>
        <row r="280">
          <cell r="A280" t="str">
            <v>003.135</v>
          </cell>
          <cell r="B280" t="str">
            <v>SUMINISTRO, TRANSPORTE E INSTALACION FILTRO DRENAJE (0.30 X 1.50 M.) TUBO DRENAJE CORRUGADO DE 4" CON FILTRO. INCLUYE RELLENO PIEDRA FILTRO, GEOTEXTIL NT 3000</v>
          </cell>
          <cell r="C280" t="str">
            <v>Actividad</v>
          </cell>
          <cell r="D280" t="str">
            <v>ML</v>
          </cell>
          <cell r="E280">
            <v>144799</v>
          </cell>
        </row>
        <row r="281">
          <cell r="A281" t="str">
            <v>003.136</v>
          </cell>
          <cell r="B281" t="str">
            <v>SUMINISTRO, TRANSPORTE E INSTALACION FILTRO DRENAJE (0.30 X 1.80 M.) TUBO DRENAJE CORRUGADO DE 4" CON FILTRO. INCLUYE RELLENO PIEDRA FILTRO, GEOTEXTIL NT 3000</v>
          </cell>
          <cell r="C281" t="str">
            <v>Actividad</v>
          </cell>
          <cell r="D281" t="str">
            <v>ML</v>
          </cell>
          <cell r="E281">
            <v>164372</v>
          </cell>
        </row>
        <row r="282">
          <cell r="A282" t="str">
            <v>003.137</v>
          </cell>
          <cell r="B282" t="str">
            <v>REUBICACION DE PUNTOS SANITARIOS 4" PARA DESAGUE EN PLACAS DE CONTRAPISO (INCLUYE DEMOLICION DE PLACA, EXCAVACION,TUBERIA, ACCESORIOS, CONCRETO Y MALLA ELECTROSOLDADA)</v>
          </cell>
          <cell r="C282" t="str">
            <v>Actividad</v>
          </cell>
          <cell r="D282" t="str">
            <v>UND</v>
          </cell>
          <cell r="E282">
            <v>276897</v>
          </cell>
        </row>
        <row r="283">
          <cell r="A283" t="str">
            <v>003.138</v>
          </cell>
          <cell r="B283" t="str">
            <v>SUMINISTRO, TRANSPORTE E INSTALACION DE TRAGANTE DE AGUAS LLUVIAS 8" X 6"</v>
          </cell>
          <cell r="C283" t="str">
            <v>Actividad</v>
          </cell>
          <cell r="D283" t="str">
            <v>UND</v>
          </cell>
          <cell r="E283">
            <v>155684</v>
          </cell>
        </row>
        <row r="284">
          <cell r="A284" t="str">
            <v>003.139</v>
          </cell>
          <cell r="B284" t="str">
            <v>SUMINISTRO, TRANSPORTE E INSTALACION DE TUBERIA PVC SANITARIA POR PLACAS Y DUCTOS 2"</v>
          </cell>
          <cell r="C284" t="str">
            <v>Actividad</v>
          </cell>
          <cell r="D284" t="str">
            <v>ML</v>
          </cell>
          <cell r="E284">
            <v>23438</v>
          </cell>
        </row>
        <row r="285">
          <cell r="A285" t="str">
            <v>003.140</v>
          </cell>
          <cell r="B285" t="str">
            <v>SUMINISTRO, TRANSPORTE E INSTALACION DE TRAGANTE DE AGUAS LLUVIAS 4X3"</v>
          </cell>
          <cell r="C285" t="str">
            <v>Actividad</v>
          </cell>
          <cell r="D285" t="str">
            <v>UND</v>
          </cell>
          <cell r="E285">
            <v>46684</v>
          </cell>
        </row>
        <row r="286">
          <cell r="A286" t="str">
            <v>004</v>
          </cell>
          <cell r="B286" t="str">
            <v>PISOS-BASES-RELLENOS</v>
          </cell>
          <cell r="C286" t="str">
            <v>Capitulo</v>
          </cell>
          <cell r="D286"/>
          <cell r="E286" t="str">
            <v>--</v>
          </cell>
        </row>
        <row r="287">
          <cell r="A287" t="str">
            <v>004.001</v>
          </cell>
          <cell r="B287" t="str">
            <v>SUMINISTRO, TRANSPORTE E INSTALACION  BASE GRANULAR  COMPACTADA CON RANA</v>
          </cell>
          <cell r="C287" t="str">
            <v>Actividad</v>
          </cell>
          <cell r="D287" t="str">
            <v>M3</v>
          </cell>
          <cell r="E287">
            <v>200128</v>
          </cell>
        </row>
        <row r="288">
          <cell r="A288" t="str">
            <v>004.003</v>
          </cell>
          <cell r="B288" t="str">
            <v>SUMINISTRO, TRANSPORTE E INSTALACION POLIETILENO CAL. 6 (IMPERMEABILIZACIÓN PISO)</v>
          </cell>
          <cell r="C288" t="str">
            <v>Actividad</v>
          </cell>
          <cell r="D288" t="str">
            <v>M2</v>
          </cell>
          <cell r="E288">
            <v>7207</v>
          </cell>
        </row>
        <row r="289">
          <cell r="A289" t="str">
            <v>004.005</v>
          </cell>
          <cell r="B289" t="str">
            <v>SUMINISTRO, TRANSPORTE E INSTALACION SUB BASE COMPACTADA CON RANA</v>
          </cell>
          <cell r="C289" t="str">
            <v>Actividad</v>
          </cell>
          <cell r="D289" t="str">
            <v>M3</v>
          </cell>
          <cell r="E289">
            <v>197034</v>
          </cell>
        </row>
        <row r="290">
          <cell r="A290" t="str">
            <v>004.007</v>
          </cell>
          <cell r="B290" t="str">
            <v>SUMINISTRO, TRANSPORTE E INSTALACION GEOTEXTIL NO TEJIDO 1600</v>
          </cell>
          <cell r="C290" t="str">
            <v>Actividad</v>
          </cell>
          <cell r="D290" t="str">
            <v>M2</v>
          </cell>
          <cell r="E290">
            <v>6094</v>
          </cell>
        </row>
        <row r="291">
          <cell r="A291" t="str">
            <v>004.008</v>
          </cell>
          <cell r="B291" t="str">
            <v>SUMINISTRO, TRANSPORTE E INSTALACION GEOTEXTIL NO TEJIDO 4000</v>
          </cell>
          <cell r="C291" t="str">
            <v>Actividad</v>
          </cell>
          <cell r="D291" t="str">
            <v>M2</v>
          </cell>
          <cell r="E291">
            <v>15790</v>
          </cell>
        </row>
        <row r="292">
          <cell r="A292" t="str">
            <v>004.010</v>
          </cell>
          <cell r="B292" t="str">
            <v>SUMINISTRO, TRANSPORTE E INSTALACION SUELO NATURAL TRATADO QUIMICAMENTE EN UNA MEZCLA CON CAL HIDRATADA, EN UNA DOSIFICACION IGUAL AL 5% EN PESO</v>
          </cell>
          <cell r="C292" t="str">
            <v>Actividad</v>
          </cell>
          <cell r="D292" t="str">
            <v>M3</v>
          </cell>
          <cell r="E292">
            <v>181480</v>
          </cell>
        </row>
        <row r="293">
          <cell r="A293" t="str">
            <v>004.011</v>
          </cell>
          <cell r="B293" t="str">
            <v xml:space="preserve">SUMINISTRO, TRANSPORTE E INSTALACION TRATAMIENTO DE SUELO,  CAL HIDRATADA E=0.02 MTS. </v>
          </cell>
          <cell r="C293" t="str">
            <v>Actividad</v>
          </cell>
          <cell r="D293" t="str">
            <v>M2</v>
          </cell>
          <cell r="E293">
            <v>28693</v>
          </cell>
        </row>
        <row r="294">
          <cell r="A294" t="str">
            <v>004.012</v>
          </cell>
          <cell r="B294" t="str">
            <v>SUMINISTRO, TRANSPORTE E INSTALACION TRATAMIENTO DE SUELO, BARRENOS EN CAL HIDRATADA D=0.12 MTS L=1,20 MTS.(ZAPATAS)</v>
          </cell>
          <cell r="C294" t="str">
            <v>Actividad</v>
          </cell>
          <cell r="D294" t="str">
            <v>ML</v>
          </cell>
          <cell r="E294">
            <v>54754</v>
          </cell>
        </row>
        <row r="295">
          <cell r="A295" t="str">
            <v>004.013</v>
          </cell>
          <cell r="B295" t="str">
            <v>SUMINISTRO, TRANSPORTE E INSTALACION AFIRMADO COMPACTADO PARA ESTRUCTURAS</v>
          </cell>
          <cell r="C295" t="str">
            <v>Actividad</v>
          </cell>
          <cell r="D295" t="str">
            <v>M3</v>
          </cell>
          <cell r="E295">
            <v>136601</v>
          </cell>
        </row>
        <row r="296">
          <cell r="A296" t="str">
            <v>004.014</v>
          </cell>
          <cell r="B296" t="str">
            <v>NIVELACION MANUAL DE ARENA PARA CANCHAS DE FUTBOL (NO INCLUYE SUMINISTRO DE ARENA)</v>
          </cell>
          <cell r="C296" t="str">
            <v>Actividad</v>
          </cell>
          <cell r="D296" t="str">
            <v>M2</v>
          </cell>
          <cell r="E296">
            <v>2399</v>
          </cell>
        </row>
        <row r="297">
          <cell r="A297" t="str">
            <v>004.015</v>
          </cell>
          <cell r="B297" t="str">
            <v>SUMINISTRO, TRANSPORTE E INSTALACION GEOTEXTIL NO TEJIDO 3000</v>
          </cell>
          <cell r="C297" t="str">
            <v>Actividad</v>
          </cell>
          <cell r="D297" t="str">
            <v>M2</v>
          </cell>
          <cell r="E297">
            <v>13934</v>
          </cell>
        </row>
        <row r="298">
          <cell r="A298" t="str">
            <v>005</v>
          </cell>
          <cell r="B298" t="str">
            <v>ESTRUCTURAS EN CONCRETO, METALICAS Y DE MADERA</v>
          </cell>
          <cell r="C298" t="str">
            <v>Capitulo</v>
          </cell>
          <cell r="D298"/>
          <cell r="E298" t="str">
            <v>--</v>
          </cell>
        </row>
        <row r="299">
          <cell r="A299" t="str">
            <v>005.001</v>
          </cell>
          <cell r="B299" t="str">
            <v>SUMINISTRO, TRANSPORTE E INSTALACION MALLA ELECTROSOLDADA CUALQUIER REFERENCIA (INCLUYE ALAMBRE NEGRO, COLOCACIÓN Y TRASLAPO).</v>
          </cell>
          <cell r="C299" t="str">
            <v>Actividad</v>
          </cell>
          <cell r="D299" t="str">
            <v>KG</v>
          </cell>
          <cell r="E299">
            <v>8506</v>
          </cell>
        </row>
        <row r="300">
          <cell r="A300" t="str">
            <v>005.010</v>
          </cell>
          <cell r="B300" t="str">
            <v>SUMINISTRO, TRANSPORTE E INSTALACION PLACA CONTRAPISO CONCRETO 3000 PSI  E=0.07 M ( SIN REFUERZO)</v>
          </cell>
          <cell r="C300" t="str">
            <v>Actividad</v>
          </cell>
          <cell r="D300" t="str">
            <v>M2</v>
          </cell>
          <cell r="E300">
            <v>80331</v>
          </cell>
        </row>
        <row r="301">
          <cell r="A301" t="str">
            <v>005.011</v>
          </cell>
          <cell r="B301" t="str">
            <v xml:space="preserve">SUMINISTRO, TRANSPORTE E INSTALACION PLACA CONTRAPISO CONCRETO 3000 PSI  E=0.10 M </v>
          </cell>
          <cell r="C301" t="str">
            <v>Actividad</v>
          </cell>
          <cell r="D301" t="str">
            <v>M2</v>
          </cell>
          <cell r="E301">
            <v>108578</v>
          </cell>
        </row>
        <row r="302">
          <cell r="A302" t="str">
            <v>005.012</v>
          </cell>
          <cell r="B302" t="str">
            <v xml:space="preserve">SUMINISTRO, TRANSPORTE E INSTALACION PLACA CONTRAPISO CONCRETO 3000 PSI  E=0.15  </v>
          </cell>
          <cell r="C302" t="str">
            <v>Actividad</v>
          </cell>
          <cell r="D302" t="str">
            <v>M2</v>
          </cell>
          <cell r="E302">
            <v>146188</v>
          </cell>
        </row>
        <row r="303">
          <cell r="A303" t="str">
            <v>005.013</v>
          </cell>
          <cell r="B303" t="str">
            <v xml:space="preserve">SUMINISTRO, TRANSPORTE E INSTALACION PLACA CONTRAPISO CONCRETO 3000 PSI  </v>
          </cell>
          <cell r="C303" t="str">
            <v>Actividad</v>
          </cell>
          <cell r="D303" t="str">
            <v>M3</v>
          </cell>
          <cell r="E303">
            <v>1013490</v>
          </cell>
        </row>
        <row r="304">
          <cell r="A304" t="str">
            <v>005.014</v>
          </cell>
          <cell r="B304" t="str">
            <v xml:space="preserve">SUMINISTRO, TRANSPORTE E INSTALACION COLUMNAS CONCRETO 4000 PSI </v>
          </cell>
          <cell r="C304" t="str">
            <v>Actividad</v>
          </cell>
          <cell r="D304" t="str">
            <v>M3</v>
          </cell>
          <cell r="E304">
            <v>1503012</v>
          </cell>
        </row>
        <row r="305">
          <cell r="A305" t="str">
            <v>005.015</v>
          </cell>
          <cell r="B305" t="str">
            <v>SUMINISTRO, TRANSPORTE E INSTALACION VIGA AEREA CONCRETO 4000 PSI  .</v>
          </cell>
          <cell r="C305" t="str">
            <v>Actividad</v>
          </cell>
          <cell r="D305" t="str">
            <v>M3</v>
          </cell>
          <cell r="E305">
            <v>1432033</v>
          </cell>
        </row>
        <row r="306">
          <cell r="A306" t="str">
            <v>005.016</v>
          </cell>
          <cell r="B306" t="str">
            <v xml:space="preserve">SUMINISTRO, TRANSPORTE E INSTALACION PLACA CONTRAPISO CONCRETO 4000 PSI  E=0.10 M </v>
          </cell>
          <cell r="C306" t="str">
            <v>Actividad</v>
          </cell>
          <cell r="D306" t="str">
            <v>M2</v>
          </cell>
          <cell r="E306">
            <v>116624</v>
          </cell>
        </row>
        <row r="307">
          <cell r="A307" t="str">
            <v>005.017</v>
          </cell>
          <cell r="B307" t="str">
            <v xml:space="preserve">SUMINISTRO, TRANSPORTE E INSTALACION LOSA DE ENTREPISO ALIGERADA CON CASETON DE GUADUA H= 0.35 M. TORTA SUPERIOR 5CM. E INFERIOR DE 3 CM. CONCRETO 4000 PSI.   </v>
          </cell>
          <cell r="C307" t="str">
            <v>Actividad</v>
          </cell>
          <cell r="D307" t="str">
            <v>M2</v>
          </cell>
          <cell r="E307">
            <v>260164</v>
          </cell>
        </row>
        <row r="308">
          <cell r="A308" t="str">
            <v>005.018</v>
          </cell>
          <cell r="B308" t="str">
            <v xml:space="preserve">SUMINISTRO, TRANSPORTE E INSTALACION LOSA DE ENTREPISO ALIGERADA CON CASETON DE GUADUA H= 0.40 M. TORTA SUPERIOR 5CM. E INFERIOR DE 3 CM. CONCRETO 4000 PSI.   </v>
          </cell>
          <cell r="C308" t="str">
            <v>Actividad</v>
          </cell>
          <cell r="D308" t="str">
            <v>M2</v>
          </cell>
          <cell r="E308">
            <v>281975</v>
          </cell>
        </row>
        <row r="309">
          <cell r="A309" t="str">
            <v>005.019</v>
          </cell>
          <cell r="B309" t="str">
            <v xml:space="preserve">SUMINISTRO, TRANSPORTE E INSTALACION LOSA DE ENTREPISO ALIGERADA CON CASETON DE GUADUA H= 0.45 M. TORTA SUPERIOR 5CM. E INFERIOR DE 3 CM. CONCRETO 4000 PSI.   </v>
          </cell>
          <cell r="C309" t="str">
            <v>Actividad</v>
          </cell>
          <cell r="D309" t="str">
            <v>M2</v>
          </cell>
          <cell r="E309">
            <v>306312</v>
          </cell>
        </row>
        <row r="310">
          <cell r="A310" t="str">
            <v>005.020</v>
          </cell>
          <cell r="B310" t="str">
            <v xml:space="preserve">SUMINISTRO, TRANSPORTE E INSTALACION LOSA DE ENTREPISO ALIGERADA CON CASETON DE GUADUA H= 0.50 M. TORTA SUPERIOR 5CM. E INFERIOR DE 3 CM. CONCRETO 4000 PSI.   </v>
          </cell>
          <cell r="C310" t="str">
            <v>Actividad</v>
          </cell>
          <cell r="D310" t="str">
            <v>M2</v>
          </cell>
          <cell r="E310">
            <v>325796</v>
          </cell>
        </row>
        <row r="311">
          <cell r="A311" t="str">
            <v>005.025</v>
          </cell>
          <cell r="B311" t="str">
            <v xml:space="preserve">SUMINISTRO, TRANSPORTE E INSTALACION PLACA EN STEEL DECK  LAMINA 2" CALIBRE 16, H= 0.10 M. CONCRETO 4000 PSI   </v>
          </cell>
          <cell r="C311" t="str">
            <v>Actividad</v>
          </cell>
          <cell r="D311" t="str">
            <v>M2</v>
          </cell>
          <cell r="E311">
            <v>197169</v>
          </cell>
        </row>
        <row r="312">
          <cell r="A312" t="str">
            <v>005.026</v>
          </cell>
          <cell r="B312" t="str">
            <v xml:space="preserve">SUMINISTRO, TRANSPORTE E INSTALACION PLACA EN STEEL DECK  LAMINA 2" CALIBRE 16, H= 0.12 M. CONCRETO 4000 PSI   </v>
          </cell>
          <cell r="C312" t="str">
            <v>Actividad</v>
          </cell>
          <cell r="D312" t="str">
            <v>M2</v>
          </cell>
          <cell r="E312">
            <v>212520</v>
          </cell>
        </row>
        <row r="313">
          <cell r="A313" t="str">
            <v>005.027</v>
          </cell>
          <cell r="B313" t="str">
            <v xml:space="preserve">SUMINISTRO, TRANSPORTE E INSTALACION PLACA EN STEEL DECK  LAMINA 2" CALIBRE 16, H= 0.13 M. CONCRETO 4000 PSI   </v>
          </cell>
          <cell r="C313" t="str">
            <v>Actividad</v>
          </cell>
          <cell r="D313" t="str">
            <v>M2</v>
          </cell>
          <cell r="E313">
            <v>219933</v>
          </cell>
        </row>
        <row r="314">
          <cell r="A314" t="str">
            <v>005.028</v>
          </cell>
          <cell r="B314" t="str">
            <v xml:space="preserve">SUMINISTRO, TRANSPORTE E INSTALACION PLACA EN STEEL DECK  LAMINA 2" CALIBRE 16, H= 0.15 M. CONCRETO 4000 PSI   </v>
          </cell>
          <cell r="C314" t="str">
            <v>Actividad</v>
          </cell>
          <cell r="D314" t="str">
            <v>M2</v>
          </cell>
          <cell r="E314">
            <v>234723</v>
          </cell>
        </row>
        <row r="315">
          <cell r="A315" t="str">
            <v>005.029</v>
          </cell>
          <cell r="B315" t="str">
            <v xml:space="preserve">SUMINISTRO, TRANSPORTE E INSTALACION PLACA MACIZA AEREA CONCRETO 4000 PSI  E= 0.10M  </v>
          </cell>
          <cell r="C315" t="str">
            <v>Actividad</v>
          </cell>
          <cell r="D315" t="str">
            <v>M2</v>
          </cell>
          <cell r="E315">
            <v>145268</v>
          </cell>
        </row>
        <row r="316">
          <cell r="A316" t="str">
            <v>005.030</v>
          </cell>
          <cell r="B316" t="str">
            <v xml:space="preserve">SUMINISTRO, TRANSPORTE E INSTALACION PLACA MACIZA AEREA CONCRETO 4000 PSI E= 0.15M  </v>
          </cell>
          <cell r="C316" t="str">
            <v>Actividad</v>
          </cell>
          <cell r="D316" t="str">
            <v>M2</v>
          </cell>
          <cell r="E316">
            <v>191080</v>
          </cell>
        </row>
        <row r="317">
          <cell r="A317" t="str">
            <v>005.031</v>
          </cell>
          <cell r="B317" t="str">
            <v xml:space="preserve">SUMINISTRO, TRANSPORTE E INSTALACION PLACA MACIZA AEREA CONCRETO 4000 PSI E= 0.20M  </v>
          </cell>
          <cell r="C317" t="str">
            <v>Actividad</v>
          </cell>
          <cell r="D317" t="str">
            <v>M2</v>
          </cell>
          <cell r="E317">
            <v>249232</v>
          </cell>
        </row>
        <row r="318">
          <cell r="A318" t="str">
            <v>005.032</v>
          </cell>
          <cell r="B318" t="str">
            <v xml:space="preserve">SUMINISTRO, TRANSPORTE E INSTALACION PLACA MACIZA AEREA CONCRETO 4000 PSI E= 0.25M  </v>
          </cell>
          <cell r="C318" t="str">
            <v>Actividad</v>
          </cell>
          <cell r="D318" t="str">
            <v>M2</v>
          </cell>
          <cell r="E318">
            <v>307316</v>
          </cell>
        </row>
        <row r="319">
          <cell r="A319" t="str">
            <v>005.033</v>
          </cell>
          <cell r="B319" t="str">
            <v xml:space="preserve">SUMINISTRO, TRANSPORTE E INSTALACION PLACA FOSO ASCENSOR CONCRETO 3000 PSI </v>
          </cell>
          <cell r="C319" t="str">
            <v>Actividad</v>
          </cell>
          <cell r="D319" t="str">
            <v>M3</v>
          </cell>
          <cell r="E319">
            <v>1133534</v>
          </cell>
        </row>
        <row r="320">
          <cell r="A320" t="str">
            <v>005.034</v>
          </cell>
          <cell r="B320" t="str">
            <v>SUMINISTRO, TRANSPORTE E INSTALACION ESCALERA EN CONCRETO 4000 PSI</v>
          </cell>
          <cell r="C320" t="str">
            <v>Actividad</v>
          </cell>
          <cell r="D320" t="str">
            <v>M3</v>
          </cell>
          <cell r="E320">
            <v>1510047</v>
          </cell>
        </row>
        <row r="321">
          <cell r="A321" t="str">
            <v>005.035</v>
          </cell>
          <cell r="B321" t="str">
            <v>SUMINISTRO, TRANSPORTE E INSTALACION VIGUETA CONFINAMIENTO CONCRETO 3000 PSI</v>
          </cell>
          <cell r="C321" t="str">
            <v>Actividad</v>
          </cell>
          <cell r="D321" t="str">
            <v>M3</v>
          </cell>
          <cell r="E321">
            <v>1412492</v>
          </cell>
        </row>
        <row r="322">
          <cell r="A322" t="str">
            <v>005.036</v>
          </cell>
          <cell r="B322" t="str">
            <v>SUMINISTRO, TRANSPORTE E INSTALACION VIGUETA CONFINAMIENTO CONCRETO 3000 PSI 0.20 X 0.12 M.</v>
          </cell>
          <cell r="C322" t="str">
            <v>Actividad</v>
          </cell>
          <cell r="D322" t="str">
            <v>ML</v>
          </cell>
          <cell r="E322">
            <v>62120</v>
          </cell>
        </row>
        <row r="323">
          <cell r="A323" t="str">
            <v>005.037</v>
          </cell>
          <cell r="B323" t="str">
            <v xml:space="preserve">SUMINISTRO, TRANSPORTE E INSTALACION COLUMNETA CONFINAMIENTO CONCRETO 3000 PSI </v>
          </cell>
          <cell r="C323" t="str">
            <v>Actividad</v>
          </cell>
          <cell r="D323" t="str">
            <v>M3</v>
          </cell>
          <cell r="E323">
            <v>1516563</v>
          </cell>
        </row>
        <row r="324">
          <cell r="A324" t="str">
            <v>005.038</v>
          </cell>
          <cell r="B324" t="str">
            <v>SUMINISTRO, TRANSPORTE E INSTALACION COLUMNETA CONFINAMIENTO CONCRETO 3000 PSI  0.20 X 0.12 M.</v>
          </cell>
          <cell r="C324" t="str">
            <v>Actividad</v>
          </cell>
          <cell r="D324" t="str">
            <v>ML</v>
          </cell>
          <cell r="E324">
            <v>89184</v>
          </cell>
        </row>
        <row r="325">
          <cell r="A325" t="str">
            <v>005.039</v>
          </cell>
          <cell r="B325" t="str">
            <v>SUMINISTRO, TRANSPORTE E INSTALACION DINTEL CONCRETO 3000 PSI  .</v>
          </cell>
          <cell r="C325" t="str">
            <v>Actividad</v>
          </cell>
          <cell r="D325" t="str">
            <v>M3</v>
          </cell>
          <cell r="E325">
            <v>1444428</v>
          </cell>
        </row>
        <row r="326">
          <cell r="A326" t="str">
            <v>005.040</v>
          </cell>
          <cell r="B326" t="str">
            <v>SUMINISTRO, TRANSPORTE E INSTALACION DINTEL CONCRETO 3.000 PSI 0.15 * 0.20 M.</v>
          </cell>
          <cell r="C326" t="str">
            <v>Actividad</v>
          </cell>
          <cell r="D326" t="str">
            <v>ML</v>
          </cell>
          <cell r="E326">
            <v>65596</v>
          </cell>
        </row>
        <row r="327">
          <cell r="A327" t="str">
            <v>005.041</v>
          </cell>
          <cell r="B327" t="str">
            <v>SUMINISTRO, TRANSPORTE E INSTALACION CONCRETO CICLOPEO PLACA CONTRAPISO (60% CONCRETO 3000 PSI Y 40% PIEDRA MEDIA ZONGA)</v>
          </cell>
          <cell r="C327" t="str">
            <v>Actividad</v>
          </cell>
          <cell r="D327" t="str">
            <v>M3</v>
          </cell>
          <cell r="E327">
            <v>571562</v>
          </cell>
        </row>
        <row r="328">
          <cell r="A328" t="str">
            <v>005.044</v>
          </cell>
          <cell r="B328" t="str">
            <v>SUMINISTRO, TRANSPORTE E INSTALACION ALFAJIAS EN CONCRETO 3000 PSI A=0.25 M</v>
          </cell>
          <cell r="C328" t="str">
            <v>Actividad</v>
          </cell>
          <cell r="D328" t="str">
            <v>ML</v>
          </cell>
          <cell r="E328">
            <v>47276</v>
          </cell>
        </row>
        <row r="329">
          <cell r="A329" t="str">
            <v>005.045</v>
          </cell>
          <cell r="B329" t="str">
            <v>SUMINISTRO, TRANSPORTE E INSTALACION ALFAJIAS EN CONCRETO 3000 PSI A=0.30 M</v>
          </cell>
          <cell r="C329" t="str">
            <v>Actividad</v>
          </cell>
          <cell r="D329" t="str">
            <v>ML</v>
          </cell>
          <cell r="E329">
            <v>50004</v>
          </cell>
        </row>
        <row r="330">
          <cell r="A330" t="str">
            <v>005.046</v>
          </cell>
          <cell r="B330" t="str">
            <v>SUMINISTRO, TRANSPORTE E INSTALACION PERSIANA EN CONCRETO 3000 PSI A=0.20 M.</v>
          </cell>
          <cell r="C330" t="str">
            <v>Actividad</v>
          </cell>
          <cell r="D330" t="str">
            <v>ML</v>
          </cell>
          <cell r="E330">
            <v>42120</v>
          </cell>
        </row>
        <row r="331">
          <cell r="A331" t="str">
            <v>005.047</v>
          </cell>
          <cell r="B331" t="str">
            <v>SUMINISTRO, TRANSPORTE E INSTALACION ALBARDILLAS PROTECCION MUROS  EN CONCRETO DE 3000 PSI</v>
          </cell>
          <cell r="C331" t="str">
            <v>Actividad</v>
          </cell>
          <cell r="D331" t="str">
            <v>ML</v>
          </cell>
          <cell r="E331">
            <v>70087</v>
          </cell>
        </row>
        <row r="332">
          <cell r="A332" t="str">
            <v>005.048</v>
          </cell>
          <cell r="B332" t="str">
            <v>SUMINISTRO, TRANSPORTE E INSTALACION MESON EN CONCRETO 3000 PSI A=0.60 M E=0.08 M.</v>
          </cell>
          <cell r="C332" t="str">
            <v>Actividad</v>
          </cell>
          <cell r="D332" t="str">
            <v>ML</v>
          </cell>
          <cell r="E332">
            <v>159211</v>
          </cell>
        </row>
        <row r="333">
          <cell r="A333" t="str">
            <v>005.049</v>
          </cell>
          <cell r="B333" t="str">
            <v>SUMINISTRO, TRANSPORTE E INSTALACION MESON EN CONCRETO 3000 PSI E=0,07 M ANCHO=0,60M( INCLUYE REFUERZO, ACERO NO. 3 EN AMBAS DIRECCIONES @ 0,15M, MURO EN LADRILLO Y REVOQUE)</v>
          </cell>
          <cell r="C333" t="str">
            <v>Actividad</v>
          </cell>
          <cell r="D333" t="str">
            <v>ML</v>
          </cell>
          <cell r="E333">
            <v>217609</v>
          </cell>
        </row>
        <row r="334">
          <cell r="A334" t="str">
            <v>005.050</v>
          </cell>
          <cell r="B334" t="str">
            <v>SUMINISTRO, TRANSPORTE E INSTALACION TANQUE SUBTERRANEO EN CONCRETO IMPERMEABILIZADO DE 3000 PSI. INCLUYE: ACCESORIOS, TAPA.</v>
          </cell>
          <cell r="C334" t="str">
            <v>Actividad</v>
          </cell>
          <cell r="D334" t="str">
            <v>M3</v>
          </cell>
          <cell r="E334">
            <v>1174218</v>
          </cell>
        </row>
        <row r="335">
          <cell r="A335" t="str">
            <v>005.051</v>
          </cell>
          <cell r="B335" t="str">
            <v>SUMINISTRO, TRANSPORTE E INSTALACION TANQUE SUBTERRANEO EN CONCRETO IMPERMEABILIZADO DE 3500 PSI. INCLUYE: ACCESORIOS, TAPA</v>
          </cell>
          <cell r="C335" t="str">
            <v>Actividad</v>
          </cell>
          <cell r="D335" t="str">
            <v>M3</v>
          </cell>
          <cell r="E335">
            <v>1240233</v>
          </cell>
        </row>
        <row r="336">
          <cell r="A336" t="str">
            <v>005.054</v>
          </cell>
          <cell r="B336" t="str">
            <v>SUMINISTRO, TRANSPORTE E INSTALACION CINTA SIKA PVC V - 15 PARA JUNTAS</v>
          </cell>
          <cell r="C336" t="str">
            <v>Actividad</v>
          </cell>
          <cell r="D336" t="str">
            <v>ML</v>
          </cell>
          <cell r="E336">
            <v>48289</v>
          </cell>
        </row>
        <row r="337">
          <cell r="A337" t="str">
            <v>005.056</v>
          </cell>
          <cell r="B337" t="str">
            <v>SUMINISTRO, TRANSPORTE E INSTALACION JUNTA DE DILATACION PARA PLACA CONTRAPISO (INLCUYE SELLANTE)</v>
          </cell>
          <cell r="C337" t="str">
            <v>Actividad</v>
          </cell>
          <cell r="D337" t="str">
            <v>ML</v>
          </cell>
          <cell r="E337">
            <v>19050</v>
          </cell>
        </row>
        <row r="338">
          <cell r="A338" t="str">
            <v>005.057</v>
          </cell>
          <cell r="B338" t="str">
            <v>SUMINISTRO, TRANSPORTE E INSTALACION POCETA EN CONCRETO 3000 PSI  DIMENSIÓN: 1.12 * 0.70 * 0.15 M.</v>
          </cell>
          <cell r="C338" t="str">
            <v>Actividad</v>
          </cell>
          <cell r="D338" t="str">
            <v>UND</v>
          </cell>
          <cell r="E338">
            <v>642022</v>
          </cell>
        </row>
        <row r="339">
          <cell r="A339" t="str">
            <v>005.060</v>
          </cell>
          <cell r="B339" t="str">
            <v xml:space="preserve">SUMINISTRO, TRANSPORTE E INSTALACION PLACA CONTRAPISO CONCRETO 3000 PSI  E=0.25  </v>
          </cell>
          <cell r="C339" t="str">
            <v>Actividad</v>
          </cell>
          <cell r="D339" t="str">
            <v>M2</v>
          </cell>
          <cell r="E339">
            <v>387414</v>
          </cell>
        </row>
        <row r="340">
          <cell r="A340" t="str">
            <v>005.061</v>
          </cell>
          <cell r="B340" t="str">
            <v xml:space="preserve">SUMINISTRO, TRANSPORTE E INSTALACION LOSA CIMENTACION CONCRETO 4000 PSI  E=0.10  </v>
          </cell>
          <cell r="C340" t="str">
            <v>Actividad</v>
          </cell>
          <cell r="D340" t="str">
            <v>M2</v>
          </cell>
          <cell r="E340">
            <v>178923</v>
          </cell>
        </row>
        <row r="341">
          <cell r="A341" t="str">
            <v>005.062</v>
          </cell>
          <cell r="B341" t="str">
            <v xml:space="preserve">SUMINISTRO, TRANSPORTE E INSTALACION COLUMNAS CONCRETO 4000 PSI  A LA VISTA </v>
          </cell>
          <cell r="C341" t="str">
            <v>Actividad</v>
          </cell>
          <cell r="D341" t="str">
            <v>M3</v>
          </cell>
          <cell r="E341">
            <v>1474010</v>
          </cell>
        </row>
        <row r="342">
          <cell r="A342" t="str">
            <v>005.063</v>
          </cell>
          <cell r="B342" t="str">
            <v>SUMINISTRO, TRANSPORTE E INSTALACION VIGA AEREA CONCRETO 4000 PSI  A LA VISTA .</v>
          </cell>
          <cell r="C342" t="str">
            <v>Actividad</v>
          </cell>
          <cell r="D342" t="str">
            <v>M3</v>
          </cell>
          <cell r="E342">
            <v>1441108</v>
          </cell>
        </row>
        <row r="343">
          <cell r="A343" t="str">
            <v>005.065</v>
          </cell>
          <cell r="B343" t="str">
            <v>SUMINISTRO, TRANSPORTE E INSTALACION APANTALLAMIENTO CONCRETO DE 4000 PSI  A LA VISTA</v>
          </cell>
          <cell r="C343" t="str">
            <v>Actividad</v>
          </cell>
          <cell r="D343" t="str">
            <v>M3</v>
          </cell>
          <cell r="E343">
            <v>1728614</v>
          </cell>
        </row>
        <row r="344">
          <cell r="A344" t="str">
            <v>005.066</v>
          </cell>
          <cell r="B344" t="str">
            <v>SUMINISTRO, TRANSPORTE E INSTALACION VIGA + ALFAJIA  CONFINAMIENTO CONCRETO 3000 PSI .</v>
          </cell>
          <cell r="C344" t="str">
            <v>Actividad</v>
          </cell>
          <cell r="D344" t="str">
            <v>M3</v>
          </cell>
          <cell r="E344">
            <v>1594392</v>
          </cell>
        </row>
        <row r="345">
          <cell r="A345" t="str">
            <v>005.068</v>
          </cell>
          <cell r="B345" t="str">
            <v>SUMINISTRO, TRANSPORTE E INSTALACION MENSULAS CONCRETO 4000 PSI  .</v>
          </cell>
          <cell r="C345" t="str">
            <v>Actividad</v>
          </cell>
          <cell r="D345" t="str">
            <v>M3</v>
          </cell>
          <cell r="E345">
            <v>1775858</v>
          </cell>
        </row>
        <row r="346">
          <cell r="A346" t="str">
            <v>005.069</v>
          </cell>
          <cell r="B346" t="str">
            <v>SUMINISTRO, TRANSPORTE E INSTALACION GARGOLA EN CONCRETO 0,13X0,13</v>
          </cell>
          <cell r="C346" t="str">
            <v>Actividad</v>
          </cell>
          <cell r="D346" t="str">
            <v>ML</v>
          </cell>
          <cell r="E346">
            <v>49577</v>
          </cell>
        </row>
        <row r="347">
          <cell r="A347" t="str">
            <v>005.073</v>
          </cell>
          <cell r="B347" t="str">
            <v>SUMINISTRO, TRANSPORTE E INSTALACION ESTRUCTURA METÁLICA EN PERFIL LÁMINA DELGADA PHR ASTM A500 GRADO 50. CALIBRE SEGÚN DISEÑO (INCLUYE VIGAS, CERCHAS, CORREAS, ANTICORROSIVO Y ESMALTE)</v>
          </cell>
          <cell r="C347" t="str">
            <v>Actividad</v>
          </cell>
          <cell r="D347" t="str">
            <v>KG</v>
          </cell>
          <cell r="E347">
            <v>19399</v>
          </cell>
        </row>
        <row r="348">
          <cell r="A348" t="str">
            <v>005.074</v>
          </cell>
          <cell r="B348" t="str">
            <v>SUMINISTRO, TRANSPORTE E INSTALACION PERFILES TUBULARES ACERO LAMINADOS EN FRIO ASTM A-500 GRADO C  (INCLUYE PERNOS, PLATINAS, TUERCAS, ARANDELAS, SOLDADURA, ANTICORROSIVO Y ESMALTE)</v>
          </cell>
          <cell r="C348" t="str">
            <v>Actividad</v>
          </cell>
          <cell r="D348" t="str">
            <v>KG</v>
          </cell>
          <cell r="E348">
            <v>20827</v>
          </cell>
        </row>
        <row r="349">
          <cell r="A349" t="str">
            <v>005.075</v>
          </cell>
          <cell r="B349" t="str">
            <v>SUMINISTRO, TRANSPORTE E INSTALACION PERFILES IPE A-36  ( INCLUYE SOLDADURA, ANTICORROSIVO Y ESMALTE + PROTECCION ANTIFUEGO E INSTALACION)</v>
          </cell>
          <cell r="C349" t="str">
            <v>Actividad</v>
          </cell>
          <cell r="D349" t="str">
            <v>KG</v>
          </cell>
          <cell r="E349">
            <v>19905</v>
          </cell>
        </row>
        <row r="350">
          <cell r="A350" t="str">
            <v>005.076</v>
          </cell>
          <cell r="B350" t="str">
            <v>SUMINISTRO, TRANSPORTE E INSTALACION PERFILES HEA  A-36  ( INCLUYE SOLDADURA, ANTICORROSIVO Y ESMALTE + PROTECCION ANTIFUEGO E INSTALACION)</v>
          </cell>
          <cell r="C350" t="str">
            <v>Actividad</v>
          </cell>
          <cell r="D350" t="str">
            <v>KG</v>
          </cell>
          <cell r="E350">
            <v>18593</v>
          </cell>
        </row>
        <row r="351">
          <cell r="A351" t="str">
            <v>005.077</v>
          </cell>
          <cell r="B351" t="str">
            <v>SUMINISTRO, TRANSPORTE E INSTALACION ACERO 60.000 PSI PARA TEMPLETES O TIRANTILLOS  Y CORTAVIENTOS ( INCLUYE SOLDADURA, ANTICORROSIVO Y ESMALTE ) - PARA REPARACIÓN DE ESTRUCTURAS</v>
          </cell>
          <cell r="C351" t="str">
            <v>Actividad</v>
          </cell>
          <cell r="D351" t="str">
            <v>KG</v>
          </cell>
          <cell r="E351">
            <v>13251</v>
          </cell>
        </row>
        <row r="352">
          <cell r="A352" t="str">
            <v>005.078</v>
          </cell>
          <cell r="B352" t="str">
            <v>SUMINISTRO, TRANSPORTE E INSTALACION PLATINAS Y ANGULOS DE UNION ACERO A-36  ( INCLUYE SOLDADURA, ANTICORROSIVO Y ESMALTE) - PARA REPARACIÓN DE ESTRUCTURAS</v>
          </cell>
          <cell r="C352" t="str">
            <v>Actividad</v>
          </cell>
          <cell r="D352" t="str">
            <v>KG</v>
          </cell>
          <cell r="E352">
            <v>15500</v>
          </cell>
        </row>
        <row r="353">
          <cell r="A353" t="str">
            <v>005.079</v>
          </cell>
          <cell r="B353" t="str">
            <v>SUMINISTRO, TRANSPORTE E INSTALACION CINTA SIKA PVC V - 10 PARA JUNTAS</v>
          </cell>
          <cell r="C353" t="str">
            <v>Actividad</v>
          </cell>
          <cell r="D353" t="str">
            <v>ML</v>
          </cell>
          <cell r="E353">
            <v>32181</v>
          </cell>
        </row>
        <row r="354">
          <cell r="A354" t="str">
            <v>005.080</v>
          </cell>
          <cell r="B354" t="str">
            <v>SUMINISTRO, TRANSPORTE E INSTALACION CINTA SIKA PVC V - 22 PARA JUNTAS</v>
          </cell>
          <cell r="C354" t="str">
            <v>Actividad</v>
          </cell>
          <cell r="D354" t="str">
            <v>ML</v>
          </cell>
          <cell r="E354">
            <v>74815</v>
          </cell>
        </row>
        <row r="355">
          <cell r="A355" t="str">
            <v>005.081</v>
          </cell>
          <cell r="B355" t="str">
            <v>SUMINISTRO, TRANSPORTE E INSTALACION PLACA EN STEEL DECK  LAMINA 2" CALIBRE 22, E=10CM. CONCRETO 3000 PSI INCLUYE MALLA ELECTROSODADA 15X15X6.5MM</v>
          </cell>
          <cell r="C355" t="str">
            <v>Actividad</v>
          </cell>
          <cell r="D355" t="str">
            <v>M2</v>
          </cell>
          <cell r="E355">
            <v>186593</v>
          </cell>
        </row>
        <row r="356">
          <cell r="A356" t="str">
            <v>005.082</v>
          </cell>
          <cell r="B356" t="str">
            <v>SUMINISTRO, TRANSPORTE E INSTALACIÓN DE LOSA DE ENTREPISO EN FIBROCEMENTO DE 14MM, CONCREMALLA 15X15 4MM, CONCRETO 3000 PSI E=0,07 MTS Y TODOS LOS ACCESORIOS REQUERIDOS PARA LA INSTALACIÓN</v>
          </cell>
          <cell r="C356" t="str">
            <v>Actividad</v>
          </cell>
          <cell r="D356" t="str">
            <v>M2</v>
          </cell>
          <cell r="E356">
            <v>140608</v>
          </cell>
        </row>
        <row r="357">
          <cell r="A357" t="str">
            <v>005.083</v>
          </cell>
          <cell r="B357" t="str">
            <v>SUMINISTRO, TRANSPORTE E INSTALACIÓN DE VIGAS Y COLUMNAS DE 0,20 *13 CMS CONCRETO DE 3000 PSI. NO INCLUYE REFUERZO</v>
          </cell>
          <cell r="C357" t="str">
            <v>Actividad</v>
          </cell>
          <cell r="D357" t="str">
            <v>ML</v>
          </cell>
          <cell r="E357">
            <v>98943</v>
          </cell>
        </row>
        <row r="358">
          <cell r="A358" t="str">
            <v>005.084</v>
          </cell>
          <cell r="B358" t="str">
            <v>LOSA DE ENTREPISO EN VIGUETA DE CHANUL, ESTERILLA, CONCREMALLA DE 15X15 4MM, CONCRETO 3000 PSI E=7CM</v>
          </cell>
          <cell r="C358" t="str">
            <v>Actividad</v>
          </cell>
          <cell r="D358" t="str">
            <v>M2</v>
          </cell>
          <cell r="E358">
            <v>182450</v>
          </cell>
        </row>
        <row r="359">
          <cell r="A359" t="str">
            <v>005.085</v>
          </cell>
          <cell r="B359" t="str">
            <v>LOSA DE ENTREPISO EN VIGUETA DE CHANUL, ESTERILLA, CONCREMALLA DE 15X15 4MM, CONCRETO 3000 PSI E=7CM</v>
          </cell>
          <cell r="C359" t="str">
            <v>Actividad</v>
          </cell>
          <cell r="D359" t="str">
            <v>M2</v>
          </cell>
          <cell r="E359">
            <v>60646</v>
          </cell>
        </row>
        <row r="360">
          <cell r="A360" t="str">
            <v>005.086</v>
          </cell>
          <cell r="B360" t="str">
            <v>SUMINISTRO TRANSPORTE E INSTALACION MURO EN CONCRETO 21 MPA, NO INCLUYE REFUERZO</v>
          </cell>
          <cell r="C360" t="str">
            <v>Actividad</v>
          </cell>
          <cell r="D360" t="str">
            <v>M3</v>
          </cell>
          <cell r="E360">
            <v>1002927</v>
          </cell>
        </row>
        <row r="361">
          <cell r="A361" t="str">
            <v>005.087</v>
          </cell>
          <cell r="B361" t="str">
            <v>SUMINISTRO, TRANSPORTE E INSTALACION MESON EN CONCRETO DE 3000 PSI PARA LAVAMANOS SECCIÓN TRIANGULAR, HECHO EN OBRA. INCLUYE SOPORTES METÁLICOS EN ANGULO DE 1" ANCLADOS CON PERNOS</v>
          </cell>
          <cell r="C361" t="str">
            <v>Actividad</v>
          </cell>
          <cell r="D361" t="str">
            <v>ML</v>
          </cell>
          <cell r="E361">
            <v>329195</v>
          </cell>
        </row>
        <row r="362">
          <cell r="A362" t="str">
            <v>005.089</v>
          </cell>
          <cell r="B362" t="str">
            <v>SUMINISTRO, TRANSPORTE E INSTALACIÓN GRADERÍAS EN CONCRETO 3000 PSI SOBRE TIERRA, DESARROLLO HASTA 1, 0 M (MALLA ELECTRO SOLDADA D 131 Y FORMALETA METÁLICA)</v>
          </cell>
          <cell r="C362" t="str">
            <v>Actividad</v>
          </cell>
          <cell r="D362" t="str">
            <v>ML</v>
          </cell>
          <cell r="E362">
            <v>186667</v>
          </cell>
        </row>
        <row r="363">
          <cell r="A363" t="str">
            <v>005.090</v>
          </cell>
          <cell r="B363" t="str">
            <v>SUMINISTRO, TRANSPORTE E INSTALACION PLACA EN METALDECK  LAMINA 2" CALIBRE 22, H= 0.10 M. CONCRETO 3000 PSI</v>
          </cell>
          <cell r="C363" t="str">
            <v>Actividad</v>
          </cell>
          <cell r="D363" t="str">
            <v>M2</v>
          </cell>
          <cell r="E363">
            <v>191388</v>
          </cell>
        </row>
        <row r="364">
          <cell r="A364" t="str">
            <v>005.092</v>
          </cell>
          <cell r="B364" t="str">
            <v>SUMINISTRO DE TRANSPORTE E INSTALACION PERFILES IPE (INCLUYE SOLDADURA, ANTICORROSIVO Y ESMALTE)</v>
          </cell>
          <cell r="C364" t="str">
            <v>Actividad</v>
          </cell>
          <cell r="D364" t="str">
            <v>KG</v>
          </cell>
          <cell r="E364">
            <v>21585</v>
          </cell>
        </row>
        <row r="365">
          <cell r="A365" t="str">
            <v>005.093</v>
          </cell>
          <cell r="B365" t="str">
            <v>SUMINISTRO, TRANSPORTE E INSTALACION PERFILES  C3X5 ( INCLUYE, SOLDADURA, ANTICORROSIVO Y ESMALTE + PROTECCION ANTIFUEGO E INSTALACION)</v>
          </cell>
          <cell r="C365" t="str">
            <v>Actividad</v>
          </cell>
          <cell r="D365" t="str">
            <v>KG</v>
          </cell>
          <cell r="E365">
            <v>15398</v>
          </cell>
        </row>
        <row r="366">
          <cell r="A366" t="str">
            <v>005.094</v>
          </cell>
          <cell r="B366" t="str">
            <v>SUMINISTRO TRANSPORTE E INSTALACION DE MENSULA EN LAMINA 3/8 DE 1,20*, 90 CON PERFORACION EN BROCA DE 1/2 Y PINTURA ELECTROSTATICA SEGUN DISEÑO</v>
          </cell>
          <cell r="C366" t="str">
            <v>Actividad</v>
          </cell>
          <cell r="D366" t="str">
            <v>UND</v>
          </cell>
          <cell r="E366">
            <v>707933</v>
          </cell>
        </row>
        <row r="367">
          <cell r="A367" t="str">
            <v>005.095</v>
          </cell>
          <cell r="B367" t="str">
            <v>SUMINISTRO, TRANSPORTE E INSTALACION PERFIL METALICO C EN CAJON 305X80X2,5 MM  ( INCLUYE SOLDADURA, ANTICORROSIVO Y ESMALTE + PROTECCION ANTIFUEGO E INSTALACION)</v>
          </cell>
          <cell r="C367" t="str">
            <v>Actividad</v>
          </cell>
          <cell r="D367" t="str">
            <v>KG</v>
          </cell>
          <cell r="E367">
            <v>22289</v>
          </cell>
        </row>
        <row r="368">
          <cell r="A368" t="str">
            <v>005.097</v>
          </cell>
          <cell r="B368" t="str">
            <v>SUMINISTRO, TRANSPORTE E INSTAALCION DE PERFIL METALICO 40X40X3 MM</v>
          </cell>
          <cell r="C368" t="str">
            <v>Actividad</v>
          </cell>
          <cell r="D368" t="str">
            <v>KG</v>
          </cell>
          <cell r="E368">
            <v>35103</v>
          </cell>
        </row>
        <row r="369">
          <cell r="A369" t="str">
            <v>005.098</v>
          </cell>
          <cell r="B369" t="str">
            <v>SUMINISTRO, TRANSPORTE E INSTALACION DE LAMINA COLABORANTE  CAL 22 2"</v>
          </cell>
          <cell r="C369" t="str">
            <v>Actividad</v>
          </cell>
          <cell r="D369" t="str">
            <v>M2</v>
          </cell>
          <cell r="E369">
            <v>119511</v>
          </cell>
        </row>
        <row r="370">
          <cell r="A370" t="str">
            <v>005.099</v>
          </cell>
          <cell r="B370" t="str">
            <v>SUMINISTRO E INSTALACIÓN COLUMNA EN MADERA CHANUL 20 X 20 CM X 3 M</v>
          </cell>
          <cell r="C370" t="str">
            <v>Actividad</v>
          </cell>
          <cell r="D370" t="str">
            <v>ML</v>
          </cell>
          <cell r="E370">
            <v>282564</v>
          </cell>
        </row>
        <row r="371">
          <cell r="A371" t="str">
            <v>005.100</v>
          </cell>
          <cell r="B371" t="str">
            <v>SUMINISTRO, TRANSPORTE, INSTALACIÓN Y ANCLAJE DE BURRO EN TUBO DE ACERO GALVANIZADO 2". (INCLUYE SOLDADURA, WASH PRIMER, ANTICORROSIVO, ESMALTE, Y DEMÁS ACCESORIOS DE INSTALACIÓN)</v>
          </cell>
          <cell r="C371" t="str">
            <v>Actividad</v>
          </cell>
          <cell r="D371" t="str">
            <v>M</v>
          </cell>
          <cell r="E371">
            <v>146520</v>
          </cell>
        </row>
        <row r="372">
          <cell r="A372" t="str">
            <v>005.101</v>
          </cell>
          <cell r="B372" t="str">
            <v>SUMINISTRO, TRANSPORTE E INSTALACION COLUMNAS DE CONCRETO 3000 PSI (20 X 20). INCLUYE MEZCLADORA CON OPERARIO</v>
          </cell>
          <cell r="C372" t="str">
            <v>Actividad</v>
          </cell>
          <cell r="D372" t="str">
            <v>ML</v>
          </cell>
          <cell r="E372">
            <v>504723</v>
          </cell>
        </row>
        <row r="373">
          <cell r="A373" t="str">
            <v>005.102</v>
          </cell>
          <cell r="B373" t="str">
            <v>SUMINISTRO, TRANSPORTE E INSTALACIÓN DE COLUMNA DE MADERA CHANUL 12X12 CM. INCLUYE ACCESORIOS DE FIJACIÓN E INSTALACIÓN. INCLUYE 2 MANOS DE PINTURA (COLOR SEGÚN DISEÑO). INSTALACIÓN A UNA ALTURA MENOR A 3 MTS</v>
          </cell>
          <cell r="C373" t="str">
            <v>Actividad</v>
          </cell>
          <cell r="D373" t="str">
            <v>ML</v>
          </cell>
          <cell r="E373">
            <v>75622</v>
          </cell>
        </row>
        <row r="374">
          <cell r="A374" t="str">
            <v>005.103</v>
          </cell>
          <cell r="B374" t="str">
            <v>SUMINISTRO, TRANSPORTE E INSTALACIÓN DE CHAMBRANA EN CON CUARTONES DE CHANUL Y BOLILLOS DE 3/4" EN MADERA CARRÁ. INCLUYE ELEMENTOS DE FIJACIÓN E INSTALACIÓN. INCLUYE 2 MANOS DE PINTURA EN ESMALTE (COLOR SEGÚN DISEÑO). ALTURA &lt; 60 CM</v>
          </cell>
          <cell r="C374" t="str">
            <v>Actividad</v>
          </cell>
          <cell r="D374" t="str">
            <v>ML</v>
          </cell>
          <cell r="E374">
            <v>41074</v>
          </cell>
        </row>
        <row r="375">
          <cell r="A375" t="str">
            <v>005.104</v>
          </cell>
          <cell r="B375" t="str">
            <v>SUMINISTRO, TRANSPORTE E INSTALACIÓN DE VIGUETA DE MADERA CHANUL 12X4 CM. INCLUYE ACCESORIOS DE FIJACIÓN E INSTALACIÓN. INCLUYE 2 MANOS DE PINTURA (COLOR SEGÚN DISEÑO). INSTALACIÓN A UNA ALTURA MENOR A 3 MTS</v>
          </cell>
          <cell r="C375" t="str">
            <v>Actividad</v>
          </cell>
          <cell r="D375" t="str">
            <v>ML</v>
          </cell>
          <cell r="E375">
            <v>58065</v>
          </cell>
        </row>
        <row r="376">
          <cell r="A376" t="str">
            <v>005.105</v>
          </cell>
          <cell r="B376" t="str">
            <v>SUMINISTRO, TRANSPORTE E INSTALACION COLUMNAS CONCRETO 3000 PSI</v>
          </cell>
          <cell r="C376" t="str">
            <v>Actividad</v>
          </cell>
          <cell r="D376" t="str">
            <v>M3</v>
          </cell>
          <cell r="E376">
            <v>1371214</v>
          </cell>
        </row>
        <row r="377">
          <cell r="A377" t="str">
            <v>005.106</v>
          </cell>
          <cell r="B377" t="str">
            <v>SUMINISTRO, TRANSPORTE E INSTALACION MALLA ELECTROSOLDADA M-442 Q-9 DIAMETRO 7,50 MM C/.10 M EN AMBOS SENTIDOS. PESO 7 KG/M2. INCLUYE ALAMBRE NEGRO, COLOCACIÓN Y TRASLAPO.</v>
          </cell>
          <cell r="C377" t="str">
            <v>Actividad</v>
          </cell>
          <cell r="D377" t="str">
            <v>M2</v>
          </cell>
          <cell r="E377">
            <v>41425</v>
          </cell>
        </row>
        <row r="378">
          <cell r="A378" t="str">
            <v>005.107</v>
          </cell>
          <cell r="B378" t="str">
            <v>SUMINISTRO, TRANSPORTE E INSTALACIÓN DE LISTÓN CHANUL DE MADERA PARA CUBIERTA DE 4 X 9 (SEGÚN DISEÑO)</v>
          </cell>
          <cell r="C378" t="str">
            <v>Actividad</v>
          </cell>
          <cell r="D378" t="str">
            <v>ML</v>
          </cell>
          <cell r="E378">
            <v>57586</v>
          </cell>
        </row>
        <row r="379">
          <cell r="A379" t="str">
            <v>005.108</v>
          </cell>
          <cell r="B379" t="str">
            <v>SUMINISTRO, TRANSPORTE E INSTALACIÓN DE APUNTALAMIENTO EN GUADUA MACANA (2 HILOS). INCLUYE TORNILLO SIN FIN 1/2"</v>
          </cell>
          <cell r="C379" t="str">
            <v>Actividad</v>
          </cell>
          <cell r="D379" t="str">
            <v>ML</v>
          </cell>
          <cell r="E379">
            <v>29219</v>
          </cell>
        </row>
        <row r="380">
          <cell r="A380" t="str">
            <v>005.109</v>
          </cell>
          <cell r="B380" t="str">
            <v>SUMINISTRO, TRANSPORTE E INSTALACIÓN DE ALAMBRE NEGRO NO. 18 PARA TEMPLETES. INCLUYE FIGURADO Y FIJACIÓN DEL ALAMBRE</v>
          </cell>
          <cell r="C380" t="str">
            <v>Actividad</v>
          </cell>
          <cell r="D380" t="str">
            <v>KG</v>
          </cell>
          <cell r="E380">
            <v>8419</v>
          </cell>
        </row>
        <row r="381">
          <cell r="A381" t="str">
            <v>005.110</v>
          </cell>
          <cell r="B381" t="str">
            <v>SUMINISTRO, TRANSPORTE E INSTALACIÓN DE CINTAS DE AMARRE EN CONCRETO DE 3000 PSI DE 0,15*0,15 (INCLUYE ACERO DE REFUERZO)</v>
          </cell>
          <cell r="C381" t="str">
            <v>Actividad</v>
          </cell>
          <cell r="D381" t="str">
            <v>ML</v>
          </cell>
          <cell r="E381">
            <v>55163</v>
          </cell>
        </row>
        <row r="382">
          <cell r="A382" t="str">
            <v>005.111</v>
          </cell>
          <cell r="B382" t="str">
            <v>SUMINISTRO, TRANSPORTE E INSTALACION SOBRECIMIENTO CONCRETO 3000 P.S.I.</v>
          </cell>
          <cell r="C382" t="str">
            <v>Actividad</v>
          </cell>
          <cell r="D382" t="str">
            <v>M3</v>
          </cell>
          <cell r="E382">
            <v>1111480</v>
          </cell>
        </row>
        <row r="383">
          <cell r="A383" t="str">
            <v>005.112</v>
          </cell>
          <cell r="B383" t="str">
            <v>SUMINISTRO, TRANSPORTE E INSTALACIÓN DE ACERO DE REFUERZO FY = 60.000 PSI = 420 MPA (INCLUYE NALAMBRE NEGRO Y FIGURACIÓN)</v>
          </cell>
          <cell r="C383" t="str">
            <v>Actividad</v>
          </cell>
          <cell r="D383" t="str">
            <v>KG</v>
          </cell>
          <cell r="E383">
            <v>7381</v>
          </cell>
        </row>
        <row r="384">
          <cell r="A384" t="str">
            <v>005.113</v>
          </cell>
          <cell r="B384" t="str">
            <v>SUMINISTRO, TRANSPORTE E INSTALACION ESTRUCTURA METALICA PARA CUBIERTA (INCLUYE SOLDADURA, ANTICORROSIVO Y ESMALTE).</v>
          </cell>
          <cell r="C384" t="str">
            <v>Actividad</v>
          </cell>
          <cell r="D384" t="str">
            <v>KG</v>
          </cell>
          <cell r="E384">
            <v>21595</v>
          </cell>
        </row>
        <row r="385">
          <cell r="A385" t="str">
            <v>005.114</v>
          </cell>
          <cell r="B385" t="str">
            <v>SUMINISTRO, TRANSPORTE E INSTALACION DE RECALCE CONCRETO 3000 PSI  E=0.07 M PARA GRADERÍAS EN CONCRETO SOBRE TIERRA (INCLUYE REFUERZO)</v>
          </cell>
          <cell r="C385" t="str">
            <v>Actividad</v>
          </cell>
          <cell r="D385" t="str">
            <v>M2</v>
          </cell>
          <cell r="E385">
            <v>93458</v>
          </cell>
        </row>
        <row r="386">
          <cell r="A386" t="str">
            <v>005.115</v>
          </cell>
          <cell r="B386" t="str">
            <v>SUMINISTRO, TRANSPORTE E INSTALACION ESCALERA EN CONCRETO 3000 PSI</v>
          </cell>
          <cell r="C386" t="str">
            <v>Actividad</v>
          </cell>
          <cell r="D386" t="str">
            <v>M3</v>
          </cell>
          <cell r="E386">
            <v>1428021</v>
          </cell>
        </row>
        <row r="387">
          <cell r="A387" t="str">
            <v>005.116</v>
          </cell>
          <cell r="B387" t="str">
            <v>ESTAMPADO SOBRE CONCRETO CON MOLDE METÁLICO HEXAGONAL</v>
          </cell>
          <cell r="C387" t="str">
            <v>Actividad</v>
          </cell>
          <cell r="D387" t="str">
            <v>M2</v>
          </cell>
          <cell r="E387">
            <v>5682</v>
          </cell>
        </row>
        <row r="388">
          <cell r="A388" t="str">
            <v>005.117</v>
          </cell>
          <cell r="B388" t="str">
            <v>SUMINISTRO, TRANSPORTE E INSTALACIÓN DE CONCRETO DE 4000 PSI IMPERMEABILIZADO PARA MUROS</v>
          </cell>
          <cell r="C388" t="str">
            <v>Actividad</v>
          </cell>
          <cell r="D388" t="str">
            <v>M3</v>
          </cell>
          <cell r="E388">
            <v>1379836</v>
          </cell>
        </row>
        <row r="389">
          <cell r="A389" t="str">
            <v>005.118</v>
          </cell>
          <cell r="B389" t="str">
            <v xml:space="preserve">SUMINISTRO, TRANSPORTE E INSTALACION PLACA MACIZA AEREA CONCRETO IMPERMEABILIZADO DE 4000 PSI E= 0.25M  </v>
          </cell>
          <cell r="C389" t="str">
            <v>Actividad</v>
          </cell>
          <cell r="D389" t="str">
            <v>M2</v>
          </cell>
          <cell r="E389">
            <v>316060</v>
          </cell>
        </row>
        <row r="390">
          <cell r="A390" t="str">
            <v>005.119</v>
          </cell>
          <cell r="B390" t="str">
            <v xml:space="preserve">SUMINISTRO, TRANSPORTE E INSTALACION PLACA DE CONTRAPISO EN CONCRETO IMPERMEABILIZADO DE 4000 PSI E= 0.35M  </v>
          </cell>
          <cell r="C390" t="str">
            <v>Actividad</v>
          </cell>
          <cell r="D390" t="str">
            <v>M2</v>
          </cell>
          <cell r="E390">
            <v>380764</v>
          </cell>
        </row>
        <row r="391">
          <cell r="A391" t="str">
            <v>005.120</v>
          </cell>
          <cell r="B391" t="str">
            <v>SUMINISTRO TRANSPORTE E INSTALACION MURO EN CONCRETO 28 MPA, NO INCLUYE REFUERZO</v>
          </cell>
          <cell r="C391" t="str">
            <v>Actividad</v>
          </cell>
          <cell r="D391" t="str">
            <v>M3</v>
          </cell>
          <cell r="E391">
            <v>1003620</v>
          </cell>
        </row>
        <row r="392">
          <cell r="A392" t="str">
            <v>006</v>
          </cell>
          <cell r="B392" t="str">
            <v>MAMPOSTERIA</v>
          </cell>
          <cell r="C392" t="str">
            <v>Capitulo</v>
          </cell>
          <cell r="D392"/>
          <cell r="E392" t="str">
            <v>--</v>
          </cell>
        </row>
        <row r="393">
          <cell r="A393" t="str">
            <v>006.001</v>
          </cell>
          <cell r="B393" t="str">
            <v>SUMINISTRO, TRANSPORTE E INSTALACION MURO EN BLOQUE Nº4  ARCILLA 33*23*9 CM.</v>
          </cell>
          <cell r="C393" t="str">
            <v>Actividad</v>
          </cell>
          <cell r="D393" t="str">
            <v>M2</v>
          </cell>
          <cell r="E393">
            <v>66405</v>
          </cell>
        </row>
        <row r="394">
          <cell r="A394" t="str">
            <v>006.003</v>
          </cell>
          <cell r="B394" t="str">
            <v>SUMINISTRO, TRANSPORTE E INSTALACION MURO EN BLOQUE Nº5  ARCILLA 33*23*11.5 CM.</v>
          </cell>
          <cell r="C394" t="str">
            <v>Actividad</v>
          </cell>
          <cell r="D394" t="str">
            <v>M2</v>
          </cell>
          <cell r="E394">
            <v>74460</v>
          </cell>
        </row>
        <row r="395">
          <cell r="A395" t="str">
            <v>006.006</v>
          </cell>
          <cell r="B395" t="str">
            <v>SUMINISTRO, TRANSPORTE E INSTALACION MURO LADRILLO FACHADA PRENSADO LIVIANO (24.5 X 12 X 6 CM.) ARCILLA PERFORACIÓN VERTICAL ( INCLUYE  GROUTING DOVELAS 2.500 PSI.)</v>
          </cell>
          <cell r="C395" t="str">
            <v>Actividad</v>
          </cell>
          <cell r="D395" t="str">
            <v>M2</v>
          </cell>
          <cell r="E395">
            <v>142921</v>
          </cell>
        </row>
        <row r="396">
          <cell r="A396" t="str">
            <v>006.007</v>
          </cell>
          <cell r="B396" t="str">
            <v>SUMINISTRO, TRANSPORTE E INSTALACION MURO LADRILLO FACHADA PRENSADO MACIZO (24.5 X 12 X 5.5 CM.) ARCILLA</v>
          </cell>
          <cell r="C396" t="str">
            <v>Actividad</v>
          </cell>
          <cell r="D396" t="str">
            <v>M2</v>
          </cell>
          <cell r="E396">
            <v>148827</v>
          </cell>
        </row>
        <row r="397">
          <cell r="A397" t="str">
            <v>006.008</v>
          </cell>
          <cell r="B397" t="str">
            <v>SUMINISTRO, TRANSPORTE E INSTALACION MURO LADRILLO ESTRUCTURAL PORTANTE PRENSADO ARCILLA 29 X 12 X 9 CM. PERFORACIÓN VERTICAL. ( INCLUYE  GROUTING DOVELAS 2.500 PSI.)</v>
          </cell>
          <cell r="C397" t="str">
            <v>Actividad</v>
          </cell>
          <cell r="D397" t="str">
            <v>M2</v>
          </cell>
          <cell r="E397">
            <v>119798</v>
          </cell>
        </row>
        <row r="398">
          <cell r="A398" t="str">
            <v>006.010</v>
          </cell>
          <cell r="B398" t="str">
            <v>SUMINISTRO, TRANSPORTE E INSTALACION MURO EN BLOQUE CONCRETO ESTRUCTURAL LISO 12*20*40 CM. (INCLUYE GROUTING Y REFUERZO)</v>
          </cell>
          <cell r="C398" t="str">
            <v>Actividad</v>
          </cell>
          <cell r="D398" t="str">
            <v>M2</v>
          </cell>
          <cell r="E398">
            <v>119834</v>
          </cell>
        </row>
        <row r="399">
          <cell r="A399" t="str">
            <v>006.011</v>
          </cell>
          <cell r="B399" t="str">
            <v>SUMINISTRO, TRANSPORTE E INSTALACION MURO EN BLOQUE CONCRETO ESTRUCTURAL LISO  15*20*40 CM TIPO ADOQUINAR O SIMILAR (INCLUYE GROUTING)</v>
          </cell>
          <cell r="C399" t="str">
            <v>Actividad</v>
          </cell>
          <cell r="D399" t="str">
            <v>M2</v>
          </cell>
          <cell r="E399">
            <v>129843</v>
          </cell>
        </row>
        <row r="400">
          <cell r="A400" t="str">
            <v>006.012</v>
          </cell>
          <cell r="B400" t="str">
            <v>SUMINISTRO, TRANSPORTE E INSTALACION MURO EN BLOQUE CONCRETO DECORATIVO CATALÁN LISO GRIS VERDE OLIVA 15*10*30 TIPO ADOQUINAR O SIMILAR Y CATALÁN SPLIT ABUZARDADO BLANCO ARENA 15*10*30 CM. TIPO ADOQUINAR O SIMILAR. SEGÚN DISEÑO.  (INCLUYE GROUTING Y REFUERZO)</v>
          </cell>
          <cell r="C400" t="str">
            <v>Actividad</v>
          </cell>
          <cell r="D400" t="str">
            <v>M2</v>
          </cell>
          <cell r="E400">
            <v>261777</v>
          </cell>
        </row>
        <row r="401">
          <cell r="A401" t="str">
            <v>006.013</v>
          </cell>
          <cell r="B401" t="str">
            <v>SUMINISTRO, TRANSPORTE E INSTALACION FACHALETA ARQUITECTONICA PARA ENCHAPE DE PLACA DE ENTREPISO ARCILLA 29*6 CM.</v>
          </cell>
          <cell r="C401" t="str">
            <v>Actividad</v>
          </cell>
          <cell r="D401" t="str">
            <v>ML</v>
          </cell>
          <cell r="E401">
            <v>46046</v>
          </cell>
        </row>
        <row r="402">
          <cell r="A402" t="str">
            <v>006.014</v>
          </cell>
          <cell r="B402" t="str">
            <v xml:space="preserve">SUMINISTRO, TRANSPORTE E INSTALACION HILADA DE REMATE CON MEDIA PIEZA PARADA DE LADRILLO ESTRUCTURAL PORTANTE PRENSADO ARCILLA 29*6*14.5 CM. </v>
          </cell>
          <cell r="C402" t="str">
            <v>Actividad</v>
          </cell>
          <cell r="D402" t="str">
            <v>ML</v>
          </cell>
          <cell r="E402">
            <v>63834</v>
          </cell>
        </row>
        <row r="403">
          <cell r="A403" t="str">
            <v>006.015</v>
          </cell>
          <cell r="B403" t="str">
            <v>SUMINISTRO, TRANSPORTE E INSTALACIÓN A TODO COSTO DE MURO EN GYPLAC 12,7 MM PINTADO Y TERMINADO (DOS CARAS). INCLUYE PERFILERÍA Y TODO LO NECESARIO PARA SU CORRECTA INSTALACIÓN</v>
          </cell>
          <cell r="C403" t="str">
            <v>Actividad</v>
          </cell>
          <cell r="D403" t="str">
            <v>M2</v>
          </cell>
          <cell r="E403">
            <v>93385</v>
          </cell>
        </row>
        <row r="404">
          <cell r="A404" t="str">
            <v>006.016</v>
          </cell>
          <cell r="B404" t="str">
            <v>SUMINISTRO, TRANSPORTE E INSTALACIÓN A TODO COSTO DE MURO EN GYPLAC 12,7 MM PINTADO Y TERMINADO (UNA CARA). INCLUYE PERFILERÍA Y TODO LO NECESARIO PARA SU CORRECTA INSTALACIÓN</v>
          </cell>
          <cell r="C404" t="str">
            <v>Actividad</v>
          </cell>
          <cell r="D404" t="str">
            <v>M2</v>
          </cell>
          <cell r="E404">
            <v>61369</v>
          </cell>
        </row>
        <row r="405">
          <cell r="A405" t="str">
            <v>006.018</v>
          </cell>
          <cell r="B405" t="str">
            <v>SUMINISTRO, TRANSPORTE E INSTALACION DINTEL EN DRYWALL TRES TAPAS (PERFILERIA CAL. 26)  INCLUYE TRES (3) MANOS DE PINTURA</v>
          </cell>
          <cell r="C405" t="str">
            <v>Actividad</v>
          </cell>
          <cell r="D405" t="str">
            <v>ML</v>
          </cell>
          <cell r="E405">
            <v>145023</v>
          </cell>
        </row>
        <row r="406">
          <cell r="A406" t="str">
            <v>006.019</v>
          </cell>
          <cell r="B406" t="str">
            <v>SUMINISTRO, TRANSPORTE E INSTALACIÓN A TODO COSTO DE MURO EN SUPERBOARD 8 MM PINTADO Y TERMINADO (DOS CARAS). INCLUYE PERFILERÍA Y TODO LO NECESARIO PARA SU CORRECTA INSTALACIÓN</v>
          </cell>
          <cell r="C406" t="str">
            <v>Actividad</v>
          </cell>
          <cell r="D406" t="str">
            <v>M2</v>
          </cell>
          <cell r="E406">
            <v>133757</v>
          </cell>
        </row>
        <row r="407">
          <cell r="A407" t="str">
            <v>006.021</v>
          </cell>
          <cell r="B407" t="str">
            <v>SUMINISTRO, TRANSPORTE E INSTALACION RECUBRIMIENTO BAJANTES AGUAS LLUVIAS EN MURO SUPERBOARD 8 MM. ( PERFILERIA CAL. 26 CADA 60 CM.)  INCLUYE TRES (3) MANOS DE PINTURA</v>
          </cell>
          <cell r="C407" t="str">
            <v>Actividad</v>
          </cell>
          <cell r="D407" t="str">
            <v>ML</v>
          </cell>
          <cell r="E407">
            <v>91925</v>
          </cell>
        </row>
        <row r="408">
          <cell r="A408" t="str">
            <v>006.022</v>
          </cell>
          <cell r="B408" t="str">
            <v xml:space="preserve">SUMINISTRO, TRANSPORTE E INSTALACION FIBRA DE VIDRIO TIPO FRESCASA  E=2 1/2" SIN PAPEL </v>
          </cell>
          <cell r="C408" t="str">
            <v>Actividad</v>
          </cell>
          <cell r="D408" t="str">
            <v>M2</v>
          </cell>
          <cell r="E408">
            <v>14413</v>
          </cell>
        </row>
        <row r="409">
          <cell r="A409" t="str">
            <v>006.023</v>
          </cell>
          <cell r="B409" t="str">
            <v xml:space="preserve">SUMINISTRO, TRANSPORTE E INSTALACION FIBRA DE VIDRIO TIPO FRESCASA  E=3 1/2" SIN PAPEL </v>
          </cell>
          <cell r="C409" t="str">
            <v>Actividad</v>
          </cell>
          <cell r="D409" t="str">
            <v>M2</v>
          </cell>
          <cell r="E409">
            <v>17588</v>
          </cell>
        </row>
        <row r="410">
          <cell r="A410" t="str">
            <v>006.026</v>
          </cell>
          <cell r="B410" t="str">
            <v xml:space="preserve">SUMINISTRO, TRANSPORTE E INSTALACION LAVADO E IMPERMEABILIZADO DE LADRILLO CON HIDROFUGO </v>
          </cell>
          <cell r="C410" t="str">
            <v>Actividad</v>
          </cell>
          <cell r="D410" t="str">
            <v>M2</v>
          </cell>
          <cell r="E410">
            <v>30610</v>
          </cell>
        </row>
        <row r="411">
          <cell r="A411" t="str">
            <v>006.028</v>
          </cell>
          <cell r="B411" t="str">
            <v>SUMINISTRO, TRANSPORTE E INSTALACION MURO LADRILLO ESTRUCTURAL PORTANTE PRENSADO ARCILLA 29 X 14.5 X 9 CM. PERFORACIÓN VERTICAL. ( INCLUYE  GROUTING DOVELAS 2.500 PSI.)</v>
          </cell>
          <cell r="C411" t="str">
            <v>Actividad</v>
          </cell>
          <cell r="D411" t="str">
            <v>M2</v>
          </cell>
          <cell r="E411">
            <v>125019</v>
          </cell>
        </row>
        <row r="412">
          <cell r="A412" t="str">
            <v>006.029</v>
          </cell>
          <cell r="B412" t="str">
            <v>SUMINISTRO, TRANSPORTE E INSTALACION MURO LADRILLO ESTRUCTURAL PORTANTE PRENSADO ARCILLA 29 X 14.5 X 9 CM. PERFORACIÓN VERTICAL. ( INCLUYE  GROUTING 2.500 PSI.)</v>
          </cell>
          <cell r="C412" t="str">
            <v>Actividad</v>
          </cell>
          <cell r="D412" t="str">
            <v>ML</v>
          </cell>
          <cell r="E412">
            <v>81759</v>
          </cell>
        </row>
        <row r="413">
          <cell r="A413" t="str">
            <v>006.030</v>
          </cell>
          <cell r="B413" t="str">
            <v>SUMINISTRO, TRANSPORTE E INSTALACION ANCLAJE EPOXICO 1/2" L= 20CM (INCLUYE PERFORACIÓN Y ADHESIVO EPÓXICO)</v>
          </cell>
          <cell r="C413" t="str">
            <v>Actividad</v>
          </cell>
          <cell r="D413" t="str">
            <v>UND</v>
          </cell>
          <cell r="E413">
            <v>18364</v>
          </cell>
        </row>
        <row r="414">
          <cell r="A414" t="str">
            <v>006.031</v>
          </cell>
          <cell r="B414" t="str">
            <v>SUMINISTRO, TRANSPORTE E INSTALACION ANCLAJE EPOXICO 3/8" L=15 CM (INCLUYE PERFORACIÓN Y ADHESIVO EPÓXICO)</v>
          </cell>
          <cell r="C414" t="str">
            <v>Actividad</v>
          </cell>
          <cell r="D414" t="str">
            <v>UND</v>
          </cell>
          <cell r="E414">
            <v>31685</v>
          </cell>
        </row>
        <row r="415">
          <cell r="A415" t="str">
            <v>006.032</v>
          </cell>
          <cell r="B415" t="str">
            <v>SUMINISTRO, TRANSPORTE E INSTALACION ANCLAJE EPOXICO 3/8" L=20 CM (INCLUYE PERFORACIÓN Y ADHESIVO EPÓXICO)</v>
          </cell>
          <cell r="C415" t="str">
            <v>Actividad</v>
          </cell>
          <cell r="D415" t="str">
            <v>UND</v>
          </cell>
          <cell r="E415">
            <v>18225</v>
          </cell>
        </row>
        <row r="416">
          <cell r="A416" t="str">
            <v>006.033</v>
          </cell>
          <cell r="B416" t="str">
            <v>SUMINISTRO, TRANSPORTE E INSTALACION ANCLAJE EPOXICO 1/2" L=15 CM (INCLUYE PERFORACIÓN Y ADHESIVO EPÓXICO)</v>
          </cell>
          <cell r="C416" t="str">
            <v>Actividad</v>
          </cell>
          <cell r="D416" t="str">
            <v>UND</v>
          </cell>
          <cell r="E416">
            <v>18042</v>
          </cell>
        </row>
        <row r="417">
          <cell r="A417" t="str">
            <v>006.034</v>
          </cell>
          <cell r="B417" t="str">
            <v>SUMINISTRO, TRANSPORTE E INSTALACION ANCLAJE EPOXICO 5/8" L=15 CM (INCLUYE PERFORACIÓN Y ADHESIVO EPÓXICO)</v>
          </cell>
          <cell r="C417" t="str">
            <v>Actividad</v>
          </cell>
          <cell r="D417" t="str">
            <v>UND</v>
          </cell>
          <cell r="E417">
            <v>18793</v>
          </cell>
        </row>
        <row r="418">
          <cell r="A418" t="str">
            <v>006.035</v>
          </cell>
          <cell r="B418" t="str">
            <v>SUMINISTRO, TRANSPORTE E INSTALACION ANCLAJE EPOXICO 3/4" L=15 CM (INCLUYE PERFORACIÓN Y ADHESIVO EPÓXICO)</v>
          </cell>
          <cell r="C418" t="str">
            <v>Actividad</v>
          </cell>
          <cell r="D418" t="str">
            <v>UND</v>
          </cell>
          <cell r="E418">
            <v>18961</v>
          </cell>
        </row>
        <row r="419">
          <cell r="A419" t="str">
            <v>006.036</v>
          </cell>
          <cell r="B419" t="str">
            <v>SUMINISTRO, TRANSPORTE E INSTALACION ANCLAJE EPOXICO 7/8" L=15 CM (INCLUYE PERFORACIÓN Y ADHESIVO EPÓXICO)</v>
          </cell>
          <cell r="C419" t="str">
            <v>Actividad</v>
          </cell>
          <cell r="D419" t="str">
            <v>UND</v>
          </cell>
          <cell r="E419">
            <v>19414</v>
          </cell>
        </row>
        <row r="420">
          <cell r="A420" t="str">
            <v>006.037</v>
          </cell>
          <cell r="B420" t="str">
            <v>SUMINISTRO, TRANSPORTE E INSTALACION ANCLAJE EPOXICO 5/8" L=25 CM (INCLUYE PERFORACIÓN Y ADHESIVO EPÓXICO)</v>
          </cell>
          <cell r="C420" t="str">
            <v>Actividad</v>
          </cell>
          <cell r="D420" t="str">
            <v>UND</v>
          </cell>
          <cell r="E420">
            <v>20322</v>
          </cell>
        </row>
        <row r="421">
          <cell r="A421" t="str">
            <v>006.038</v>
          </cell>
          <cell r="B421" t="str">
            <v>SUMINISTRO TRANSPORTE E INSTALACION MURO EN SUPERBOARD DE 10 MM, DOS CARAS (INCLUYE FRESCASA). (ÍTEM INCOMPLETO)</v>
          </cell>
          <cell r="C421" t="str">
            <v>Actividad</v>
          </cell>
          <cell r="D421" t="str">
            <v>M2</v>
          </cell>
          <cell r="E421">
            <v>168410</v>
          </cell>
        </row>
        <row r="422">
          <cell r="A422" t="str">
            <v>006.039</v>
          </cell>
          <cell r="B422" t="str">
            <v>SUMINISTRO, TRANSPORTE E INSTALACION DE CALADOS EN CELOSIA CERAMICA ACABADO EN GRES DE 20X20X10 CMS</v>
          </cell>
          <cell r="C422" t="str">
            <v>Actividad</v>
          </cell>
          <cell r="D422" t="str">
            <v>M2</v>
          </cell>
          <cell r="E422">
            <v>436047</v>
          </cell>
        </row>
        <row r="423">
          <cell r="A423" t="str">
            <v>006.040</v>
          </cell>
          <cell r="B423" t="str">
            <v>SUMINISTRO TRANSPORTE E INSTALACION DE MURO EN LADRILLO FAROL PANDERETA E=12CMS. INCLUYE MORTERO DE PEGA.</v>
          </cell>
          <cell r="C423" t="str">
            <v>Actividad</v>
          </cell>
          <cell r="D423" t="str">
            <v>M2</v>
          </cell>
          <cell r="E423">
            <v>52274</v>
          </cell>
        </row>
        <row r="424">
          <cell r="A424" t="str">
            <v>006.041</v>
          </cell>
          <cell r="B424" t="str">
            <v>SUMINISTRO TRANSPORTE E INSTALACION DE ICOPOR PARA DILATACION EN ESTRUCTURAS</v>
          </cell>
          <cell r="C424" t="str">
            <v>Actividad</v>
          </cell>
          <cell r="D424" t="str">
            <v>ML</v>
          </cell>
          <cell r="E424">
            <v>3215</v>
          </cell>
        </row>
        <row r="425">
          <cell r="A425" t="str">
            <v>006.042</v>
          </cell>
          <cell r="B425" t="str">
            <v>SUMINISTRO, TRANSPORTE E INSTALACIÓN DE ESTRUCTURA DE CUBIERTA EN STEEL FRAMING CON PERFILERÍA PGU Y PGC EN LÁMINA GALVANIZADA DE ACERO GR 50</v>
          </cell>
          <cell r="C425" t="str">
            <v>Actividad</v>
          </cell>
          <cell r="D425" t="str">
            <v>KG</v>
          </cell>
          <cell r="E425">
            <v>19364</v>
          </cell>
        </row>
        <row r="426">
          <cell r="A426" t="str">
            <v>006.043</v>
          </cell>
          <cell r="B426" t="str">
            <v>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v>
          </cell>
          <cell r="C426" t="str">
            <v>Actividad</v>
          </cell>
          <cell r="D426" t="str">
            <v>M2</v>
          </cell>
          <cell r="E426">
            <v>95694</v>
          </cell>
        </row>
        <row r="427">
          <cell r="A427" t="str">
            <v>006.044</v>
          </cell>
          <cell r="B427" t="str">
            <v>SUMINISTRO, TRANSPORTE E INSTALACIÓN DE ENTREPISO EN SISTEMA STEEL FRAMING CON PLACAS DE SUPERBOARD DE 20 MM (AMBAS CARAS) Y ESTRUCTURA METÁLICA CON PERFILES DE ACERO GALVANIZADO PGC GR50</v>
          </cell>
          <cell r="C427" t="str">
            <v>Actividad</v>
          </cell>
          <cell r="D427" t="str">
            <v>M2</v>
          </cell>
          <cell r="E427">
            <v>320541</v>
          </cell>
        </row>
        <row r="428">
          <cell r="A428" t="str">
            <v>006.045</v>
          </cell>
          <cell r="B428" t="str">
            <v>SUMINISTRO, TRANSPORTE E INSTALACIÓN A TODO COSTO DE CIELO RASO EN SUPERBOARD TEXTURIZADO MODULADO 1,20 X 0,60 PINTADO Y TERMINADO. INCLUYE PERFILERÍA, ANCLAJES Y TODO LO NECESARIO PARA SU CORRECTA INSTALACIÓN</v>
          </cell>
          <cell r="C428" t="str">
            <v>Actividad</v>
          </cell>
          <cell r="D428" t="str">
            <v>M2</v>
          </cell>
          <cell r="E428">
            <v>59338</v>
          </cell>
        </row>
        <row r="429">
          <cell r="A429" t="str">
            <v>006.046</v>
          </cell>
          <cell r="B429" t="str">
            <v>SUMINISTRO, TRANSPORTE E INSTALACIÓN A TODO COSTO DE MURO EN SUPERBOARD 10 MM PINTADO Y TERMINADO (DOS CARAS). INCLUYE PERFILERÍA Y TODO LO NECESARIO PARA SU CORRECTA INSTALACIÓN</v>
          </cell>
          <cell r="C429" t="str">
            <v>Actividad</v>
          </cell>
          <cell r="D429" t="str">
            <v>M2</v>
          </cell>
          <cell r="E429">
            <v>178767</v>
          </cell>
        </row>
        <row r="430">
          <cell r="A430" t="str">
            <v>006.047</v>
          </cell>
          <cell r="B430" t="str">
            <v>SUMINISTRO, TRANSPORTE E INSTALACIÓN A TODO COSTO DE MURO EN SUPERBOARD 8 MM PINTADO Y TERMINADO (DOS CARAS). INCLUYE PERFILERÍA Y TODO LO NECESARIO PARA SU CORRECTA INSTALACIÓN. ALTURA MAYOR A 3 METROS.</v>
          </cell>
          <cell r="C430" t="str">
            <v>Actividad</v>
          </cell>
          <cell r="D430" t="str">
            <v>M2</v>
          </cell>
          <cell r="E430">
            <v>172280</v>
          </cell>
        </row>
        <row r="431">
          <cell r="A431" t="str">
            <v>006.048</v>
          </cell>
          <cell r="B431" t="str">
            <v>SUMINISTRO, TRANSPORTE E INSTALACION ANCLAJE EPOXICO 5/8" L=20 CM (INCLUYE PERFORACIÓN Y ADHESIVO EPÓXICO)</v>
          </cell>
          <cell r="C431" t="str">
            <v>Actividad</v>
          </cell>
          <cell r="D431" t="str">
            <v>UND</v>
          </cell>
          <cell r="E431">
            <v>46111</v>
          </cell>
        </row>
        <row r="432">
          <cell r="A432" t="str">
            <v>006.049</v>
          </cell>
          <cell r="B432" t="str">
            <v>SUMINISTRO, TRANSPORTE E INSTALACION ANCLAJE EPOXICO 3/4" L=20 CM (INCLUYE PERFORACIÓN Y ADHESIVO EPÓXICO)</v>
          </cell>
          <cell r="C432" t="str">
            <v>Actividad</v>
          </cell>
          <cell r="D432" t="str">
            <v>UND</v>
          </cell>
          <cell r="E432">
            <v>49699</v>
          </cell>
        </row>
        <row r="433">
          <cell r="A433" t="str">
            <v>006.050</v>
          </cell>
          <cell r="B433" t="str">
            <v>SUMINISTRO TRANSPORTE E INSTALACIÓN DE MURO EN SUPERBOARD 8MM UNA CARA (PERFILERÍA CAL. 26 CADA 60 CM). INCLUYE TRES MANOS DE PINTURA. ANCHO &lt; 50 CM (A TODO COSTO)</v>
          </cell>
          <cell r="C433" t="str">
            <v>Actividad</v>
          </cell>
          <cell r="D433" t="str">
            <v>ML</v>
          </cell>
          <cell r="E433">
            <v>96011</v>
          </cell>
        </row>
        <row r="434">
          <cell r="A434" t="str">
            <v>006.051</v>
          </cell>
          <cell r="B434" t="str">
            <v>SUMINISTRO, TRANSPORTE E INSTALACIÓN A TODO COSTO DE ALERO PARA FACHADA EN SUPERBOARD DE 8 MM. INCLUYE ESTRUCTURA METÁLICA DE SOPORTE Y ANDAMIOS PARA SU CONSTRUCCIÓN</v>
          </cell>
          <cell r="C434" t="str">
            <v>Actividad</v>
          </cell>
          <cell r="D434" t="str">
            <v>ML</v>
          </cell>
          <cell r="E434">
            <v>511809</v>
          </cell>
        </row>
        <row r="435">
          <cell r="A435" t="str">
            <v>006.052</v>
          </cell>
          <cell r="B435" t="str">
            <v>SUMINISTRO, TRANSPORTE E INSTALACIÓN A TODO COSTO DE MURO EN SUPERBOARD 8 MM PINTADO Y TERMINADO ACRILTEX (DOS CARAS). INCLUYE PERFILERÍA Y TODO LO NECESARIO PARA SU CORRECTA INSTALACIÓN</v>
          </cell>
          <cell r="C435" t="str">
            <v>Actividad</v>
          </cell>
          <cell r="D435" t="str">
            <v>M2</v>
          </cell>
          <cell r="E435">
            <v>180728</v>
          </cell>
        </row>
        <row r="436">
          <cell r="A436" t="str">
            <v>006.053</v>
          </cell>
          <cell r="B436" t="str">
            <v>SUMINISTRO, TRANSPORTE E INSTALACION MURO EN BLOQUE Nº5  ARCILLA 30*20*12 CM.</v>
          </cell>
          <cell r="C436" t="str">
            <v>Actividad</v>
          </cell>
          <cell r="D436" t="str">
            <v>M2</v>
          </cell>
          <cell r="E436">
            <v>66027</v>
          </cell>
        </row>
        <row r="437">
          <cell r="A437" t="str">
            <v>006.054</v>
          </cell>
          <cell r="B437" t="str">
            <v>SUMINISTRO, TRANSPORTE E INSTALACIÓN A TODO COSTO DE CIELO RASO EN SUPERBOARD 4 MM TEXTURIZADO MODULADO 0,60 X 0,60 PINTADO Y TERMINADO. INCLUYE PERFILERÍA, ANCLAJES Y TODO LO NECESARIO PARA SU CORRECTA INSTALACIÓN</v>
          </cell>
          <cell r="C437" t="str">
            <v>Actividad</v>
          </cell>
          <cell r="D437" t="str">
            <v>M2</v>
          </cell>
          <cell r="E437">
            <v>67234</v>
          </cell>
        </row>
        <row r="438">
          <cell r="A438" t="str">
            <v>006.056</v>
          </cell>
          <cell r="B438" t="str">
            <v>SUMINISTRO, TRANSPORTE E INSTALACIÓN DE MURO PARA MEDIDA SEMIDIRECTA</v>
          </cell>
          <cell r="C438" t="str">
            <v>Actividad</v>
          </cell>
          <cell r="D438" t="str">
            <v>UND</v>
          </cell>
          <cell r="E438">
            <v>802836</v>
          </cell>
        </row>
        <row r="439">
          <cell r="A439" t="str">
            <v>006.057</v>
          </cell>
          <cell r="B439" t="str">
            <v>ADECUACIÓN PARA TABLERO Y REGATA</v>
          </cell>
          <cell r="C439" t="str">
            <v>Actividad</v>
          </cell>
          <cell r="D439" t="str">
            <v>UND</v>
          </cell>
          <cell r="E439">
            <v>530882</v>
          </cell>
        </row>
        <row r="440">
          <cell r="A440" t="str">
            <v>006.37</v>
          </cell>
          <cell r="B440" t="str">
            <v>SUMINISTRO TRANSPORTE INSTALACION DE ANCLAJE DE 1/2"CON EPOXICO ESTRUCTURAL, PERFORACION 5/8" (NO INCLUYE REFUERZO) LONGITUD ANCLAJE 0.15 M</v>
          </cell>
          <cell r="C440" t="str">
            <v>Actividad</v>
          </cell>
          <cell r="D440" t="str">
            <v>UND</v>
          </cell>
          <cell r="E440">
            <v>25557</v>
          </cell>
        </row>
        <row r="441">
          <cell r="A441" t="str">
            <v>006.39</v>
          </cell>
          <cell r="B441" t="str">
            <v>SUMINISTRO, TRANSPORTE E INSTALACION DE FORRADO DUCTOS</v>
          </cell>
          <cell r="C441" t="str">
            <v>Actividad</v>
          </cell>
          <cell r="D441" t="str">
            <v>M</v>
          </cell>
          <cell r="E441">
            <v>95007</v>
          </cell>
        </row>
        <row r="442">
          <cell r="A442" t="str">
            <v>006.058</v>
          </cell>
          <cell r="B442" t="str">
            <v>SUMINISTRO TRANSPORTE E INSTALACION DE DILATACIONES ESTRUCTURALES CON ICOPOR E=2.0CM  Y SELLO CON SIKAFLEX 1A PLUS</v>
          </cell>
          <cell r="C442" t="str">
            <v>Actividad</v>
          </cell>
          <cell r="D442" t="str">
            <v>ML</v>
          </cell>
          <cell r="E442">
            <v>43036</v>
          </cell>
        </row>
        <row r="443">
          <cell r="A443" t="str">
            <v>006.059</v>
          </cell>
          <cell r="B443" t="str">
            <v>SUMINISTRO, TRANSPORTE E INSTALACIÓN A TODO COSTO DE MURO EN SUPERBOARD 8 MM PINTADO Y TERMINADO (UNA CARA). INCLUYE PERFILERÍA Y TODO LO NECESARIO PARA SU CORRECTA INSTALACIÓN</v>
          </cell>
          <cell r="C443" t="str">
            <v>Actividad</v>
          </cell>
          <cell r="D443" t="str">
            <v>M2</v>
          </cell>
          <cell r="E443">
            <v>74636</v>
          </cell>
        </row>
        <row r="444">
          <cell r="A444" t="str">
            <v>007</v>
          </cell>
          <cell r="B444" t="str">
            <v>INSTALACIONES HIDRAULICAS</v>
          </cell>
          <cell r="C444" t="str">
            <v>Capitulo</v>
          </cell>
          <cell r="D444"/>
          <cell r="E444" t="str">
            <v>--</v>
          </cell>
        </row>
        <row r="445">
          <cell r="A445" t="str">
            <v>007.001</v>
          </cell>
          <cell r="B445" t="str">
            <v>SUMINISTRO, TRANSPORTE E INSTALACION REGISTRO RED WHITE 1/2 (INCLUYE ACCESORIOS)</v>
          </cell>
          <cell r="C445" t="str">
            <v>Actividad</v>
          </cell>
          <cell r="D445" t="str">
            <v>UND</v>
          </cell>
          <cell r="E445">
            <v>136675</v>
          </cell>
        </row>
        <row r="446">
          <cell r="A446" t="str">
            <v>007.002</v>
          </cell>
          <cell r="B446" t="str">
            <v>SUMINISTRO, TRANSPORTE E INSTALACION REGISTRO RED WHITE 3/4" (INCLUYE ACCESORIOS)</v>
          </cell>
          <cell r="C446" t="str">
            <v>Actividad</v>
          </cell>
          <cell r="D446" t="str">
            <v>UND</v>
          </cell>
          <cell r="E446">
            <v>167762</v>
          </cell>
        </row>
        <row r="447">
          <cell r="A447" t="str">
            <v>007.003</v>
          </cell>
          <cell r="B447" t="str">
            <v>SUMINISTRO, TRANSPORTE E INSTALACION REGISTRO RED WHITE  1" (INCLUYE UNIVERSAL)</v>
          </cell>
          <cell r="C447" t="str">
            <v>Actividad</v>
          </cell>
          <cell r="D447" t="str">
            <v>UND</v>
          </cell>
          <cell r="E447">
            <v>198085</v>
          </cell>
        </row>
        <row r="448">
          <cell r="A448" t="str">
            <v>007.004</v>
          </cell>
          <cell r="B448" t="str">
            <v>SUMINISTRO, TRANSPORTE E INSTALACION REGISTRO RED WHITE  1 1/4" (INCLUYE UNIVERSAL)</v>
          </cell>
          <cell r="C448" t="str">
            <v>Actividad</v>
          </cell>
          <cell r="D448" t="str">
            <v>UND</v>
          </cell>
          <cell r="E448">
            <v>245767</v>
          </cell>
        </row>
        <row r="449">
          <cell r="A449" t="str">
            <v>007.005</v>
          </cell>
          <cell r="B449" t="str">
            <v>SUMINISTRO, TRANSPORTE E INSTALACION REGISTRO RED WHITE  1 1/2" (INCLUYE UNIVERSAL )</v>
          </cell>
          <cell r="C449" t="str">
            <v>Actividad</v>
          </cell>
          <cell r="D449" t="str">
            <v>UND</v>
          </cell>
          <cell r="E449">
            <v>360593</v>
          </cell>
        </row>
        <row r="450">
          <cell r="A450" t="str">
            <v>007.006</v>
          </cell>
          <cell r="B450" t="str">
            <v>SUMINISTRO, TRANSPORTE E INSTALACION REGISTRO RED WHITE 2"  (INCLUYE UNIVERSAL)</v>
          </cell>
          <cell r="C450" t="str">
            <v>Actividad</v>
          </cell>
          <cell r="D450" t="str">
            <v>UND</v>
          </cell>
          <cell r="E450">
            <v>587563</v>
          </cell>
        </row>
        <row r="451">
          <cell r="A451" t="str">
            <v>007.007</v>
          </cell>
          <cell r="B451" t="str">
            <v>SUMINISTRO, TRANSPORTE E INSTALACION REGISTRO RED WHITE 2 1/2"  (INCLUYE UNIVERSAL)</v>
          </cell>
          <cell r="C451" t="str">
            <v>Actividad</v>
          </cell>
          <cell r="D451" t="str">
            <v>UND</v>
          </cell>
          <cell r="E451">
            <v>1002233</v>
          </cell>
        </row>
        <row r="452">
          <cell r="A452" t="str">
            <v>007.008</v>
          </cell>
          <cell r="B452" t="str">
            <v>SUMINISTRO, TRANSPORTE E INSTALACION REGISTRO RED WHITE 3"  (INCLUYE UNIVERSAL)</v>
          </cell>
          <cell r="C452" t="str">
            <v>Actividad</v>
          </cell>
          <cell r="D452" t="str">
            <v>UND</v>
          </cell>
          <cell r="E452">
            <v>1267872</v>
          </cell>
        </row>
        <row r="453">
          <cell r="A453" t="str">
            <v>007.009</v>
          </cell>
          <cell r="B453" t="str">
            <v>SUMINISTRO, TRANSPORTE E INSTALACION REGISTRO RED WHITE 4"  (INCLUYE UNIVERSAL)</v>
          </cell>
          <cell r="C453" t="str">
            <v>Actividad</v>
          </cell>
          <cell r="D453" t="str">
            <v>UND</v>
          </cell>
          <cell r="E453">
            <v>3025953</v>
          </cell>
        </row>
        <row r="454">
          <cell r="A454" t="str">
            <v>007.010</v>
          </cell>
          <cell r="B454" t="str">
            <v>SUMINISTRO, TRANSPORTE E INSTALACION CHEQUE ROSCADO RED WHITE 3/4"  (INCLUYE UNIVERSAL).</v>
          </cell>
          <cell r="C454" t="str">
            <v>Actividad</v>
          </cell>
          <cell r="D454" t="str">
            <v>UND</v>
          </cell>
          <cell r="E454">
            <v>103018</v>
          </cell>
        </row>
        <row r="455">
          <cell r="A455" t="str">
            <v>007.011</v>
          </cell>
          <cell r="B455" t="str">
            <v>SUMINISTRO, TRANSPORTE E INSTALACION CHEQUE ROSCADO RED WHITE 1"  (INCLUYE UNIVERSAL).</v>
          </cell>
          <cell r="C455" t="str">
            <v>Actividad</v>
          </cell>
          <cell r="D455" t="str">
            <v>UND</v>
          </cell>
          <cell r="E455">
            <v>130496</v>
          </cell>
        </row>
        <row r="456">
          <cell r="A456" t="str">
            <v>007.012</v>
          </cell>
          <cell r="B456" t="str">
            <v>SUMINISTRO, TRANSPORTE E INSTALACION CHEQUE ROSCADO RED WHITE 1 1/2"  (INCLUYE UNIVERSAL).</v>
          </cell>
          <cell r="C456" t="str">
            <v>Actividad</v>
          </cell>
          <cell r="D456" t="str">
            <v>UND</v>
          </cell>
          <cell r="E456">
            <v>371121</v>
          </cell>
        </row>
        <row r="457">
          <cell r="A457" t="str">
            <v>007.013</v>
          </cell>
          <cell r="B457" t="str">
            <v>SUMINISTRO, TRANSPORTE E INSTALACION CHEQUE ROSCADO RED WHITE 2"  (INCLUYE UNIVERSAL).</v>
          </cell>
          <cell r="C457" t="str">
            <v>Actividad</v>
          </cell>
          <cell r="D457" t="str">
            <v>UND</v>
          </cell>
          <cell r="E457">
            <v>417659</v>
          </cell>
        </row>
        <row r="458">
          <cell r="A458" t="str">
            <v>007.014</v>
          </cell>
          <cell r="B458" t="str">
            <v>SUMINISTRO, TRANSPORTE E INSTALACION CHEQUE ROSCADO RED WHITE 2 1/2"  (INCLUYE UNIVERSAL).</v>
          </cell>
          <cell r="C458" t="str">
            <v>Actividad</v>
          </cell>
          <cell r="D458" t="str">
            <v>UND</v>
          </cell>
          <cell r="E458">
            <v>606044</v>
          </cell>
        </row>
        <row r="459">
          <cell r="A459" t="str">
            <v>007.015</v>
          </cell>
          <cell r="B459" t="str">
            <v>SUMINISTRO, TRANSPORTE E INSTALACION CHEQUE ROSCADO RED WHITE 3"  (INCLUYE UNIVERSAL).</v>
          </cell>
          <cell r="C459" t="str">
            <v>Actividad</v>
          </cell>
          <cell r="D459" t="str">
            <v>UND</v>
          </cell>
          <cell r="E459">
            <v>941648</v>
          </cell>
        </row>
        <row r="460">
          <cell r="A460" t="str">
            <v>007.016</v>
          </cell>
          <cell r="B460" t="str">
            <v>SUMINISTRO, TRANSPORTE E INSTALACION CHEQUE ROSCADO RED WHITE 4"  (INCLUYE UNIVERSAL).</v>
          </cell>
          <cell r="C460" t="str">
            <v>Actividad</v>
          </cell>
          <cell r="D460" t="str">
            <v>UND</v>
          </cell>
          <cell r="E460">
            <v>2724868</v>
          </cell>
        </row>
        <row r="461">
          <cell r="A461" t="str">
            <v>007.017</v>
          </cell>
          <cell r="B461" t="str">
            <v>SUMINISTRO, TRANSPORTE E INSTALACION PUNTO  AGUA FRIA  1/2" PVC -P ( INCLUYE ACCESORIOS DE INSTALACIÓN )</v>
          </cell>
          <cell r="C461" t="str">
            <v>Actividad</v>
          </cell>
          <cell r="D461" t="str">
            <v>UND</v>
          </cell>
          <cell r="E461">
            <v>60969</v>
          </cell>
        </row>
        <row r="462">
          <cell r="A462" t="str">
            <v>007.018</v>
          </cell>
          <cell r="B462" t="str">
            <v>SUMINISTRO, TRANSPORTE E INSTALACION PUNTO  AGUA FRIA  3/4" PVC -P ( INCLUYE ACCESORIOS DE INSTALACIÓN )</v>
          </cell>
          <cell r="C462" t="str">
            <v>Actividad</v>
          </cell>
          <cell r="D462" t="str">
            <v>UND</v>
          </cell>
          <cell r="E462">
            <v>66975</v>
          </cell>
        </row>
        <row r="463">
          <cell r="A463" t="str">
            <v>007.019</v>
          </cell>
          <cell r="B463" t="str">
            <v>SUMINISTRO, TRANSPORTE E INSTALACION PUNTO  AGUA FRIA  1" PVC-P ( INCLUYE ACCESORIOS DE INSTALACIÓN )</v>
          </cell>
          <cell r="C463" t="str">
            <v>Actividad</v>
          </cell>
          <cell r="D463" t="str">
            <v>UND</v>
          </cell>
          <cell r="E463">
            <v>89953</v>
          </cell>
        </row>
        <row r="464">
          <cell r="A464" t="str">
            <v>007.020</v>
          </cell>
          <cell r="B464" t="str">
            <v>SUMINISTRO, TRANSPORTE E INSTALACION PUNTO  AGUA FRIA  1 1/2" PVC-P ( INCLUYE ACCESORIOS DE INSTALACIÓN )</v>
          </cell>
          <cell r="C464" t="str">
            <v>Actividad</v>
          </cell>
          <cell r="D464" t="str">
            <v>UND</v>
          </cell>
          <cell r="E464">
            <v>176396</v>
          </cell>
        </row>
        <row r="465">
          <cell r="A465" t="str">
            <v>007.021</v>
          </cell>
          <cell r="B465" t="str">
            <v>SUMINISTRO, TRANSPORTE E INSTALACION PUNTO  AGUA CALIENTE  1/2" CPVC-P ( INCLUYE ACCESORIOS DE INSTALACIÓN )</v>
          </cell>
          <cell r="C465" t="str">
            <v>Actividad</v>
          </cell>
          <cell r="D465" t="str">
            <v>UND</v>
          </cell>
          <cell r="E465">
            <v>115913</v>
          </cell>
        </row>
        <row r="466">
          <cell r="A466" t="str">
            <v>007.022</v>
          </cell>
          <cell r="B466" t="str">
            <v>SUMINISTRO, TRANSPORTE E INSTALACION TUBERIA PVC-P RDE 9 1/2" AGUA FRIA ( RED DE SUMINISTRO ) INCLUYE ACCESORIOS</v>
          </cell>
          <cell r="C466" t="str">
            <v>Actividad</v>
          </cell>
          <cell r="D466" t="str">
            <v>ML</v>
          </cell>
          <cell r="E466">
            <v>15712</v>
          </cell>
        </row>
        <row r="467">
          <cell r="A467" t="str">
            <v>007.023</v>
          </cell>
          <cell r="B467" t="str">
            <v>SUMINISTRO, TRANSPORTE E INSTALACION TUBERIA PVC-P RDE 11 3/4" AGUA FRIA ( RED DE SUMINISTRO ) INCLUYE ACCESORIOS</v>
          </cell>
          <cell r="C467" t="str">
            <v>Actividad</v>
          </cell>
          <cell r="D467" t="str">
            <v>ML</v>
          </cell>
          <cell r="E467">
            <v>20810</v>
          </cell>
        </row>
        <row r="468">
          <cell r="A468" t="str">
            <v>007.024</v>
          </cell>
          <cell r="B468" t="str">
            <v>SUMINISTRO, TRANSPORTE E INSTALACION TUBERIA PVC-P  RDE 13.5  1" AGUA FRIA  (RED DE SUMINISTRO)  INCLUYE ACCESORIOS</v>
          </cell>
          <cell r="C468" t="str">
            <v>Actividad</v>
          </cell>
          <cell r="D468" t="str">
            <v>ML</v>
          </cell>
          <cell r="E468">
            <v>22710</v>
          </cell>
        </row>
        <row r="469">
          <cell r="A469" t="str">
            <v>007.025</v>
          </cell>
          <cell r="B469" t="str">
            <v>SUMINISTRO, TRANSPORTE E INSTALACION TUBERIA PVC-P  RDE 21  1 1/4"  AGUA FRIA  (RED DE SUMINISTRO) INCLUYE ACCESORIOS</v>
          </cell>
          <cell r="C469" t="str">
            <v>Actividad</v>
          </cell>
          <cell r="D469" t="str">
            <v>ML</v>
          </cell>
          <cell r="E469">
            <v>29501</v>
          </cell>
        </row>
        <row r="470">
          <cell r="A470" t="str">
            <v>007.026</v>
          </cell>
          <cell r="B470" t="str">
            <v>SUMINISTRO, TRANSPORTE E INSTALACION TUBERIA PVC-P  RDE 21  1 1/2"  AGUA FRIA  (RED DE SUMINISTRO)  INCLUYE ACCESORIOS</v>
          </cell>
          <cell r="C470" t="str">
            <v>Actividad</v>
          </cell>
          <cell r="D470" t="str">
            <v>ML</v>
          </cell>
          <cell r="E470">
            <v>31812</v>
          </cell>
        </row>
        <row r="471">
          <cell r="A471" t="str">
            <v>007.027</v>
          </cell>
          <cell r="B471" t="str">
            <v>SUMINISTRO, TRANSPORTE E INSTALACION TUBERIA PVC-P  RDE 21  2" AGUA FRIA (RED DE SUMINISTRO) INCLUYE ACCESORIOS</v>
          </cell>
          <cell r="C471" t="str">
            <v>Actividad</v>
          </cell>
          <cell r="D471" t="str">
            <v>ML</v>
          </cell>
          <cell r="E471">
            <v>41798</v>
          </cell>
        </row>
        <row r="472">
          <cell r="A472" t="str">
            <v>007.028</v>
          </cell>
          <cell r="B472" t="str">
            <v>SUMINISTRO, TRANSPORTE E INSTALACION TUBERIA PVC-P  RDE 21  2 1/2" AGUA FRIA  (RED DE SUMINISTRO) INCLUYE ACCESORIOS</v>
          </cell>
          <cell r="C472" t="str">
            <v>Actividad</v>
          </cell>
          <cell r="D472" t="str">
            <v>ML</v>
          </cell>
          <cell r="E472">
            <v>74887</v>
          </cell>
        </row>
        <row r="473">
          <cell r="A473" t="str">
            <v>007.029</v>
          </cell>
          <cell r="B473" t="str">
            <v>SUMINISTRO, TRANSPORTE E INSTALACION TUBERIA PVC-P  RDE 21  3" AGUA FRIA  (RED DE SUMINISTRO) INCLUYE ACCESORIOS</v>
          </cell>
          <cell r="C473" t="str">
            <v>Actividad</v>
          </cell>
          <cell r="D473" t="str">
            <v>ML</v>
          </cell>
          <cell r="E473">
            <v>89840</v>
          </cell>
        </row>
        <row r="474">
          <cell r="A474" t="str">
            <v>007.030</v>
          </cell>
          <cell r="B474" t="str">
            <v>SUMINISTRO, TRANSPORTE E INSTALACION TUBERIA PVC-P  RDE 21  4" AGUA FRIA (RED DE SUMINISTRO) INCLUYE ACCESORIOS</v>
          </cell>
          <cell r="C474" t="str">
            <v>Actividad</v>
          </cell>
          <cell r="D474" t="str">
            <v>ML</v>
          </cell>
          <cell r="E474">
            <v>147864</v>
          </cell>
        </row>
        <row r="475">
          <cell r="A475" t="str">
            <v>007.031</v>
          </cell>
          <cell r="B475" t="str">
            <v>SUMINISTRO, TRANSPORTE E INSTALACION TUBERIA PVC-P RDE 11 3/4" AGUA FRIA ( RED DE SUMINISTRO DESCOLGADA) INCLUYE INSTALACIÓN Y ACCESORIOS.</v>
          </cell>
          <cell r="C475" t="str">
            <v>Actividad</v>
          </cell>
          <cell r="D475" t="str">
            <v>ML</v>
          </cell>
          <cell r="E475">
            <v>24997</v>
          </cell>
        </row>
        <row r="476">
          <cell r="A476" t="str">
            <v>007.032</v>
          </cell>
          <cell r="B476" t="str">
            <v>SUMINISTRO, TRANSPORTE E INSTALACION TUBERIA PVC-P  RDE 21  1" AGUA FRIA  (RED DE SUMINISTRO DESCOLGADA) INCLUYE INSTALACIÓN Y ACCESORIOS.</v>
          </cell>
          <cell r="C476" t="str">
            <v>Actividad</v>
          </cell>
          <cell r="D476" t="str">
            <v>ML</v>
          </cell>
          <cell r="E476">
            <v>26841</v>
          </cell>
        </row>
        <row r="477">
          <cell r="A477" t="str">
            <v>007.033</v>
          </cell>
          <cell r="B477" t="str">
            <v>SUMINISTRO, TRANSPORTE E INSTALACION TUBERIA PVC-P  RDE 21  1 1/4"  AGUA FRIA  (RED DE SUMINISTRO DESCOLGADA) INCLUYE INSTALACIÓN Y ACCESORIOS.</v>
          </cell>
          <cell r="C477" t="str">
            <v>Actividad</v>
          </cell>
          <cell r="D477" t="str">
            <v>ML</v>
          </cell>
          <cell r="E477">
            <v>34666</v>
          </cell>
        </row>
        <row r="478">
          <cell r="A478" t="str">
            <v>007.034</v>
          </cell>
          <cell r="B478" t="str">
            <v>SUMINISTRO, TRANSPORTE E INSTALACION TUBERIA PVC-P  RDE 21  1 1/2"  AGUA FRIA  (RED DE SUMINISTRO DESCOLGADA) INCLUYE INSTALACIÓN Y ACCESORIOS.</v>
          </cell>
          <cell r="C478" t="str">
            <v>Actividad</v>
          </cell>
          <cell r="D478" t="str">
            <v>ML</v>
          </cell>
          <cell r="E478">
            <v>37123</v>
          </cell>
        </row>
        <row r="479">
          <cell r="A479" t="str">
            <v>007.035</v>
          </cell>
          <cell r="B479" t="str">
            <v>SUMINISTRO, TRANSPORTE E INSTALACION TUBERIA PVC-P  RDE 21  2" AGUA FRIA  (RED DE SUMINISTRO DESCOLGADA) INCLUYE INSTALACIÓN Y ACCESORIOS.</v>
          </cell>
          <cell r="C479" t="str">
            <v>Actividad</v>
          </cell>
          <cell r="D479" t="str">
            <v>ML</v>
          </cell>
          <cell r="E479">
            <v>46910</v>
          </cell>
        </row>
        <row r="480">
          <cell r="A480" t="str">
            <v>007.036</v>
          </cell>
          <cell r="B480" t="str">
            <v>SUMINISTRO, TRANSPORTE E INSTALACION TUBERIA PVC-P  RDE 21  2 1/2" AGUA FRIA  (RED DE SUMINISTRO DESCOLGADA) INCLUYE INSTALACIÓN Y ACCESORIOS.</v>
          </cell>
          <cell r="C480" t="str">
            <v>Actividad</v>
          </cell>
          <cell r="D480" t="str">
            <v>ML</v>
          </cell>
          <cell r="E480">
            <v>81495</v>
          </cell>
        </row>
        <row r="481">
          <cell r="A481" t="str">
            <v>007.037</v>
          </cell>
          <cell r="B481" t="str">
            <v>SUMINISTRO, TRANSPORTE E INSTALACION TUBERIA PVC-P  RDE 21  3" AGUA FRIA  (RED DE SUMINISTRO DESCOLGADA) INCLUYE INSTALACIÓN Y ACCESORIOS.</v>
          </cell>
          <cell r="C481" t="str">
            <v>Actividad</v>
          </cell>
          <cell r="D481" t="str">
            <v>ML</v>
          </cell>
          <cell r="E481">
            <v>96448</v>
          </cell>
        </row>
        <row r="482">
          <cell r="A482" t="str">
            <v>007.038</v>
          </cell>
          <cell r="B482" t="str">
            <v>SUMINISTRO, TRANSPORTE E INSTALACION TUBERIA PVC-P  RDE 21  4" AGUA FRIA  (RED DE SUMINISTRO DESCOLGADA) INCLUYE INSTALACIÓN Y ACCESORIOS.</v>
          </cell>
          <cell r="C482" t="str">
            <v>Actividad</v>
          </cell>
          <cell r="D482" t="str">
            <v>ML</v>
          </cell>
          <cell r="E482">
            <v>155305</v>
          </cell>
        </row>
        <row r="483">
          <cell r="A483" t="str">
            <v>007.039</v>
          </cell>
          <cell r="B483" t="str">
            <v>SUMINISTRO, TRANSPORTE E INSTALACION TUBERIA PVC-P  RDE 21  4" UNION PLATINO (RED DE SUMINISTRO) INCLUYE ACCESORIOS</v>
          </cell>
          <cell r="C483" t="str">
            <v>Actividad</v>
          </cell>
          <cell r="D483" t="str">
            <v>ML</v>
          </cell>
          <cell r="E483">
            <v>77816</v>
          </cell>
        </row>
        <row r="484">
          <cell r="A484" t="str">
            <v>007.040</v>
          </cell>
          <cell r="B484" t="str">
            <v>SUMINISTRO, TRANSPORTE E INSTALACION TUBERIA PVC-P  RDE 21  6" UNION PLATINO (RED DE SUMINISTRO) INCLUYE ACCESORIOS</v>
          </cell>
          <cell r="C484" t="str">
            <v>Actividad</v>
          </cell>
          <cell r="D484" t="str">
            <v>ML</v>
          </cell>
          <cell r="E484">
            <v>142675</v>
          </cell>
        </row>
        <row r="485">
          <cell r="A485" t="str">
            <v>007.041</v>
          </cell>
          <cell r="B485" t="str">
            <v>SUMINISTRO, TRANSPORTE E INSTALACION TUBERIA PVC-P  RDE 21  10" UNION PLATINO (RED DE SUMINISTRO) INCLUYE ACCESORIOS</v>
          </cell>
          <cell r="C485" t="str">
            <v>Actividad</v>
          </cell>
          <cell r="D485" t="str">
            <v>ML</v>
          </cell>
          <cell r="E485">
            <v>345593</v>
          </cell>
        </row>
        <row r="486">
          <cell r="A486" t="str">
            <v>007.042</v>
          </cell>
          <cell r="B486" t="str">
            <v>SUMINISTRO, TRANSPORTE E INSTALACION CODO 90° GRAN RADIO RDE 21  200 PSI 4" UNION PLATINO. INCLUYE ANCLAJE EN CONCRETO.</v>
          </cell>
          <cell r="C486" t="str">
            <v>Actividad</v>
          </cell>
          <cell r="D486" t="str">
            <v>UND</v>
          </cell>
          <cell r="E486">
            <v>494874</v>
          </cell>
        </row>
        <row r="487">
          <cell r="A487" t="str">
            <v>007.043</v>
          </cell>
          <cell r="B487" t="str">
            <v>SUMINISTRO, TRANSPORTE E INSTALACION CODO 90° GRAN RADIO RDE 21  200 PSI 6" UNION PLATINO. INCLUYE ANCLAJE EN CONCRETO.</v>
          </cell>
          <cell r="C487" t="str">
            <v>Actividad</v>
          </cell>
          <cell r="D487" t="str">
            <v>UND</v>
          </cell>
          <cell r="E487">
            <v>847557</v>
          </cell>
        </row>
        <row r="488">
          <cell r="A488" t="str">
            <v>007.044</v>
          </cell>
          <cell r="B488" t="str">
            <v>SUMINISTRO, TRANSPORTE E INSTALACION CODO 90° GRAN RADIO RDE 21  200 PSI  10" UNION PLATINO.  INCLUYE ANCLAJE EN CONCRETO.</v>
          </cell>
          <cell r="C488" t="str">
            <v>Actividad</v>
          </cell>
          <cell r="D488" t="str">
            <v>UND</v>
          </cell>
          <cell r="E488">
            <v>2489222</v>
          </cell>
        </row>
        <row r="489">
          <cell r="A489" t="str">
            <v>007.045</v>
          </cell>
          <cell r="B489" t="str">
            <v>SUMINISTRO, TRANSPORTE E INSTALACION CODO 45° GRAN RADIO RDE 21  200 PSI  4" UNION PLATINO.  INCLUYE ANCLAJE EN CONCRETO.</v>
          </cell>
          <cell r="C489" t="str">
            <v>Actividad</v>
          </cell>
          <cell r="D489" t="str">
            <v>UND</v>
          </cell>
          <cell r="E489">
            <v>346606</v>
          </cell>
        </row>
        <row r="490">
          <cell r="A490" t="str">
            <v>007.046</v>
          </cell>
          <cell r="B490" t="str">
            <v>SUMINISTRO, TRANSPORTE E INSTALACION CODO 45° GRAN RADIO RDE 21  200 PSI 6" UNION PLATINO.  INCLUYE ANCLAJE EN CONCRETO.</v>
          </cell>
          <cell r="C490" t="str">
            <v>Actividad</v>
          </cell>
          <cell r="D490" t="str">
            <v>UND</v>
          </cell>
          <cell r="E490">
            <v>594036</v>
          </cell>
        </row>
        <row r="491">
          <cell r="A491" t="str">
            <v>007.047</v>
          </cell>
          <cell r="B491" t="str">
            <v>SUMINISTRO, TRANSPORTE E INSTALACION CODO 45° GRAN RADIO RDE 21  200 PSI  10" UNION PLATINO.  INCLUYE ANCLAJE EN CONCRETO.</v>
          </cell>
          <cell r="C491" t="str">
            <v>Actividad</v>
          </cell>
          <cell r="D491" t="str">
            <v>UND</v>
          </cell>
          <cell r="E491">
            <v>1750913</v>
          </cell>
        </row>
        <row r="492">
          <cell r="A492" t="str">
            <v>007.048</v>
          </cell>
          <cell r="B492" t="str">
            <v>SUMINISTRO, TRANSPORTE E INSTALACION CODO 22 1/2° GRAN RADIO RDE 21  200 PSI  4" UNION PLATINO.  INCLUYE ANCLAJE EN CONCRETO.</v>
          </cell>
          <cell r="C492" t="str">
            <v>Actividad</v>
          </cell>
          <cell r="D492" t="str">
            <v>UND</v>
          </cell>
          <cell r="E492">
            <v>334708</v>
          </cell>
        </row>
        <row r="493">
          <cell r="A493" t="str">
            <v>007.049</v>
          </cell>
          <cell r="B493" t="str">
            <v>SUMINISTRO, TRANSPORTE E INSTALACION CODO 22  1/2° GRAN RADIO RDE 21  200 PSI 6" UNION PLATINO.  INCLUYE ANCLAJE EN CONCRETO.</v>
          </cell>
          <cell r="C493" t="str">
            <v>Actividad</v>
          </cell>
          <cell r="D493" t="str">
            <v>UND</v>
          </cell>
          <cell r="E493">
            <v>541578</v>
          </cell>
        </row>
        <row r="494">
          <cell r="A494" t="str">
            <v>007.050</v>
          </cell>
          <cell r="B494" t="str">
            <v>SUMINISTRO, TRANSPORTE E INSTALACION CODO 22  1/2° GRAN RADIO RDE 21  200 PSI  10" UNION PLATINO.  INCLUYE ANCLAJE EN CONCRETO.</v>
          </cell>
          <cell r="C494" t="str">
            <v>Actividad</v>
          </cell>
          <cell r="D494" t="str">
            <v>UND</v>
          </cell>
          <cell r="E494">
            <v>1491453</v>
          </cell>
        </row>
        <row r="495">
          <cell r="A495" t="str">
            <v>007.051</v>
          </cell>
          <cell r="B495" t="str">
            <v>SUMINISTRO, TRANSPORTE E INSTALACION CODO 11 1/4° GRAN RADIO RDE 21  200 PSI  4" UNION PLATINO. INCLUYE ANCLAJE EN CONCRETO.</v>
          </cell>
          <cell r="C495" t="str">
            <v>Actividad</v>
          </cell>
          <cell r="D495" t="str">
            <v>UND</v>
          </cell>
          <cell r="E495">
            <v>329839</v>
          </cell>
        </row>
        <row r="496">
          <cell r="A496" t="str">
            <v>007.052</v>
          </cell>
          <cell r="B496" t="str">
            <v>SUMINISTRO, TRANSPORTE E INSTALACION CODO 11  1/4° GRAN RADIO RDE 21  200 PSI 6" UNION PLATINO. INCLUYE ANCLAJE EN CONCRETO.</v>
          </cell>
          <cell r="C496" t="str">
            <v>Actividad</v>
          </cell>
          <cell r="D496" t="str">
            <v>UND</v>
          </cell>
          <cell r="E496">
            <v>508164</v>
          </cell>
        </row>
        <row r="497">
          <cell r="A497" t="str">
            <v>007.053</v>
          </cell>
          <cell r="B497" t="str">
            <v>SUMINISTRO, TRANSPORTE E INSTALACION CODO 11  1/4° GRAN RADIO RDE 21  200 PSI  10" UNION PLATINO. INCLUYE ANCLAJE EN CONCRETO.</v>
          </cell>
          <cell r="C497" t="str">
            <v>Actividad</v>
          </cell>
          <cell r="D497" t="str">
            <v>UND</v>
          </cell>
          <cell r="E497">
            <v>1284574</v>
          </cell>
        </row>
        <row r="498">
          <cell r="A498" t="str">
            <v>007.054</v>
          </cell>
          <cell r="B498" t="str">
            <v>SUMINISTRO, TRANSPORTE E INSTALACION TUBERIA POLIETILENO ALTA DENSIDAD - PEAD 63 MM. CON UNION A TOPE POR TERMOFUSION. TIPO ACUAFLEX O SIMILAR. (INCLUYE ACCESORIOS Y CINTA DE DEMARCACIÓN.)</v>
          </cell>
          <cell r="C498" t="str">
            <v>Actividad</v>
          </cell>
          <cell r="D498" t="str">
            <v>ML</v>
          </cell>
          <cell r="E498">
            <v>25299</v>
          </cell>
        </row>
        <row r="499">
          <cell r="A499" t="str">
            <v>007.055</v>
          </cell>
          <cell r="B499" t="str">
            <v>SUMINISTRO, TRANSPORTE E INSTALACION TUBERIA POLIETILENO ALTA DENSIDAD - PEAD 90 MM. CON UNION A TOPE POR TERMOFUSION. TIPO ACUAFLEX O SIMILAR. (INCLUYE CINTA DE DEMARCACIÓN.)</v>
          </cell>
          <cell r="C499" t="str">
            <v>Actividad</v>
          </cell>
          <cell r="D499" t="str">
            <v>ML</v>
          </cell>
          <cell r="E499">
            <v>39054</v>
          </cell>
        </row>
        <row r="500">
          <cell r="A500" t="str">
            <v>007.056</v>
          </cell>
          <cell r="B500" t="str">
            <v>SUMINISTRO, TRANSPORTE E INSTALACION TUBERIA POLIETILENO ALTA DENSIDAD - PEAD 110 MM. CON UNION A TOPE POR TERMOFUSION. TIPO ACUAFLEX O SIMILAR. (INCLUYE CINTA DE DEMARCACIÓN.)</v>
          </cell>
          <cell r="C500" t="str">
            <v>Actividad</v>
          </cell>
          <cell r="D500" t="str">
            <v>ML</v>
          </cell>
          <cell r="E500">
            <v>53814</v>
          </cell>
        </row>
        <row r="501">
          <cell r="A501" t="str">
            <v>007.057</v>
          </cell>
          <cell r="B501" t="str">
            <v>SUMINISTRO, TRANSPORTE E INSTALACION TUBERIA POLIETILENO ALTA DENSIDAD - PEAD 160 MM. CON UNION A TOPE POR TERMOFUSION. TIPO ACUAFLEX O SIMILAR. (INCLUYE CINTA DE DEMARCACIÓN.)</v>
          </cell>
          <cell r="C501" t="str">
            <v>Actividad</v>
          </cell>
          <cell r="D501" t="str">
            <v>ML</v>
          </cell>
          <cell r="E501">
            <v>602965</v>
          </cell>
        </row>
        <row r="502">
          <cell r="A502" t="str">
            <v>007.058</v>
          </cell>
          <cell r="B502" t="str">
            <v>SUMINISTRO, TRANSPORTE E INSTALACION TUBERIA POLIETILENO ALTA DENSIDAD - PEAD 200 MM. CON UNION A TOPE POR TERMOFUSION. TIPO ACUAFLEX O SIMILAR. (INCLUYE CINTA DE DEMARCACIÓN.)</v>
          </cell>
          <cell r="C502" t="str">
            <v>Actividad</v>
          </cell>
          <cell r="D502" t="str">
            <v>ML</v>
          </cell>
          <cell r="E502">
            <v>937961</v>
          </cell>
        </row>
        <row r="503">
          <cell r="A503" t="str">
            <v>007.059</v>
          </cell>
          <cell r="B503" t="str">
            <v>SUMINISTRO, TRANSPORTE E INSTALACION TUBERIA CPVC 1/2" AGUA CALIENTE (RED DE SUMINISTRO) INCLUYE ACCESORIOS.</v>
          </cell>
          <cell r="C503" t="str">
            <v>Actividad</v>
          </cell>
          <cell r="D503" t="str">
            <v>ML</v>
          </cell>
          <cell r="E503">
            <v>22407</v>
          </cell>
        </row>
        <row r="504">
          <cell r="A504" t="str">
            <v>007.060</v>
          </cell>
          <cell r="B504" t="str">
            <v>SUMINISTRO, TRANSPORTE E INSTALACION TUBERIA CPVC 3/4" AGUA CALIENTE (RED DE SUMINISTRO) INCLUYE ACCESORIOS.</v>
          </cell>
          <cell r="C504" t="str">
            <v>Actividad</v>
          </cell>
          <cell r="D504" t="str">
            <v>ML</v>
          </cell>
          <cell r="E504">
            <v>36813</v>
          </cell>
        </row>
        <row r="505">
          <cell r="A505" t="str">
            <v>007.061</v>
          </cell>
          <cell r="B505" t="str">
            <v>SUMINISTRO, TRANSPORTE E INSTALACION TUBERIA ACERO GALVANIZADO AGUA 3/4"  NIC 505 - 001 (RED DE SUMINISTRO DESCOLGADA) INCLUYE ACCESORIOS.</v>
          </cell>
          <cell r="C505" t="str">
            <v>Actividad</v>
          </cell>
          <cell r="D505" t="str">
            <v>ML</v>
          </cell>
          <cell r="E505">
            <v>54916</v>
          </cell>
        </row>
        <row r="506">
          <cell r="A506" t="str">
            <v>007.062</v>
          </cell>
          <cell r="B506" t="str">
            <v>SUMINISTRO, TRANSPORTE E INSTALACION TUBERIA ACERO GALVANIZADO AGUA 1"  NIC 505 - 001 (RED DE SUMINISTRO DESCOLGADA) INCLUYE ACCESORIOS.</v>
          </cell>
          <cell r="C506" t="str">
            <v>Actividad</v>
          </cell>
          <cell r="D506" t="str">
            <v>ML</v>
          </cell>
          <cell r="E506">
            <v>65077</v>
          </cell>
        </row>
        <row r="507">
          <cell r="A507" t="str">
            <v>007.063</v>
          </cell>
          <cell r="B507" t="str">
            <v>SUMINISTRO, TRANSPORTE E INSTALACION TUBERIA  ACERO GALVANIZADO AGUA 1 1/2"  NIC 505 - 001 (RED DE SUMINISTRO DESCOLGADA) INCLUYE ACCESORIOS.</v>
          </cell>
          <cell r="C507" t="str">
            <v>Actividad</v>
          </cell>
          <cell r="D507" t="str">
            <v>ML</v>
          </cell>
          <cell r="E507">
            <v>87732</v>
          </cell>
        </row>
        <row r="508">
          <cell r="A508" t="str">
            <v>007.064</v>
          </cell>
          <cell r="B508" t="str">
            <v>SUMINISTRO, TRANSPORTE E INSTALACION TUBERIA ACERO GALVANIZADO AGUA 2"  NIC 505 - 001 (RED DE SUMINISTRO DESCOLGADA) INCLUYE ACCESORIOS.</v>
          </cell>
          <cell r="C508" t="str">
            <v>Actividad</v>
          </cell>
          <cell r="D508" t="str">
            <v>ML</v>
          </cell>
          <cell r="E508">
            <v>108618</v>
          </cell>
        </row>
        <row r="509">
          <cell r="A509" t="str">
            <v>007.065</v>
          </cell>
          <cell r="B509" t="str">
            <v>SUMINISTRO, TRANSPORTE E INSTALACION TUBERIA ACERO GALVANIZADO AGUA 2 1/2"  NIC 505 - 001 (RED DE SUMINISTRO DESCOLGADA) INCLUYE ACCESORIOS.</v>
          </cell>
          <cell r="C509" t="str">
            <v>Actividad</v>
          </cell>
          <cell r="D509" t="str">
            <v>ML</v>
          </cell>
          <cell r="E509">
            <v>128265</v>
          </cell>
        </row>
        <row r="510">
          <cell r="A510" t="str">
            <v>007.066</v>
          </cell>
          <cell r="B510" t="str">
            <v>SUMINISTRO, TRANSPORTE E INSTALACION TUBERIA ACERO GALVANIZADO AGUA  3"  NIC 505 - 001 (RED DE SUMINISTRO DESCOLGADA) INCLUYE ACCESORIOS.</v>
          </cell>
          <cell r="C510" t="str">
            <v>Actividad</v>
          </cell>
          <cell r="D510" t="str">
            <v>ML</v>
          </cell>
          <cell r="E510">
            <v>150279</v>
          </cell>
        </row>
        <row r="511">
          <cell r="A511" t="str">
            <v>007.067</v>
          </cell>
          <cell r="B511" t="str">
            <v>SUMINISTRO, TRANSPORTE E INSTALACION TUBERIA ACERO GALVANIZADO AGUA  4"  NIC 505 - 001 (RED DE SUMINISTRO DESCOLGADA) INCLUYE ACCESORIOS.</v>
          </cell>
          <cell r="C511" t="str">
            <v>Actividad</v>
          </cell>
          <cell r="D511" t="str">
            <v>ML</v>
          </cell>
          <cell r="E511">
            <v>386838</v>
          </cell>
        </row>
        <row r="512">
          <cell r="A512" t="str">
            <v>007.068</v>
          </cell>
          <cell r="B512" t="str">
            <v>SUMINISTRO, TRANSPORTE E INSTALACION TUBERIA ACERO NEGRA  2 1/2"  CALIBRE 10  ASTM A 795 (RED CONTRA INCENDIO DESCOLGADA) INCLUYE ACCESORIOS.</v>
          </cell>
          <cell r="C512" t="str">
            <v>Actividad</v>
          </cell>
          <cell r="D512" t="str">
            <v>ML</v>
          </cell>
          <cell r="E512">
            <v>77725</v>
          </cell>
        </row>
        <row r="513">
          <cell r="A513" t="str">
            <v>007.069</v>
          </cell>
          <cell r="B513" t="str">
            <v>SUMINISTRO, TRANSPORTE E INSTALACION TUBERIA ACERO NEGRA  4"  CALIBRE 10  ASTM A 795 (RED CONTRA INCENDIO DESCOLGADA) INCLUYE ACCESORIOS.</v>
          </cell>
          <cell r="C513" t="str">
            <v>Actividad</v>
          </cell>
          <cell r="D513" t="str">
            <v>ML</v>
          </cell>
          <cell r="E513">
            <v>118339</v>
          </cell>
        </row>
        <row r="514">
          <cell r="A514" t="str">
            <v>007.070</v>
          </cell>
          <cell r="B514" t="str">
            <v>SUMINISTRO, TRANSPORTE E INSTALACION VALVULA REGULADORA DE PRESION 1" (INCLUYE UNIVERSAL)</v>
          </cell>
          <cell r="C514" t="str">
            <v>Actividad</v>
          </cell>
          <cell r="D514" t="str">
            <v>UND</v>
          </cell>
          <cell r="E514">
            <v>587336</v>
          </cell>
        </row>
        <row r="515">
          <cell r="A515" t="str">
            <v>007.071</v>
          </cell>
          <cell r="B515" t="str">
            <v>SUMINISTRO, TRANSPORTE E INSTALACION VALVULA DE PIE CON COLADERA  1 1/2"  (INCLUYE UNIVERSAL )</v>
          </cell>
          <cell r="C515" t="str">
            <v>Actividad</v>
          </cell>
          <cell r="D515" t="str">
            <v>UND</v>
          </cell>
          <cell r="E515">
            <v>322083</v>
          </cell>
        </row>
        <row r="516">
          <cell r="A516" t="str">
            <v>007.072</v>
          </cell>
          <cell r="B516" t="str">
            <v>SUMINISTRO, TRANSPORTE E INSTALACION VALVULA DE PIE CON COLADERA  2 1/2"  (INCLUYE UNIVERSAL )</v>
          </cell>
          <cell r="C516" t="str">
            <v>Actividad</v>
          </cell>
          <cell r="D516" t="str">
            <v>UND</v>
          </cell>
          <cell r="E516">
            <v>513274</v>
          </cell>
        </row>
        <row r="517">
          <cell r="A517" t="str">
            <v>007.073</v>
          </cell>
          <cell r="B517" t="str">
            <v>SUMINISTRO, TRANSPORTE E INSTALACION VALVULA DE PIE CANASTILLA BRONCE 3"  (INCLUYE UNIVERSAL )</v>
          </cell>
          <cell r="C517" t="str">
            <v>Actividad</v>
          </cell>
          <cell r="D517" t="str">
            <v>UND</v>
          </cell>
          <cell r="E517">
            <v>794491</v>
          </cell>
        </row>
        <row r="518">
          <cell r="A518" t="str">
            <v>007.074</v>
          </cell>
          <cell r="B518" t="str">
            <v xml:space="preserve">SUMINISTRO, TRANSPORTE E INSTALACION MEDIDORES AGUA  1/2"  (INCLUYE CAJA DE 60*60*14) </v>
          </cell>
          <cell r="C518" t="str">
            <v>Actividad</v>
          </cell>
          <cell r="D518" t="str">
            <v>UND</v>
          </cell>
          <cell r="E518">
            <v>722578</v>
          </cell>
        </row>
        <row r="519">
          <cell r="A519" t="str">
            <v>007.075</v>
          </cell>
          <cell r="B519" t="str">
            <v xml:space="preserve">SUMINISTRO, TRANSPORTE E INSTALACION MEDIDORES AGUA  3/4"  (INCLUYE CAJA DE 60*60*14) </v>
          </cell>
          <cell r="C519" t="str">
            <v>Actividad</v>
          </cell>
          <cell r="D519" t="str">
            <v>UND</v>
          </cell>
          <cell r="E519">
            <v>984996</v>
          </cell>
        </row>
        <row r="520">
          <cell r="A520" t="str">
            <v>007.076</v>
          </cell>
          <cell r="B520" t="str">
            <v xml:space="preserve">SUMINISTRO, TRANSPORTE E INSTALACION MEDIDORES AGUA  1"  (INCLUYE CAJA DE 60*60*14) </v>
          </cell>
          <cell r="C520" t="str">
            <v>Actividad</v>
          </cell>
          <cell r="D520" t="str">
            <v>UND</v>
          </cell>
          <cell r="E520">
            <v>1185755</v>
          </cell>
        </row>
        <row r="521">
          <cell r="A521" t="str">
            <v>007.077</v>
          </cell>
          <cell r="B521" t="str">
            <v xml:space="preserve">SUMINISTRO, TRANSPORTE E INSTALACION MEDIDORES AGUA  1 1/2"  (INCLUYE CAJA DE 60*60*14) </v>
          </cell>
          <cell r="C521" t="str">
            <v>Actividad</v>
          </cell>
          <cell r="D521" t="str">
            <v>UND</v>
          </cell>
          <cell r="E521">
            <v>1151270</v>
          </cell>
        </row>
        <row r="522">
          <cell r="A522" t="str">
            <v>007.078</v>
          </cell>
          <cell r="B522" t="str">
            <v>SUMINISTRO, TRANSPORTE E INSTALACION ACOMETIDA  AGUA PRESION PVC  1 ".  INCLUYE ACCESORIOS.</v>
          </cell>
          <cell r="C522" t="str">
            <v>Actividad</v>
          </cell>
          <cell r="D522" t="str">
            <v>ML</v>
          </cell>
          <cell r="E522">
            <v>47000</v>
          </cell>
        </row>
        <row r="523">
          <cell r="A523" t="str">
            <v>007.079</v>
          </cell>
          <cell r="B523" t="str">
            <v>SUMINISTRO, TRANSPORTE E INSTALACION ACOMETIDA  AGUA PRESION  PVC 2 ".  INCLUYE ACCESORIOS.</v>
          </cell>
          <cell r="C523" t="str">
            <v>Actividad</v>
          </cell>
          <cell r="D523" t="str">
            <v>ML</v>
          </cell>
          <cell r="E523">
            <v>66314</v>
          </cell>
        </row>
        <row r="524">
          <cell r="A524" t="str">
            <v>007.080</v>
          </cell>
          <cell r="B524" t="str">
            <v>SUMINISTRO, TRANSPORTE E INSTALACION TUBERIA POLIETILENO ALTA DENSIDAD - PEAD 63 MM. CON UNION A TOPE POR TERMOFUSION. TIPO ACUAFLEX O SIMILAR. (INCLUYE ACCESORIOS Y CINTA DE DEMARCACIÓN.)</v>
          </cell>
          <cell r="C524" t="str">
            <v>Actividad</v>
          </cell>
          <cell r="D524" t="str">
            <v>ML</v>
          </cell>
          <cell r="E524">
            <v>17763</v>
          </cell>
        </row>
        <row r="525">
          <cell r="A525" t="str">
            <v>007.083</v>
          </cell>
          <cell r="B525" t="str">
            <v>SUMINISTRO, TRANSPORTE E INSTALACION HIDRANTE CHICAGO 3" EXTREMO LISO ( A TODO COSTO) INCLUYE ESE DE NIVELACIÓN EXTREMO GARRA DE TIGRE, ACCESORIOS, UNION,CAJA PARA VALVULA TIPO CHOROTE.</v>
          </cell>
          <cell r="C525" t="str">
            <v>Actividad</v>
          </cell>
          <cell r="D525" t="str">
            <v>UND</v>
          </cell>
          <cell r="E525">
            <v>4718755</v>
          </cell>
        </row>
        <row r="526">
          <cell r="A526" t="str">
            <v>007.084</v>
          </cell>
          <cell r="B526" t="str">
            <v>SUMINISTRO, TRANSPORTE E INSTALACION HIDRANTE CHICAGO 4" EXTREMO LISO ( A TODO COSTO) INCLUYE ESE DE NIVELACIÓN EXTREMO GARRA DE TIGRE, ACCESORIOS, UNION, CAJA PARA VALVULA TIPO CHOROTE.</v>
          </cell>
          <cell r="C526" t="str">
            <v>Actividad</v>
          </cell>
          <cell r="D526" t="str">
            <v>UND</v>
          </cell>
          <cell r="E526">
            <v>6318924</v>
          </cell>
        </row>
        <row r="527">
          <cell r="A527" t="str">
            <v>007.085</v>
          </cell>
          <cell r="B527" t="str">
            <v>SUMINISTRO, TRANSPORTE E INSTALACION VALVULA BETA COMPUERTA ELASTICA 2" ( HIERRO DUCTIL ASTM A-536 CLASE 65-48-18 ). INCLUYE BRIDAS Y LLAVE DE OPERAR.</v>
          </cell>
          <cell r="C527" t="str">
            <v>Actividad</v>
          </cell>
          <cell r="D527" t="str">
            <v>UND</v>
          </cell>
          <cell r="E527">
            <v>1076122</v>
          </cell>
        </row>
        <row r="528">
          <cell r="A528" t="str">
            <v>007.086</v>
          </cell>
          <cell r="B528" t="str">
            <v>SUMINISTRO, TRANSPORTE E INSTALACION VALVULA BETA COMPUERTA ELASTICA 3"  EXTREMO LISO (HIERRO DUCTIL ASTM A-536 CLASE 65-48-18). INCLUYE ACCESORIOS.</v>
          </cell>
          <cell r="C528" t="str">
            <v>Actividad</v>
          </cell>
          <cell r="D528" t="str">
            <v>UND</v>
          </cell>
          <cell r="E528">
            <v>1385522</v>
          </cell>
        </row>
        <row r="529">
          <cell r="A529" t="str">
            <v>007.087</v>
          </cell>
          <cell r="B529" t="str">
            <v>SUMINISTRO, TRANSPORTE E INSTALACION VALVULA BETA COMPUERTA ELASTICA 4"  EXTREMO LISO (HIERRO DUCTIL ASTM A-536 CLASE 65-48-18). INCLUYE ACCESORIOS.</v>
          </cell>
          <cell r="C529" t="str">
            <v>Actividad</v>
          </cell>
          <cell r="D529" t="str">
            <v>UND</v>
          </cell>
          <cell r="E529">
            <v>1653430</v>
          </cell>
        </row>
        <row r="530">
          <cell r="A530" t="str">
            <v>007.088</v>
          </cell>
          <cell r="B530" t="str">
            <v>SUMINISTRO, TRANSPORTE E INSTALACION VALVULA BETA COMPUERTA ELASTICA 6"  EXTREMO LISO (HIERRO DUCTIL ASTM A-536 CLASE 65-48-18). INCLUYE ACCESORIOS.</v>
          </cell>
          <cell r="C530" t="str">
            <v>Actividad</v>
          </cell>
          <cell r="D530" t="str">
            <v>UND</v>
          </cell>
          <cell r="E530">
            <v>2601582</v>
          </cell>
        </row>
        <row r="531">
          <cell r="A531" t="str">
            <v>007.089</v>
          </cell>
          <cell r="B531" t="str">
            <v>SUMINISTRO, TRANSPORTE E INSTALACION VALVULA BETA COMPUERTA ELASTICA 10"  EXTREMO BRIDAS (HIERRO DUCTIL ASTM A-536 CLASE 65-48-18). INCLUYE BRIDAS LOCAS</v>
          </cell>
          <cell r="C531" t="str">
            <v>Actividad</v>
          </cell>
          <cell r="D531" t="str">
            <v>UND</v>
          </cell>
          <cell r="E531">
            <v>6454242</v>
          </cell>
        </row>
        <row r="532">
          <cell r="A532" t="str">
            <v>007.090</v>
          </cell>
          <cell r="B532" t="str">
            <v>SUMINISTRO, TRANSPORTE E INSTALACION VENTOSA 3" DOBLE CAMARA TRIPLE EFECTO BRIDADA (INCLUYE ACCESORIOS)</v>
          </cell>
          <cell r="C532" t="str">
            <v>Actividad</v>
          </cell>
          <cell r="D532" t="str">
            <v>UND</v>
          </cell>
          <cell r="E532">
            <v>2010670</v>
          </cell>
        </row>
        <row r="533">
          <cell r="A533" t="str">
            <v>007.091</v>
          </cell>
          <cell r="B533" t="str">
            <v>SUMINISTRO, TRANSPORTE E INSTALACION TANQUE AGUA POTABLE PLASTICO CAP. 1.000 LTS, INCLUYE: VALVULA FLOTADORA DE 1" COBRE, TAPA, ACCESORIOS Y MANGUERA FLEXIBLE. A TODO COSTO.</v>
          </cell>
          <cell r="C533" t="str">
            <v>Actividad</v>
          </cell>
          <cell r="D533" t="str">
            <v>UND</v>
          </cell>
          <cell r="E533">
            <v>1336366</v>
          </cell>
        </row>
        <row r="534">
          <cell r="A534" t="str">
            <v>007.092</v>
          </cell>
          <cell r="B534" t="str">
            <v>SUMINISTRO, TRANSPORTE E INSTALACION TANQUE AGUA POTABLE PLASTICO CAP. 20.000 LTS, INCLUYE: VALVULA FLOTADORA DE 1" COBRE, TAPA, ACCESORIOS Y MANGUERA FLEXIBLE. A TODO COSTO.</v>
          </cell>
          <cell r="C534" t="str">
            <v>Actividad</v>
          </cell>
          <cell r="D534" t="str">
            <v>UND</v>
          </cell>
          <cell r="E534">
            <v>18899554</v>
          </cell>
        </row>
        <row r="535">
          <cell r="A535" t="str">
            <v>007.093</v>
          </cell>
          <cell r="B535" t="str">
            <v>SUMINISTRO, TRANSPORTE E INSTALACION TANQUE AGUA POTABLE PLASTICO CAP. 10.000 LTS, INCLUYE: VALVULA FLOTADORA DE 1" COBRE, TAPA, ACCESORIOS Y MANGUERA FLEXIBLE. A TODO COSTO.</v>
          </cell>
          <cell r="C535" t="str">
            <v>Actividad</v>
          </cell>
          <cell r="D535" t="str">
            <v>UND</v>
          </cell>
          <cell r="E535">
            <v>9690236</v>
          </cell>
        </row>
        <row r="536">
          <cell r="A536" t="str">
            <v>007.104</v>
          </cell>
          <cell r="B536" t="str">
            <v>SUMINISTRO, TRANSPORTE E INSTALACION CHEQUE ROSCADO RED WHITE 1 1/4"  (INCLUYE UNIVERSAL).</v>
          </cell>
          <cell r="C536" t="str">
            <v>Actividad</v>
          </cell>
          <cell r="D536" t="str">
            <v>UND</v>
          </cell>
          <cell r="E536">
            <v>258751</v>
          </cell>
        </row>
        <row r="537">
          <cell r="A537" t="str">
            <v>007.105</v>
          </cell>
          <cell r="B537" t="str">
            <v>SUMINISTRO, TRANSPORTE E INSTALACION PUNTO  AGUA FRIA  1 1/4" PVC-P ( INCLUYE ACCESORIOS DE INSTALACIÓN )</v>
          </cell>
          <cell r="C537" t="str">
            <v>Actividad</v>
          </cell>
          <cell r="D537" t="str">
            <v>UND</v>
          </cell>
          <cell r="E537">
            <v>155743</v>
          </cell>
        </row>
        <row r="538">
          <cell r="A538" t="str">
            <v>007.107</v>
          </cell>
          <cell r="B538" t="str">
            <v>SUMINISTRO, TRANSPORTE E INSTALACION CAJAS REGISTROS 15*15 ( INCLUYE MARCO Y TAPA LADRILLO TOLETE )</v>
          </cell>
          <cell r="C538" t="str">
            <v>Actividad</v>
          </cell>
          <cell r="D538" t="str">
            <v>UND</v>
          </cell>
          <cell r="E538">
            <v>121678</v>
          </cell>
        </row>
        <row r="539">
          <cell r="A539" t="str">
            <v>007.108</v>
          </cell>
          <cell r="B539" t="str">
            <v>SUMINISTRO, TRANSPORTE E INSTALACION PUNTO  AGUA FRIA  1/2" PVC -P ( INCLUYE ACCESORIOS DE INSTALACIÓN ) HASTA 3 MTS</v>
          </cell>
          <cell r="C539" t="str">
            <v>Actividad</v>
          </cell>
          <cell r="D539" t="str">
            <v>UND</v>
          </cell>
          <cell r="E539">
            <v>27160</v>
          </cell>
        </row>
        <row r="540">
          <cell r="A540" t="str">
            <v>007.109</v>
          </cell>
          <cell r="B540" t="str">
            <v>SUMINISTRO, TRANSPORTE E INSTALACION DE GABINETE CONTRA INCENDIOS COMPLETO TIPO 3, INCLUYE VALVUA</v>
          </cell>
          <cell r="C540" t="str">
            <v>Actividad</v>
          </cell>
          <cell r="D540" t="str">
            <v>UND</v>
          </cell>
          <cell r="E540">
            <v>2763097</v>
          </cell>
        </row>
        <row r="541">
          <cell r="A541" t="str">
            <v>007.110</v>
          </cell>
          <cell r="B541" t="str">
            <v>SUMINISTRO TRANSPORTE E INSTALACION PUNTO DE AGUA FRIA EN P.V.C - PRESION F 1/2" CON SALIDA EN HIERRO GALVANIZADO.</v>
          </cell>
          <cell r="C541" t="str">
            <v>Actividad</v>
          </cell>
          <cell r="D541" t="str">
            <v>UND</v>
          </cell>
          <cell r="E541">
            <v>51729</v>
          </cell>
        </row>
        <row r="542">
          <cell r="A542" t="str">
            <v>007.111</v>
          </cell>
          <cell r="B542" t="str">
            <v>SUMINISTRO, TRANSPORTE E INSTALACIÓN DE LLAVE TERMINAL DE COBRE ROSCADA DE 1/2"</v>
          </cell>
          <cell r="C542" t="str">
            <v>Actividad</v>
          </cell>
          <cell r="D542" t="str">
            <v>UND</v>
          </cell>
          <cell r="E542">
            <v>44328</v>
          </cell>
        </row>
        <row r="543">
          <cell r="A543" t="str">
            <v>007.112</v>
          </cell>
          <cell r="B543" t="str">
            <v>ACOMETIDA HIDRAULICA EN TUBERIA PVC 1"</v>
          </cell>
          <cell r="C543" t="str">
            <v>Actividad</v>
          </cell>
          <cell r="D543" t="str">
            <v>M</v>
          </cell>
          <cell r="E543">
            <v>28968</v>
          </cell>
        </row>
        <row r="544">
          <cell r="A544" t="str">
            <v>007.113</v>
          </cell>
          <cell r="B544" t="str">
            <v>SUMINISTRO, TRANSPORTE E INSTALACION TUBERIA PVC-P  RDE 21  2" UNION PLATINO (RED DE SUMINISTRO) INCLUYE ACCESORIOS</v>
          </cell>
          <cell r="C544" t="str">
            <v>Actividad</v>
          </cell>
          <cell r="D544" t="str">
            <v>ML</v>
          </cell>
          <cell r="E544">
            <v>171627</v>
          </cell>
        </row>
        <row r="545">
          <cell r="A545" t="str">
            <v>007.114</v>
          </cell>
          <cell r="B545" t="str">
            <v>SUMINISTRO, TRANSPORTE E INSTALACIÓN DE MEDIDOR VOLUMÉTRICO DE 1"</v>
          </cell>
          <cell r="C545" t="str">
            <v>Actividad</v>
          </cell>
          <cell r="D545" t="str">
            <v>UND</v>
          </cell>
          <cell r="E545">
            <v>2352304</v>
          </cell>
        </row>
        <row r="546">
          <cell r="A546" t="str">
            <v>007.115</v>
          </cell>
          <cell r="B546" t="str">
            <v>MONTAJE DE TANQUE AGUA POTABLE CAP. 1.000 LTS, INCLUYE: ACCESORIOS NECESARIOS Y ANDAMIOS.</v>
          </cell>
          <cell r="C546" t="str">
            <v>Actividad</v>
          </cell>
          <cell r="D546" t="str">
            <v>UND</v>
          </cell>
          <cell r="E546">
            <v>546832</v>
          </cell>
        </row>
        <row r="547">
          <cell r="A547" t="str">
            <v>007.116</v>
          </cell>
          <cell r="B547" t="str">
            <v>SUMINISTRO, TRANSPORTE E INSTALACION LAVAMANOS DE EMPOTRAR LINEA SAN LORENZO COLOR BLANCO DE CORONA REF: O19001001 O SIMILAR. (INCLUYE ELEMENTOS DE GRIFERÍA PARA INSTALACIÓN).</v>
          </cell>
          <cell r="C547" t="str">
            <v>Actividad</v>
          </cell>
          <cell r="D547" t="str">
            <v>UND</v>
          </cell>
          <cell r="E547">
            <v>496058</v>
          </cell>
        </row>
        <row r="548">
          <cell r="A548" t="str">
            <v>007.117</v>
          </cell>
          <cell r="B548" t="str">
            <v>SUMINISTRO, TRANSPORTE E INSTALACION DE ROCIADORES TIPO PENDENT DE 1/2" K5.6 (INCLUYE ACCESORIOS)</v>
          </cell>
          <cell r="C548" t="str">
            <v>Actividad</v>
          </cell>
          <cell r="D548" t="str">
            <v>UND</v>
          </cell>
          <cell r="E548">
            <v>209995</v>
          </cell>
        </row>
        <row r="549">
          <cell r="A549" t="str">
            <v>007.118</v>
          </cell>
          <cell r="B549" t="str">
            <v>SUMINISTRO, TRANSPORTE E INSTALACION TUBERIA ROCIADORES TIPO PENDIENTE DE 1/2" (INCLUYE ACEESORIOS)</v>
          </cell>
          <cell r="C549" t="str">
            <v>Actividad</v>
          </cell>
          <cell r="D549" t="str">
            <v>ML</v>
          </cell>
          <cell r="E549">
            <v>52539</v>
          </cell>
        </row>
        <row r="550">
          <cell r="A550" t="str">
            <v>007.119</v>
          </cell>
          <cell r="B550" t="str">
            <v>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v>
          </cell>
          <cell r="C550" t="str">
            <v>Actividad</v>
          </cell>
          <cell r="D550" t="str">
            <v>UND</v>
          </cell>
          <cell r="E550">
            <v>7822510</v>
          </cell>
        </row>
        <row r="551">
          <cell r="A551" t="str">
            <v>007.120</v>
          </cell>
          <cell r="B551" t="str">
            <v>SONDEO DE TUBERÍAS Y BAJANTES DE AGUAS LLUVIA</v>
          </cell>
          <cell r="C551" t="str">
            <v>Actividad</v>
          </cell>
          <cell r="D551" t="str">
            <v>ML</v>
          </cell>
          <cell r="E551">
            <v>8551</v>
          </cell>
        </row>
        <row r="552">
          <cell r="A552" t="str">
            <v>007.121</v>
          </cell>
          <cell r="B552" t="str">
            <v>SUMINISTRO, TRANSPORTE E INSTALACIÓN DE CAJAS DE ANDÉN PLÁSTICAS. INSTALACIÓN A TODO COSTO.</v>
          </cell>
          <cell r="C552" t="str">
            <v>Actividad</v>
          </cell>
          <cell r="D552" t="str">
            <v>UND</v>
          </cell>
          <cell r="E552">
            <v>89688</v>
          </cell>
        </row>
        <row r="553">
          <cell r="A553" t="str">
            <v>007.122</v>
          </cell>
          <cell r="B553" t="str">
            <v>SUMINISTRO, TRANSPORTE E INSTALACION CARCAMO CON REJILLA METALICA EN CONTRAMARCO Y MARCO EN ANGULO 2"2*3/16 Y REJILLA EN PLATINA DE 2"*3/16 (INCLUYE REJILLA METALICA). INSTALACIÓN A TODO COSTO.</v>
          </cell>
          <cell r="C553" t="str">
            <v>Actividad</v>
          </cell>
          <cell r="D553" t="str">
            <v>ML</v>
          </cell>
          <cell r="E553">
            <v>150400</v>
          </cell>
        </row>
        <row r="554">
          <cell r="A554" t="str">
            <v>007.123</v>
          </cell>
          <cell r="B554" t="str">
            <v>SUMINISTRO, TRANSPORTE E INSTALACIÓN DE SISTEMA SÉPTICO - FILTROS ANAEROBIOS INTEGRADOS O INDEPENDIENTES (SÉPTICO 10.000 L + FILTRO ANAEROBIO DE 7.500 L + 1000 ROSETONES PLÁSTICOS) FABRICADO EN POLÑIETILENO LINEAL 100% VIRGEN. INCLUYE ACCESORIOS.</v>
          </cell>
          <cell r="C554" t="str">
            <v>Actividad</v>
          </cell>
          <cell r="D554" t="str">
            <v>UND</v>
          </cell>
          <cell r="E554">
            <v>52652932</v>
          </cell>
        </row>
        <row r="555">
          <cell r="A555" t="str">
            <v>007.126</v>
          </cell>
          <cell r="B555" t="str">
            <v>SUMINISTRO, TRANSPORTE E INSTALACIÓN DE EMPALME A CÁMARAS DE INSPECCIÓN CONCRETO DE 3000 PSI</v>
          </cell>
          <cell r="C555" t="str">
            <v>Actividad</v>
          </cell>
          <cell r="D555" t="str">
            <v>UND</v>
          </cell>
          <cell r="E555">
            <v>76189</v>
          </cell>
        </row>
        <row r="556">
          <cell r="A556" t="str">
            <v>007.127</v>
          </cell>
          <cell r="B556" t="str">
            <v>SUMINISTRO, TRANSPORTE E INSTALACIÓN DE ARO TAPA HF D=0,68 MTS PARA CÁMARA DE INSPECCIÓN</v>
          </cell>
          <cell r="C556" t="str">
            <v>Actividad</v>
          </cell>
          <cell r="D556" t="str">
            <v>UND</v>
          </cell>
          <cell r="E556">
            <v>630251</v>
          </cell>
        </row>
        <row r="557">
          <cell r="A557" t="str">
            <v>007.128</v>
          </cell>
          <cell r="B557" t="str">
            <v>SUMINISTRO, TRANSPORTE E INSTALACIÓN DE  LLAVE DE PASO TIPO RED WHITE 1/2"</v>
          </cell>
          <cell r="C557" t="str">
            <v>Actividad</v>
          </cell>
          <cell r="D557" t="str">
            <v>UND</v>
          </cell>
          <cell r="E557">
            <v>58732</v>
          </cell>
        </row>
        <row r="558">
          <cell r="A558" t="str">
            <v>007.129</v>
          </cell>
          <cell r="B558" t="str">
            <v>SUMINISTRO, TRANSPORTE E INSTALACION DE ABRAZADERAS DE FIJACION PARA TUBERIA COLGANTE 3/4"</v>
          </cell>
          <cell r="C558" t="str">
            <v>Actividad</v>
          </cell>
          <cell r="D558" t="str">
            <v>UND</v>
          </cell>
          <cell r="E558">
            <v>14325</v>
          </cell>
        </row>
        <row r="559">
          <cell r="A559" t="str">
            <v>007.130</v>
          </cell>
          <cell r="B559" t="str">
            <v>SUMINISTRO, TRANSPORTE E INSTALACION DE ABRAZADERAS DE FIJACION PARA TUBERIA COLGANTE 1"</v>
          </cell>
          <cell r="C559" t="str">
            <v>Actividad</v>
          </cell>
          <cell r="D559" t="str">
            <v>UND</v>
          </cell>
          <cell r="E559">
            <v>14625</v>
          </cell>
        </row>
        <row r="560">
          <cell r="A560" t="str">
            <v>007.131</v>
          </cell>
          <cell r="B560" t="str">
            <v>SUMINISTRO, TRANSPORTE E INSTALACION DE ABRAZADERAS DE FIJACION PARA TUBERIA COLGANTE 1.1/4</v>
          </cell>
          <cell r="C560" t="str">
            <v>Actividad</v>
          </cell>
          <cell r="D560" t="str">
            <v>UND</v>
          </cell>
          <cell r="E560">
            <v>14935</v>
          </cell>
        </row>
        <row r="561">
          <cell r="A561" t="str">
            <v>007.132</v>
          </cell>
          <cell r="B561" t="str">
            <v>SUMINISTRO, TRANSPORTE E INSTALACION DE ABRAZADERAS DE FIJACION PARA TUBERIA COLGANTE 1.1/2</v>
          </cell>
          <cell r="C561" t="str">
            <v>Actividad</v>
          </cell>
          <cell r="D561" t="str">
            <v>UND</v>
          </cell>
          <cell r="E561">
            <v>15343</v>
          </cell>
        </row>
        <row r="562">
          <cell r="A562" t="str">
            <v>007.133</v>
          </cell>
          <cell r="B562" t="str">
            <v>SUMINISTRO, TRANSPORTE E INSTALACION DE TUBERIA PVC PRESION POR PLACAS Y DUCTOS 1/2"</v>
          </cell>
          <cell r="C562" t="str">
            <v>Actividad</v>
          </cell>
          <cell r="D562" t="str">
            <v>ML</v>
          </cell>
          <cell r="E562">
            <v>15073</v>
          </cell>
        </row>
        <row r="563">
          <cell r="A563" t="str">
            <v>007.134</v>
          </cell>
          <cell r="B563" t="str">
            <v>SUMINISTRO, TRANSPORTE E INSTALACION DE TUBERIA PVC PRESION POR PLACAS Y DUCTOS 3/4"</v>
          </cell>
          <cell r="C563" t="str">
            <v>Actividad</v>
          </cell>
          <cell r="D563" t="str">
            <v>ML</v>
          </cell>
          <cell r="E563">
            <v>20599</v>
          </cell>
        </row>
        <row r="564">
          <cell r="A564" t="str">
            <v>007.135</v>
          </cell>
          <cell r="B564" t="str">
            <v>SUMINISTRO, TRANSPORTE E INSTALACION DE TUBERIA PVC PRESION POR PLACAS Y DUCTOS 1"</v>
          </cell>
          <cell r="C564" t="str">
            <v>Actividad</v>
          </cell>
          <cell r="D564" t="str">
            <v>ML</v>
          </cell>
          <cell r="E564">
            <v>21462</v>
          </cell>
        </row>
        <row r="565">
          <cell r="A565" t="str">
            <v>007.136</v>
          </cell>
          <cell r="B565" t="str">
            <v>SUMINISTRO, TRANSPORTE E INSTALACION DE TUBERIA PVC PRESION POR PLACAS Y DUCTOS 1.1/4"</v>
          </cell>
          <cell r="C565" t="str">
            <v>Actividad</v>
          </cell>
          <cell r="D565" t="str">
            <v>ML</v>
          </cell>
          <cell r="E565">
            <v>28289</v>
          </cell>
        </row>
        <row r="566">
          <cell r="A566" t="str">
            <v>007.137</v>
          </cell>
          <cell r="B566" t="str">
            <v>SUMINISTRO, TRANSPORTE E INSTALACION DE TUBERIA PVC PRESION POR PLACAS Y DUCTOS 1.1/2"</v>
          </cell>
          <cell r="C566" t="str">
            <v>Actividad</v>
          </cell>
          <cell r="D566" t="str">
            <v>ML</v>
          </cell>
          <cell r="E566">
            <v>30510</v>
          </cell>
        </row>
        <row r="567">
          <cell r="A567" t="str">
            <v>007.138</v>
          </cell>
          <cell r="B567" t="str">
            <v>SUMINISTRO, TRANSPORTE E INSTALACION DE TUBERIA PVC PRESION BAJO TIERRA 1/2"</v>
          </cell>
          <cell r="C567" t="str">
            <v>Actividad</v>
          </cell>
          <cell r="D567" t="str">
            <v>ML</v>
          </cell>
          <cell r="E567">
            <v>13771</v>
          </cell>
        </row>
        <row r="568">
          <cell r="A568" t="str">
            <v>007.139</v>
          </cell>
          <cell r="B568" t="str">
            <v>SUMINISTRO, TRANSPORTE E INSTALACION DE TUBERIA PVC PRESION BAJO TIERRA 1"</v>
          </cell>
          <cell r="C568" t="str">
            <v>Actividad</v>
          </cell>
          <cell r="D568" t="str">
            <v>ML</v>
          </cell>
          <cell r="E568">
            <v>20769</v>
          </cell>
        </row>
        <row r="569">
          <cell r="A569" t="str">
            <v>007.140</v>
          </cell>
          <cell r="B569" t="str">
            <v>SUMINISTRO, TRANSPORTE E INSTALACION DE TUBERIA PVC PRESION BAJO TIERRA 1.1/2"</v>
          </cell>
          <cell r="C569" t="str">
            <v>Actividad</v>
          </cell>
          <cell r="D569" t="str">
            <v>ML</v>
          </cell>
          <cell r="E569">
            <v>30394</v>
          </cell>
        </row>
        <row r="570">
          <cell r="A570" t="str">
            <v>007.141</v>
          </cell>
          <cell r="B570" t="str">
            <v>SUMINISTRO, TRANSPORTE E INSTALACION DE VALVULA DE CORTINA DE BRONCE 3/4"</v>
          </cell>
          <cell r="C570" t="str">
            <v>Actividad</v>
          </cell>
          <cell r="D570" t="str">
            <v>UND</v>
          </cell>
          <cell r="E570">
            <v>177236</v>
          </cell>
        </row>
        <row r="571">
          <cell r="A571" t="str">
            <v>007.142</v>
          </cell>
          <cell r="B571" t="str">
            <v>SUMINISTRO, TRANSPORTE E INSTALACION DE VALVULA DE CORTINA DE BRONCE 1"</v>
          </cell>
          <cell r="C571" t="str">
            <v>Actividad</v>
          </cell>
          <cell r="D571" t="str">
            <v>UND</v>
          </cell>
          <cell r="E571">
            <v>247323</v>
          </cell>
        </row>
        <row r="572">
          <cell r="A572" t="str">
            <v>007.143</v>
          </cell>
          <cell r="B572" t="str">
            <v>SUMINISTRO, TRANSPORTE E INSTALACION DE VALVULA DE CORTINA DE BRONCE 1.1/4"</v>
          </cell>
          <cell r="C572" t="str">
            <v>Actividad</v>
          </cell>
          <cell r="D572" t="str">
            <v>UND</v>
          </cell>
          <cell r="E572">
            <v>296743</v>
          </cell>
        </row>
        <row r="573">
          <cell r="A573" t="str">
            <v>007.144</v>
          </cell>
          <cell r="B573" t="str">
            <v>SUMINISTRO, TRANSPORTE E INSTALACION DE VALVULA DE REGULACION PARA INODORO DE TANQUE 1/2"</v>
          </cell>
          <cell r="C573" t="str">
            <v>Actividad</v>
          </cell>
          <cell r="D573" t="str">
            <v>UND</v>
          </cell>
          <cell r="E573">
            <v>59313</v>
          </cell>
        </row>
        <row r="574">
          <cell r="A574" t="str">
            <v>007.145</v>
          </cell>
          <cell r="B574" t="str">
            <v>SUMINISTRO, TRANSPORTE E INSTALACION DE TAPA REGISTRO PLASTICO BLANCO 20 X 20 CMS</v>
          </cell>
          <cell r="C574" t="str">
            <v>Actividad</v>
          </cell>
          <cell r="D574" t="str">
            <v>UND</v>
          </cell>
          <cell r="E574">
            <v>31374</v>
          </cell>
        </row>
        <row r="575">
          <cell r="A575" t="str">
            <v>007.146</v>
          </cell>
          <cell r="B575" t="str">
            <v>SUMINISTRO, TRANSPORTE E INSTALACION DE CAMARAS DE AIRE</v>
          </cell>
          <cell r="C575" t="str">
            <v>Actividad</v>
          </cell>
          <cell r="D575" t="str">
            <v>UND</v>
          </cell>
          <cell r="E575">
            <v>30007</v>
          </cell>
        </row>
        <row r="576">
          <cell r="A576" t="str">
            <v>007.147</v>
          </cell>
          <cell r="B576" t="str">
            <v>SUMINISTRO, TRANSPORTE E INSTALACION DE  TUBERIA ACERO AL CARBON RANURADO CON PINTURA 1.1/2"</v>
          </cell>
          <cell r="C576" t="str">
            <v>Actividad</v>
          </cell>
          <cell r="D576" t="str">
            <v>ML</v>
          </cell>
          <cell r="E576">
            <v>101117</v>
          </cell>
        </row>
        <row r="577">
          <cell r="A577" t="str">
            <v>007.148</v>
          </cell>
          <cell r="B577" t="str">
            <v>SUMINISTRO, TRANSPORTE E INSTALACION DE  TUBERIA ACERO AL CARBON RANURADO CON PINTURA 2.1/2"</v>
          </cell>
          <cell r="C577" t="str">
            <v>Actividad</v>
          </cell>
          <cell r="D577" t="str">
            <v>ML</v>
          </cell>
          <cell r="E577">
            <v>147585</v>
          </cell>
        </row>
        <row r="578">
          <cell r="A578" t="str">
            <v>007.149</v>
          </cell>
          <cell r="B578" t="str">
            <v>SUMINISTRO, TRANSPORTE E INSTALACION DE  TUBERIA ACERO AL CARBON RANURADO CON PINTURA 4"</v>
          </cell>
          <cell r="C578" t="str">
            <v>Actividad</v>
          </cell>
          <cell r="D578" t="str">
            <v>ML</v>
          </cell>
          <cell r="E578">
            <v>204054</v>
          </cell>
        </row>
        <row r="579">
          <cell r="A579" t="str">
            <v>007.150</v>
          </cell>
          <cell r="B579" t="str">
            <v>SUMINISTRO, TRANSPORTE E INSTALACION DE TUBERIA PVC C-900 ENTERRADA 4"</v>
          </cell>
          <cell r="C579" t="str">
            <v>Actividad</v>
          </cell>
          <cell r="D579" t="str">
            <v>ML</v>
          </cell>
          <cell r="E579">
            <v>224348</v>
          </cell>
        </row>
        <row r="580">
          <cell r="A580" t="str">
            <v>007.151</v>
          </cell>
          <cell r="B580" t="str">
            <v>SUMINISTRO, TRANSPORTE E INSTALACION CONEXIÓN PARA MANGUERA 2.1/2", BOQUILLA REDUCTORA Y EXTINTOR</v>
          </cell>
          <cell r="C580" t="str">
            <v>Actividad</v>
          </cell>
          <cell r="D580" t="str">
            <v>UND</v>
          </cell>
          <cell r="E580">
            <v>1436613</v>
          </cell>
        </row>
        <row r="581">
          <cell r="A581" t="str">
            <v>007.152</v>
          </cell>
          <cell r="B581" t="str">
            <v>SUMINISTRO, TRANSPORTE E INSTALACION DE ABRAZADERAS DE FIJACION PARA TUBERIA COLGANTE 2.1/2"</v>
          </cell>
          <cell r="C581" t="str">
            <v>Actividad</v>
          </cell>
          <cell r="D581" t="str">
            <v>UND</v>
          </cell>
          <cell r="E581">
            <v>25579</v>
          </cell>
        </row>
        <row r="582">
          <cell r="A582" t="str">
            <v>007.153</v>
          </cell>
          <cell r="B582" t="str">
            <v>SUMINISTRO, TRANSPORTE E INSTALACION DE TUBERIA PVC PRESION POR PLACAS Y DUCTOS 2"</v>
          </cell>
          <cell r="C582" t="str">
            <v>Actividad</v>
          </cell>
          <cell r="D582" t="str">
            <v>ML</v>
          </cell>
          <cell r="E582">
            <v>40478</v>
          </cell>
        </row>
        <row r="583">
          <cell r="A583" t="str">
            <v>007.154</v>
          </cell>
          <cell r="B583" t="str">
            <v>SUMINISTRO, TRANSPORTE E INSTALACION DE TUBERIA PVC PRESION POR PLACAS Y DUCTOS 3"</v>
          </cell>
          <cell r="C583" t="str">
            <v>Actividad</v>
          </cell>
          <cell r="D583" t="str">
            <v>ML</v>
          </cell>
          <cell r="E583">
            <v>81983</v>
          </cell>
        </row>
        <row r="584">
          <cell r="A584" t="str">
            <v>007.155</v>
          </cell>
          <cell r="B584" t="str">
            <v>SUMINISTRO, TRANSPORTE E INSTALACION DE TUBERIA PVC PRESION BAJO TIERRA 1.1/4"</v>
          </cell>
          <cell r="C584" t="str">
            <v>Actividad</v>
          </cell>
          <cell r="D584" t="str">
            <v>ML</v>
          </cell>
          <cell r="E584">
            <v>27596</v>
          </cell>
        </row>
        <row r="585">
          <cell r="A585" t="str">
            <v>007.156</v>
          </cell>
          <cell r="B585" t="str">
            <v>SUMINISTRO, TRANSPORTE E INSTALACION DE VALVULA DE CORTINA DE BRONCE 1.1/2"</v>
          </cell>
          <cell r="C585" t="str">
            <v>Actividad</v>
          </cell>
          <cell r="D585" t="str">
            <v>UND</v>
          </cell>
          <cell r="E585">
            <v>453913</v>
          </cell>
        </row>
        <row r="586">
          <cell r="A586" t="str">
            <v>007.158</v>
          </cell>
          <cell r="B586" t="str">
            <v>SUMINISTRO, TRANSPORTE E INSTALACION DE ABRAZADERAS DE FIJACION PARA TUBERIA COLGANTE 2"</v>
          </cell>
          <cell r="C586" t="str">
            <v>Actividad</v>
          </cell>
          <cell r="D586" t="str">
            <v>UND</v>
          </cell>
          <cell r="E586">
            <v>18035</v>
          </cell>
        </row>
        <row r="587">
          <cell r="A587" t="str">
            <v>007.157</v>
          </cell>
          <cell r="B587" t="str">
            <v>SUMINISTRO, TRANSPORTE E INSTALACION DE VALVULA DE CORTINA DE BRONCE 3"</v>
          </cell>
          <cell r="C587" t="str">
            <v>Actividad</v>
          </cell>
          <cell r="D587" t="str">
            <v>UND</v>
          </cell>
          <cell r="E587">
            <v>892471</v>
          </cell>
        </row>
        <row r="588">
          <cell r="A588" t="str">
            <v>007.159</v>
          </cell>
          <cell r="B588" t="str">
            <v>SUMINISTRO, TRANSPORTE E INSTALACION DE MANOMETRO DE GLICERINA DE 0 - 200 PSI</v>
          </cell>
          <cell r="C588" t="str">
            <v>Actividad</v>
          </cell>
          <cell r="D588" t="str">
            <v>UND</v>
          </cell>
          <cell r="E588">
            <v>108724</v>
          </cell>
        </row>
        <row r="589">
          <cell r="A589" t="str">
            <v>007.160</v>
          </cell>
          <cell r="B589" t="str">
            <v>SUMINISTRO, TRANSPORTE E INSTALACION DE TUBERIA PVC PRESION BAJO TIERRA 3/4"</v>
          </cell>
          <cell r="C589" t="str">
            <v>Actividad</v>
          </cell>
          <cell r="D589" t="str">
            <v>ML</v>
          </cell>
          <cell r="E589">
            <v>18993</v>
          </cell>
        </row>
        <row r="590">
          <cell r="A590" t="str">
            <v>007.161</v>
          </cell>
          <cell r="B590" t="str">
            <v>SUMINISTRO, TRANSPORTE E INSTALACION DE TUBERIA PVC PRESION BAJO TIERRA 2"</v>
          </cell>
          <cell r="C590" t="str">
            <v>Actividad</v>
          </cell>
          <cell r="D590" t="str">
            <v>ML</v>
          </cell>
          <cell r="E590">
            <v>48172</v>
          </cell>
        </row>
        <row r="591">
          <cell r="A591" t="str">
            <v>007.162</v>
          </cell>
          <cell r="B591" t="str">
            <v>SUMINISTRO, TRANSPORTE E INSTALACION DE VALVULA DE CORTINA DE BRONCE 2"</v>
          </cell>
          <cell r="C591" t="str">
            <v>Actividad</v>
          </cell>
          <cell r="D591" t="str">
            <v>UND</v>
          </cell>
          <cell r="E591">
            <v>670450</v>
          </cell>
        </row>
        <row r="592">
          <cell r="A592" t="str">
            <v>007.163</v>
          </cell>
          <cell r="B592" t="str">
            <v>SUMINISTRO, TRANSPORTE E INSTALACION DE TUBERIA PVC PRESION BAJO TIERRA 3"</v>
          </cell>
          <cell r="C592" t="str">
            <v>Actividad</v>
          </cell>
          <cell r="D592" t="str">
            <v>ML</v>
          </cell>
          <cell r="E592">
            <v>89281</v>
          </cell>
        </row>
        <row r="593">
          <cell r="A593" t="str">
            <v>007.164</v>
          </cell>
          <cell r="B593" t="str">
            <v>SUMINISTRO, TRANSPORTE E INSTALACION DE CHEQUE DE CORTINA 3"</v>
          </cell>
          <cell r="C593" t="str">
            <v>Actividad</v>
          </cell>
          <cell r="D593" t="str">
            <v>UND</v>
          </cell>
          <cell r="E593">
            <v>908560</v>
          </cell>
        </row>
        <row r="594">
          <cell r="A594" t="str">
            <v>007.165</v>
          </cell>
          <cell r="B594" t="str">
            <v>SUMINISTRO, TRANSPORTE E INSTALACION MACROMEDIDOR 2"</v>
          </cell>
          <cell r="C594" t="str">
            <v>Actividad</v>
          </cell>
          <cell r="D594" t="str">
            <v>UND</v>
          </cell>
          <cell r="E594">
            <v>3437926</v>
          </cell>
        </row>
        <row r="595">
          <cell r="A595" t="str">
            <v>007.166</v>
          </cell>
          <cell r="B595" t="str">
            <v>SUMINISTRO, TRANSPORTE E INSTALACION ACOMETIDA DE LA RED PUBLICA</v>
          </cell>
          <cell r="C595" t="str">
            <v>Actividad</v>
          </cell>
          <cell r="D595" t="str">
            <v>GLB</v>
          </cell>
          <cell r="E595">
            <v>785111</v>
          </cell>
        </row>
        <row r="596">
          <cell r="A596" t="str">
            <v>007.167</v>
          </cell>
          <cell r="B596" t="str">
            <v>SUMINISTRO, TRANSPORTE E INSTALACION EQUIPO DE PRESION CONSTANTE AGUA POTABLE COMPLETO CON HIDROFLOT 300 LTS</v>
          </cell>
          <cell r="C596" t="str">
            <v>Actividad</v>
          </cell>
          <cell r="D596" t="str">
            <v>UND</v>
          </cell>
          <cell r="E596">
            <v>20154541</v>
          </cell>
        </row>
        <row r="597">
          <cell r="A597" t="str">
            <v>007.168</v>
          </cell>
          <cell r="B597" t="str">
            <v>VALVULA FLOTADOR 3"</v>
          </cell>
          <cell r="C597" t="str">
            <v>Actividad</v>
          </cell>
          <cell r="D597" t="str">
            <v>UND</v>
          </cell>
          <cell r="E597">
            <v>888805</v>
          </cell>
        </row>
        <row r="598">
          <cell r="A598" t="str">
            <v>007.169</v>
          </cell>
          <cell r="B598" t="str">
            <v>VARIOS - IE INEM BALDOMERO SANIN CANO ZONAS EXTERIORES - REDES SANITARIAS, HIDRAULICAS Y CONTRA INCENDIOS</v>
          </cell>
          <cell r="C598" t="str">
            <v>Actividad</v>
          </cell>
          <cell r="D598" t="str">
            <v>GLB</v>
          </cell>
          <cell r="E598">
            <v>3227827</v>
          </cell>
        </row>
        <row r="599">
          <cell r="A599" t="str">
            <v>007.170</v>
          </cell>
          <cell r="B599" t="str">
            <v>SUMINISTRO, TRANSPORTE E INSTALACION DE  TOMA SIAMESA EN BRONCE 4" X 2.1/2" X 2.1/2"</v>
          </cell>
          <cell r="C599" t="str">
            <v>Actividad</v>
          </cell>
          <cell r="D599" t="str">
            <v>UND</v>
          </cell>
          <cell r="E599">
            <v>1198489</v>
          </cell>
        </row>
        <row r="600">
          <cell r="A600" t="str">
            <v>007.171</v>
          </cell>
          <cell r="B600" t="str">
            <v>SUMINISTRO, TRANSPORTE E INSTALACION DE EQUIPO DE PRESION RED CONTRAINCENDIOS COMPLETO LISTADO Y APROBADO</v>
          </cell>
          <cell r="C600" t="str">
            <v>Actividad</v>
          </cell>
          <cell r="D600" t="str">
            <v>UND</v>
          </cell>
          <cell r="E600">
            <v>136626238</v>
          </cell>
        </row>
        <row r="601">
          <cell r="A601" t="str">
            <v>007.172</v>
          </cell>
          <cell r="B601" t="str">
            <v>SUMINISTRO, TRANSPORTE E INSTALACION  DE VALVULA DE CHEQUE 4"</v>
          </cell>
          <cell r="C601" t="str">
            <v>Actividad</v>
          </cell>
          <cell r="D601" t="str">
            <v>UND</v>
          </cell>
          <cell r="E601">
            <v>1788639</v>
          </cell>
        </row>
        <row r="602">
          <cell r="A602" t="str">
            <v>007.173</v>
          </cell>
          <cell r="B602" t="str">
            <v>SUMINISTRO, TRANSPORTE E INSTALACION  DE VALVULA SENSOR DE FLUJO 4"</v>
          </cell>
          <cell r="C602" t="str">
            <v>Actividad</v>
          </cell>
          <cell r="D602" t="str">
            <v>UND</v>
          </cell>
          <cell r="E602">
            <v>1035812</v>
          </cell>
        </row>
        <row r="603">
          <cell r="A603" t="str">
            <v>007.174</v>
          </cell>
          <cell r="B603" t="str">
            <v>SUMINISTRO, TRANSPORTE E INSTALACIÓN DE PUNTO AGUA FRIA  PARA SANITARIO CON FLUXÓMETRO</v>
          </cell>
          <cell r="C603" t="str">
            <v>Actividad</v>
          </cell>
          <cell r="D603" t="str">
            <v>UND</v>
          </cell>
          <cell r="E603">
            <v>98444</v>
          </cell>
        </row>
        <row r="604">
          <cell r="A604" t="str">
            <v>007.175</v>
          </cell>
          <cell r="B604" t="str">
            <v>SUMINISTRO, TRANSPORTE E INSTALACION DE TUBERIA PVC PRESION POR PLACAS Y DUCTOS 2-1/2"</v>
          </cell>
          <cell r="C604" t="str">
            <v>Actividad</v>
          </cell>
          <cell r="D604" t="str">
            <v>ML</v>
          </cell>
          <cell r="E604">
            <v>72310</v>
          </cell>
        </row>
        <row r="605">
          <cell r="A605" t="str">
            <v>007.176</v>
          </cell>
          <cell r="B605" t="str">
            <v>SUMINISTRO, TRANSPORTE E INSTALACIÓN DE VALVULA FLOTADOR BRONCE BOLA PLASTICA DE 1"</v>
          </cell>
          <cell r="C605" t="str">
            <v>Actividad</v>
          </cell>
          <cell r="D605" t="str">
            <v>UND</v>
          </cell>
          <cell r="E605">
            <v>186594</v>
          </cell>
        </row>
        <row r="606">
          <cell r="A606" t="str">
            <v>007.177</v>
          </cell>
          <cell r="B606" t="str">
            <v>SUMINISTRO, TRANSPORTE E INSTALACIÓN DE VALVULA FLOTADOR BRONCE BOLA PLASTICA DE 2"</v>
          </cell>
          <cell r="C606" t="str">
            <v>Actividad</v>
          </cell>
          <cell r="D606" t="str">
            <v>UND</v>
          </cell>
          <cell r="E606">
            <v>599924</v>
          </cell>
        </row>
        <row r="607">
          <cell r="A607" t="str">
            <v>007.178</v>
          </cell>
          <cell r="B607" t="str">
            <v>SUMINISTRO, TRANSPORTE E INSTALACIÓN DE VALVULA MARIPOSA 2"</v>
          </cell>
          <cell r="C607" t="str">
            <v>Actividad</v>
          </cell>
          <cell r="D607" t="str">
            <v>UND</v>
          </cell>
          <cell r="E607">
            <v>335921</v>
          </cell>
        </row>
        <row r="608">
          <cell r="A608" t="str">
            <v>007.179</v>
          </cell>
          <cell r="B608" t="str">
            <v>SUMINISTRO, TRANSPORTE E INSTALACIÓN DE MANIFOLD DE 3" EN ACERO GALVANIZADO</v>
          </cell>
          <cell r="C608" t="str">
            <v>Actividad</v>
          </cell>
          <cell r="D608" t="str">
            <v>UND</v>
          </cell>
          <cell r="E608">
            <v>749164</v>
          </cell>
        </row>
        <row r="609">
          <cell r="A609" t="str">
            <v>007.180</v>
          </cell>
          <cell r="B609" t="str">
            <v>SUMINISTRO, TRANSPORTE E INSTALACION DE  TUBERIA ACERO AL CARBON RANURADO CON PINTURA 6"</v>
          </cell>
          <cell r="C609" t="str">
            <v>Actividad</v>
          </cell>
          <cell r="D609" t="str">
            <v>ML</v>
          </cell>
          <cell r="E609">
            <v>341309</v>
          </cell>
        </row>
        <row r="610">
          <cell r="A610" t="str">
            <v>007.181</v>
          </cell>
          <cell r="B610" t="str">
            <v>SUMINISTRO, TRANSPORTE E INSTALACIÓN DE VÁLVULA MARIPOSA  RANURADA DE  6" SUPERVISADA UL/FM 300 PSI</v>
          </cell>
          <cell r="C610" t="str">
            <v>Actividad</v>
          </cell>
          <cell r="D610" t="str">
            <v>UND</v>
          </cell>
          <cell r="E610">
            <v>952792</v>
          </cell>
        </row>
        <row r="611">
          <cell r="A611" t="str">
            <v>007.182</v>
          </cell>
          <cell r="B611" t="str">
            <v>SUMINISTRO, TRANSPORTE E INSTALACIÓN DE VALVULA DE BASTAGO ASCENDENTE OS&amp;Y LISTADA UL BRIDAS 6"</v>
          </cell>
          <cell r="C611" t="str">
            <v>Actividad</v>
          </cell>
          <cell r="D611" t="str">
            <v>UND</v>
          </cell>
          <cell r="E611">
            <v>1591793</v>
          </cell>
        </row>
        <row r="612">
          <cell r="A612" t="str">
            <v>007.183</v>
          </cell>
          <cell r="B612" t="str">
            <v>SUMINISTRO, TRANSPORTE E INSTALACIÓN DE CHEQUE COMPUERTA RANURADA DE 6" UL/FM 300 PSI</v>
          </cell>
          <cell r="C612" t="str">
            <v>Actividad</v>
          </cell>
          <cell r="D612" t="str">
            <v>UND</v>
          </cell>
          <cell r="E612">
            <v>801874</v>
          </cell>
        </row>
        <row r="613">
          <cell r="A613" t="str">
            <v>007.184</v>
          </cell>
          <cell r="B613" t="str">
            <v>SUMINISTRO, TRANSPORTE E INSTALACIÓN DE PLACA ANTIVORTICE 6"</v>
          </cell>
          <cell r="C613" t="str">
            <v>Actividad</v>
          </cell>
          <cell r="D613" t="str">
            <v>UND</v>
          </cell>
          <cell r="E613">
            <v>1338289</v>
          </cell>
        </row>
        <row r="614">
          <cell r="A614" t="str">
            <v>007.185</v>
          </cell>
          <cell r="B614" t="str">
            <v>SUMINISTRO, TRANSPORTE E INSTALACIÓN DE UNION EXPANSIÓN 6"</v>
          </cell>
          <cell r="C614" t="str">
            <v>Actividad</v>
          </cell>
          <cell r="D614" t="str">
            <v>UND</v>
          </cell>
          <cell r="E614">
            <v>1119081</v>
          </cell>
        </row>
        <row r="615">
          <cell r="A615" t="str">
            <v>007.186</v>
          </cell>
          <cell r="B615" t="str">
            <v xml:space="preserve">SUMINISTRO, TRANSPORTE E INSTALACIÓN DE VALVULA ANGULAR DE 2.1/2" </v>
          </cell>
          <cell r="C615" t="str">
            <v>Actividad</v>
          </cell>
          <cell r="D615" t="str">
            <v>UND</v>
          </cell>
          <cell r="E615">
            <v>538775</v>
          </cell>
        </row>
        <row r="616">
          <cell r="A616" t="str">
            <v>007.187</v>
          </cell>
          <cell r="B616" t="str">
            <v>SUMINISTRO, TRANSPORTE E INSTALACIÓN DE SISTEMA DE BOMBEO LISTADO UL Y APROBADO FM CONFORMADO POR BOMBA, MOTOR, TABLERO CONTROLADOR Y ACCESORIOS, DISEÑADO PARA ENTREGAR UN CAUDAL DE 750 GPM A UNA PRESIÓN DE SERVICIO DE 130 PSI. CONFIGURACIÓN DE ENCENDIDO 115 PSI (INCLUYE BOMBA JOCKEY; CAUDAL 10 GPM, PRESIÓN 135 PSI)</v>
          </cell>
          <cell r="C616" t="str">
            <v>Actividad</v>
          </cell>
          <cell r="D616" t="str">
            <v>UND</v>
          </cell>
          <cell r="E616">
            <v>181055929</v>
          </cell>
        </row>
        <row r="617">
          <cell r="A617" t="str">
            <v>007.188</v>
          </cell>
          <cell r="B617" t="str">
            <v>SUMINISTRO, TRANSPORTE E INSTALACION DE  TUBERIA ACERO AL CARBON RANURADO CON PINTURA 3" - SCH 10 - SCH 10</v>
          </cell>
          <cell r="C617" t="str">
            <v>Actividad</v>
          </cell>
          <cell r="D617" t="str">
            <v>ML</v>
          </cell>
          <cell r="E617">
            <v>213369</v>
          </cell>
        </row>
        <row r="618">
          <cell r="A618" t="str">
            <v>007.189</v>
          </cell>
          <cell r="B618" t="str">
            <v>SUMINISTRO, TRANSPORTE E INSTALACION DE  TUBERIA ACERO AL CARBON RANURADO CON PINTURA 2-1/2" - SCH 10</v>
          </cell>
          <cell r="C618" t="str">
            <v>Actividad</v>
          </cell>
          <cell r="D618" t="str">
            <v>ML</v>
          </cell>
          <cell r="E618">
            <v>164719</v>
          </cell>
        </row>
        <row r="619">
          <cell r="A619" t="str">
            <v>007.190</v>
          </cell>
          <cell r="B619" t="str">
            <v>SUMINISTRO, TRANSPORTE E INSTALACION DE  TUBERIA ACERO AL CARBON RANURADO CON PINTURA 2" - SCH 10</v>
          </cell>
          <cell r="C619" t="str">
            <v>Actividad</v>
          </cell>
          <cell r="D619" t="str">
            <v>ML</v>
          </cell>
          <cell r="E619">
            <v>152879</v>
          </cell>
        </row>
        <row r="620">
          <cell r="A620" t="str">
            <v>007.191</v>
          </cell>
          <cell r="B620" t="str">
            <v>SUMINISTRO, TRANSPORTE E INSTALACION DE  TUBERIA ACERO AL CARBON RANURADO CON PINTURA 1-1/2" - SCH 10</v>
          </cell>
          <cell r="C620" t="str">
            <v>Actividad</v>
          </cell>
          <cell r="D620" t="str">
            <v>ML</v>
          </cell>
          <cell r="E620">
            <v>128098</v>
          </cell>
        </row>
        <row r="621">
          <cell r="A621" t="str">
            <v>007.192</v>
          </cell>
          <cell r="B621" t="str">
            <v>SUMINISTRO, TRANSPORTE E INSTALACION DE  TUBERIA ACERO AL CARBON RANURADO CON PINTURA 1-1/4" - SCH 10</v>
          </cell>
          <cell r="C621" t="str">
            <v>Actividad</v>
          </cell>
          <cell r="D621" t="str">
            <v>ML</v>
          </cell>
          <cell r="E621">
            <v>116260</v>
          </cell>
        </row>
        <row r="622">
          <cell r="A622" t="str">
            <v>007.193</v>
          </cell>
          <cell r="B622" t="str">
            <v>SUMINISTRO, TRANSPORTE E INSTALACION DE  TUBERIA ACERO AL CARBON ROSCADA CON PINTURA 1" - SCH 40</v>
          </cell>
          <cell r="C622" t="str">
            <v>Actividad</v>
          </cell>
          <cell r="D622" t="str">
            <v>ML</v>
          </cell>
          <cell r="E622">
            <v>89307</v>
          </cell>
        </row>
        <row r="623">
          <cell r="A623" t="str">
            <v>007.194</v>
          </cell>
          <cell r="B623" t="str">
            <v>SUMINISTRO, TRANSPORTE E INSTALACIÓN DE VÁLVULA MARIPOSA  RANURADA DE  3" SUPERVISADA UL/FM 300 PSI</v>
          </cell>
          <cell r="C623" t="str">
            <v>Actividad</v>
          </cell>
          <cell r="D623" t="str">
            <v>UND</v>
          </cell>
          <cell r="E623">
            <v>635135</v>
          </cell>
        </row>
        <row r="624">
          <cell r="A624" t="str">
            <v>007.195</v>
          </cell>
          <cell r="B624" t="str">
            <v>SUMINISTRO, TRANSPORTE E INSTALACIÓN DE CHEQUE COMPUERTA RANURADA DE 3" UL/FM 300 PSI</v>
          </cell>
          <cell r="C624" t="str">
            <v>Actividad</v>
          </cell>
          <cell r="D624" t="str">
            <v>UND</v>
          </cell>
          <cell r="E624">
            <v>471796</v>
          </cell>
        </row>
        <row r="625">
          <cell r="A625" t="str">
            <v>007.196</v>
          </cell>
          <cell r="B625" t="str">
            <v>SUMINISTRO, TRANSPORTE E INSTALACIÓN DE CHEQUE COMPUERTA RANURADA DE 4" UL/FM 300 PSI</v>
          </cell>
          <cell r="C625" t="str">
            <v>Actividad</v>
          </cell>
          <cell r="D625" t="str">
            <v>UND</v>
          </cell>
          <cell r="E625">
            <v>532366</v>
          </cell>
        </row>
        <row r="626">
          <cell r="A626" t="str">
            <v>007.197</v>
          </cell>
          <cell r="B626" t="str">
            <v>SUMINISTRO, TRANSPORTE E INSTALACIÓN DE VÁLVULA PRUEBA DRENAJE 1.1/4"</v>
          </cell>
          <cell r="C626" t="str">
            <v>Actividad</v>
          </cell>
          <cell r="D626" t="str">
            <v>UND</v>
          </cell>
          <cell r="E626">
            <v>294345</v>
          </cell>
        </row>
        <row r="627">
          <cell r="A627" t="str">
            <v>007.198</v>
          </cell>
          <cell r="B627" t="str">
            <v>SUMINISTRO, TRANSPORTE E INSTALACIÓN DE SENSOR DE FLUJO 3"</v>
          </cell>
          <cell r="C627" t="str">
            <v>Actividad</v>
          </cell>
          <cell r="D627" t="str">
            <v>UND</v>
          </cell>
          <cell r="E627">
            <v>541564</v>
          </cell>
        </row>
        <row r="628">
          <cell r="A628" t="str">
            <v>007.199</v>
          </cell>
          <cell r="B628" t="str">
            <v>SUMINISTRO, TRANSPORTE E INSTALACIÓN DE ROCIADOR PENDENTE FACTOR K 5.6  ROSCA NPT DE 1/2", TEMPERATURA ORDINARIA, RESPUESTA RÁPIDA, COBERTURA ESTÁNDAR.</v>
          </cell>
          <cell r="C628" t="str">
            <v>Actividad</v>
          </cell>
          <cell r="D628" t="str">
            <v>UND</v>
          </cell>
          <cell r="E628">
            <v>104115</v>
          </cell>
        </row>
        <row r="629">
          <cell r="A629" t="str">
            <v>007.200</v>
          </cell>
          <cell r="B629" t="str">
            <v>SUMINISTRO, TRANSPORTE E INSTALACIÓN DE MANOMETRO INMERSO EN GLICERINA DE 0 A 300PSI DE 1/4"</v>
          </cell>
          <cell r="C629" t="str">
            <v>Actividad</v>
          </cell>
          <cell r="D629" t="str">
            <v>UND</v>
          </cell>
          <cell r="E629">
            <v>73144</v>
          </cell>
        </row>
        <row r="630">
          <cell r="A630" t="str">
            <v>007.201</v>
          </cell>
          <cell r="B630" t="str">
            <v>SUMINISTRO, TRANSPORTE E INSTALACIÓN DE VALVULA DESAIREADORA 1"</v>
          </cell>
          <cell r="C630" t="str">
            <v>Actividad</v>
          </cell>
          <cell r="D630" t="str">
            <v>UND</v>
          </cell>
          <cell r="E630">
            <v>130587</v>
          </cell>
        </row>
        <row r="631">
          <cell r="A631" t="str">
            <v>007.202</v>
          </cell>
          <cell r="B631" t="str">
            <v>SUMINISTRO, TRANSPORTE E INSTALACIÓN DE SOPORTE SISMORESISTENTE 2,1/2" - 2 VIAS TRANSVERSAL</v>
          </cell>
          <cell r="C631" t="str">
            <v>Actividad</v>
          </cell>
          <cell r="D631" t="str">
            <v>UND</v>
          </cell>
          <cell r="E631">
            <v>111538</v>
          </cell>
        </row>
        <row r="632">
          <cell r="A632" t="str">
            <v>007.203</v>
          </cell>
          <cell r="B632" t="str">
            <v>SUMINISTRO, TRANSPORTE E INSTALACIÓN DE SOPORTE SISMORESISTENTE 2,1/2" - 2 VIAS LONGITUDINAL</v>
          </cell>
          <cell r="C632" t="str">
            <v>Actividad</v>
          </cell>
          <cell r="D632" t="str">
            <v>UND</v>
          </cell>
          <cell r="E632">
            <v>112616</v>
          </cell>
        </row>
        <row r="633">
          <cell r="A633" t="str">
            <v>007.204</v>
          </cell>
          <cell r="B633" t="str">
            <v>SUMINISTRO, TRANSPORTE E INSTALACIÓN DE SOPORTE TIPO PERA 3"</v>
          </cell>
          <cell r="C633" t="str">
            <v>Actividad</v>
          </cell>
          <cell r="D633" t="str">
            <v>UND</v>
          </cell>
          <cell r="E633">
            <v>32901</v>
          </cell>
        </row>
        <row r="634">
          <cell r="A634" t="str">
            <v>007.205</v>
          </cell>
          <cell r="B634" t="str">
            <v>SUMINISTRO, TRANSPORTE E INSTALACIÓN DE SOPORTE TIPO PERA 2,1/2 "</v>
          </cell>
          <cell r="C634" t="str">
            <v>Actividad</v>
          </cell>
          <cell r="D634" t="str">
            <v>UND</v>
          </cell>
          <cell r="E634">
            <v>33481</v>
          </cell>
        </row>
        <row r="635">
          <cell r="A635" t="str">
            <v>007.206</v>
          </cell>
          <cell r="B635" t="str">
            <v>SUMINISTRO, TRANSPORTE E INSTALACIÓN DE SOPORTE TIPO PERA 2"</v>
          </cell>
          <cell r="C635" t="str">
            <v>Actividad</v>
          </cell>
          <cell r="D635" t="str">
            <v>UND</v>
          </cell>
          <cell r="E635">
            <v>31752</v>
          </cell>
        </row>
        <row r="636">
          <cell r="A636" t="str">
            <v>007.207</v>
          </cell>
          <cell r="B636" t="str">
            <v>SUMINISTRO, TRANSPORTE E INSTALACIÓN DE SOPORTE TIPO PERA 1,1/2"</v>
          </cell>
          <cell r="C636" t="str">
            <v>Actividad</v>
          </cell>
          <cell r="D636" t="str">
            <v>UND</v>
          </cell>
          <cell r="E636">
            <v>31316</v>
          </cell>
        </row>
        <row r="637">
          <cell r="A637" t="str">
            <v>007.208</v>
          </cell>
          <cell r="B637" t="str">
            <v>SUMINISTRO, TRANSPORTE E INSTALACIÓN DE SOPORTE TIPO PERA 1,1/4"</v>
          </cell>
          <cell r="C637" t="str">
            <v>Actividad</v>
          </cell>
          <cell r="D637" t="str">
            <v>UND</v>
          </cell>
          <cell r="E637">
            <v>31171</v>
          </cell>
        </row>
        <row r="638">
          <cell r="A638" t="str">
            <v>007.209</v>
          </cell>
          <cell r="B638" t="str">
            <v>SUMINISTRO, TRANSPORTE E INSTALACIÓN DE JUNTA FLEXIBLE 2.1/2"</v>
          </cell>
          <cell r="C638" t="str">
            <v>Actividad</v>
          </cell>
          <cell r="D638" t="str">
            <v>UND</v>
          </cell>
          <cell r="E638">
            <v>374735</v>
          </cell>
        </row>
        <row r="639">
          <cell r="A639" t="str">
            <v>007.210</v>
          </cell>
          <cell r="B639" t="str">
            <v>SUMINISTRO, TRANSPORTE E INSTALACION DE TUBO DE COBRE RÍGIDO DE 1/2"</v>
          </cell>
          <cell r="C639" t="str">
            <v>Actividad</v>
          </cell>
          <cell r="D639" t="str">
            <v>ML</v>
          </cell>
          <cell r="E639">
            <v>66148</v>
          </cell>
        </row>
        <row r="640">
          <cell r="A640" t="str">
            <v>007.211</v>
          </cell>
          <cell r="B640" t="str">
            <v>SUMINISTRO, TRANSPORTE E INSTALACION DE VÁLVULA MARIPOSA  RANURADA DE  4" SUPERVISADA UL/FM 300 PSI</v>
          </cell>
          <cell r="C640" t="str">
            <v>Actividad</v>
          </cell>
          <cell r="D640" t="str">
            <v>UND</v>
          </cell>
          <cell r="E640">
            <v>828572</v>
          </cell>
        </row>
        <row r="641">
          <cell r="A641" t="str">
            <v>007.212</v>
          </cell>
          <cell r="B641" t="str">
            <v>SUMINISTRO, TRANSPORTE E INSTALACION DE VÁLVULA MARIPOSA  RANURADA DE  2-1/2" SUPERVISADA UL/FM 300 PSI</v>
          </cell>
          <cell r="C641" t="str">
            <v>Actividad</v>
          </cell>
          <cell r="D641" t="str">
            <v>UND</v>
          </cell>
          <cell r="E641">
            <v>513468</v>
          </cell>
        </row>
        <row r="642">
          <cell r="A642" t="str">
            <v>007.213</v>
          </cell>
          <cell r="B642" t="str">
            <v>SUMINISTRO, TRANSPORTE E INSTALACION DE CHEQUE COMPUERTA ROSCADO DE 1,1/4" UL/FM 300 PSI</v>
          </cell>
          <cell r="C642" t="str">
            <v>Actividad</v>
          </cell>
          <cell r="D642" t="str">
            <v>UND</v>
          </cell>
          <cell r="E642">
            <v>502282</v>
          </cell>
        </row>
        <row r="643">
          <cell r="A643" t="str">
            <v>007.214</v>
          </cell>
          <cell r="B643" t="str">
            <v>SUMINISTRO, TRANSPORTE E INSTALACION DE CHEQUE DE CORTINA EN BRONCE PERFORADO DE Ø1/2"</v>
          </cell>
          <cell r="C643" t="str">
            <v>Actividad</v>
          </cell>
          <cell r="D643" t="str">
            <v>UND</v>
          </cell>
          <cell r="E643">
            <v>103229</v>
          </cell>
        </row>
        <row r="644">
          <cell r="A644" t="str">
            <v>007.215</v>
          </cell>
          <cell r="B644" t="str">
            <v>SUMINISTRO, TRANSPORTE E INSTALACION DE VÁLVULA PRUEBA DRENAJE 2"</v>
          </cell>
          <cell r="C644" t="str">
            <v>Actividad</v>
          </cell>
          <cell r="D644" t="str">
            <v>UND</v>
          </cell>
          <cell r="E644">
            <v>550943</v>
          </cell>
        </row>
        <row r="645">
          <cell r="A645" t="str">
            <v>007.216</v>
          </cell>
          <cell r="B645" t="str">
            <v>SUMINISTRO, TRANSPORTE E INSTALACION DE VÁLVULA DE BOLA 1"</v>
          </cell>
          <cell r="C645" t="str">
            <v>Actividad</v>
          </cell>
          <cell r="D645" t="str">
            <v>UND</v>
          </cell>
          <cell r="E645">
            <v>144632</v>
          </cell>
        </row>
        <row r="646">
          <cell r="A646" t="str">
            <v>007.217</v>
          </cell>
          <cell r="B646" t="str">
            <v>SUMINISTRO, TRANSPORTE E INSTALACION DE VÁLVULA DE BOLA 1.1/4"</v>
          </cell>
          <cell r="C646" t="str">
            <v>Actividad</v>
          </cell>
          <cell r="D646" t="str">
            <v>UND</v>
          </cell>
          <cell r="E646">
            <v>147632</v>
          </cell>
        </row>
        <row r="647">
          <cell r="A647" t="str">
            <v>007.218</v>
          </cell>
          <cell r="B647" t="str">
            <v>SUMINISTRO, TRANSPORTE E INSTALACION DE VÁLVULA DE VASTAGO ASCENDENTE OS&amp;Y FLANCHADA Ø4"</v>
          </cell>
          <cell r="C647" t="str">
            <v>Actividad</v>
          </cell>
          <cell r="D647" t="str">
            <v>UND</v>
          </cell>
          <cell r="E647">
            <v>812158</v>
          </cell>
        </row>
        <row r="648">
          <cell r="A648" t="str">
            <v>007.219</v>
          </cell>
          <cell r="B648" t="str">
            <v>SUMINISTRO, TRANSPORTE E INSTALACION DE SENSOR DE FLUJO 2-1/2"</v>
          </cell>
          <cell r="C648" t="str">
            <v>Actividad</v>
          </cell>
          <cell r="D648" t="str">
            <v>UND</v>
          </cell>
          <cell r="E648">
            <v>215423</v>
          </cell>
        </row>
        <row r="649">
          <cell r="A649" t="str">
            <v>007.220</v>
          </cell>
          <cell r="B649" t="str">
            <v>SUMINISTRO, TRANSPORTE E INSTALACION DE SENSOR DE FLUJO 4"</v>
          </cell>
          <cell r="C649" t="str">
            <v>Actividad</v>
          </cell>
          <cell r="D649" t="str">
            <v>UND</v>
          </cell>
          <cell r="E649">
            <v>1252458</v>
          </cell>
        </row>
        <row r="650">
          <cell r="A650" t="str">
            <v>007.221</v>
          </cell>
          <cell r="B650" t="str">
            <v>SUMINISTRO, TRANSPORTE E INSTALACION DE ROCIADOR MONTANTE FACTOR K 5.6  ROSCA NPT DE 1/2", TEMPERATURA ORDINARIA, RESPUESTA RÁPIDA, COBERTURA ESTÁNDAR.</v>
          </cell>
          <cell r="C650" t="str">
            <v>Actividad</v>
          </cell>
          <cell r="D650" t="str">
            <v>UND</v>
          </cell>
          <cell r="E650">
            <v>67295</v>
          </cell>
        </row>
        <row r="651">
          <cell r="A651" t="str">
            <v>007.222</v>
          </cell>
          <cell r="B651" t="str">
            <v>SUMINISTRO, TRANSPORTE E INSTALACION DE CABEZAL DE DESCARGA Ø2.1/2" CON VÁLVULA ANGULAR</v>
          </cell>
          <cell r="C651" t="str">
            <v>Actividad</v>
          </cell>
          <cell r="D651" t="str">
            <v>UND</v>
          </cell>
          <cell r="E651">
            <v>765358</v>
          </cell>
        </row>
        <row r="652">
          <cell r="A652" t="str">
            <v>007.223</v>
          </cell>
          <cell r="B652" t="str">
            <v>SUMINISTRO, TRANSPORTE E INSTALACION DE PLACA ANTIVORTICE 0.40X0.40 MTS</v>
          </cell>
          <cell r="C652" t="str">
            <v>Actividad</v>
          </cell>
          <cell r="D652" t="str">
            <v>UND</v>
          </cell>
          <cell r="E652">
            <v>823274</v>
          </cell>
        </row>
        <row r="653">
          <cell r="A653" t="str">
            <v>007.224</v>
          </cell>
          <cell r="B653" t="str">
            <v>SUMINISTRO, TRANSPORTE E INSTALACION DE PASEMURO PARA TUBERÍA DE Ø4"</v>
          </cell>
          <cell r="C653" t="str">
            <v>Actividad</v>
          </cell>
          <cell r="D653" t="str">
            <v>UND</v>
          </cell>
          <cell r="E653">
            <v>78662</v>
          </cell>
        </row>
        <row r="654">
          <cell r="A654" t="str">
            <v>007.225</v>
          </cell>
          <cell r="B654" t="str">
            <v>SUMINISTRO, TRANSPORTE E INSTALACION DE SOPORTE SISMORESISTENTE 4" - 2 VIAS TRANSVERSAL</v>
          </cell>
          <cell r="C654" t="str">
            <v>Actividad</v>
          </cell>
          <cell r="D654" t="str">
            <v>UND</v>
          </cell>
          <cell r="E654">
            <v>129562</v>
          </cell>
        </row>
        <row r="655">
          <cell r="A655" t="str">
            <v>007.226</v>
          </cell>
          <cell r="B655" t="str">
            <v>SUMINISTRO, TRANSPORTE E INSTALACION DE SOPORTE SISMORESISTENTE 2" - 2 VIAS TRANSVERSAL</v>
          </cell>
          <cell r="C655" t="str">
            <v>Actividad</v>
          </cell>
          <cell r="D655" t="str">
            <v>UND</v>
          </cell>
          <cell r="E655">
            <v>143052</v>
          </cell>
        </row>
        <row r="656">
          <cell r="A656" t="str">
            <v>007.227</v>
          </cell>
          <cell r="B656" t="str">
            <v>SUMINISTRO, TRANSPORTE E INSTALACION DE SOPORTE SISMORESISTENTE 2" - 2 VIAS LONGITUDINAL</v>
          </cell>
          <cell r="C656" t="str">
            <v>Actividad</v>
          </cell>
          <cell r="D656" t="str">
            <v>UND</v>
          </cell>
          <cell r="E656">
            <v>170322</v>
          </cell>
        </row>
        <row r="657">
          <cell r="A657" t="str">
            <v>007.228</v>
          </cell>
          <cell r="B657" t="str">
            <v>SUMINISTRO, TRANSPORTE E INSTALACION DE SOPORTE TIPO PERA 4"</v>
          </cell>
          <cell r="C657" t="str">
            <v>Actividad</v>
          </cell>
          <cell r="D657" t="str">
            <v>UND</v>
          </cell>
          <cell r="E657">
            <v>43771</v>
          </cell>
        </row>
        <row r="658">
          <cell r="A658" t="str">
            <v>007.229</v>
          </cell>
          <cell r="B658" t="str">
            <v>SUMINISTRO, TRANSPORTE E INSTALACION DE SOPORTE TIPO PERA 1"</v>
          </cell>
          <cell r="C658" t="str">
            <v>Actividad</v>
          </cell>
          <cell r="D658" t="str">
            <v>UND</v>
          </cell>
          <cell r="E658">
            <v>34821</v>
          </cell>
        </row>
        <row r="659">
          <cell r="A659" t="str">
            <v>007.230</v>
          </cell>
          <cell r="B659" t="str">
            <v>SUMINISTRO, TRANSPORTE E INSTALACION DE SOPORTE TIPO MECANO 4"</v>
          </cell>
          <cell r="C659" t="str">
            <v>Actividad</v>
          </cell>
          <cell r="D659" t="str">
            <v>UND</v>
          </cell>
          <cell r="E659">
            <v>48459</v>
          </cell>
        </row>
        <row r="660">
          <cell r="A660" t="str">
            <v>007.231</v>
          </cell>
          <cell r="B660" t="str">
            <v>SUMINISTRO, TRANSPORTE E INSTALACION DE SOPORTE TIPO MECANO 3"</v>
          </cell>
          <cell r="C660" t="str">
            <v>Actividad</v>
          </cell>
          <cell r="D660" t="str">
            <v>UND</v>
          </cell>
          <cell r="E660">
            <v>48459</v>
          </cell>
        </row>
        <row r="661">
          <cell r="A661" t="str">
            <v>007.232</v>
          </cell>
          <cell r="B661" t="str">
            <v>SUMINISTRO, TRANSPORTE E INSTALACION DE 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2 - RCI CASA DE LA CULTURA PALOGRANDE</v>
          </cell>
          <cell r="C661" t="str">
            <v>Actividad</v>
          </cell>
          <cell r="D661" t="str">
            <v>UND</v>
          </cell>
          <cell r="E661">
            <v>88750000</v>
          </cell>
        </row>
        <row r="662">
          <cell r="A662" t="str">
            <v>007.233</v>
          </cell>
          <cell r="B662" t="str">
            <v>SELLADO DE PUNTOS SANITARIOS</v>
          </cell>
          <cell r="C662" t="str">
            <v>Actividad</v>
          </cell>
          <cell r="D662" t="str">
            <v>UND</v>
          </cell>
          <cell r="E662">
            <v>23419</v>
          </cell>
        </row>
        <row r="663">
          <cell r="A663" t="str">
            <v>007.234</v>
          </cell>
          <cell r="B663" t="str">
            <v>SELLADO DE PUNTOS HIDRAULICOS</v>
          </cell>
          <cell r="C663" t="str">
            <v>Actividad</v>
          </cell>
          <cell r="D663" t="str">
            <v>UND</v>
          </cell>
          <cell r="E663">
            <v>25252</v>
          </cell>
        </row>
        <row r="664">
          <cell r="A664" t="str">
            <v>08B</v>
          </cell>
          <cell r="B664" t="str">
            <v>INSTALACIONES ELECTRICAS - REDES INTERNAS</v>
          </cell>
          <cell r="C664" t="str">
            <v>Capitulo</v>
          </cell>
          <cell r="D664"/>
          <cell r="E664" t="str">
            <v>--</v>
          </cell>
        </row>
        <row r="665">
          <cell r="A665" t="str">
            <v>08B.001</v>
          </cell>
          <cell r="B665" t="str">
            <v>SUMINISTRO, TRANSPORTE E INSTALACION ACOMETIDA 3F4H CU THHN/THWN EN CABLE 3X250MCM + 250MCM (N). NO INCLUYE CONDULINADO.</v>
          </cell>
          <cell r="C665" t="str">
            <v>Actividad</v>
          </cell>
          <cell r="D665" t="str">
            <v>ML</v>
          </cell>
          <cell r="E665">
            <v>448229</v>
          </cell>
        </row>
        <row r="666">
          <cell r="A666" t="str">
            <v>08B.002</v>
          </cell>
          <cell r="B666" t="str">
            <v>SUMINISTRO, TRANSPORTE E INSTALACION ACOMETIDA 3F4H CU THHN/THWN EN CABLE 3X4/0AWG + 4/0 AWG (N). NO INCLUYE CONDULINADO.</v>
          </cell>
          <cell r="C666" t="str">
            <v>Actividad</v>
          </cell>
          <cell r="D666" t="str">
            <v>ML</v>
          </cell>
          <cell r="E666">
            <v>297931</v>
          </cell>
        </row>
        <row r="667">
          <cell r="A667" t="str">
            <v>08B.003</v>
          </cell>
          <cell r="B667" t="str">
            <v>SUMINISTRO, TRANSPORTE E INSTALACION ACOMETIDA 3F4H CU THHN/THWN EN CABLE 3X2/0AWG + 2/0 AWG (N). NO INCLUYE CONDULINADO.</v>
          </cell>
          <cell r="C667" t="str">
            <v>Actividad</v>
          </cell>
          <cell r="D667" t="str">
            <v>ML</v>
          </cell>
          <cell r="E667">
            <v>170764</v>
          </cell>
        </row>
        <row r="668">
          <cell r="A668" t="str">
            <v>08B.004</v>
          </cell>
          <cell r="B668" t="str">
            <v>SUMINISTRO, TRANSPORTE E INSTALACION ACOMETIDA 3F4H CU THHN/THWN EN CABLE 3X1/0AWG + 1/0 AWG (N). NO INCLUYE CONDULINADO.</v>
          </cell>
          <cell r="C668" t="str">
            <v>Actividad</v>
          </cell>
          <cell r="D668" t="str">
            <v>ML</v>
          </cell>
          <cell r="E668">
            <v>151256</v>
          </cell>
        </row>
        <row r="669">
          <cell r="A669" t="str">
            <v>08B.005</v>
          </cell>
          <cell r="B669" t="str">
            <v>SUMINISTRO, TRANSPORTE E INSTALACION ACOMETIDA 3F4H CU THHN/THWN EN CABLE 3X2AWG + 2AWG (N). NO INCLUYE CONDULINADO.</v>
          </cell>
          <cell r="C669" t="str">
            <v>Actividad</v>
          </cell>
          <cell r="D669" t="str">
            <v>ML</v>
          </cell>
          <cell r="E669">
            <v>86731</v>
          </cell>
        </row>
        <row r="670">
          <cell r="A670" t="str">
            <v>08B.006</v>
          </cell>
          <cell r="B670" t="str">
            <v>SUMINISTRO, TRANSPORTE E INSTALACION ACOMETIDA 3F4H CU THHN/THWN EN CABLE 3X4AWG + 4AWG (N). NO INCLUYE CONDULINADO.</v>
          </cell>
          <cell r="C670" t="str">
            <v>Actividad</v>
          </cell>
          <cell r="D670" t="str">
            <v>ML</v>
          </cell>
          <cell r="E670">
            <v>56455</v>
          </cell>
        </row>
        <row r="671">
          <cell r="A671" t="str">
            <v>08B.007</v>
          </cell>
          <cell r="B671" t="str">
            <v>SUMINISTRO, TRANSPORTE E INSTALACION ACOMETIDA 3F4H CU THHN/THWN EN CABLE 3X6AWG + 6AWG (N). NO INCLUYE CONDULINADO.</v>
          </cell>
          <cell r="C671" t="str">
            <v>Actividad</v>
          </cell>
          <cell r="D671" t="str">
            <v>ML</v>
          </cell>
          <cell r="E671">
            <v>66164</v>
          </cell>
        </row>
        <row r="672">
          <cell r="A672" t="str">
            <v>08B.008</v>
          </cell>
          <cell r="B672" t="str">
            <v>SUMINISTRO, TRANSPORTE E INSTALACION ACOMETIDA 3F4H CU THHN/THWN EN CABLE 3X8AWG + 8AWG (N). NO INCLUYE CONDULINADO.</v>
          </cell>
          <cell r="C672" t="str">
            <v>Actividad</v>
          </cell>
          <cell r="D672" t="str">
            <v>ML</v>
          </cell>
          <cell r="E672">
            <v>32731</v>
          </cell>
        </row>
        <row r="673">
          <cell r="A673" t="str">
            <v>08B.009</v>
          </cell>
          <cell r="B673" t="str">
            <v>SUMINISTRO, TRANSPORTE E INSTALACION ACOMETIDA 3F4H CU THHN/THWN EN CABLE 2X(3X250MCM + 250MCM (N)). NO INCLUYE CONDULINADO.</v>
          </cell>
          <cell r="C673" t="str">
            <v>Actividad</v>
          </cell>
          <cell r="D673" t="str">
            <v>ML</v>
          </cell>
          <cell r="E673">
            <v>896870</v>
          </cell>
        </row>
        <row r="674">
          <cell r="A674" t="str">
            <v>08B.010</v>
          </cell>
          <cell r="B674" t="str">
            <v>SUMINISTRO, TRANSPORTE E INSTALACION ACOMETIDA 3F4H CU THHN/THWN EN CABLE 2X(3X4/0AWG + 4/0 AWG (N)). NO INCLUYE CONDULINADO.</v>
          </cell>
          <cell r="C674" t="str">
            <v>Actividad</v>
          </cell>
          <cell r="D674" t="str">
            <v>ML</v>
          </cell>
          <cell r="E674">
            <v>595977</v>
          </cell>
        </row>
        <row r="675">
          <cell r="A675" t="str">
            <v>08B.011</v>
          </cell>
          <cell r="B675" t="str">
            <v>SUMINISTRO, TRANSPORTE E INSTALACION ACOMETIDA 3F4H CU THHN/THWN EN CABLE 2X(3X2/0AWG + 2/0 AWG (N)). NO INCLUYE CONDULINADO.</v>
          </cell>
          <cell r="C675" t="str">
            <v>Actividad</v>
          </cell>
          <cell r="D675" t="str">
            <v>ML</v>
          </cell>
          <cell r="E675">
            <v>341362</v>
          </cell>
        </row>
        <row r="676">
          <cell r="A676" t="str">
            <v>08B.012</v>
          </cell>
          <cell r="B676" t="str">
            <v>SUMINISTRO, TRANSPORTE E INSTALACION ACOMETIDA 3F4H CU THHN/THWN EN CABLE 2X(3X1/0AWG + 1/0 AWG (N)). NO INCLUYE CONDULINADO.</v>
          </cell>
          <cell r="C676" t="str">
            <v>Actividad</v>
          </cell>
          <cell r="D676" t="str">
            <v>ML</v>
          </cell>
          <cell r="E676">
            <v>301267</v>
          </cell>
        </row>
        <row r="677">
          <cell r="A677" t="str">
            <v>08B.013</v>
          </cell>
          <cell r="B677" t="str">
            <v>SUMINISTRO, TRANSPORTE E INSTALACION ACOMETIDA 3F5H CU THHN/THWN EN CABLE 3X4/0AWG + 4/0 AWG (N) + DESNUDO 2/0 AWG (T). NO INCLUYE CONDULINADO.</v>
          </cell>
          <cell r="C677" t="str">
            <v>Actividad</v>
          </cell>
          <cell r="D677" t="str">
            <v>ML</v>
          </cell>
          <cell r="E677">
            <v>340533</v>
          </cell>
        </row>
        <row r="678">
          <cell r="A678" t="str">
            <v>08B.014</v>
          </cell>
          <cell r="B678" t="str">
            <v>SUMINISTRO, TRANSPORTE E INSTALACION ACOMETIDA 3F5H CU THHN/THWN EN CABLE 3X2/0AWG + 2/0 AWG (N) + DESNUDO 1/0 AWG. NO INCLUYE CONDULINADO.</v>
          </cell>
          <cell r="C678" t="str">
            <v>Actividad</v>
          </cell>
          <cell r="D678" t="str">
            <v>ML</v>
          </cell>
          <cell r="E678">
            <v>203138</v>
          </cell>
        </row>
        <row r="679">
          <cell r="A679" t="str">
            <v>08B.015</v>
          </cell>
          <cell r="B679" t="str">
            <v>SUMINISTRO, TRANSPORTE E INSTALACION ACOMETIDA 3F5H CU THHN/THWN EN CABLE 3X1/0AWG + 1/0 AWG (N) + DESNUDO 2 AWG. NO INCLUYE CONDULINADO.</v>
          </cell>
          <cell r="C679" t="str">
            <v>Actividad</v>
          </cell>
          <cell r="D679" t="str">
            <v>ML</v>
          </cell>
          <cell r="E679">
            <v>169756</v>
          </cell>
        </row>
        <row r="680">
          <cell r="A680" t="str">
            <v>08B.016</v>
          </cell>
          <cell r="B680" t="str">
            <v>SUMINISTRO, TRANSPORTE E INSTALACION ACOMETIDA 3F5H CU THHN/THWN EN CABLE 3X2AWG + 2AWG (N) + DESNUDO 4 AWG. NO INCLUYE CONDULINADO.</v>
          </cell>
          <cell r="C680" t="str">
            <v>Actividad</v>
          </cell>
          <cell r="D680" t="str">
            <v>ML</v>
          </cell>
          <cell r="E680">
            <v>102192</v>
          </cell>
        </row>
        <row r="681">
          <cell r="A681" t="str">
            <v>08B.017</v>
          </cell>
          <cell r="B681" t="str">
            <v>SUMINISTRO, TRANSPORTE E INSTALACION ACOMETIDA 3F5H CU THHN/THWN EN CABLE 3X4AWG + 4AWG (N) + DESNUDO 6 AWG. NO INCLUYE CONDULINADO.</v>
          </cell>
          <cell r="C681" t="str">
            <v>Actividad</v>
          </cell>
          <cell r="D681" t="str">
            <v>ML</v>
          </cell>
          <cell r="E681">
            <v>65404</v>
          </cell>
        </row>
        <row r="682">
          <cell r="A682" t="str">
            <v>08B.018</v>
          </cell>
          <cell r="B682" t="str">
            <v>SUMINISTRO, TRANSPORTE E INSTALACION ACOMETIDA 3F5H CU THHN/THWN EN CABLE 3X6AWG + 6AWG (N) + DESNUDO 8 AWG. NO INCLUYE CONDULINADO.</v>
          </cell>
          <cell r="C682" t="str">
            <v>Actividad</v>
          </cell>
          <cell r="D682" t="str">
            <v>ML</v>
          </cell>
          <cell r="E682">
            <v>56430</v>
          </cell>
        </row>
        <row r="683">
          <cell r="A683" t="str">
            <v>08B.019</v>
          </cell>
          <cell r="B683" t="str">
            <v>SUMINISTRO, TRANSPORTE E INSTALACION ACOMETIDA 3F5H CU THHN/THWN EN CABLE 3X8AWG + 8AWG (N) + DESNUDO 8 AWG. NO INCLUYE CONDULINADO.</v>
          </cell>
          <cell r="C683" t="str">
            <v>Actividad</v>
          </cell>
          <cell r="D683" t="str">
            <v>ML</v>
          </cell>
          <cell r="E683">
            <v>36206</v>
          </cell>
        </row>
        <row r="684">
          <cell r="A684" t="str">
            <v>08B.020</v>
          </cell>
          <cell r="B684" t="str">
            <v>SUMINISTRO, TRANSPORTE E INSTALACION ACOMETIDA 3F5H CU THHN/THWN EN CABLE 3X10AWG + 10AWG (N) + DESNUDO 10 AWG. NO INCLUYE CONDULINADO.</v>
          </cell>
          <cell r="C684" t="str">
            <v>Actividad</v>
          </cell>
          <cell r="D684" t="str">
            <v>ML</v>
          </cell>
          <cell r="E684">
            <v>22962</v>
          </cell>
        </row>
        <row r="685">
          <cell r="A685" t="str">
            <v>08B.021</v>
          </cell>
          <cell r="B685" t="str">
            <v>SUMINISTRO, TRANSPORTE E INSTALACION ACOMETIDA 2F3H CU THHN/THWN EN CABLE 2X1/0AWG + 1/0AWG (N). NO INCLUYE CONDULINADO.</v>
          </cell>
          <cell r="C685" t="str">
            <v>Actividad</v>
          </cell>
          <cell r="D685" t="str">
            <v>ML</v>
          </cell>
          <cell r="E685">
            <v>115007</v>
          </cell>
        </row>
        <row r="686">
          <cell r="A686" t="str">
            <v>08B.022</v>
          </cell>
          <cell r="B686" t="str">
            <v>SUMINISTRO, TRANSPORTE E INSTALACION ACOMETIDA 2F3H CU THHN/THWN EN CABLE 2X2AWG + 2AWG (N). NO INCLUYE CONDULINADO.</v>
          </cell>
          <cell r="C686" t="str">
            <v>Actividad</v>
          </cell>
          <cell r="D686" t="str">
            <v>ML</v>
          </cell>
          <cell r="E686">
            <v>66495</v>
          </cell>
        </row>
        <row r="687">
          <cell r="A687" t="str">
            <v>08B.023</v>
          </cell>
          <cell r="B687" t="str">
            <v>SUMINISTRO, TRANSPORTE E INSTALACION ACOMETIDA 2F3H CU THHN/THWN EN CABLE 2X4AWG + 4AWG (N). NO INCLUYE CONDULINADO.</v>
          </cell>
          <cell r="C687" t="str">
            <v>Actividad</v>
          </cell>
          <cell r="D687" t="str">
            <v>ML</v>
          </cell>
          <cell r="E687">
            <v>43374</v>
          </cell>
        </row>
        <row r="688">
          <cell r="A688" t="str">
            <v>08B.024</v>
          </cell>
          <cell r="B688" t="str">
            <v>SUMINISTRO, TRANSPORTE E INSTALACION ACOMETIDA 2F3H CU THHN/THWN EN CABLE 2X6AWG + 6AWG (N). NO INCLUYE CONDULINADO.</v>
          </cell>
          <cell r="C688" t="str">
            <v>Actividad</v>
          </cell>
          <cell r="D688" t="str">
            <v>ML</v>
          </cell>
          <cell r="E688">
            <v>38424</v>
          </cell>
        </row>
        <row r="689">
          <cell r="A689" t="str">
            <v>08B.025</v>
          </cell>
          <cell r="B689" t="str">
            <v>SUMINISTRO, TRANSPORTE E INSTALACION ACOMETIDA 2F3H CU THHN/THWN EN CABLE 2X8AWG + 8AWG (N). NO INCLUYE CONDULINADO.</v>
          </cell>
          <cell r="C689" t="str">
            <v>Actividad</v>
          </cell>
          <cell r="D689" t="str">
            <v>ML</v>
          </cell>
          <cell r="E689">
            <v>24280</v>
          </cell>
        </row>
        <row r="690">
          <cell r="A690" t="str">
            <v>08B.026</v>
          </cell>
          <cell r="B690" t="str">
            <v>SUMINISTRO, TRANSPORTE E INSTALACION ACOMETIDA 2F3H CU THHN/THWN EN CABLE 2X10AWG + 10AWG (N). NO INCLUYE CONDULINADO.</v>
          </cell>
          <cell r="C690" t="str">
            <v>Actividad</v>
          </cell>
          <cell r="D690" t="str">
            <v>ML</v>
          </cell>
          <cell r="E690">
            <v>14772</v>
          </cell>
        </row>
        <row r="691">
          <cell r="A691" t="str">
            <v>08B.027</v>
          </cell>
          <cell r="B691" t="str">
            <v>SUMINISTRO, TRANSPORTE E INSTALACION ACOMETIDA 2F4H CU THHN/THWN EN CABLE 2X1/0AWG + 10AWG (N) + DESNUDO 10 AWG (T). NO INCLUYE CONDULINADO.</v>
          </cell>
          <cell r="C691" t="str">
            <v>Actividad</v>
          </cell>
          <cell r="D691" t="str">
            <v>ML</v>
          </cell>
          <cell r="E691">
            <v>126890</v>
          </cell>
        </row>
        <row r="692">
          <cell r="A692" t="str">
            <v>08B.028</v>
          </cell>
          <cell r="B692" t="str">
            <v>SUMINISTRO, TRANSPORTE E INSTALACION ACOMETIDA 2F4H CU THHN/THWN EN CABLE 2X2AWG + 2AWG (N) + DESNUDO 4 AWG (T). NO INCLUYE CONDULINADO.</v>
          </cell>
          <cell r="C692" t="str">
            <v>Actividad</v>
          </cell>
          <cell r="D692" t="str">
            <v>ML</v>
          </cell>
          <cell r="E692">
            <v>82007</v>
          </cell>
        </row>
        <row r="693">
          <cell r="A693" t="str">
            <v>08B.029</v>
          </cell>
          <cell r="B693" t="str">
            <v>SUMINISTRO, TRANSPORTE E INSTALACION ACOMETIDA 2F4H CU THHN/THWN EN CABLE 2X4AWG + 4AWG (N)  + DESNUDO 6 AWG (T). NO INCLUYE CONDULINADO.</v>
          </cell>
          <cell r="C693" t="str">
            <v>Actividad</v>
          </cell>
          <cell r="D693" t="str">
            <v>ML</v>
          </cell>
          <cell r="E693">
            <v>52505</v>
          </cell>
        </row>
        <row r="694">
          <cell r="A694" t="str">
            <v>08B.030</v>
          </cell>
          <cell r="B694" t="str">
            <v>SUMINISTRO, TRANSPORTE E INSTALACION ACOMETIDA 2F4H CU THHN/THWN EN CABLE 2X6AWG + 6AWG (N) + DESNUDO 8 AWG (T). NO INCLUYE CONDULINADO.</v>
          </cell>
          <cell r="C694" t="str">
            <v>Actividad</v>
          </cell>
          <cell r="D694" t="str">
            <v>ML</v>
          </cell>
          <cell r="E694">
            <v>44543</v>
          </cell>
        </row>
        <row r="695">
          <cell r="A695" t="str">
            <v>08B.031</v>
          </cell>
          <cell r="B695" t="str">
            <v>SUMINISTRO, TRANSPORTE E INSTALACION ACOMETIDA 2F4H CU THHN/THWN EN CABLE 2X8AWG + 8AWG (N) + DESNUDO 8 AWG (T). NO INCLUYE CONDULINADO.</v>
          </cell>
          <cell r="C695" t="str">
            <v>Actividad</v>
          </cell>
          <cell r="D695" t="str">
            <v>ML</v>
          </cell>
          <cell r="E695">
            <v>30399</v>
          </cell>
        </row>
        <row r="696">
          <cell r="A696" t="str">
            <v>08B.032</v>
          </cell>
          <cell r="B696" t="str">
            <v>SUMINISTRO, TRANSPORTE E INSTALACION ACOMETIDA 2F4H CU THHN/THWN EN CABLE 2X10AWG + 10AWG (N) + DESNUDO 10 AWG (T). NO INCLUYE CONDULINADO.</v>
          </cell>
          <cell r="C696" t="str">
            <v>Actividad</v>
          </cell>
          <cell r="D696" t="str">
            <v>ML</v>
          </cell>
          <cell r="E696">
            <v>19823</v>
          </cell>
        </row>
        <row r="697">
          <cell r="A697" t="str">
            <v>08B.033</v>
          </cell>
          <cell r="B697" t="str">
            <v>SUMINISTRO, TRANSPORTE E INSTALACION ACOMETIDA 1F3H CU THHN/THWN EN CABLE 4AWG + 4AWG (N) + DESNUDO 6AWG (T). NO INCLUYE CONDULINADO.</v>
          </cell>
          <cell r="C697" t="str">
            <v>Actividad</v>
          </cell>
          <cell r="D697" t="str">
            <v>ML</v>
          </cell>
          <cell r="E697">
            <v>39442</v>
          </cell>
        </row>
        <row r="698">
          <cell r="A698" t="str">
            <v>08B.034</v>
          </cell>
          <cell r="B698" t="str">
            <v>SUMINISTRO, TRANSPORTE E INSTALACION ACOMETIDA 2F3H CU THHN/THWN EN CABLE 6AWG + 6AWG (N) + DESNUDO 8AWG (T). NO INCLUYE CONDULINADO.</v>
          </cell>
          <cell r="C698" t="str">
            <v>Actividad</v>
          </cell>
          <cell r="D698" t="str">
            <v>ML</v>
          </cell>
          <cell r="E698">
            <v>32782</v>
          </cell>
        </row>
        <row r="699">
          <cell r="A699" t="str">
            <v>08B.035</v>
          </cell>
          <cell r="B699" t="str">
            <v>SUMINISTRO, TRANSPORTE E INSTALACION ACOMETIDA 2F3H CU THHN/THWN EN CABLE 8AWG + 8AWG (N) + DESNUDO 8AWG (T). NO INCLUYE CONDULINADO.</v>
          </cell>
          <cell r="C699" t="str">
            <v>Actividad</v>
          </cell>
          <cell r="D699" t="str">
            <v>ML</v>
          </cell>
          <cell r="E699">
            <v>23313</v>
          </cell>
        </row>
        <row r="700">
          <cell r="A700" t="str">
            <v>08B.036</v>
          </cell>
          <cell r="B700" t="str">
            <v>SUMINISTRO, TRANSPORTE E INSTALACION ACOMETIDA 2F3H CU THHN/THWN EN CABLE 10AWG + 10AWG (N) + DESNUDO 10AWG (T). NO INCLUYE CONDULINADO.</v>
          </cell>
          <cell r="C700" t="str">
            <v>Actividad</v>
          </cell>
          <cell r="D700" t="str">
            <v>ML</v>
          </cell>
          <cell r="E700">
            <v>15532</v>
          </cell>
        </row>
        <row r="701">
          <cell r="A701" t="str">
            <v>08B.037</v>
          </cell>
          <cell r="B701" t="str">
            <v>SUMINISTRO E INSTALACION DE TUBERIA CONDUIT PVC 1/2".</v>
          </cell>
          <cell r="C701" t="str">
            <v>Actividad</v>
          </cell>
          <cell r="D701" t="str">
            <v>ML</v>
          </cell>
          <cell r="E701">
            <v>9345</v>
          </cell>
        </row>
        <row r="702">
          <cell r="A702" t="str">
            <v>08B.038</v>
          </cell>
          <cell r="B702" t="str">
            <v>SUMINISTRO E INSTALACION DE TUBERIA CONDUIT PVC 3/4".</v>
          </cell>
          <cell r="C702" t="str">
            <v>Actividad</v>
          </cell>
          <cell r="D702" t="str">
            <v>ML</v>
          </cell>
          <cell r="E702">
            <v>10049</v>
          </cell>
        </row>
        <row r="703">
          <cell r="A703" t="str">
            <v>08B.039</v>
          </cell>
          <cell r="B703" t="str">
            <v>SUMINISTRO E INSTALACION DE TUBERIA CONDUIT PVC 1".</v>
          </cell>
          <cell r="C703" t="str">
            <v>Actividad</v>
          </cell>
          <cell r="D703" t="str">
            <v>ML</v>
          </cell>
          <cell r="E703">
            <v>10842</v>
          </cell>
        </row>
        <row r="704">
          <cell r="A704" t="str">
            <v>08B.040</v>
          </cell>
          <cell r="B704" t="str">
            <v>SUMINISTRO E INSTALACION DE TUBERIA CONDUIT PVC 1_1/2".</v>
          </cell>
          <cell r="C704" t="str">
            <v>Actividad</v>
          </cell>
          <cell r="D704" t="str">
            <v>ML</v>
          </cell>
          <cell r="E704">
            <v>11977</v>
          </cell>
        </row>
        <row r="705">
          <cell r="A705" t="str">
            <v>08B.041</v>
          </cell>
          <cell r="B705" t="str">
            <v>SUMINISTRO E INSTALACION DE TUBERIA CONDUIT PVC 2".</v>
          </cell>
          <cell r="C705" t="str">
            <v>Actividad</v>
          </cell>
          <cell r="D705" t="str">
            <v>ML</v>
          </cell>
          <cell r="E705">
            <v>17269</v>
          </cell>
        </row>
        <row r="706">
          <cell r="A706" t="str">
            <v>08B.042</v>
          </cell>
          <cell r="B706" t="str">
            <v>SUMINISTRO E INSTALACION DE TUBERIA CONDUIT PVC DB 3".</v>
          </cell>
          <cell r="C706" t="str">
            <v>Actividad</v>
          </cell>
          <cell r="D706" t="str">
            <v>ML</v>
          </cell>
          <cell r="E706">
            <v>22206</v>
          </cell>
        </row>
        <row r="707">
          <cell r="A707" t="str">
            <v>08B.043</v>
          </cell>
          <cell r="B707" t="str">
            <v>SUMINISTRO E INSTALACION DE TUBERIA CONDUIT EMT 1/2"</v>
          </cell>
          <cell r="C707" t="str">
            <v>Actividad</v>
          </cell>
          <cell r="D707" t="str">
            <v>ML</v>
          </cell>
          <cell r="E707">
            <v>25912</v>
          </cell>
        </row>
        <row r="708">
          <cell r="A708" t="str">
            <v>08B.044</v>
          </cell>
          <cell r="B708" t="str">
            <v>SUMINISTRO E INSTALACION DE TUBERIA CONDUIT EMT 3/4".</v>
          </cell>
          <cell r="C708" t="str">
            <v>Actividad</v>
          </cell>
          <cell r="D708" t="str">
            <v>ML</v>
          </cell>
          <cell r="E708">
            <v>27689</v>
          </cell>
        </row>
        <row r="709">
          <cell r="A709" t="str">
            <v>08B.045</v>
          </cell>
          <cell r="B709" t="str">
            <v xml:space="preserve">SUMINISTRO E INSTALACION DE TUBERIA CONDUIT EMT 1". </v>
          </cell>
          <cell r="C709" t="str">
            <v>Actividad</v>
          </cell>
          <cell r="D709" t="str">
            <v>ML</v>
          </cell>
          <cell r="E709">
            <v>40721</v>
          </cell>
        </row>
        <row r="710">
          <cell r="A710" t="str">
            <v>08B.046</v>
          </cell>
          <cell r="B710" t="str">
            <v xml:space="preserve">SUMINISTRO E INSTALACION DE TUBERIA CONDUIT EMT 1_1/2". </v>
          </cell>
          <cell r="C710" t="str">
            <v>Actividad</v>
          </cell>
          <cell r="D710" t="str">
            <v>ML</v>
          </cell>
          <cell r="E710">
            <v>63321</v>
          </cell>
        </row>
        <row r="711">
          <cell r="A711" t="str">
            <v>08B.047</v>
          </cell>
          <cell r="B711" t="str">
            <v xml:space="preserve">SUMINISTRO E INSTALACION DE TUBERIA CONDUIT EMT 2". </v>
          </cell>
          <cell r="C711" t="str">
            <v>Actividad</v>
          </cell>
          <cell r="D711" t="str">
            <v>ML</v>
          </cell>
          <cell r="E711">
            <v>88996</v>
          </cell>
        </row>
        <row r="712">
          <cell r="A712" t="str">
            <v>08B.048</v>
          </cell>
          <cell r="B712" t="str">
            <v xml:space="preserve">SUMINISTRO E INSTALACION DE TUBERIA CONDUIT EMT 3". </v>
          </cell>
          <cell r="C712" t="str">
            <v>Actividad</v>
          </cell>
          <cell r="D712" t="str">
            <v>ML</v>
          </cell>
          <cell r="E712">
            <v>264565</v>
          </cell>
        </row>
        <row r="713">
          <cell r="A713" t="str">
            <v>08B.049</v>
          </cell>
          <cell r="B713" t="str">
            <v xml:space="preserve">SUMINISTRO E INSTALACION DE TUBERIA CONDUIT IMC Ó RIDGID 1/2". </v>
          </cell>
          <cell r="C713" t="str">
            <v>Actividad</v>
          </cell>
          <cell r="D713" t="str">
            <v>ML</v>
          </cell>
          <cell r="E713">
            <v>42471</v>
          </cell>
        </row>
        <row r="714">
          <cell r="A714" t="str">
            <v>08B.050</v>
          </cell>
          <cell r="B714" t="str">
            <v xml:space="preserve">SUMINISTRO E INSTALACION DE TUBERIA CONDUIT IMC Ó RIDGID 3/4". </v>
          </cell>
          <cell r="C714" t="str">
            <v>Actividad</v>
          </cell>
          <cell r="D714" t="str">
            <v>ML</v>
          </cell>
          <cell r="E714">
            <v>50116</v>
          </cell>
        </row>
        <row r="715">
          <cell r="A715" t="str">
            <v>08B.051</v>
          </cell>
          <cell r="B715" t="str">
            <v xml:space="preserve">SUMINISTRO E INSTALACION DE TUBERIA CONDUIT IMC Ó RIDGID 1". </v>
          </cell>
          <cell r="C715" t="str">
            <v>Actividad</v>
          </cell>
          <cell r="D715" t="str">
            <v>ML</v>
          </cell>
          <cell r="E715">
            <v>65371</v>
          </cell>
        </row>
        <row r="716">
          <cell r="A716" t="str">
            <v>08B.052</v>
          </cell>
          <cell r="B716" t="str">
            <v xml:space="preserve">SUMINISTRO E INSTALACION DE TUBERIA CONDUIT IMC Ó RIDGID 1_1/2". </v>
          </cell>
          <cell r="C716" t="str">
            <v>Actividad</v>
          </cell>
          <cell r="D716" t="str">
            <v>ML</v>
          </cell>
          <cell r="E716">
            <v>106423</v>
          </cell>
        </row>
        <row r="717">
          <cell r="A717" t="str">
            <v>08B.053</v>
          </cell>
          <cell r="B717" t="str">
            <v xml:space="preserve">SUMINISTRO E INSTALACION DE TUBERIA CONDUIT IMC Ó RIDGID 2". </v>
          </cell>
          <cell r="C717" t="str">
            <v>Actividad</v>
          </cell>
          <cell r="D717" t="str">
            <v>ML</v>
          </cell>
          <cell r="E717">
            <v>144025</v>
          </cell>
        </row>
        <row r="718">
          <cell r="A718" t="str">
            <v>08B.054</v>
          </cell>
          <cell r="B718" t="str">
            <v xml:space="preserve">SUMINISTRO E INSTALACION DE TUBERIA CONDUIT IMC Ó RIDGID 3". </v>
          </cell>
          <cell r="C718" t="str">
            <v>Actividad</v>
          </cell>
          <cell r="D718" t="str">
            <v>ML</v>
          </cell>
          <cell r="E718">
            <v>394470</v>
          </cell>
        </row>
        <row r="719">
          <cell r="A719" t="str">
            <v>08B.055</v>
          </cell>
          <cell r="B719" t="str">
            <v xml:space="preserve">SUMINISTRO E INSTALACION DE TUBERIA CONDUIT IMC Ó RIDGID 4". </v>
          </cell>
          <cell r="C719" t="str">
            <v>Actividad</v>
          </cell>
          <cell r="D719" t="str">
            <v>ML</v>
          </cell>
          <cell r="E719">
            <v>580625</v>
          </cell>
        </row>
        <row r="720">
          <cell r="A720" t="str">
            <v>08B.056</v>
          </cell>
          <cell r="B720" t="str">
            <v xml:space="preserve">SUMINISTRO E INSTALACION DE BANDEJA PORTACABLE ACERO GALVANIZADO EN CALIENTE SEMIPESADA ANCHO=10CM. </v>
          </cell>
          <cell r="C720" t="str">
            <v>Actividad</v>
          </cell>
          <cell r="D720" t="str">
            <v>ML</v>
          </cell>
          <cell r="E720">
            <v>85135</v>
          </cell>
        </row>
        <row r="721">
          <cell r="A721" t="str">
            <v>08B.057</v>
          </cell>
          <cell r="B721" t="str">
            <v xml:space="preserve">SUMINISTRO E INSTALACION DE BANDEJA PORTACABLE ACERO GALVANIZADO EN CALIENTE SEMIPESADA ANCHO=20CM. </v>
          </cell>
          <cell r="C721" t="str">
            <v>Actividad</v>
          </cell>
          <cell r="D721" t="str">
            <v>ML</v>
          </cell>
          <cell r="E721">
            <v>90741</v>
          </cell>
        </row>
        <row r="722">
          <cell r="A722" t="str">
            <v>08B.058</v>
          </cell>
          <cell r="B722" t="str">
            <v xml:space="preserve">SUMINISTRO E INSTALACION DE BANDEJA PORTACABLE ACERO GALVANIZADO EN CALIENTE SEMIPESADA ANCHO=30CM. </v>
          </cell>
          <cell r="C722" t="str">
            <v>Actividad</v>
          </cell>
          <cell r="D722" t="str">
            <v>ML</v>
          </cell>
          <cell r="E722">
            <v>100403</v>
          </cell>
        </row>
        <row r="723">
          <cell r="A723" t="str">
            <v>08B.059</v>
          </cell>
          <cell r="B723" t="str">
            <v xml:space="preserve">SUMINISTRO E INSTALACION DE BANDEJA PORTACABLE ACERO GALVANIZADO EN CALIENTE SEMIPESADA ANCHO=40CM. </v>
          </cell>
          <cell r="C723" t="str">
            <v>Actividad</v>
          </cell>
          <cell r="D723" t="str">
            <v>ML</v>
          </cell>
          <cell r="E723">
            <v>107226</v>
          </cell>
        </row>
        <row r="724">
          <cell r="A724" t="str">
            <v>08B.060</v>
          </cell>
          <cell r="B724" t="str">
            <v xml:space="preserve">SUMINISTRO E INSTALACION DE BANDEJA PORTACABLE ACERO GALVANIZADO EN CALIENTE SEMIPESADA ANCHO=50CM. </v>
          </cell>
          <cell r="C724" t="str">
            <v>Actividad</v>
          </cell>
          <cell r="D724" t="str">
            <v>ML</v>
          </cell>
          <cell r="E724">
            <v>116770</v>
          </cell>
        </row>
        <row r="725">
          <cell r="A725" t="str">
            <v>08B.061</v>
          </cell>
          <cell r="B725" t="str">
            <v xml:space="preserve">SUMINISTRO E INSTALACION DE BANDEJA PORTACABLE ACERO GALVANIZADO EN CALIENTE SEMIPESADA ANCHO=60CM. </v>
          </cell>
          <cell r="C725" t="str">
            <v>Actividad</v>
          </cell>
          <cell r="D725" t="str">
            <v>ML</v>
          </cell>
          <cell r="E725">
            <v>123167</v>
          </cell>
        </row>
        <row r="726">
          <cell r="A726" t="str">
            <v>08B.062</v>
          </cell>
          <cell r="B726" t="str">
            <v xml:space="preserve">SUMINISTRO E INSTALACION DE SOPORTE TIPO MENSULA ACERO GALVANIZADO EN CALIENTE PARA BANDEJA PORTACABLE SEMIPESADA ANCHO=10CM. </v>
          </cell>
          <cell r="C726" t="str">
            <v>Actividad</v>
          </cell>
          <cell r="D726" t="str">
            <v>UND</v>
          </cell>
          <cell r="E726">
            <v>60630</v>
          </cell>
        </row>
        <row r="727">
          <cell r="A727" t="str">
            <v>08B.063</v>
          </cell>
          <cell r="B727" t="str">
            <v xml:space="preserve">SUMINISTRO E INSTALACION DE SOPORTE TIPO MENSULA ACERO GALVANIZADO EN CALIENTE PARA BANDEJA PORTACABLE SEMIPESADA ANCHO=20CM. </v>
          </cell>
          <cell r="C727" t="str">
            <v>Actividad</v>
          </cell>
          <cell r="D727" t="str">
            <v>UND</v>
          </cell>
          <cell r="E727">
            <v>65951</v>
          </cell>
        </row>
        <row r="728">
          <cell r="A728" t="str">
            <v>08B.064</v>
          </cell>
          <cell r="B728" t="str">
            <v xml:space="preserve">SUMINISTRO E INSTALACION DE SOPORTE TIPO MENSULA ACERO GALVANIZADO EN CALIENTE PARA BANDEJA PORTACABLE SEMIPESADA ANCHO=30CM. </v>
          </cell>
          <cell r="C728" t="str">
            <v>Actividad</v>
          </cell>
          <cell r="D728" t="str">
            <v>UND</v>
          </cell>
          <cell r="E728">
            <v>71167</v>
          </cell>
        </row>
        <row r="729">
          <cell r="A729" t="str">
            <v>08B.065</v>
          </cell>
          <cell r="B729" t="str">
            <v xml:space="preserve">SUMINISTRO E INSTALACION DE SOPORTE TIPO MENSULA ACERO GALVANIZADO EN CALIENTE PARA BANDEJA PORTACABLE SEMIPESADA ANCHO=40CM. </v>
          </cell>
          <cell r="C729" t="str">
            <v>Actividad</v>
          </cell>
          <cell r="D729" t="str">
            <v>UND</v>
          </cell>
          <cell r="E729">
            <v>76642</v>
          </cell>
        </row>
        <row r="730">
          <cell r="A730" t="str">
            <v>08B.066</v>
          </cell>
          <cell r="B730" t="str">
            <v xml:space="preserve">SUMINISTRO E INSTALACION DE SOPORTE TIPO MENSULA ACERO GALVANIZADO EN CALIENTE PARA BANDEJA PORTACABLE SEMIPESADA ANCHO=50CM. </v>
          </cell>
          <cell r="C730" t="str">
            <v>Actividad</v>
          </cell>
          <cell r="D730" t="str">
            <v>UND</v>
          </cell>
          <cell r="E730">
            <v>82159</v>
          </cell>
        </row>
        <row r="731">
          <cell r="A731" t="str">
            <v>08B.067</v>
          </cell>
          <cell r="B731" t="str">
            <v xml:space="preserve">SUMINISTRO E INSTALACION DE SOPORTE TIPO MENSULA ACERO GALVANIZADO EN CALIENTE PARA BANDEJA PORTACABLE SEMIPESADA ANCHO=60CM. </v>
          </cell>
          <cell r="C731" t="str">
            <v>Actividad</v>
          </cell>
          <cell r="D731" t="str">
            <v>UND</v>
          </cell>
          <cell r="E731">
            <v>86663</v>
          </cell>
        </row>
        <row r="732">
          <cell r="A732" t="str">
            <v>08B.068</v>
          </cell>
          <cell r="B732" t="str">
            <v xml:space="preserve">SUMINISTRO E INSTALACION DE SOPORTE TIPO PELDAÑO EN SUSPENSION ACERO GALVANIZADO EN CALIENTE PARA BANDEJA PORTACABLE SEMIPESADA ANCHO=10CM. </v>
          </cell>
          <cell r="C732" t="str">
            <v>Actividad</v>
          </cell>
          <cell r="D732" t="str">
            <v>UND</v>
          </cell>
          <cell r="E732">
            <v>77796</v>
          </cell>
        </row>
        <row r="733">
          <cell r="A733" t="str">
            <v>08B.069</v>
          </cell>
          <cell r="B733" t="str">
            <v xml:space="preserve">SUMINISTRO E INSTALACION DE SOPORTE TIPO PELDAÑO EN SUSPENSION ACERO GALVANIZADO EN CALIENTE PARA BANDEJA PORTACABLE SEMIPESADA ANCHO=20CM. </v>
          </cell>
          <cell r="C733" t="str">
            <v>Actividad</v>
          </cell>
          <cell r="D733" t="str">
            <v>UND</v>
          </cell>
          <cell r="E733">
            <v>83289</v>
          </cell>
        </row>
        <row r="734">
          <cell r="A734" t="str">
            <v>08B.070</v>
          </cell>
          <cell r="B734" t="str">
            <v xml:space="preserve">SUMINISTRO E INSTALACION DE SOPORTE TIPO PELDAÑO EN SUSPENSION ACERO GALVANIZADO EN CALIENTE PARA BANDEJA PORTACABLE SEMIPESADA ANCHO=30CM. </v>
          </cell>
          <cell r="C734" t="str">
            <v>Actividad</v>
          </cell>
          <cell r="D734" t="str">
            <v>UND</v>
          </cell>
          <cell r="E734">
            <v>88781</v>
          </cell>
        </row>
        <row r="735">
          <cell r="A735" t="str">
            <v>08B.071</v>
          </cell>
          <cell r="B735" t="str">
            <v xml:space="preserve">SUMINISTRO E INSTALACION DE SOPORTE TIPO PELDAÑO EN SUSPENSION ACERO GALVANIZADO EN CALIENTE PARA BANDEJA PORTACABLE SEMIPESADA ANCHO=40CM. </v>
          </cell>
          <cell r="C735" t="str">
            <v>Actividad</v>
          </cell>
          <cell r="D735" t="str">
            <v>UND</v>
          </cell>
          <cell r="E735">
            <v>94256</v>
          </cell>
        </row>
        <row r="736">
          <cell r="A736" t="str">
            <v>08B.072</v>
          </cell>
          <cell r="B736" t="str">
            <v xml:space="preserve">SUMINISTRO E INSTALACION DE SOPORTE TIPO PELDAÑO EN SUSPENSION ACERO GALVANIZADO EN CALIENTE PARA BANDEJA PORTACABLE SEMIPESADA ANCHO=50CM. </v>
          </cell>
          <cell r="C736" t="str">
            <v>Actividad</v>
          </cell>
          <cell r="D736" t="str">
            <v>UND</v>
          </cell>
          <cell r="E736">
            <v>99749</v>
          </cell>
        </row>
        <row r="737">
          <cell r="A737" t="str">
            <v>08B.073</v>
          </cell>
          <cell r="B737" t="str">
            <v xml:space="preserve">SUMINISTRO E INSTALACION DE SOPORTE TIPO PELDAÑO EN SUSPENSION ACERO GALVANIZADO EN CALIENTE PARA BANDEJA PORTACABLE SEMIPESADA ANCHO=60CM. </v>
          </cell>
          <cell r="C737" t="str">
            <v>Actividad</v>
          </cell>
          <cell r="D737" t="str">
            <v>UND</v>
          </cell>
          <cell r="E737">
            <v>105242</v>
          </cell>
        </row>
        <row r="738">
          <cell r="A738" t="str">
            <v>08B.074</v>
          </cell>
          <cell r="B738" t="str">
            <v>SUMINISTRO E INSTALACION DE CURVA PORTACABLE ACERO GALVANIZADO EN CALIENTE SEMIPESADA ANCHO=10CM. (HORIZONTAL O VERTICAL)</v>
          </cell>
          <cell r="C738" t="str">
            <v>Actividad</v>
          </cell>
          <cell r="D738" t="str">
            <v>UND</v>
          </cell>
          <cell r="E738">
            <v>82867</v>
          </cell>
        </row>
        <row r="739">
          <cell r="A739" t="str">
            <v>08B.075</v>
          </cell>
          <cell r="B739" t="str">
            <v>SUMINISTRO E INSTALACION DE CURVA PORTACABLE ACERO GALVANIZADO EN CALIENTE SEMIPESADA ANCHO=20CM. (HORIZONTAL O VERTICAL)</v>
          </cell>
          <cell r="C739" t="str">
            <v>Actividad</v>
          </cell>
          <cell r="D739" t="str">
            <v>UND</v>
          </cell>
          <cell r="E739">
            <v>93087</v>
          </cell>
        </row>
        <row r="740">
          <cell r="A740" t="str">
            <v>08B.076</v>
          </cell>
          <cell r="B740" t="str">
            <v>SUMINISTRO E INSTALACION DE CURVA PORTACABLE ACERO GALVANIZADO EN CALIENTE SEMIPESADA ANCHO=30CM. (HORIZONTAL O VERTICAL)</v>
          </cell>
          <cell r="C740" t="str">
            <v>Actividad</v>
          </cell>
          <cell r="D740" t="str">
            <v>UND</v>
          </cell>
          <cell r="E740">
            <v>103702</v>
          </cell>
        </row>
        <row r="741">
          <cell r="A741" t="str">
            <v>08B.077</v>
          </cell>
          <cell r="B741" t="str">
            <v>SUMINISTRO E INSTALACION DE CURVA PORTACABLE ACERO GALVANIZADO EN CALIENTE SEMIPESADA ANCHO=40CM. (HORIZONTAL O VERTICAL)</v>
          </cell>
          <cell r="C741" t="str">
            <v>Actividad</v>
          </cell>
          <cell r="D741" t="str">
            <v>UND</v>
          </cell>
          <cell r="E741">
            <v>115845</v>
          </cell>
        </row>
        <row r="742">
          <cell r="A742" t="str">
            <v>08B.078</v>
          </cell>
          <cell r="B742" t="str">
            <v>SUMINISTRO E INSTALACION DE CURVA PORTACABLE ACERO GALVANIZADO EN CALIENTE SEMIPESADA ANCHO=50CM. (HORIZONTAL O VERTICAL)</v>
          </cell>
          <cell r="C742" t="str">
            <v>Actividad</v>
          </cell>
          <cell r="D742" t="str">
            <v>UND</v>
          </cell>
          <cell r="E742">
            <v>132426</v>
          </cell>
        </row>
        <row r="743">
          <cell r="A743" t="str">
            <v>08B.079</v>
          </cell>
          <cell r="B743" t="str">
            <v>SUMINISTRO E INSTALACION DE CURVA PORTACABLE ACERO GALVANIZADO EN CALIENTE SEMIPESADA ANCHO=60CM. (HORIZONTAL O VERTICAL)</v>
          </cell>
          <cell r="C743" t="str">
            <v>Actividad</v>
          </cell>
          <cell r="D743" t="str">
            <v>UND</v>
          </cell>
          <cell r="E743">
            <v>152305</v>
          </cell>
        </row>
        <row r="744">
          <cell r="A744" t="str">
            <v>08B.270</v>
          </cell>
          <cell r="B744" t="str">
            <v>ALIMENTADOR (3X2) AWG, THHN; TUBERIA PVC DE 1 1/2"</v>
          </cell>
          <cell r="C744" t="str">
            <v>Actividad</v>
          </cell>
          <cell r="D744" t="str">
            <v>UND</v>
          </cell>
          <cell r="E744">
            <v>734999</v>
          </cell>
        </row>
        <row r="745">
          <cell r="A745" t="str">
            <v>08B.080</v>
          </cell>
          <cell r="B745" t="str">
            <v xml:space="preserve">SUMINISTRO E INSTALACION DE CRUCE PORTACABLE ACERO GALVANIZADO EN CALIENTE SEMIPESADA ANCHO=10CM. </v>
          </cell>
          <cell r="C745" t="str">
            <v>Actividad</v>
          </cell>
          <cell r="D745" t="str">
            <v>UND</v>
          </cell>
          <cell r="E745">
            <v>152207</v>
          </cell>
        </row>
        <row r="746">
          <cell r="A746" t="str">
            <v>08B.081</v>
          </cell>
          <cell r="B746" t="str">
            <v xml:space="preserve">SUMINISTRO E INSTALACION DE CRUCE PORTACABLE ACERO GALVANIZADO EN CALIENTE SEMIPESADA ANCHO=20CM. </v>
          </cell>
          <cell r="C746" t="str">
            <v>Actividad</v>
          </cell>
          <cell r="D746" t="str">
            <v>UND</v>
          </cell>
          <cell r="E746">
            <v>161045</v>
          </cell>
        </row>
        <row r="747">
          <cell r="A747" t="str">
            <v>08B.082</v>
          </cell>
          <cell r="B747" t="str">
            <v xml:space="preserve">SUMINISTRO E INSTALACION DE CRUCE PORTACABLE ACERO GALVANIZADO EN CALIENTE SEMIPESADA ANCHO=30CM. </v>
          </cell>
          <cell r="C747" t="str">
            <v>Actividad</v>
          </cell>
          <cell r="D747" t="str">
            <v>UND</v>
          </cell>
          <cell r="E747">
            <v>174379</v>
          </cell>
        </row>
        <row r="748">
          <cell r="A748" t="str">
            <v>08B.083</v>
          </cell>
          <cell r="B748" t="str">
            <v xml:space="preserve">SUMINISTRO E INSTALACION DE CRUCE PORTACABLE ACERO GALVANIZADO EN CALIENTE SEMIPESADA ANCHO=40CM. </v>
          </cell>
          <cell r="C748" t="str">
            <v>Actividad</v>
          </cell>
          <cell r="D748" t="str">
            <v>UND</v>
          </cell>
          <cell r="E748">
            <v>191127</v>
          </cell>
        </row>
        <row r="749">
          <cell r="A749" t="str">
            <v>08B.084</v>
          </cell>
          <cell r="B749" t="str">
            <v xml:space="preserve">SUMINISTRO E INSTALACION DE CRUCE PORTACABLE ACERO GALVANIZADO EN CALIENTE SEMIPESADA ANCHO=50CM. </v>
          </cell>
          <cell r="C749" t="str">
            <v>Actividad</v>
          </cell>
          <cell r="D749" t="str">
            <v>UND</v>
          </cell>
          <cell r="E749">
            <v>205445</v>
          </cell>
        </row>
        <row r="750">
          <cell r="A750" t="str">
            <v>08B.085</v>
          </cell>
          <cell r="B750" t="str">
            <v xml:space="preserve">SUMINISTRO E INSTALACION DE CRUCE PORTACABLE ACERO GALVANIZADO EN CALIENTE SEMIPESADA ANCHO=60CM. </v>
          </cell>
          <cell r="C750" t="str">
            <v>Actividad</v>
          </cell>
          <cell r="D750" t="str">
            <v>UND</v>
          </cell>
          <cell r="E750">
            <v>223263</v>
          </cell>
        </row>
        <row r="751">
          <cell r="A751" t="str">
            <v>08B.086</v>
          </cell>
          <cell r="B751" t="str">
            <v xml:space="preserve">SUMINISTRO E INSTALACION DE TE PORTACABLE ACERO GALVANIZADO EN CALIENTE SEMIPESADA ANCHO=10CM. </v>
          </cell>
          <cell r="C751" t="str">
            <v>Actividad</v>
          </cell>
          <cell r="D751" t="str">
            <v>UND</v>
          </cell>
          <cell r="E751">
            <v>109488</v>
          </cell>
        </row>
        <row r="752">
          <cell r="A752" t="str">
            <v>08B.087</v>
          </cell>
          <cell r="B752" t="str">
            <v xml:space="preserve">SUMINISTRO E INSTALACION DE TE PORTACABLE ACERO GALVANIZADO EN CALIENTE SEMIPESADA ANCHO=20CM. </v>
          </cell>
          <cell r="C752" t="str">
            <v>Actividad</v>
          </cell>
          <cell r="D752" t="str">
            <v>UND</v>
          </cell>
          <cell r="E752">
            <v>119813</v>
          </cell>
        </row>
        <row r="753">
          <cell r="A753" t="str">
            <v>08B.088</v>
          </cell>
          <cell r="B753" t="str">
            <v xml:space="preserve">SUMINISTRO E INSTALACION DE TE PORTACABLE ACERO GALVANIZADO EN CALIENTE SEMIPESADA ANCHO=30CM. </v>
          </cell>
          <cell r="C753" t="str">
            <v>Actividad</v>
          </cell>
          <cell r="D753" t="str">
            <v>UND</v>
          </cell>
          <cell r="E753">
            <v>129548</v>
          </cell>
        </row>
        <row r="754">
          <cell r="A754" t="str">
            <v>08B.089</v>
          </cell>
          <cell r="B754" t="str">
            <v xml:space="preserve">SUMINISTRO E INSTALACION DE TE PORTACABLE ACERO GALVANIZADO EN CALIENTE SEMIPESADA ANCHO=40CM. </v>
          </cell>
          <cell r="C754" t="str">
            <v>Actividad</v>
          </cell>
          <cell r="D754" t="str">
            <v>UND</v>
          </cell>
          <cell r="E754">
            <v>144703</v>
          </cell>
        </row>
        <row r="755">
          <cell r="A755" t="str">
            <v>08B.090</v>
          </cell>
          <cell r="B755" t="str">
            <v xml:space="preserve">SUMINISTRO E INSTALACION DE TE PORTACABLE ACERO GALVANIZADO EN CALIENTE SEMIPESADA ANCHO=50CM. </v>
          </cell>
          <cell r="C755" t="str">
            <v>Actividad</v>
          </cell>
          <cell r="D755" t="str">
            <v>UND</v>
          </cell>
          <cell r="E755">
            <v>157911</v>
          </cell>
        </row>
        <row r="756">
          <cell r="A756" t="str">
            <v>08B.091</v>
          </cell>
          <cell r="B756" t="str">
            <v xml:space="preserve">SUMINISTRO E INSTALACION DE TE PORTACABLE ACERO GALVANIZADO EN CALIENTE SEMIPESADA ANCHO=60CM. </v>
          </cell>
          <cell r="C756" t="str">
            <v>Actividad</v>
          </cell>
          <cell r="D756" t="str">
            <v>UND</v>
          </cell>
          <cell r="E756">
            <v>177659</v>
          </cell>
        </row>
        <row r="757">
          <cell r="A757" t="str">
            <v>08B.092</v>
          </cell>
          <cell r="B757" t="str">
            <v xml:space="preserve">SUMINISTRO E INSTALACION DE TAPA PARA BANDEJA PORTACABLE ACERO GALVANIZADO EN CALIENTE SEMIPESADA DE ANCHO=10CM. </v>
          </cell>
          <cell r="C757" t="str">
            <v>Actividad</v>
          </cell>
          <cell r="D757" t="str">
            <v>UND</v>
          </cell>
          <cell r="E757">
            <v>40604</v>
          </cell>
        </row>
        <row r="758">
          <cell r="A758" t="str">
            <v>08B.093</v>
          </cell>
          <cell r="B758" t="str">
            <v xml:space="preserve">SUMINISTRO E INSTALACION DE TAPA PARA BANDEJA PORTACABLE ACERO GALVANIZADO EN CALIENTE SEMIPESADA DE ANCHO=20CM. </v>
          </cell>
          <cell r="C758" t="str">
            <v>Actividad</v>
          </cell>
          <cell r="D758" t="str">
            <v>ML</v>
          </cell>
          <cell r="E758">
            <v>51432</v>
          </cell>
        </row>
        <row r="759">
          <cell r="A759" t="str">
            <v>08B.094</v>
          </cell>
          <cell r="B759" t="str">
            <v xml:space="preserve">SUMINISTRO E INSTALACION DE TAPA PARA BANDEJA PORTACABLE ACERO GALVANIZADO EN CALIENTE SEMIPESADA DE ANCHO=30CM. </v>
          </cell>
          <cell r="C759" t="str">
            <v>Actividad</v>
          </cell>
          <cell r="D759" t="str">
            <v>ML</v>
          </cell>
          <cell r="E759">
            <v>65448</v>
          </cell>
        </row>
        <row r="760">
          <cell r="A760" t="str">
            <v>08B.095</v>
          </cell>
          <cell r="B760" t="str">
            <v xml:space="preserve">SUMINISTRO E INSTALACION DE TAPA PARA BANDEJA PORTACABLE ACERO GALVANIZADO EN CALIENTE SEMIPESADA DE ANCHO=40CM. </v>
          </cell>
          <cell r="C760" t="str">
            <v>Actividad</v>
          </cell>
          <cell r="D760" t="str">
            <v>ML</v>
          </cell>
          <cell r="E760">
            <v>79245</v>
          </cell>
        </row>
        <row r="761">
          <cell r="A761" t="str">
            <v>08B.096</v>
          </cell>
          <cell r="B761" t="str">
            <v xml:space="preserve">SUMINISTRO E INSTALACION DE TAPA PARA BANDEJA PORTACABLE ACERO GALVANIZADO EN CALIENTE SEMIPESADA DE ANCHO=50CM. </v>
          </cell>
          <cell r="C761" t="str">
            <v>Actividad</v>
          </cell>
          <cell r="D761" t="str">
            <v>ML</v>
          </cell>
          <cell r="E761">
            <v>93031</v>
          </cell>
        </row>
        <row r="762">
          <cell r="A762" t="str">
            <v>08B.097</v>
          </cell>
          <cell r="B762" t="str">
            <v xml:space="preserve">SUMINISTRO E INSTALACION DE TAPA PARA BANDEJA PORTACABLE ACERO GALVANIZADO EN CALIENTE SEMIPESADA DE ANCHO=60CM. </v>
          </cell>
          <cell r="C762" t="str">
            <v>Actividad</v>
          </cell>
          <cell r="D762" t="str">
            <v>ML</v>
          </cell>
          <cell r="E762">
            <v>106790</v>
          </cell>
        </row>
        <row r="763">
          <cell r="A763" t="str">
            <v>08B.098</v>
          </cell>
          <cell r="B763" t="str">
            <v>SUMINISTRO E INSTALACION DE TABLERO DE 42 CIRCUITOS 3F5H, CON PUERTA Y ESPACIO PARA TOTALIZADOR, BARRAJE PARA 200A BARRA NEUTRO Y BARRA TIERRA  CALIDAD LEGRAND, SIEMENS, SQARED O SUPERIOR DE MARCA RECONOCIDA Y HOMOLOGADA POR EL CIDET</v>
          </cell>
          <cell r="C763" t="str">
            <v>Actividad</v>
          </cell>
          <cell r="D763" t="str">
            <v>UND</v>
          </cell>
          <cell r="E763">
            <v>1412230</v>
          </cell>
        </row>
        <row r="764">
          <cell r="A764" t="str">
            <v>08B.099</v>
          </cell>
          <cell r="B764" t="str">
            <v>SUMINISTRO E INSTALACION DE TABLERO DE 36 CIRCUITOS 3F5H, CON PUERTA Y ESPACIO PARA TOTALIZADOR, BARRAJE PARA 200A BARRA NEUTRO Y BARRA TIERRA  CALIDAD LEGRAND, SIEMENS, SQARED O SUPERIOR DE MARCA RECONOCIDA Y HOMOLOGADA POR EL CIDET</v>
          </cell>
          <cell r="C764" t="str">
            <v>Actividad</v>
          </cell>
          <cell r="D764" t="str">
            <v>UND</v>
          </cell>
          <cell r="E764">
            <v>1339106</v>
          </cell>
        </row>
        <row r="765">
          <cell r="A765" t="str">
            <v>08B.100</v>
          </cell>
          <cell r="B765" t="str">
            <v>SUMINISTRO E INSTALACION DE TABLERO DE 30 CIRCUITOS 3F5H, CON PUERTA Y ESPACIO PARA TOTALIZADOR, BARRAJE PARA 200A BARRA NEUTRO Y BARRA TIERRA  CALIDAD LEGRAND, SIEMENS, SQARED O SUPERIOR DE MARCA RECONOCIDA Y HOMOLOGADA POR EL CIDET</v>
          </cell>
          <cell r="C765" t="str">
            <v>Actividad</v>
          </cell>
          <cell r="D765" t="str">
            <v>UND</v>
          </cell>
          <cell r="E765">
            <v>1310786</v>
          </cell>
        </row>
        <row r="766">
          <cell r="A766" t="str">
            <v>08B.101</v>
          </cell>
          <cell r="B766" t="str">
            <v>SUMINISTRO E INSTALACION DE TABLERO DE 24 CIRCUITOS 3F5H, CON PUERTA Y ESPACIO PARA TOTALIZADOR, BARRAJE PARA 200A BARRA NEUTRO Y BARRA TIERRA  CALIDAD LEGRAND, SIEMENS, SQARED O SUPERIOR DE MARCA RECONOCIDA Y HOMOLOGADA POR EL CIDET</v>
          </cell>
          <cell r="C766" t="str">
            <v>Actividad</v>
          </cell>
          <cell r="D766" t="str">
            <v>UND</v>
          </cell>
          <cell r="E766">
            <v>1050802</v>
          </cell>
        </row>
        <row r="767">
          <cell r="A767" t="str">
            <v>08B.102</v>
          </cell>
          <cell r="B767" t="str">
            <v>SUMINISTRO E INSTALACION DE TABLERO DE 18 CIRCUITOS 3F5H, CON PUERTA Y ESPACIO PARA TOTALIZADOR, BARRAJE PARA 200A BARRA NEUTRO Y BARRA TIERRA  CALIDAD LEGRAND, SIEMENS, SQARED O SUPERIOR DE MARCA RECONOCIDA Y HOMOLOGADA POR EL CIDET</v>
          </cell>
          <cell r="C767" t="str">
            <v>Actividad</v>
          </cell>
          <cell r="D767" t="str">
            <v>UND</v>
          </cell>
          <cell r="E767">
            <v>868057</v>
          </cell>
        </row>
        <row r="768">
          <cell r="A768" t="str">
            <v>08B.103</v>
          </cell>
          <cell r="B768" t="str">
            <v>SUMINISTRO E INSTALACION DE TABLERO DE 12 CIRCUITOS 3F5H, CON PUERTA Y ESPACIO PARA TOTALIZADOR, BARRAJE PARA 200A BARRA NEUTRO Y BARRA TIERRA  CALIDAD LEGRAND, SIEMENS, SQARED O SUPERIOR DE MARCA RECONOCIDA Y HOMOLOGADA POR EL CIDET</v>
          </cell>
          <cell r="C768" t="str">
            <v>Actividad</v>
          </cell>
          <cell r="D768" t="str">
            <v>UND</v>
          </cell>
          <cell r="E768">
            <v>739811</v>
          </cell>
        </row>
        <row r="769">
          <cell r="A769" t="str">
            <v>08B.104</v>
          </cell>
          <cell r="B769" t="str">
            <v>SUMINISTRO E INSTALACION DE TABLERO DE 42 CIRCUITOS 3F5H, CON PUERTA. BARRAJE PARA 200A BARRA NEUTRO Y BARRA TIERRA  CALIDAD LEGRAND, SIEMENS, SQARED O SUPERIOR DE MARCA RECONOCIDA Y HOMOLOGADA POR EL CIDET</v>
          </cell>
          <cell r="C769" t="str">
            <v>Actividad</v>
          </cell>
          <cell r="D769" t="str">
            <v>UND</v>
          </cell>
          <cell r="E769">
            <v>1055048</v>
          </cell>
        </row>
        <row r="770">
          <cell r="A770" t="str">
            <v>08B.105</v>
          </cell>
          <cell r="B770" t="str">
            <v>SUMINISTRO E INSTALACION DE TABLERO DE 36 CIRCUITOS 3F5H, CON PUERTA. BARRAJE PARA 200A BARRA NEUTRO Y BARRA TIERRA  CALIDAD LEGRAND, SIEMENS, SQARED O SUPERIOR DE MARCA RECONOCIDA Y HOMOLOGADA POR EL CIDET</v>
          </cell>
          <cell r="C770" t="str">
            <v>Actividad</v>
          </cell>
          <cell r="D770" t="str">
            <v>UND</v>
          </cell>
          <cell r="E770">
            <v>965571</v>
          </cell>
        </row>
        <row r="771">
          <cell r="A771" t="str">
            <v>08B.106</v>
          </cell>
          <cell r="B771" t="str">
            <v>SUMINISTRO E INSTALACION DE TABLERO DE 30 CIRCUITOS 3F5H, CON PUERTA. BARRAJE PARA 200A BARRA NEUTRO Y BARRA TIERRA  CALIDAD LEGRAND, SIEMENS, SQARED O SUPERIOR DE MARCA RECONOCIDA Y HOMOLOGADA POR EL CIDET</v>
          </cell>
          <cell r="C771" t="str">
            <v>Actividad</v>
          </cell>
          <cell r="D771" t="str">
            <v>UND</v>
          </cell>
          <cell r="E771">
            <v>935485</v>
          </cell>
        </row>
        <row r="772">
          <cell r="A772" t="str">
            <v>08B.107</v>
          </cell>
          <cell r="B772" t="str">
            <v>SUMINISTRO E INSTALACION DE TABLERO DE 24 CIRCUITOS 3F5H, CON PUERTA. BARRAJE PARA 200A BARRA NEUTRO Y BARRA TIERRA  CALIDAD LEGRAND, SIEMENS, SQARED O SUPERIOR DE MARCA RECONOCIDA Y HOMOLOGADA POR EL CIDET</v>
          </cell>
          <cell r="C772" t="str">
            <v>Actividad</v>
          </cell>
          <cell r="D772" t="str">
            <v>UND</v>
          </cell>
          <cell r="E772">
            <v>733730</v>
          </cell>
        </row>
        <row r="773">
          <cell r="A773" t="str">
            <v>08B.108</v>
          </cell>
          <cell r="B773" t="str">
            <v>SUMINISTRO E INSTALACION DE TABLERO DE 18 CIRCUITOS 3F5H, CON PUERTA. BARRAJE PARA 200A BARRA NEUTRO Y BARRA TIERRA  CALIDAD LEGRAND, SIEMENS, SQARED O SUPERIOR DE MARCA RECONOCIDA Y HOMOLOGADA POR EL CIDET</v>
          </cell>
          <cell r="C773" t="str">
            <v>Actividad</v>
          </cell>
          <cell r="D773" t="str">
            <v>UND</v>
          </cell>
          <cell r="E773">
            <v>573721</v>
          </cell>
        </row>
        <row r="774">
          <cell r="A774" t="str">
            <v>08B.109</v>
          </cell>
          <cell r="B774" t="str">
            <v>SUMINISTRO E INSTALACION DE TABLERO DE 12 CIRCUITOS 3F5H, CON PUERTA. BARRAJE PARA 200A BARRA NEUTRO Y BARRA TIERRA  CALIDAD LEGRAND, SIEMENS, SQARED O SUPERIOR DE MARCA RECONOCIDA Y HOMOLOGADA POR EL CIDET</v>
          </cell>
          <cell r="C774" t="str">
            <v>Actividad</v>
          </cell>
          <cell r="D774" t="str">
            <v>UND</v>
          </cell>
          <cell r="E774">
            <v>483593</v>
          </cell>
        </row>
        <row r="775">
          <cell r="A775" t="str">
            <v>08B.110</v>
          </cell>
          <cell r="B775" t="str">
            <v>SUMINISTRO E INSTALACION DE TABLERO DE 18 CIRCUITOS 2F4H, CON PUERTA. BARRAJE PARA 200A BARRA NEUTRO Y BARRA TIERRA  CALIDAD LEGRAND, SIEMENS, SQARED O SUPERIOR DE MARCA RECONOCIDA Y HOMOLOGADA POR EL CIDET</v>
          </cell>
          <cell r="C775" t="str">
            <v>Actividad</v>
          </cell>
          <cell r="D775" t="str">
            <v>UND</v>
          </cell>
          <cell r="E775">
            <v>503764</v>
          </cell>
        </row>
        <row r="776">
          <cell r="A776" t="str">
            <v>08B.111</v>
          </cell>
          <cell r="B776" t="str">
            <v>SUMINISTRO E INSTALACION DE TABLERO DE 12 CIRCUITOS 2F4H, CON PUERTA. BARRAJE PARA 200A BARRA NEUTRO Y BARRA TIERRA  CALIDAD LEGRAND, SIEMENS, SQARED O SUPERIOR DE MARCA RECONOCIDA Y HOMOLOGADA POR EL CIDET</v>
          </cell>
          <cell r="C776" t="str">
            <v>Actividad</v>
          </cell>
          <cell r="D776" t="str">
            <v>UND</v>
          </cell>
          <cell r="E776">
            <v>581212</v>
          </cell>
        </row>
        <row r="777">
          <cell r="A777" t="str">
            <v>08B.112</v>
          </cell>
          <cell r="B777" t="str">
            <v>SUMINISTRO E INSTALACION DE TABLERO DE 8 CIRCUITOS 2F4H, CON PUERTA. BARRAJE PARA 200A BARRA NEUTRO Y BARRA TIERRA  CALIDAD LEGRAND, SIEMENS, SQARED O SUPERIOR DE MARCA RECONOCIDA Y HOMOLOGADA POR EL CIDET</v>
          </cell>
          <cell r="C777" t="str">
            <v>Actividad</v>
          </cell>
          <cell r="D777" t="str">
            <v>UND</v>
          </cell>
          <cell r="E777">
            <v>299385</v>
          </cell>
        </row>
        <row r="778">
          <cell r="A778" t="str">
            <v>08B.113</v>
          </cell>
          <cell r="B778" t="str">
            <v>SUMINISTRO E INSTALACION DE TABLERO DE 12 CIRCUITOS 1F3H. BARRAJE PARA 75A BARRA NEUTRO Y BARRA TIERRA  CALIDAD LEGRAND, SIEMENS, SQARED O SUPERIOR DE MARCA RECONOCIDA Y HOMOLOGADA POR EL CIDET</v>
          </cell>
          <cell r="C778" t="str">
            <v>Actividad</v>
          </cell>
          <cell r="D778" t="str">
            <v>UND</v>
          </cell>
          <cell r="E778">
            <v>333742</v>
          </cell>
        </row>
        <row r="779">
          <cell r="A779" t="str">
            <v>08B.114</v>
          </cell>
          <cell r="B779" t="str">
            <v>SUMINISTRO E INSTALACION DE TABLERO DE 8 CIRCUITOS 1F3H. BARRAJE PARA 75A BARRA NEUTRO Y BARRA TIERRA  CALIDAD LEGRAND, SIEMENS, SQARED O SUPERIOR DE MARCA RECONOCIDA Y HOMOLOGADA POR EL CIDET</v>
          </cell>
          <cell r="C779" t="str">
            <v>Actividad</v>
          </cell>
          <cell r="D779" t="str">
            <v>UND</v>
          </cell>
          <cell r="E779">
            <v>246754</v>
          </cell>
        </row>
        <row r="780">
          <cell r="A780" t="str">
            <v>08B.115</v>
          </cell>
          <cell r="B780" t="str">
            <v>SUMINISTRO E INSTALACION DE TABLERO DE 6 CIRCUITOS 1F3H. BARRAJE PARA 75A BARRA NEUTRO Y BARRA TIERRA  CALIDAD LEGRAND, SIEMENS, SQARED O SUPERIOR DE MARCA RECONOCIDA Y HOMOLOGADA POR EL CIDET</v>
          </cell>
          <cell r="C780" t="str">
            <v>Actividad</v>
          </cell>
          <cell r="D780" t="str">
            <v>UND</v>
          </cell>
          <cell r="E780">
            <v>227195</v>
          </cell>
        </row>
        <row r="781">
          <cell r="A781" t="str">
            <v>08B.116</v>
          </cell>
          <cell r="B781" t="str">
            <v>SUMINISTRO E INSTALACION DE INTERRUPTOR ENCHUFABLE 1X20A. CALIDAD LEGRAND, SIEMENS, SQARED O SUPERIOR DE MARCA RECONOCIDA Y HOMOLOGADA POR EL CIDET</v>
          </cell>
          <cell r="C781" t="str">
            <v>Actividad</v>
          </cell>
          <cell r="D781" t="str">
            <v>UND</v>
          </cell>
          <cell r="E781">
            <v>20359</v>
          </cell>
        </row>
        <row r="782">
          <cell r="A782" t="str">
            <v>08B.117</v>
          </cell>
          <cell r="B782" t="str">
            <v>SUMINISTRO E INSTALACION DE INTERRUPTOR ATORNILLABLE 1X20A. CALIDAD LEGRAND, SIEMENS, SQARED O SUPERIOR DE MARCA RECONOCIDA Y HOMOLOGADA POR EL CIDET</v>
          </cell>
          <cell r="C782" t="str">
            <v>Actividad</v>
          </cell>
          <cell r="D782" t="str">
            <v>UND</v>
          </cell>
          <cell r="E782">
            <v>31865</v>
          </cell>
        </row>
        <row r="783">
          <cell r="A783" t="str">
            <v>08B.118</v>
          </cell>
          <cell r="B783" t="str">
            <v>SUMINISTRO E INSTALACION DE INTERRUPTOR ENCHUFABLE 1X30A. CALIDAD LEGRAND, SIEMENS, SQARED O SUPERIOR DE MARCA RECONOCIDA Y HOMOLOGADA POR EL CIDET</v>
          </cell>
          <cell r="C783" t="str">
            <v>Actividad</v>
          </cell>
          <cell r="D783" t="str">
            <v>UND</v>
          </cell>
          <cell r="E783">
            <v>17724</v>
          </cell>
        </row>
        <row r="784">
          <cell r="A784" t="str">
            <v>08B.119</v>
          </cell>
          <cell r="B784" t="str">
            <v>SUMINISTRO E INSTALACION DE INTERRUPTOR ATORNILLABLE 1X30A. CALIDAD LEGRAND, SIEMENS, SQARED O SUPERIOR DE MARCA RECONOCIDA Y HOMOLOGADA POR EL CIDET</v>
          </cell>
          <cell r="C784" t="str">
            <v>Actividad</v>
          </cell>
          <cell r="D784" t="str">
            <v>UND</v>
          </cell>
          <cell r="E784">
            <v>31865</v>
          </cell>
        </row>
        <row r="785">
          <cell r="A785" t="str">
            <v>08B.120</v>
          </cell>
          <cell r="B785" t="str">
            <v>SUMINISTRO E INSTALACION DE INTERRUPTOR ENCHUFABLE 1X40A. CALIDAD LEGRAND, SIEMENS, SQARED O SUPERIOR DE MARCA RECONOCIDA Y HOMOLOGADA POR EL CIDET</v>
          </cell>
          <cell r="C785" t="str">
            <v>Actividad</v>
          </cell>
          <cell r="D785" t="str">
            <v>UND</v>
          </cell>
          <cell r="E785">
            <v>17724</v>
          </cell>
        </row>
        <row r="786">
          <cell r="A786" t="str">
            <v>08B.121</v>
          </cell>
          <cell r="B786" t="str">
            <v>SUMINISTRO E INSTALACION DE INTERRUPTOR ATORNILLABLE 1X40A. CALIDAD LEGRAND, SIEMENS, SQARED O SUPERIOR DE MARCA RECONOCIDA Y HOMOLOGADA POR EL CIDET</v>
          </cell>
          <cell r="C786" t="str">
            <v>Actividad</v>
          </cell>
          <cell r="D786" t="str">
            <v>UND</v>
          </cell>
          <cell r="E786">
            <v>39393</v>
          </cell>
        </row>
        <row r="787">
          <cell r="A787" t="str">
            <v>08B.122</v>
          </cell>
          <cell r="B787" t="str">
            <v>SUMINISTRO E INSTALACION DE INTERRUPTOR ENCHUFABLE 1X50A. CALIDAD LEGRAND, SIEMENS, SQARED O SUPERIOR DE MARCA RECONOCIDA Y HOMOLOGADA POR EL CIDET</v>
          </cell>
          <cell r="C787" t="str">
            <v>Actividad</v>
          </cell>
          <cell r="D787" t="str">
            <v>UND</v>
          </cell>
          <cell r="E787">
            <v>24381</v>
          </cell>
        </row>
        <row r="788">
          <cell r="A788" t="str">
            <v>08B.123</v>
          </cell>
          <cell r="B788" t="str">
            <v>SUMINISTRO E INSTALACION DE INTERRUPTOR ATORNILLABLE 1X50A. CALIDAD LEGRAND, SIEMENS, SQARED O SUPERIOR DE MARCA RECONOCIDA Y HOMOLOGADA POR EL CIDET</v>
          </cell>
          <cell r="C788" t="str">
            <v>Actividad</v>
          </cell>
          <cell r="D788" t="str">
            <v>UND</v>
          </cell>
          <cell r="E788">
            <v>39393</v>
          </cell>
        </row>
        <row r="789">
          <cell r="A789" t="str">
            <v>08B.124</v>
          </cell>
          <cell r="B789" t="str">
            <v>SUMINISTRO E INSTALACION DE INTERRUPTOR ENCHUFABLE 1X60A. CALIDAD LEGRAND, SIEMENS, SQARED O SUPERIOR DE MARCA RECONOCIDA Y HOMOLOGADA POR EL CIDET</v>
          </cell>
          <cell r="C789" t="str">
            <v>Actividad</v>
          </cell>
          <cell r="D789" t="str">
            <v>ML</v>
          </cell>
          <cell r="E789">
            <v>21545</v>
          </cell>
        </row>
        <row r="790">
          <cell r="A790" t="str">
            <v>08B.125</v>
          </cell>
          <cell r="B790" t="str">
            <v>SUMINISTRO E INSTALACION DE INTERRUPTOR ATORNILLABLE 1X60A. CALIDAD LEGRAND, SIEMENS, SQARED O SUPERIOR DE MARCA RECONOCIDA Y HOMOLOGADA POR EL CIDET</v>
          </cell>
          <cell r="C790" t="str">
            <v>Actividad</v>
          </cell>
          <cell r="D790" t="str">
            <v>UND</v>
          </cell>
          <cell r="E790">
            <v>42548</v>
          </cell>
        </row>
        <row r="791">
          <cell r="A791" t="str">
            <v>08B.126</v>
          </cell>
          <cell r="B791" t="str">
            <v>SUMINISTRO E INSTALACION DE INTERRUPTOR ENCHUFABLE 2X20A. CALIDAD LEGRAND, SIEMENS, SQARED O SUPERIOR DE MARCA RECONOCIDA Y HOMOLOGADA POR EL CIDET</v>
          </cell>
          <cell r="C791" t="str">
            <v>Actividad</v>
          </cell>
          <cell r="D791" t="str">
            <v>UND</v>
          </cell>
          <cell r="E791">
            <v>36219</v>
          </cell>
        </row>
        <row r="792">
          <cell r="A792" t="str">
            <v>08B.127</v>
          </cell>
          <cell r="B792" t="str">
            <v>SUMINISTRO E INSTALACION DE INTERRUPTOR ATORNILLABLE 2X20A. CALIDAD LEGRAND, SIEMENS, SQARED O SUPERIOR DE MARCA RECONOCIDA Y HOMOLOGADA POR EL CIDET</v>
          </cell>
          <cell r="C792" t="str">
            <v>Actividad</v>
          </cell>
          <cell r="D792" t="str">
            <v>UND</v>
          </cell>
          <cell r="E792">
            <v>65091</v>
          </cell>
        </row>
        <row r="793">
          <cell r="A793" t="str">
            <v>08B.128</v>
          </cell>
          <cell r="B793" t="str">
            <v>SUMINISTRO E INSTALACION DE INTERRUPTOR ENCHUFABLE 2X30A. CALIDAD LEGRAND, SIEMENS, SQARED O SUPERIOR DE MARCA RECONOCIDA Y HOMOLOGADA POR EL CIDET. INCLUYE FORMADO DE CABLE, PEINADA EN EL TABLERO Y MARCACIÓN DE CIRCUITOS</v>
          </cell>
          <cell r="C793" t="str">
            <v>Actividad</v>
          </cell>
          <cell r="D793" t="str">
            <v>UND</v>
          </cell>
          <cell r="E793">
            <v>54205</v>
          </cell>
        </row>
        <row r="794">
          <cell r="A794" t="str">
            <v>08B.129</v>
          </cell>
          <cell r="B794" t="str">
            <v>SUMINISTRO E INSTALACION DE INTERRUPTOR ATORNILLABLE 2X30A. CALIDAD LEGRAND, SIEMENS, SQARED O SUPERIOR DE MARCA RECONOCIDA Y HOMOLOGADA POR EL CIDET</v>
          </cell>
          <cell r="C794" t="str">
            <v>Actividad</v>
          </cell>
          <cell r="D794" t="str">
            <v>UND</v>
          </cell>
          <cell r="E794">
            <v>65091</v>
          </cell>
        </row>
        <row r="795">
          <cell r="A795" t="str">
            <v>08B.130</v>
          </cell>
          <cell r="B795" t="str">
            <v>SUMINISTRO E INSTALACION DE INTERRUPTOR ENCHUFABLE 2X40A. CALIDAD LEGRAND, SIEMENS, SQARED O SUPERIOR DE MARCA RECONOCIDA Y HOMOLOGADA POR EL CIDET</v>
          </cell>
          <cell r="C795" t="str">
            <v>Actividad</v>
          </cell>
          <cell r="D795" t="str">
            <v>UND</v>
          </cell>
          <cell r="E795">
            <v>41548</v>
          </cell>
        </row>
        <row r="796">
          <cell r="A796" t="str">
            <v>08B.131</v>
          </cell>
          <cell r="B796" t="str">
            <v>SUMINISTRO E INSTALACION DE INTERRUPTOR ATORNILLABLE 2X40A. CALIDAD LEGRAND, SIEMENS, SQARED O SUPERIOR DE MARCA RECONOCIDA Y HOMOLOGADA POR EL CIDET</v>
          </cell>
          <cell r="C796" t="str">
            <v>Actividad</v>
          </cell>
          <cell r="D796" t="str">
            <v>UND</v>
          </cell>
          <cell r="E796">
            <v>77904</v>
          </cell>
        </row>
        <row r="797">
          <cell r="A797" t="str">
            <v>08B.132</v>
          </cell>
          <cell r="B797" t="str">
            <v>SUMINISTRO E INSTALACION DE INTERRUPTOR ENCHUFABLE 2X50A. CALIDAD LEGRAND, SIEMENS, SQARED O SUPERIOR DE MARCA RECONOCIDA Y HOMOLOGADA POR EL CIDET</v>
          </cell>
          <cell r="C797" t="str">
            <v>Actividad</v>
          </cell>
          <cell r="D797" t="str">
            <v>UND</v>
          </cell>
          <cell r="E797">
            <v>41584</v>
          </cell>
        </row>
        <row r="798">
          <cell r="A798" t="str">
            <v>08B.133</v>
          </cell>
          <cell r="B798" t="str">
            <v>SUMINISTRO E INSTALACION DE INTERRUPTOR ATORNILLABLE 2X50A. CALIDAD LEGRAND, SIEMENS, SQARED O SUPERIOR DE MARCA RECONOCIDA Y HOMOLOGADA POR EL CIDET</v>
          </cell>
          <cell r="C798" t="str">
            <v>Actividad</v>
          </cell>
          <cell r="D798" t="str">
            <v>UND</v>
          </cell>
          <cell r="E798">
            <v>80385</v>
          </cell>
        </row>
        <row r="799">
          <cell r="A799" t="str">
            <v>08B.134</v>
          </cell>
          <cell r="B799" t="str">
            <v>SUMINISTRO E INSTALACION DE INTERRUPTOR ENCHUFABLE 2X60A. CALIDAD LEGRAND, SIEMENS, SQARED O SUPERIOR DE MARCA RECONOCIDA Y HOMOLOGADA POR EL CIDET</v>
          </cell>
          <cell r="C799" t="str">
            <v>Actividad</v>
          </cell>
          <cell r="D799" t="str">
            <v>UND</v>
          </cell>
          <cell r="E799">
            <v>41584</v>
          </cell>
        </row>
        <row r="800">
          <cell r="A800" t="str">
            <v>08B.135</v>
          </cell>
          <cell r="B800" t="str">
            <v>SUMINISTRO E INSTALACION DE INTERRUPTOR ATORNILLABLE 2X60A. CALIDAD LEGRAND, SIEMENS, SQARED O SUPERIOR DE MARCA RECONOCIDA Y HOMOLOGADA POR EL CIDET</v>
          </cell>
          <cell r="C800" t="str">
            <v>Actividad</v>
          </cell>
          <cell r="D800" t="str">
            <v>UND</v>
          </cell>
          <cell r="E800">
            <v>87387</v>
          </cell>
        </row>
        <row r="801">
          <cell r="A801" t="str">
            <v>08B.136</v>
          </cell>
          <cell r="B801" t="str">
            <v>SUMINISTRO E INSTALACION DE INTERRUPTOR ENCHUFABLE 3X20A. CALIDAD LEGRAND, SIEMENS, SQARED O SUPERIOR DE MARCA RECONOCIDA Y HOMOLOGADA POR EL CIDET</v>
          </cell>
          <cell r="C801" t="str">
            <v>Actividad</v>
          </cell>
          <cell r="D801" t="str">
            <v>UND</v>
          </cell>
          <cell r="E801">
            <v>82419</v>
          </cell>
        </row>
        <row r="802">
          <cell r="A802" t="str">
            <v>08B.137</v>
          </cell>
          <cell r="B802" t="str">
            <v>SUMINISTRO E INSTALACION DE INTERRUPTOR ATORNILLABLE 3X20A. CALIDAD LEGRAND, SIEMENS, SQARED O SUPERIOR DE MARCA RECONOCIDA Y HOMOLOGADA POR EL CIDET</v>
          </cell>
          <cell r="C802" t="str">
            <v>Actividad</v>
          </cell>
          <cell r="D802" t="str">
            <v>UND</v>
          </cell>
          <cell r="E802">
            <v>131501</v>
          </cell>
        </row>
        <row r="803">
          <cell r="A803" t="str">
            <v>08B.138</v>
          </cell>
          <cell r="B803" t="str">
            <v>SUMINISTRO E INSTALACION DE INTERRUPTOR ENCHUFABLE 3X30A. CALIDAD LEGRAND, SIEMENS, SQARED O SUPERIOR DE MARCA RECONOCIDA Y HOMOLOGADA POR EL CIDET</v>
          </cell>
          <cell r="C803" t="str">
            <v>Actividad</v>
          </cell>
          <cell r="D803" t="str">
            <v>UND</v>
          </cell>
          <cell r="E803">
            <v>82461</v>
          </cell>
        </row>
        <row r="804">
          <cell r="A804" t="str">
            <v>08B.139</v>
          </cell>
          <cell r="B804" t="str">
            <v>SUMINISTRO E INSTALACION DE INTERRUPTOR ATORNILLABLE 3X30A. CALIDAD LEGRAND, SIEMENS, SQARED O SUPERIOR DE MARCA RECONOCIDA Y HOMOLOGADA POR EL CIDET</v>
          </cell>
          <cell r="C804" t="str">
            <v>Actividad</v>
          </cell>
          <cell r="D804" t="str">
            <v>UND</v>
          </cell>
          <cell r="E804">
            <v>90176</v>
          </cell>
        </row>
        <row r="805">
          <cell r="A805" t="str">
            <v>08B.140</v>
          </cell>
          <cell r="B805" t="str">
            <v>SUMINISTRO E INSTALACION DE INTERRUPTOR ENCHUFABLE 3X40A. CALIDAD LEGRAND, SIEMENS, SQARED O SUPERIOR DE MARCA RECONOCIDA Y HOMOLOGADA POR EL CIDET</v>
          </cell>
          <cell r="C805" t="str">
            <v>Actividad</v>
          </cell>
          <cell r="D805" t="str">
            <v>UND</v>
          </cell>
          <cell r="E805">
            <v>85847</v>
          </cell>
        </row>
        <row r="806">
          <cell r="A806" t="str">
            <v>08B.141</v>
          </cell>
          <cell r="B806" t="str">
            <v>SUMINISTRO E INSTALACION DE INTERRUPTOR ATORNILLABLE 3X40A. CALIDAD LEGRAND, SIEMENS, SQARED O SUPERIOR DE MARCA RECONOCIDA Y HOMOLOGADA POR EL CIDET</v>
          </cell>
          <cell r="C806" t="str">
            <v>Actividad</v>
          </cell>
          <cell r="D806" t="str">
            <v>UND</v>
          </cell>
          <cell r="E806">
            <v>90176</v>
          </cell>
        </row>
        <row r="807">
          <cell r="A807" t="str">
            <v>08B.142</v>
          </cell>
          <cell r="B807" t="str">
            <v>SUMINISTRO E INSTALACION DE INTERRUPTOR ENCHUFABLE 3X50A. CALIDAD LEGRAND, SIEMENS, SQARED O SUPERIOR DE MARCA RECONOCIDA Y HOMOLOGADA POR EL CIDET</v>
          </cell>
          <cell r="C807" t="str">
            <v>Actividad</v>
          </cell>
          <cell r="D807" t="str">
            <v>UND</v>
          </cell>
          <cell r="E807">
            <v>85847</v>
          </cell>
        </row>
        <row r="808">
          <cell r="A808" t="str">
            <v>08B.143</v>
          </cell>
          <cell r="B808" t="str">
            <v>SUMINISTRO E INSTALACION DE INTERRUPTOR ATORNILLABLE 3X50A. CALIDAD LEGRAND, SIEMENS, SQARED O SUPERIOR DE MARCA RECONOCIDA Y HOMOLOGADA POR EL CIDET</v>
          </cell>
          <cell r="C808" t="str">
            <v>Actividad</v>
          </cell>
          <cell r="D808" t="str">
            <v>UND</v>
          </cell>
          <cell r="E808">
            <v>87355</v>
          </cell>
        </row>
        <row r="809">
          <cell r="A809" t="str">
            <v>08B.144</v>
          </cell>
          <cell r="B809" t="str">
            <v>SUMINISTRO E INSTALACION DE INTERRUPTOR ENCHUFABLE 3X60A. CALIDAD LEGRAND, SIEMENS, SQARED O SUPERIOR DE MARCA RECONOCIDA Y HOMOLOGADA POR EL CIDET</v>
          </cell>
          <cell r="C809" t="str">
            <v>Actividad</v>
          </cell>
          <cell r="D809" t="str">
            <v>UND</v>
          </cell>
          <cell r="E809">
            <v>97627</v>
          </cell>
        </row>
        <row r="810">
          <cell r="A810" t="str">
            <v>08B.145</v>
          </cell>
          <cell r="B810" t="str">
            <v>SUMINISTRO E INSTALACION DE INTERRUPTOR ATORNILLABLE 3X60A. CALIDAD LEGRAND, SIEMENS, SQARED O SUPERIOR DE MARCA RECONOCIDA Y HOMOLOGADA POR EL CIDET</v>
          </cell>
          <cell r="C810" t="str">
            <v>Actividad</v>
          </cell>
          <cell r="D810" t="str">
            <v>UND</v>
          </cell>
          <cell r="E810">
            <v>87355</v>
          </cell>
        </row>
        <row r="811">
          <cell r="A811" t="str">
            <v>08B.146</v>
          </cell>
          <cell r="B811" t="str">
            <v>SUMINISTRO E INSTALACION DE INTERRUPTOR TRIPOLAR TIPO INDUSTRIAL CAJA MOLDEADA 3X20A; 25KA/240V. CALIDAD LEGRAND, SIEMENS, MERLIN GERIN O SUPERIOR DE MARCA RECONOCIDA Y HOMOLOGADA POR EL CIDET</v>
          </cell>
          <cell r="C811" t="str">
            <v>Actividad</v>
          </cell>
          <cell r="D811" t="str">
            <v>UND</v>
          </cell>
          <cell r="E811">
            <v>211149</v>
          </cell>
        </row>
        <row r="812">
          <cell r="A812" t="str">
            <v>08B.147</v>
          </cell>
          <cell r="B812" t="str">
            <v>SUMINISTRO E INSTALACION DE INTERRUPTOR TRIPOLAR TIPO INDUSTRIAL CAJA MOLDEADA 3X30A; 25KA/240V. CALIDAD LEGRAND, SIEMENS, MERLIN GERIN O SUPERIOR DE MARCA RECONOCIDA Y HOMOLOGADA POR EL CIDET</v>
          </cell>
          <cell r="C812" t="str">
            <v>Actividad</v>
          </cell>
          <cell r="D812" t="str">
            <v>UND</v>
          </cell>
          <cell r="E812">
            <v>213705</v>
          </cell>
        </row>
        <row r="813">
          <cell r="A813" t="str">
            <v>08B.148</v>
          </cell>
          <cell r="B813" t="str">
            <v>SUMINISTRO E INSTALACION DE INTERRUPTOR TRIPOLAR TIPO INDUSTRIAL CAJA MOLDEADA 3X40A; 25KA/240V. CALIDAD LEGRAND, SIEMENS, MERLIN GERIN O SUPERIOR DE MARCA RECONOCIDA Y HOMOLOGADA POR EL CIDET</v>
          </cell>
          <cell r="C813" t="str">
            <v>Actividad</v>
          </cell>
          <cell r="D813" t="str">
            <v>UND</v>
          </cell>
          <cell r="E813">
            <v>211149</v>
          </cell>
        </row>
        <row r="814">
          <cell r="A814" t="str">
            <v>08B.149</v>
          </cell>
          <cell r="B814" t="str">
            <v>SUMINISTRO E INSTALACION DE INTERRUPTOR TRIPOLAR TIPO INDUSTRIAL CAJA MOLDEADA 3X50A; 25KA/240V. CALIDAD LEGRAND, SIEMENS, MERLIN GERIN O SUPERIOR DE MARCA RECONOCIDA Y HOMOLOGADA POR EL CIDET</v>
          </cell>
          <cell r="C814" t="str">
            <v>Actividad</v>
          </cell>
          <cell r="D814" t="str">
            <v>UND</v>
          </cell>
          <cell r="E814">
            <v>211149</v>
          </cell>
        </row>
        <row r="815">
          <cell r="A815" t="str">
            <v>08B.150</v>
          </cell>
          <cell r="B815" t="str">
            <v>SUMINISTRO E INSTALACION DE INTERRUPTOR TRIPOLAR TIPO INDUSTRIAL CAJA MOLDEADA 3X60A; 25KA/240V. CALIDAD LEGRAND, SIEMENS, MERLIN GERIN O SUPERIOR DE MARCA RECONOCIDA Y HOMOLOGADA POR EL CIDET</v>
          </cell>
          <cell r="C815" t="str">
            <v>Actividad</v>
          </cell>
          <cell r="D815" t="str">
            <v>UND</v>
          </cell>
          <cell r="E815">
            <v>211149</v>
          </cell>
        </row>
        <row r="816">
          <cell r="A816" t="str">
            <v>08B.151</v>
          </cell>
          <cell r="B816" t="str">
            <v>SUMINISTRO E INSTALACION DE INTERRUPTOR TRIPOLAR TIPO INDUSTRIAL CAJA MOLDEADA 3X80A; 25KA/240V. CALIDAD LEGRAND, SIEMENS, MERLIN GERIN O SUPERIOR DE MARCA RECONOCIDA Y HOMOLOGADA POR EL CIDET</v>
          </cell>
          <cell r="C816" t="str">
            <v>Actividad</v>
          </cell>
          <cell r="D816" t="str">
            <v>UND</v>
          </cell>
          <cell r="E816">
            <v>211149</v>
          </cell>
        </row>
        <row r="817">
          <cell r="A817" t="str">
            <v>08B.152</v>
          </cell>
          <cell r="B817" t="str">
            <v>SUMINISTRO E INSTALACION DE INTERRUPTOR TRIPOLAR TIPO INDUSTRIAL CAJA MOLDEADA 3X100A; 25KA/240V. CALIDAD LEGRAND, SIEMENS, MERLIN GERIN O SUPERIOR DE MARCA RECONOCIDA Y HOMOLOGADA POR EL CIDET</v>
          </cell>
          <cell r="C817" t="str">
            <v>Actividad</v>
          </cell>
          <cell r="D817" t="str">
            <v>UND</v>
          </cell>
          <cell r="E817">
            <v>410778</v>
          </cell>
        </row>
        <row r="818">
          <cell r="A818" t="str">
            <v>08B.153</v>
          </cell>
          <cell r="B818" t="str">
            <v>SUMINISTRO E INSTALACION DE INTERRUPTOR TRIPOLAR TIPO INDUSTRIAL CAJA MOLDEADA 3X125A; 50KA/240V. CALIDAD LEGRAND, SIEMENS, MERLIN GERIN O SUPERIOR DE MARCA RECONOCIDA Y HOMOLOGADA POR EL CIDET</v>
          </cell>
          <cell r="C818" t="str">
            <v>Actividad</v>
          </cell>
          <cell r="D818" t="str">
            <v>UND</v>
          </cell>
          <cell r="E818">
            <v>510487</v>
          </cell>
        </row>
        <row r="819">
          <cell r="A819" t="str">
            <v>08B.154</v>
          </cell>
          <cell r="B819" t="str">
            <v>SUMINISTRO E INSTALACION DE INTERRUPTOR TRIPOLAR TIPO INDUSTRIAL CAJA MOLDEADA 3X150A; 50KA/240V. CALIDAD LEGRAND, SIEMENS, MERLIN GERIN O SUPERIOR DE MARCA RECONOCIDA Y HOMOLOGADA POR EL CIDET</v>
          </cell>
          <cell r="C819" t="str">
            <v>Actividad</v>
          </cell>
          <cell r="D819" t="str">
            <v>UND</v>
          </cell>
          <cell r="E819">
            <v>612075</v>
          </cell>
        </row>
        <row r="820">
          <cell r="A820" t="str">
            <v>08B.155</v>
          </cell>
          <cell r="B820" t="str">
            <v>SUMINISTRO E INSTALACION DE INTERRUPTOR TRIPOLAR TIPO INDUSTRIAL CAJA MOLDEADA 3X175A; 50KA/240V. CALIDAD LEGRAND, SIEMENS, MERLIN GERIN O SUPERIOR DE MARCA RECONOCIDA Y HOMOLOGADA POR EL CIDET</v>
          </cell>
          <cell r="C820" t="str">
            <v>Actividad</v>
          </cell>
          <cell r="D820" t="str">
            <v>UND</v>
          </cell>
          <cell r="E820">
            <v>730694</v>
          </cell>
        </row>
        <row r="821">
          <cell r="A821" t="str">
            <v>08B.156</v>
          </cell>
          <cell r="B821" t="str">
            <v>SUMINISTRO E INSTALACION DE INTERRUPTOR TRIPOLAR TIPO INDUSTRIAL CAJA MOLDEADA 3X200A; 50KA/240V. CALIDAD LEGRAND, SIEMENS, MERLIN GERIN O SUPERIOR DE MARCA RECONOCIDA Y HOMOLOGADA POR EL CIDET</v>
          </cell>
          <cell r="C821" t="str">
            <v>Actividad</v>
          </cell>
          <cell r="D821" t="str">
            <v>UND</v>
          </cell>
          <cell r="E821">
            <v>626796</v>
          </cell>
        </row>
        <row r="822">
          <cell r="A822" t="str">
            <v>08B.157</v>
          </cell>
          <cell r="B822" t="str">
            <v>SUMINISTRO E INSTALACION DE INTERRUPTOR TRIPOLAR TIPO INDUSTRIAL CAJA MOLDEADA 3X250A; 50KA/240V. CALIDAD LEGRAND, SIEMENS, MERLIN GERIN O SUPERIOR DE MARCA RECONOCIDA Y HOMOLOGADA POR EL CIDET</v>
          </cell>
          <cell r="C822" t="str">
            <v>Actividad</v>
          </cell>
          <cell r="D822" t="str">
            <v>UND</v>
          </cell>
          <cell r="E822">
            <v>935514</v>
          </cell>
        </row>
        <row r="823">
          <cell r="A823" t="str">
            <v>08B.158</v>
          </cell>
          <cell r="B823" t="str">
            <v>SUMINISTRO E INSTALACION DE INTERRUPTOR TRIPOLAR TIPO INDUSTRIAL CAJA MOLDEADA 3X300A; 50KA/240V. CALIDAD LEGRAND, SIEMENS, MERLIN GERIN O SUPERIOR DE MARCA RECONOCIDA Y HOMOLOGADA POR EL CIDET</v>
          </cell>
          <cell r="C823" t="str">
            <v>Actividad</v>
          </cell>
          <cell r="D823" t="str">
            <v>UND</v>
          </cell>
          <cell r="E823">
            <v>1841157</v>
          </cell>
        </row>
        <row r="824">
          <cell r="A824" t="str">
            <v>08B.159</v>
          </cell>
          <cell r="B824" t="str">
            <v>SUMINISTRO E INSTALACION DE INTERRUPTOR TRIPOLAR TIPO INDUSTRIAL CAJA MOLDEADA 3X350A; 50KA/240V. CALIDAD LEGRAND, SIEMENS, MERLIN GERIN O SUPERIOR DE MARCA RECONOCIDA Y HOMOLOGADA POR EL CIDET</v>
          </cell>
          <cell r="C824" t="str">
            <v>Actividad</v>
          </cell>
          <cell r="D824" t="str">
            <v>UND</v>
          </cell>
          <cell r="E824">
            <v>1298933</v>
          </cell>
        </row>
        <row r="825">
          <cell r="A825" t="str">
            <v>08B.160</v>
          </cell>
          <cell r="B825" t="str">
            <v>SUMINISTRO E INSTALACION DE INTERRUPTOR TRIPOLAR TIPO INDUSTRIAL CAJA MOLDEADA 3X400A; 50KA/240V. CALIDAD LEGRAND, SIEMENS, MERLIN GERIN O SUPERIOR DE MARCA RECONOCIDA Y HOMOLOGADA POR EL CIDET</v>
          </cell>
          <cell r="C825" t="str">
            <v>Actividad</v>
          </cell>
          <cell r="D825" t="str">
            <v>UND</v>
          </cell>
          <cell r="E825">
            <v>1186429</v>
          </cell>
        </row>
        <row r="826">
          <cell r="A826" t="str">
            <v>08B.161</v>
          </cell>
          <cell r="B826" t="str">
            <v>SUMINISTRO E INSTALACION DE INTERRUPTOR TRIPOLAR TIPO INDUSTRIAL CAJA MOLDEADA. REGULABLE 3X250A; 85KA/240V. CALIDAD LEGRAND, SIEMENS, MERLIN GERIN O SUPERIOR DE MARCA RECONOCIDA Y HOMOLOGADA POR EL CIDET</v>
          </cell>
          <cell r="C826" t="str">
            <v>Actividad</v>
          </cell>
          <cell r="D826" t="str">
            <v>UND</v>
          </cell>
          <cell r="E826">
            <v>1609652</v>
          </cell>
        </row>
        <row r="827">
          <cell r="A827" t="str">
            <v>08B.162</v>
          </cell>
          <cell r="B827" t="str">
            <v>SUMINISTRO E INSTALACION DE INTERRUPTOR TRIPOLAR TIPO INDUSTRIAL CAJA MOLDEADA. REGULABLE 3X400A; 85KA/240V. CALIDAD LEGRAND, SIEMENS, MERLIN GERIN O SUPERIOR DE MARCA RECONOCIDA Y HOMOLOGADA POR EL CIDET</v>
          </cell>
          <cell r="C827" t="str">
            <v>Actividad</v>
          </cell>
          <cell r="D827" t="str">
            <v>UND</v>
          </cell>
          <cell r="E827">
            <v>3042218</v>
          </cell>
        </row>
        <row r="828">
          <cell r="A828" t="str">
            <v>08B.163</v>
          </cell>
          <cell r="B828" t="str">
            <v>SUMINISTRO E INSTALACION DE INTERRUPTOR TRIPOLAR TIPO INDUSTRIAL CAJA MOLDEADA. REGULABLE 3X600A; 85KA/240V. CALIDAD LEGRAND, SIEMENS, MERLIN GERIN O SUPERIOR DE MARCA RECONOCIDA Y HOMOLOGADA POR EL CIDET</v>
          </cell>
          <cell r="C828" t="str">
            <v>Actividad</v>
          </cell>
          <cell r="D828" t="str">
            <v>UND</v>
          </cell>
          <cell r="E828">
            <v>5246953</v>
          </cell>
        </row>
        <row r="829">
          <cell r="A829" t="str">
            <v>08B.164</v>
          </cell>
          <cell r="B829" t="str">
            <v>SUMINISTRO E INSTALACION DE INTERRUPTOR TRIPOLAR TIPO INDUSTRIAL CAJA MOLDEADA. REGULABLE 3X800A; 50KA/240V. CALIDAD LEGRAND, SIEMENS, MERLIN GERIN O SUPERIOR DE MARCA RECONOCIDA Y HOMOLOGADA POR EL CIDET</v>
          </cell>
          <cell r="C829" t="str">
            <v>Actividad</v>
          </cell>
          <cell r="D829" t="str">
            <v>UND</v>
          </cell>
          <cell r="E829">
            <v>373959</v>
          </cell>
        </row>
        <row r="830">
          <cell r="A830" t="str">
            <v>08B.165</v>
          </cell>
          <cell r="B830" t="str">
            <v>SUMINISTRO E INSTALACION DE INTERRUPTOR TRIPOLAR TIPO INDUSTRIAL CAJA MOLDEADA. REGULABLE 3X1000A; 50KA/240V. CALIDAD LEGRAND, SIEMENS, MERLIN GERIN O SUPERIOR DE MARCA RECONOCIDA Y HOMOLOGADA POR EL CIDET</v>
          </cell>
          <cell r="C830" t="str">
            <v>Actividad</v>
          </cell>
          <cell r="D830" t="str">
            <v>UND</v>
          </cell>
          <cell r="E830">
            <v>415386</v>
          </cell>
        </row>
        <row r="831">
          <cell r="A831" t="str">
            <v>08B.166</v>
          </cell>
          <cell r="B831" t="str">
            <v>SUMINISTRO E INSTALACION DE INTERRUPTOR TRIPOLAR TIPO INDUSTRIAL CAJA MOLDEADA. REGULABLE 3X1250A; 50KA/240V. CALIDAD LEGRAND, SIEMENS, MERLIN GERIN O SUPERIOR DE MARCA RECONOCIDA Y HOMOLOGADA POR EL CIDET</v>
          </cell>
          <cell r="C831" t="str">
            <v>Actividad</v>
          </cell>
          <cell r="D831" t="str">
            <v>UND</v>
          </cell>
          <cell r="E831">
            <v>911173</v>
          </cell>
        </row>
        <row r="832">
          <cell r="A832" t="str">
            <v>08B.167</v>
          </cell>
          <cell r="B832" t="str">
            <v>SUMINISTRO E INSTALACION DE INTERRUPTOR TRIPOLAR TIPO INDUSTRIAL CAJA MOLDEADA. REGULABLE 3X1600A; 50KA/240V. CALIDAD LEGRAND, SIEMENS, MERLIN GERIN O SUPERIOR DE MARCA RECONOCIDA Y HOMOLOGADA POR EL CIDET</v>
          </cell>
          <cell r="C832" t="str">
            <v>Actividad</v>
          </cell>
          <cell r="D832" t="str">
            <v>UND</v>
          </cell>
          <cell r="E832">
            <v>377021</v>
          </cell>
        </row>
        <row r="833">
          <cell r="A833" t="str">
            <v>08B.168</v>
          </cell>
          <cell r="B833" t="str">
            <v>SUMINISTRO E INSTALACION DE INTERRUPTOR TRIPOLAR INDUSTRIAL TIPO ABIERTO. REGULABLE 3X1600A; 65KA/240V. CALIDAD LEGRAND, SIEMENS, MERLIN GERIN O SUPERIOR DE MARCA RECONOCIDA Y HOMOLOGADA POR EL CIDET</v>
          </cell>
          <cell r="C833" t="str">
            <v>Actividad</v>
          </cell>
          <cell r="D833" t="str">
            <v>UND</v>
          </cell>
          <cell r="E833">
            <v>19618179</v>
          </cell>
        </row>
        <row r="834">
          <cell r="A834" t="str">
            <v>08B.169</v>
          </cell>
          <cell r="B834" t="str">
            <v>SUMINISTRO E INSTALACION DE INTERRUPTOR TRIPOLAR INDUSTRIAL TIPO ABIERTO. REGULABLE 3X2000A; 65KA/240V. CALIDAD LEGRAND, SIEMENS, MERLIN GERIN O SUPERIOR DE MARCA RECONOCIDA Y HOMOLOGADA POR EL CIDET</v>
          </cell>
          <cell r="C834" t="str">
            <v>Actividad</v>
          </cell>
          <cell r="D834" t="str">
            <v>UND</v>
          </cell>
          <cell r="E834">
            <v>58496998</v>
          </cell>
        </row>
        <row r="835">
          <cell r="A835" t="str">
            <v>08B.170</v>
          </cell>
          <cell r="B835" t="str">
            <v>SUMINISTRO E INSTALACION DE INTERRUPTOR TRIPOLAR INDUSTRIAL TIPO ABIERTO. REGULABLE 3X2500A; 65KA/240V. CALIDAD LEGRAND, SIEMENS, MERLIN GERIN O SUPERIOR DE MARCA RECONOCIDA Y HOMOLOGADA POR EL CIDET</v>
          </cell>
          <cell r="C835" t="str">
            <v>Actividad</v>
          </cell>
          <cell r="D835" t="str">
            <v>UND</v>
          </cell>
          <cell r="E835">
            <v>31523666</v>
          </cell>
        </row>
        <row r="836">
          <cell r="A836" t="str">
            <v>08B.171</v>
          </cell>
          <cell r="B836" t="str">
            <v>SUMINISTRO E INSTALACION DE INTERRUPTOR TRIPOLAR INDUSTRIAL TIPO ABIERTO. REGULABLE 3X3200A; 65KA/240V. CALIDAD LEGRAND, SIEMENS, MERLIN GERIN O SUPERIOR DE MARCA RECONOCIDA Y HOMOLOGADA POR EL CIDET</v>
          </cell>
          <cell r="C836" t="str">
            <v>Actividad</v>
          </cell>
          <cell r="D836" t="str">
            <v>UND</v>
          </cell>
          <cell r="E836">
            <v>92701958</v>
          </cell>
        </row>
        <row r="837">
          <cell r="A837" t="str">
            <v>08B.172</v>
          </cell>
          <cell r="B837" t="str">
            <v xml:space="preserve">SUMINISTRO, TRANSPORTE E INSTALACION SALIDA ILUMINACION EN TUBERIA CONDUIT PVC 3/4", ALAMBRE NO 12 AWG </v>
          </cell>
          <cell r="C837" t="str">
            <v>Actividad</v>
          </cell>
          <cell r="D837" t="str">
            <v>UND</v>
          </cell>
          <cell r="E837">
            <v>115901</v>
          </cell>
        </row>
        <row r="838">
          <cell r="A838" t="str">
            <v>08B.173</v>
          </cell>
          <cell r="B838" t="str">
            <v xml:space="preserve">SUMINISTRO, TRANSPORTE E INSTALACION SALIDA ILUMINACION EN TUBERIA CONDUIT EMT 3/4", ALAMBRE NO 12 AWG </v>
          </cell>
          <cell r="C838" t="str">
            <v>Actividad</v>
          </cell>
          <cell r="D838" t="str">
            <v>UND</v>
          </cell>
          <cell r="E838">
            <v>161997</v>
          </cell>
        </row>
        <row r="839">
          <cell r="A839" t="str">
            <v>08B.174</v>
          </cell>
          <cell r="B839" t="str">
            <v xml:space="preserve">SUMINISTRO, TRANSPORTE E INSTALACION SALIDA ILUMINACION EN TUBERIA CONDUIT IMC 3/4", ALAMBRE NO 12 AWG </v>
          </cell>
          <cell r="C839" t="str">
            <v>Actividad</v>
          </cell>
          <cell r="D839" t="str">
            <v>UND</v>
          </cell>
          <cell r="E839">
            <v>209705</v>
          </cell>
        </row>
        <row r="840">
          <cell r="A840" t="str">
            <v>08B.175</v>
          </cell>
          <cell r="B840" t="str">
            <v xml:space="preserve">SUMINISTRO, TRANSPORTE E INSTALACION SALIDA TOMACORRIENTE NORMAL DOBLE PT EN TUBERIA CONDUIT PVC 3/4", ALAMBRE NO 12 AWG </v>
          </cell>
          <cell r="C840" t="str">
            <v>Actividad</v>
          </cell>
          <cell r="D840" t="str">
            <v>UND</v>
          </cell>
          <cell r="E840">
            <v>124304</v>
          </cell>
        </row>
        <row r="841">
          <cell r="A841" t="str">
            <v>08B.176</v>
          </cell>
          <cell r="B841" t="str">
            <v xml:space="preserve">SUMINISTRO, TRANSPORTE E INSTALACION SALIDA TOMACORRIENTE NORMAL DOBLE PT  EN TUBERIA CONDUIT EMT 3/4", ALAMBRE NO 12 AWG </v>
          </cell>
          <cell r="C841" t="str">
            <v>Actividad</v>
          </cell>
          <cell r="D841" t="str">
            <v>UND</v>
          </cell>
          <cell r="E841">
            <v>175249</v>
          </cell>
        </row>
        <row r="842">
          <cell r="A842" t="str">
            <v>08B.177</v>
          </cell>
          <cell r="B842" t="str">
            <v xml:space="preserve">SUMINISTRO, TRANSPORTE E INSTALACION SALIDA TOMACORRIENTE NORMAL DOBLE PT  EN TUBERIA CONDUIT IMC 3/4", ALAMBRE NO 12 AWG </v>
          </cell>
          <cell r="C842" t="str">
            <v>Actividad</v>
          </cell>
          <cell r="D842" t="str">
            <v>UND</v>
          </cell>
          <cell r="E842">
            <v>197766</v>
          </cell>
        </row>
        <row r="843">
          <cell r="A843" t="str">
            <v>08B.178</v>
          </cell>
          <cell r="B843" t="str">
            <v xml:space="preserve">SUMINISTRO, TRANSPORTE E INSTALACION SALIDA TOMACORRIENTE GFCI DOBLE EN TUBERIA CONDUIT PVC 3/4", ALAMBRE NO 12 AWG </v>
          </cell>
          <cell r="C843" t="str">
            <v>Actividad</v>
          </cell>
          <cell r="D843" t="str">
            <v>UND</v>
          </cell>
          <cell r="E843">
            <v>121055</v>
          </cell>
        </row>
        <row r="844">
          <cell r="A844" t="str">
            <v>08B.179</v>
          </cell>
          <cell r="B844" t="str">
            <v xml:space="preserve">SUMINISTRO, TRANSPORTE E INSTALACION SALIDA TOMACORRIENTE GFCI DOBLE EN TUBERIA CONDUIT EMT 3/4", ALAMBRE NO 12 AWG </v>
          </cell>
          <cell r="C844" t="str">
            <v>Actividad</v>
          </cell>
          <cell r="D844" t="str">
            <v>UND</v>
          </cell>
          <cell r="E844">
            <v>190744</v>
          </cell>
        </row>
        <row r="845">
          <cell r="A845" t="str">
            <v>08B.180</v>
          </cell>
          <cell r="B845" t="str">
            <v xml:space="preserve">SUMINISTRO, TRANSPORTE E INSTALACION SALIDA TOMACORRIENTE GFCI DOBLE EN TUBERIA CONDUIT IMC 3/4", ALAMBRE NO 12 AWG </v>
          </cell>
          <cell r="C845" t="str">
            <v>Actividad</v>
          </cell>
          <cell r="D845" t="str">
            <v>UND</v>
          </cell>
          <cell r="E845">
            <v>239516</v>
          </cell>
        </row>
        <row r="846">
          <cell r="A846" t="str">
            <v>08B.181</v>
          </cell>
          <cell r="B846" t="str">
            <v xml:space="preserve">SUMINISTRO, TRANSPORTE E INSTALACION SALIDA VENTILADOR EN TECHO EN TUBERIA CONDUIT PVC 3/4", ALAMBRE NO 12 AWG </v>
          </cell>
          <cell r="C846" t="str">
            <v>Actividad</v>
          </cell>
          <cell r="D846" t="str">
            <v>UND</v>
          </cell>
          <cell r="E846">
            <v>155831</v>
          </cell>
        </row>
        <row r="847">
          <cell r="A847" t="str">
            <v>08B.182</v>
          </cell>
          <cell r="B847" t="str">
            <v xml:space="preserve">SUMINISTRO, TRANSPORTE E INSTALACION SALIDA VENTILADOR EN TECHO EN TUBERIA CONDUIT EMT 3/4", ALAMBRE NO 12 AWG </v>
          </cell>
          <cell r="C847" t="str">
            <v>Actividad</v>
          </cell>
          <cell r="D847" t="str">
            <v>UND</v>
          </cell>
          <cell r="E847">
            <v>150346</v>
          </cell>
        </row>
        <row r="848">
          <cell r="A848" t="str">
            <v>08B.183</v>
          </cell>
          <cell r="B848" t="str">
            <v xml:space="preserve">SUMINISTRO, TRANSPORTE E INSTALACION SALIDA VENTILADOR EN TECHO EN TUBERIA CONDUIT IMC 3/4", ALAMBRE NO 12 AWG </v>
          </cell>
          <cell r="C848" t="str">
            <v>Actividad</v>
          </cell>
          <cell r="D848" t="str">
            <v>UND</v>
          </cell>
          <cell r="E848">
            <v>198054</v>
          </cell>
        </row>
        <row r="849">
          <cell r="A849" t="str">
            <v>08B.184</v>
          </cell>
          <cell r="B849" t="str">
            <v xml:space="preserve">SUMINISTRO, TRANSPORTE E INSTALACION SALIDA VENTILADOR EN MURO EN TUBERIA CONDUIT PVC 3/4", ALAMBRE NO 12 AWG </v>
          </cell>
          <cell r="C849" t="str">
            <v>Actividad</v>
          </cell>
          <cell r="D849" t="str">
            <v>UND</v>
          </cell>
          <cell r="E849">
            <v>154437</v>
          </cell>
        </row>
        <row r="850">
          <cell r="A850" t="str">
            <v>08B.185</v>
          </cell>
          <cell r="B850" t="str">
            <v xml:space="preserve">SUMINISTRO, TRANSPORTE E INSTALACION SALIDA VENTILADOR EN MURO EN TUBERIA CONDUIT EMT 3/4", ALAMBRE NO 12 AWG </v>
          </cell>
          <cell r="C850" t="str">
            <v>Actividad</v>
          </cell>
          <cell r="D850" t="str">
            <v>UND</v>
          </cell>
          <cell r="E850">
            <v>150528</v>
          </cell>
        </row>
        <row r="851">
          <cell r="A851" t="str">
            <v>08B.186</v>
          </cell>
          <cell r="B851" t="str">
            <v xml:space="preserve">SUMINISTRO, TRANSPORTE E INSTALACION SALIDA VENTILADOR EN MURO EN TUBERIA CONDUIT IMC 3/4", ALAMBRE NO 12 AWG </v>
          </cell>
          <cell r="C851" t="str">
            <v>Actividad</v>
          </cell>
          <cell r="D851" t="str">
            <v>UND</v>
          </cell>
          <cell r="E851">
            <v>198236</v>
          </cell>
        </row>
        <row r="852">
          <cell r="A852" t="str">
            <v>08B.187</v>
          </cell>
          <cell r="B852" t="str">
            <v>SUMINISTRO, TRANSPORTE E INSTALACION SALIDA TOMACORRIENTE 2F3H EN TUBERIA CONDUIT PVC 3/4", ALAMBRE NO 12 AWG. SIN APARATO</v>
          </cell>
          <cell r="C852" t="str">
            <v>Actividad</v>
          </cell>
          <cell r="D852" t="str">
            <v>UND</v>
          </cell>
          <cell r="E852">
            <v>186173</v>
          </cell>
        </row>
        <row r="853">
          <cell r="A853" t="str">
            <v>08B.188</v>
          </cell>
          <cell r="B853" t="str">
            <v>SUMINISTRO, TRANSPORTE E INSTALACION SALIDA TOMACORRIENTE 2F3H EN TUBERIA CONDUIT EMT 3/4", ALAMBRE NO 12 AWG. SIN APARATO</v>
          </cell>
          <cell r="C853" t="str">
            <v>Actividad</v>
          </cell>
          <cell r="D853" t="str">
            <v>UND</v>
          </cell>
          <cell r="E853">
            <v>180869</v>
          </cell>
        </row>
        <row r="854">
          <cell r="A854" t="str">
            <v>08B.189</v>
          </cell>
          <cell r="B854" t="str">
            <v>SUMINISTRO, TRANSPORTE E INSTALACION SALIDA TOMACORRIENTE 2F3H EN TUBERIA CONDUIT IMC 3/4", ALAMBRE NO 12 AWG. SIN APARATO</v>
          </cell>
          <cell r="C854" t="str">
            <v>Actividad</v>
          </cell>
          <cell r="D854" t="str">
            <v>UND</v>
          </cell>
          <cell r="E854">
            <v>228577</v>
          </cell>
        </row>
        <row r="855">
          <cell r="A855" t="str">
            <v>08B.190</v>
          </cell>
          <cell r="B855" t="str">
            <v>SUMINISTRO, TRANSPORTE E INSTALACION SALIDA TOMACORRIENTE 3F4H EN TUBERIA CONDUIT PVC 3/4", ALAMBRE NO 10 AWG. SIN APARATO</v>
          </cell>
          <cell r="C855" t="str">
            <v>Actividad</v>
          </cell>
          <cell r="D855" t="str">
            <v>UND</v>
          </cell>
          <cell r="E855">
            <v>262798</v>
          </cell>
        </row>
        <row r="856">
          <cell r="A856" t="str">
            <v>08B.191</v>
          </cell>
          <cell r="B856" t="str">
            <v>SUMINISTRO, TRANSPORTE E INSTALACION SALIDA TOMACORRIENTE 3F4H EN TUBERIA CONDUIT EMT 3/4", ALAMBRE NO 10 AWG. SIN APARATO</v>
          </cell>
          <cell r="C856" t="str">
            <v>Actividad</v>
          </cell>
          <cell r="D856" t="str">
            <v>UND</v>
          </cell>
          <cell r="E856">
            <v>257495</v>
          </cell>
        </row>
        <row r="857">
          <cell r="A857" t="str">
            <v>08B.192</v>
          </cell>
          <cell r="B857" t="str">
            <v>SUMINISTRO, TRANSPORTE E INSTALACION SALIDA TOMACORRIENTE 3F4H EN TUBERIA CONDUIT IMC 3/4", ALAMBRE NO 10 AWG. SIN APARATO</v>
          </cell>
          <cell r="C857" t="str">
            <v>Actividad</v>
          </cell>
          <cell r="D857" t="str">
            <v>UND</v>
          </cell>
          <cell r="E857">
            <v>305203</v>
          </cell>
        </row>
        <row r="858">
          <cell r="A858" t="str">
            <v>08B.193</v>
          </cell>
          <cell r="B858" t="str">
            <v>SUMINISTRO, TRANSPORTE E INSTALACION SALIDA TOMACORRIENTE 3F5H EN TUBERIA CONDUIT PVC 3/4", ALAMBRE NO 10 AWG. SIN APARATO</v>
          </cell>
          <cell r="C858" t="str">
            <v>Actividad</v>
          </cell>
          <cell r="D858" t="str">
            <v>UND</v>
          </cell>
          <cell r="E858">
            <v>296963</v>
          </cell>
        </row>
        <row r="859">
          <cell r="A859" t="str">
            <v>08B.194</v>
          </cell>
          <cell r="B859" t="str">
            <v>SUMINISTRO, TRANSPORTE E INSTALACION SALIDA TOMACORRIENTE 3F5H EN TUBERIA CONDUIT EMT 3/4", ALAMBRE NO 10 AWG. SIN APARATO</v>
          </cell>
          <cell r="C859" t="str">
            <v>Actividad</v>
          </cell>
          <cell r="D859" t="str">
            <v>UND</v>
          </cell>
          <cell r="E859">
            <v>293035</v>
          </cell>
        </row>
        <row r="860">
          <cell r="A860" t="str">
            <v>08B.195</v>
          </cell>
          <cell r="B860" t="str">
            <v>SUMINISTRO, TRANSPORTE E INSTALACION SALIDA TOMACORRIENTE 3F5H EN TUBERIA CONDUIT IMC 3/4", ALAMBRE NO 10 AWG. SIN APARATO</v>
          </cell>
          <cell r="C860" t="str">
            <v>Actividad</v>
          </cell>
          <cell r="D860" t="str">
            <v>UND</v>
          </cell>
          <cell r="E860">
            <v>342485</v>
          </cell>
        </row>
        <row r="861">
          <cell r="A861" t="str">
            <v>08B.196</v>
          </cell>
          <cell r="B861" t="str">
            <v xml:space="preserve">SUMINISTRO, TRANSPORTE E INSTALACION SALIDA INTERRUPTOR SENCILLO EN TUBERIA CONDUIT PVC 3/4", ALAMBRE NO 12 AWG. </v>
          </cell>
          <cell r="C861" t="str">
            <v>Actividad</v>
          </cell>
          <cell r="D861" t="str">
            <v>UND</v>
          </cell>
          <cell r="E861">
            <v>163203</v>
          </cell>
        </row>
        <row r="862">
          <cell r="A862" t="str">
            <v>08B.197</v>
          </cell>
          <cell r="B862" t="str">
            <v xml:space="preserve">SUMINISTRO, TRANSPORTE E INSTALACION SALIDA INTERRUPTOR SENCILLO EN TUBERIA CONDUIT EMT 3/4", ALAMBRE NO 12 AWG. </v>
          </cell>
          <cell r="C862" t="str">
            <v>Actividad</v>
          </cell>
          <cell r="D862" t="str">
            <v>UND</v>
          </cell>
          <cell r="E862">
            <v>171384</v>
          </cell>
        </row>
        <row r="863">
          <cell r="A863" t="str">
            <v>08B.198</v>
          </cell>
          <cell r="B863" t="str">
            <v xml:space="preserve">SUMINISTRO, TRANSPORTE E INSTALACION SALIDA INTERRUPTOR SENCILLO EN TUBERIA CONDUIT IMC 3/4", ALAMBRE NO 12 AWG. </v>
          </cell>
          <cell r="C863" t="str">
            <v>Actividad</v>
          </cell>
          <cell r="D863" t="str">
            <v>UND</v>
          </cell>
          <cell r="E863">
            <v>242775</v>
          </cell>
        </row>
        <row r="864">
          <cell r="A864" t="str">
            <v>08B.199</v>
          </cell>
          <cell r="B864" t="str">
            <v xml:space="preserve">SUMINISTRO, TRANSPORTE E INSTALACION SALIDA INTERRUPTOR SENCILLO CONMUTABLE EN TUBERIA CONDUIT PVC 3/4", ALAMBRE NO 12 AWG. </v>
          </cell>
          <cell r="C864" t="str">
            <v>Actividad</v>
          </cell>
          <cell r="D864" t="str">
            <v>UND</v>
          </cell>
          <cell r="E864">
            <v>176243</v>
          </cell>
        </row>
        <row r="865">
          <cell r="A865" t="str">
            <v>08B.200</v>
          </cell>
          <cell r="B865" t="str">
            <v xml:space="preserve">SUMINISTRO, TRANSPORTE E INSTALACION SALIDA INTERRUPTOR SENCILLO CONMUTABLE EN TUBERIA CONDUIT EMT 3/4", ALAMBRE NO 12 AWG. </v>
          </cell>
          <cell r="C865" t="str">
            <v>Actividad</v>
          </cell>
          <cell r="D865" t="str">
            <v>UND</v>
          </cell>
          <cell r="E865">
            <v>183030</v>
          </cell>
        </row>
        <row r="866">
          <cell r="A866" t="str">
            <v>08B.201</v>
          </cell>
          <cell r="B866" t="str">
            <v xml:space="preserve">SUMINISTRO, TRANSPORTE E INSTALACION SALIDA INTERRUPTOR SENCILLO CONMUTABLE EN TUBERIA CONDUIT IMC 3/4", ALAMBRE NO 12 AWG. </v>
          </cell>
          <cell r="C866" t="str">
            <v>Actividad</v>
          </cell>
          <cell r="D866" t="str">
            <v>UND</v>
          </cell>
          <cell r="E866">
            <v>254421</v>
          </cell>
        </row>
        <row r="867">
          <cell r="A867" t="str">
            <v>08B.202</v>
          </cell>
          <cell r="B867" t="str">
            <v xml:space="preserve">SUMINISTRO, TRANSPORTE E INSTALACION SALIDA INTERRUPTOR DOBLE EN TUBERIA CONDUIT PVC 3/4", ALAMBRE NO 12 AWG. </v>
          </cell>
          <cell r="C867" t="str">
            <v>Actividad</v>
          </cell>
          <cell r="D867" t="str">
            <v>UND</v>
          </cell>
          <cell r="E867">
            <v>176427</v>
          </cell>
        </row>
        <row r="868">
          <cell r="A868" t="str">
            <v>08B.203</v>
          </cell>
          <cell r="B868" t="str">
            <v xml:space="preserve">SUMINISTRO, TRANSPORTE E INSTALACION SALIDA INTERRUPTOR DOBLE EN TUBERIA CONDUIT EMT 3/4", ALAMBRE NO 12 AWG. </v>
          </cell>
          <cell r="C868" t="str">
            <v>Actividad</v>
          </cell>
          <cell r="D868" t="str">
            <v>UND</v>
          </cell>
          <cell r="E868">
            <v>184590</v>
          </cell>
        </row>
        <row r="869">
          <cell r="A869" t="str">
            <v>08B.204</v>
          </cell>
          <cell r="B869" t="str">
            <v xml:space="preserve">SUMINISTRO, TRANSPORTE E INSTALACION SALIDA INTERRUPTOR DOBLE EN TUBERIA CONDUIT IMC 3/4", ALAMBRE NO 12 AWG. </v>
          </cell>
          <cell r="C869" t="str">
            <v>Actividad</v>
          </cell>
          <cell r="D869" t="str">
            <v>UND</v>
          </cell>
          <cell r="E869">
            <v>255999</v>
          </cell>
        </row>
        <row r="870">
          <cell r="A870" t="str">
            <v>08B.205</v>
          </cell>
          <cell r="B870" t="str">
            <v xml:space="preserve">SUMINISTRO, TRANSPORTE E INSTALACION SALIDA INTERRUPTOR DOBLE CONMUTABLE EN TUBERIA CONDUIT PVC 3/4", ALAMBRE NO 12 AWG. </v>
          </cell>
          <cell r="C870" t="str">
            <v>Actividad</v>
          </cell>
          <cell r="D870" t="str">
            <v>UND</v>
          </cell>
          <cell r="E870">
            <v>166462</v>
          </cell>
        </row>
        <row r="871">
          <cell r="A871" t="str">
            <v>08B.206</v>
          </cell>
          <cell r="B871" t="str">
            <v xml:space="preserve">SUMINISTRO, TRANSPORTE E INSTALACION SALIDA INTERRUPTOR DOBLE CONMUTABLE EN TUBERIA CONDUIT EMT 3/4", ALAMBRE NO 12 AWG. </v>
          </cell>
          <cell r="C871" t="str">
            <v>Actividad</v>
          </cell>
          <cell r="D871" t="str">
            <v>UND</v>
          </cell>
          <cell r="E871">
            <v>207763</v>
          </cell>
        </row>
        <row r="872">
          <cell r="A872" t="str">
            <v>08B.207</v>
          </cell>
          <cell r="B872" t="str">
            <v xml:space="preserve">SUMINISTRO, TRANSPORTE E INSTALACION SALIDA INTERRUPTOR DOBLE CONMUTABLE EN TUBERIA CONDUIT IMC 3/4", ALAMBRE NO 12 AWG. </v>
          </cell>
          <cell r="C872" t="str">
            <v>Actividad</v>
          </cell>
          <cell r="D872" t="str">
            <v>UND</v>
          </cell>
          <cell r="E872">
            <v>277430</v>
          </cell>
        </row>
        <row r="873">
          <cell r="A873" t="str">
            <v>08B.208</v>
          </cell>
          <cell r="B873" t="str">
            <v xml:space="preserve">SUMINISTRO, TRANSPORTE E INSTALACION SALIDA INTERRUPTOR TRIPLE EN TUBERIA CONDUIT PVC 3/4", ALAMBRE NO 12 AWG. </v>
          </cell>
          <cell r="C873" t="str">
            <v>Actividad</v>
          </cell>
          <cell r="D873" t="str">
            <v>UND</v>
          </cell>
          <cell r="E873">
            <v>189503</v>
          </cell>
        </row>
        <row r="874">
          <cell r="A874" t="str">
            <v>08B.209</v>
          </cell>
          <cell r="B874" t="str">
            <v xml:space="preserve">SUMINISTRO, TRANSPORTE E INSTALACION SALIDA INTERRUPTOR TRIPLE EN TUBERIA CONDUIT EMT 3/4", ALAMBRE NO 12 AWG. </v>
          </cell>
          <cell r="C874" t="str">
            <v>Actividad</v>
          </cell>
          <cell r="D874" t="str">
            <v>UND</v>
          </cell>
          <cell r="E874">
            <v>198789</v>
          </cell>
        </row>
        <row r="875">
          <cell r="A875" t="str">
            <v>08B.210</v>
          </cell>
          <cell r="B875" t="str">
            <v xml:space="preserve">SUMINISTRO, TRANSPORTE E INSTALACION SALIDA INTERRUPTOR TRIPLE EN TUBERIA CONDUIT IMC 3/4", ALAMBRE NO 12 AWG. </v>
          </cell>
          <cell r="C875" t="str">
            <v>Actividad</v>
          </cell>
          <cell r="D875" t="str">
            <v>UND</v>
          </cell>
          <cell r="E875">
            <v>268437</v>
          </cell>
        </row>
        <row r="876">
          <cell r="A876" t="str">
            <v>08B.211</v>
          </cell>
          <cell r="B876" t="str">
            <v xml:space="preserve">SUMINISTRO, TRANSPORTE E INSTALACION SALIDA INTERRUPTOR TRIPLE CONMUTABLE EN TUBERIA CONDUIT PVC 3/4", ALAMBRE NO 12 AWG. </v>
          </cell>
          <cell r="C876" t="str">
            <v>Actividad</v>
          </cell>
          <cell r="D876" t="str">
            <v>UND</v>
          </cell>
          <cell r="E876">
            <v>223579</v>
          </cell>
        </row>
        <row r="877">
          <cell r="A877" t="str">
            <v>08B.212</v>
          </cell>
          <cell r="B877" t="str">
            <v xml:space="preserve">SUMINISTRO, TRANSPORTE E INSTALACION SALIDA INTERRUPTOR TRIPLE CONMUTABLE EN TUBERIA CONDUIT EMT 3/4", ALAMBRE NO 12 AWG. </v>
          </cell>
          <cell r="C877" t="str">
            <v>Actividad</v>
          </cell>
          <cell r="D877" t="str">
            <v>UND</v>
          </cell>
          <cell r="E877">
            <v>232865</v>
          </cell>
        </row>
        <row r="878">
          <cell r="A878" t="str">
            <v>08B.213</v>
          </cell>
          <cell r="B878" t="str">
            <v xml:space="preserve">SUMINISTRO, TRANSPORTE E INSTALACION SALIDA INTERRUPTOR TRIPLE CONMUTABLE EN TUBERIA CONDUIT IMC 3/4", ALAMBRE NO 12 AWG. </v>
          </cell>
          <cell r="C878" t="str">
            <v>Actividad</v>
          </cell>
          <cell r="D878" t="str">
            <v>UND</v>
          </cell>
          <cell r="E878">
            <v>304274</v>
          </cell>
        </row>
        <row r="879">
          <cell r="A879" t="str">
            <v>08B.214</v>
          </cell>
          <cell r="B879" t="str">
            <v xml:space="preserve">SUMINISTRO, TRANSPORTE E INSTALACION SALIDA CONTROL VELOCIDADES VENTILADOR DE TECHO EN TUBERIA CONDUIT PVC 3/4", ALAMBRE NO 12 AWG. </v>
          </cell>
          <cell r="C879" t="str">
            <v>Actividad</v>
          </cell>
          <cell r="D879" t="str">
            <v>UND</v>
          </cell>
          <cell r="E879">
            <v>167319</v>
          </cell>
        </row>
        <row r="880">
          <cell r="A880" t="str">
            <v>08B.215</v>
          </cell>
          <cell r="B880" t="str">
            <v xml:space="preserve">SUMINISTRO, TRANSPORTE E INSTALACION SALIDA CONTROL VELOCIDADES VENTILADOR DE TECHO EN TUBERIA CONDUIT EMT 3/4", ALAMBRE NO 12 AWG. </v>
          </cell>
          <cell r="C880" t="str">
            <v>Actividad</v>
          </cell>
          <cell r="D880" t="str">
            <v>UND</v>
          </cell>
          <cell r="E880">
            <v>176605</v>
          </cell>
        </row>
        <row r="881">
          <cell r="A881" t="str">
            <v>08B.216</v>
          </cell>
          <cell r="B881" t="str">
            <v xml:space="preserve">SUMINISTRO, TRANSPORTE E INSTALACION SALIDA CONTROL VELOCIDADES VENTILADOR DE TECHO EN TUBERIA CONDUIT IMC 3/4", ALAMBRE NO 12 AWG. </v>
          </cell>
          <cell r="C881" t="str">
            <v>Actividad</v>
          </cell>
          <cell r="D881" t="str">
            <v>UND</v>
          </cell>
          <cell r="E881">
            <v>246254</v>
          </cell>
        </row>
        <row r="882">
          <cell r="A882" t="str">
            <v>08B.217</v>
          </cell>
          <cell r="B882" t="str">
            <v>SUMINISTRO, TRANSPORTE E INSTALACION TOMA INDUSTRIAL DE SOBREPONER 3P+T 250V/16A IP44; INCLUYE CLAVIJA. MARCA LEGRAND</v>
          </cell>
          <cell r="C882" t="str">
            <v>Actividad</v>
          </cell>
          <cell r="D882" t="str">
            <v>UND</v>
          </cell>
          <cell r="E882">
            <v>199826</v>
          </cell>
        </row>
        <row r="883">
          <cell r="A883" t="str">
            <v>08B.218</v>
          </cell>
          <cell r="B883" t="str">
            <v>SUMINISTRO, TRANSPORTE E INSTALACION TOMA INDUSTRIAL DE SOBREPONER 3P+N+T 250V/16A IP44; INCLUYE CLAVIJA. MARCA LEGRAND</v>
          </cell>
          <cell r="C883" t="str">
            <v>Actividad</v>
          </cell>
          <cell r="D883" t="str">
            <v>UND</v>
          </cell>
          <cell r="E883">
            <v>175764</v>
          </cell>
        </row>
        <row r="884">
          <cell r="A884" t="str">
            <v>08B.219</v>
          </cell>
          <cell r="B884" t="str">
            <v>SUMINISTRO, TRANSPORTE E INSTALACION TOMA INDUSTRIAL DE SOBREPONER 3P+T 250V/32A IP44; INCLUYE CLAVIJA. MARCA LEGRAND</v>
          </cell>
          <cell r="C884" t="str">
            <v>Actividad</v>
          </cell>
          <cell r="D884" t="str">
            <v>UND</v>
          </cell>
          <cell r="E884">
            <v>248283</v>
          </cell>
        </row>
        <row r="885">
          <cell r="A885" t="str">
            <v>08B.220</v>
          </cell>
          <cell r="B885" t="str">
            <v>SUMINISTRO, TRANSPORTE E INSTALACION TOMA INDUSTRIAL DE SOBREPONER 3P+N+T 250V/32A IP44; INCLUYE CLAVIJA. MARCA LEGRAND</v>
          </cell>
          <cell r="C885" t="str">
            <v>Actividad</v>
          </cell>
          <cell r="D885" t="str">
            <v>UND</v>
          </cell>
          <cell r="E885">
            <v>775247</v>
          </cell>
        </row>
        <row r="886">
          <cell r="A886" t="str">
            <v>08B.221</v>
          </cell>
          <cell r="B886" t="str">
            <v>SUMINISTRO, TRANSPORTE E INSTALACION TOMA INDUSTRIAL DE SOBREPONER 3P+T 250V/16A IP67; INCLUYE CLAVIJA. MARCA LEGRAND</v>
          </cell>
          <cell r="C886" t="str">
            <v>Actividad</v>
          </cell>
          <cell r="D886" t="str">
            <v>UND</v>
          </cell>
          <cell r="E886">
            <v>467974</v>
          </cell>
        </row>
        <row r="887">
          <cell r="A887" t="str">
            <v>08B.222</v>
          </cell>
          <cell r="B887" t="str">
            <v>SUMINISTRO, TRANSPORTE E INSTALACION TOMA INDUSTRIAL DE SOBREPONER 3P+N+T 250V/16A IP67; INCLUYE CLAVIJA. MARCA LEGRAND</v>
          </cell>
          <cell r="C887" t="str">
            <v>Actividad</v>
          </cell>
          <cell r="D887" t="str">
            <v>UND</v>
          </cell>
          <cell r="E887">
            <v>514341</v>
          </cell>
        </row>
        <row r="888">
          <cell r="A888" t="str">
            <v>08B.223</v>
          </cell>
          <cell r="B888" t="str">
            <v>SUMINISTRO, TRANSPORTE E INSTALACION TOMA INDUSTRIAL DE SOBREPONER 3P+T 250V/32A IP67; INCLUYE CLAVIJA. MARCA LEGRAND</v>
          </cell>
          <cell r="C888" t="str">
            <v>Actividad</v>
          </cell>
          <cell r="D888" t="str">
            <v>UND</v>
          </cell>
          <cell r="E888">
            <v>516882</v>
          </cell>
        </row>
        <row r="889">
          <cell r="A889" t="str">
            <v>08B.224</v>
          </cell>
          <cell r="B889" t="str">
            <v>SUMINISTRO, TRANSPORTE E INSTALACION TOMA INDUSTRIAL DE SOBREPONER 3P+N+T 250V/32A IP67; INCLUYE CLAVIJA. MARCA LEGRAND</v>
          </cell>
          <cell r="C889" t="str">
            <v>Actividad</v>
          </cell>
          <cell r="D889" t="str">
            <v>UND</v>
          </cell>
          <cell r="E889">
            <v>564658</v>
          </cell>
        </row>
        <row r="890">
          <cell r="A890" t="str">
            <v>08B.225</v>
          </cell>
          <cell r="B890" t="str">
            <v>SUMINISTRO, TRANSPORTE E INSTALACION TOMA INDUSTRIAL DE SOBREPONER 3P+T 250V/63A IP67; INCLUYE CLAVIJA. MARCA LEGRAND</v>
          </cell>
          <cell r="C890" t="str">
            <v>Actividad</v>
          </cell>
          <cell r="D890" t="str">
            <v>UND</v>
          </cell>
          <cell r="E890">
            <v>1114897</v>
          </cell>
        </row>
        <row r="891">
          <cell r="A891" t="str">
            <v>08B.226</v>
          </cell>
          <cell r="B891" t="str">
            <v>SUMINISTRO, TRANSPORTE E INSTALACION TOMA INDUSTRIAL DE SOBREPONER 3P+N+T 250V/63A IP67; INCLUYE CLAVIJA. MARCA LEGRAND</v>
          </cell>
          <cell r="C891" t="str">
            <v>Actividad</v>
          </cell>
          <cell r="D891" t="str">
            <v>UND</v>
          </cell>
          <cell r="E891">
            <v>1177565</v>
          </cell>
        </row>
        <row r="892">
          <cell r="A892" t="str">
            <v>08B.227</v>
          </cell>
          <cell r="B892" t="str">
            <v>SUMINISTRO, TRANSPORTE E INSTALACION TOMA CON SEGURO DE GIRO 2P+T 250V/20A IP67; INCLUYE CLAVIJA. MARCA LEGRAND</v>
          </cell>
          <cell r="C892" t="str">
            <v>Actividad</v>
          </cell>
          <cell r="D892" t="str">
            <v>UND</v>
          </cell>
          <cell r="E892">
            <v>210789</v>
          </cell>
        </row>
        <row r="893">
          <cell r="A893" t="str">
            <v>08B.228</v>
          </cell>
          <cell r="B893" t="str">
            <v>SUMINISTRO, TRANSPORTE E INSTALACION TOMA CON SEGURO DE GIRO 2P+T 250V/20A IP67; INCLUYE CLAVIJA. MARCA LEGRAND</v>
          </cell>
          <cell r="C893" t="str">
            <v>Actividad</v>
          </cell>
          <cell r="D893" t="str">
            <v>UND</v>
          </cell>
          <cell r="E893">
            <v>254813</v>
          </cell>
        </row>
        <row r="894">
          <cell r="A894" t="str">
            <v>08B.229</v>
          </cell>
          <cell r="B894" t="str">
            <v>SUMINISTRO, TRANSPORTE E INSTALACION VENTILADOR DE TECHO 3 A 5 ASPAS, KDK</v>
          </cell>
          <cell r="C894" t="str">
            <v>Actividad</v>
          </cell>
          <cell r="D894" t="str">
            <v>UND</v>
          </cell>
          <cell r="E894">
            <v>409256</v>
          </cell>
        </row>
        <row r="895">
          <cell r="A895" t="str">
            <v>08B.230</v>
          </cell>
          <cell r="B895" t="str">
            <v>SUMINISTRO, TRANSPORTE E INSTALACION VENTILADOR DE MURO</v>
          </cell>
          <cell r="C895" t="str">
            <v>Actividad</v>
          </cell>
          <cell r="D895" t="str">
            <v>UND</v>
          </cell>
          <cell r="E895">
            <v>195586</v>
          </cell>
        </row>
        <row r="896">
          <cell r="A896" t="str">
            <v>08B.231</v>
          </cell>
          <cell r="B896" t="str">
            <v>SUMINISTRO, TRANSPORTE E INSTALACION LAMPARA PARALUX 2X32W. BALASTO ELECTRONICO 2X32T8. INCLUYE 2 TUBOS FLUORESCENTE 32W T8</v>
          </cell>
          <cell r="C896" t="str">
            <v>Actividad</v>
          </cell>
          <cell r="D896" t="str">
            <v>UND</v>
          </cell>
          <cell r="E896">
            <v>274175</v>
          </cell>
        </row>
        <row r="897">
          <cell r="A897" t="str">
            <v>08B.232</v>
          </cell>
          <cell r="B897" t="str">
            <v>SUMINISTRO, TRANSPORTE E INSTALACION LAMPARA PARALUX 4X17W. BALASTO ELECTRONICO 4X17T8. INCLUYE 4 TUBOS FLUORESCENTE 17W T8</v>
          </cell>
          <cell r="C897" t="str">
            <v>Actividad</v>
          </cell>
          <cell r="D897" t="str">
            <v>UND</v>
          </cell>
          <cell r="E897">
            <v>317270</v>
          </cell>
        </row>
        <row r="898">
          <cell r="A898" t="str">
            <v>08B.233</v>
          </cell>
          <cell r="B898" t="str">
            <v>SUMINISTRO, TRANSPORTE E INSTALACION LAMPARA HERMETICA POLICARBONATO IP65, 2X32W. BALASTO ELECTRONICO 2X32T8. INCLUYE 2 TUBOS FLUORESCENTE 32W T8</v>
          </cell>
          <cell r="C898" t="str">
            <v>Actividad</v>
          </cell>
          <cell r="D898" t="str">
            <v>UND</v>
          </cell>
          <cell r="E898">
            <v>259032</v>
          </cell>
        </row>
        <row r="899">
          <cell r="A899" t="str">
            <v>08B.234</v>
          </cell>
          <cell r="B899" t="str">
            <v>SUMINISTRO, TRANSPORTE E INSTALACION LAMPARA SOBREPONER REF. FROST DE HIGH LIGHTS, 2X32W. BALASTO ELECTRONICO 2X32T8. INCLUYE 2 TUBOS FLUORESCENTE 32W T8</v>
          </cell>
          <cell r="C899" t="str">
            <v>Actividad</v>
          </cell>
          <cell r="D899" t="str">
            <v>UND</v>
          </cell>
          <cell r="E899">
            <v>539791</v>
          </cell>
        </row>
        <row r="900">
          <cell r="A900" t="str">
            <v>08B.235</v>
          </cell>
          <cell r="B900" t="str">
            <v>SUMINISTRO, TRANSPORTE E INSTALACION LUMINARIA DESCOLGAR REF. APOLO DE HIGH LIGHTS, MH70W.  INCLUYE BOMBILLERIA</v>
          </cell>
          <cell r="C900" t="str">
            <v>Actividad</v>
          </cell>
          <cell r="D900" t="str">
            <v>UND</v>
          </cell>
          <cell r="E900">
            <v>1192679</v>
          </cell>
        </row>
        <row r="901">
          <cell r="A901" t="str">
            <v>08B.236</v>
          </cell>
          <cell r="B901" t="str">
            <v>SUMINISTRO, TRANSPORTE E INSTALACION BALA HQI RECTANGULAR EQUALIZABLE MARCA HIGH LIGHTS. INCLUYE AUTOTRANSFORMADOR Y BOMBILLA MH70W</v>
          </cell>
          <cell r="C901" t="str">
            <v>Actividad</v>
          </cell>
          <cell r="D901" t="str">
            <v>UND</v>
          </cell>
          <cell r="E901">
            <v>484985</v>
          </cell>
        </row>
        <row r="902">
          <cell r="A902" t="str">
            <v>08B.237</v>
          </cell>
          <cell r="B902" t="str">
            <v>SUMINISTRO, TRANSPORTE E INSTALACION BALA MINI FC HIGH LIGHTS 1X26W. INCLUYE BOMBILLA AHORRADORA 26W. E27. ARO BLANCO REFLECTOR EN ALUMINIO BRILLADO</v>
          </cell>
          <cell r="C902" t="str">
            <v>Actividad</v>
          </cell>
          <cell r="D902" t="str">
            <v>UND</v>
          </cell>
          <cell r="E902">
            <v>123065</v>
          </cell>
        </row>
        <row r="903">
          <cell r="A903" t="str">
            <v>08B.238</v>
          </cell>
          <cell r="B903" t="str">
            <v>SUMINISTRO, TRANSPORTE E INSTALACION BALA DULUX FC HIGH LIGHTS 2X26W. ARO BLANCO Y VIDRIO DECORATIVO. INCLUYE 2 BOMBILLAS AHORRADORAS 26W. E27 Y BALASTO ELECTRONICO.</v>
          </cell>
          <cell r="C903" t="str">
            <v>Actividad</v>
          </cell>
          <cell r="D903" t="str">
            <v>UND</v>
          </cell>
          <cell r="E903">
            <v>274511</v>
          </cell>
        </row>
        <row r="904">
          <cell r="A904" t="str">
            <v>08B.239</v>
          </cell>
          <cell r="B904" t="str">
            <v>SUMINISTRO, TRANSPORTE E INSTALACION BALA HALOGENA INYECTADA CUADRADA HIGH LIGHTS. ARO ESCUALIZABLE. INCLUYE BOMBILLO DICROICO 50W Y ADAPTADOR 12V.</v>
          </cell>
          <cell r="C904" t="str">
            <v>Actividad</v>
          </cell>
          <cell r="D904" t="str">
            <v>UND</v>
          </cell>
          <cell r="E904">
            <v>107763</v>
          </cell>
        </row>
        <row r="905">
          <cell r="A905" t="str">
            <v>08B.240</v>
          </cell>
          <cell r="B905" t="str">
            <v>SUMINISTRO, TRANSPORTE E INSTALACION BALA CUADRADA FC 2X26W HIGH LIGHTS. INCLUYE 2 BOMBILLAS AHORRADORAS 26W. E27, BALASTO ELECTRONICO Y VIDRIO DECORATIVO</v>
          </cell>
          <cell r="C905" t="str">
            <v>Actividad</v>
          </cell>
          <cell r="D905" t="str">
            <v>UND</v>
          </cell>
          <cell r="E905">
            <v>283737</v>
          </cell>
        </row>
        <row r="906">
          <cell r="A906" t="str">
            <v>08B.241</v>
          </cell>
          <cell r="B906" t="str">
            <v>SUMINISTRO, TRANSPORTE E INSTALACION APLIQUE TORTUGA APTO PARA USO A LA INTEMPERIE. BOMBILLO AHORRADOR 26W E27.</v>
          </cell>
          <cell r="C906" t="str">
            <v>Actividad</v>
          </cell>
          <cell r="D906" t="str">
            <v>UND</v>
          </cell>
          <cell r="E906">
            <v>120566</v>
          </cell>
        </row>
        <row r="907">
          <cell r="A907" t="str">
            <v>08B.242</v>
          </cell>
          <cell r="B907" t="str">
            <v>SUMINISTRO, TRANSPORTE E INSTALACION APLIQUE WALLPACK SODIO 70W 208/220V. TIPO QUIMBAYA ROY ALPHA</v>
          </cell>
          <cell r="C907" t="str">
            <v>Actividad</v>
          </cell>
          <cell r="D907" t="str">
            <v>UND</v>
          </cell>
          <cell r="E907">
            <v>768884</v>
          </cell>
        </row>
        <row r="908">
          <cell r="A908" t="str">
            <v>08B.243</v>
          </cell>
          <cell r="B908" t="str">
            <v>SUMINISTRO, TRANSPORTE E INSTALACION LUMINARIA LINEAL LED SERIE SAFESITE DE 60 CM, 3500 LM, EXPLOSION PROFF CLASE 1 DIV 1 GRUPOS C Y D. REF LSC3C4D3GEX DE DAYLIGHT.</v>
          </cell>
          <cell r="C908" t="str">
            <v>Actividad</v>
          </cell>
          <cell r="D908" t="str">
            <v>UND</v>
          </cell>
          <cell r="E908">
            <v>2922334</v>
          </cell>
        </row>
        <row r="909">
          <cell r="A909" t="str">
            <v>08B.244</v>
          </cell>
          <cell r="B909" t="str">
            <v xml:space="preserve">SUMINISTRO E INSTALACION DE PROGRAMADOR HORARIO ELECTROMECANICO EN CAJA METALICA EMPOTRADA </v>
          </cell>
          <cell r="C909" t="str">
            <v>Actividad</v>
          </cell>
          <cell r="D909" t="str">
            <v>UND</v>
          </cell>
          <cell r="E909">
            <v>423503</v>
          </cell>
        </row>
        <row r="910">
          <cell r="A910" t="str">
            <v>08B.245</v>
          </cell>
          <cell r="B910" t="str">
            <v>SUMINISTRO, TRANSPORTE E INSTALACION LUMINARIA DE SOBREPONER TIPO ELM</v>
          </cell>
          <cell r="C910" t="str">
            <v>Actividad</v>
          </cell>
          <cell r="D910" t="str">
            <v>UND</v>
          </cell>
          <cell r="E910">
            <v>307028</v>
          </cell>
        </row>
        <row r="911">
          <cell r="A911" t="str">
            <v>08B.246</v>
          </cell>
          <cell r="B911" t="str">
            <v>SUMINISTRO, TRANSPORTE E INSTALACION AVISO SEÑALIZADOR SALIDA DE EMERGENCIA COLOR VERDE</v>
          </cell>
          <cell r="C911" t="str">
            <v>Actividad</v>
          </cell>
          <cell r="D911" t="str">
            <v>UND</v>
          </cell>
          <cell r="E911">
            <v>187511</v>
          </cell>
        </row>
        <row r="912">
          <cell r="A912" t="str">
            <v>08B.247</v>
          </cell>
          <cell r="B912" t="str">
            <v>SUMINISTRO, TRANSPORTE E INSTALACION SUMINISTRO E INSTALACIÓN DE LUMINARIA DE EMPOTRAR TIPO BALA PANEL LED REDONDO, 14W BLANCO OPAL. 1200LM . INCLUYE DRIVER SC</v>
          </cell>
          <cell r="C912" t="str">
            <v>Actividad</v>
          </cell>
          <cell r="D912" t="str">
            <v>UND</v>
          </cell>
          <cell r="E912">
            <v>313047</v>
          </cell>
        </row>
        <row r="913">
          <cell r="A913" t="str">
            <v>08B.248</v>
          </cell>
          <cell r="B913" t="str">
            <v>SUMINISTRO E INSTALACION DE GABINETE METALICO FABRICADO EN LAMINA CR CAL 16-18, ACABADO EN PINTURA EPOXIPOLIESTER TIPO ELECTROSTATICA. INCLUYE DOBLE FONDO, PUERTA Y CHAPA. ALOJA TOTALIZADOR I HASTA 100A, BARRAJES N Y T, DIM MIN: 40X30X20CM</v>
          </cell>
          <cell r="C913" t="str">
            <v>Actividad</v>
          </cell>
          <cell r="D913" t="str">
            <v>UND</v>
          </cell>
          <cell r="E913">
            <v>436338</v>
          </cell>
        </row>
        <row r="914">
          <cell r="A914" t="str">
            <v>08B.249</v>
          </cell>
          <cell r="B914" t="str">
            <v xml:space="preserve">SUMINISTRO E INSTALACION DE CAJA METALICA INCRUSTAR TIPO LEGRAND CP-15X15 CON PUERTA Y CHAPA  </v>
          </cell>
          <cell r="C914" t="str">
            <v>Actividad</v>
          </cell>
          <cell r="D914" t="str">
            <v>UND</v>
          </cell>
          <cell r="E914">
            <v>133782</v>
          </cell>
        </row>
        <row r="915">
          <cell r="A915" t="str">
            <v>08B.250</v>
          </cell>
          <cell r="B915" t="str">
            <v xml:space="preserve">SUMINISTRO, TRANSPORTE E INSTALACION SALIDA TOMA COAXIAL TUBERIA CONDUIT EMT 3/4", ALAMBRE NO 12 AWG </v>
          </cell>
          <cell r="C915" t="str">
            <v>Actividad</v>
          </cell>
          <cell r="D915" t="str">
            <v>UND</v>
          </cell>
          <cell r="E915">
            <v>271483</v>
          </cell>
        </row>
        <row r="916">
          <cell r="A916" t="str">
            <v>08B.251</v>
          </cell>
          <cell r="B916" t="str">
            <v xml:space="preserve">SUMINISTRO, TRANSPORTE E INSTALACION SALIDA FOTOCELDA CONDUIT PVC 3/4", ALAMBRE NO 12 AWG </v>
          </cell>
          <cell r="C916" t="str">
            <v>Actividad</v>
          </cell>
          <cell r="D916" t="str">
            <v>UND</v>
          </cell>
          <cell r="E916">
            <v>73591</v>
          </cell>
        </row>
        <row r="917">
          <cell r="A917" t="str">
            <v>08B.252</v>
          </cell>
          <cell r="B917" t="str">
            <v>SUMINISTRO, TRANSPORTE E INSTALACION SALIDA TOMA TV (COAXIAL). INCLUYE CONDULINADO Y TUBERIA PVC 3/4" , APARATO. NO INCLUYE CABLEADO.PROM 16 MTS</v>
          </cell>
          <cell r="C917" t="str">
            <v>Actividad</v>
          </cell>
          <cell r="D917" t="str">
            <v>UND</v>
          </cell>
          <cell r="E917">
            <v>137171</v>
          </cell>
        </row>
        <row r="918">
          <cell r="A918" t="str">
            <v>08B.253</v>
          </cell>
          <cell r="B918" t="str">
            <v>SUMINISTRO, TRANSPORTE E INSTALACION CAJA DE PASO TIPO PLEXO LEGRAND 180X140X86MM PARA TV</v>
          </cell>
          <cell r="C918" t="str">
            <v>Actividad</v>
          </cell>
          <cell r="D918" t="str">
            <v>UND</v>
          </cell>
          <cell r="E918">
            <v>209269</v>
          </cell>
        </row>
        <row r="919">
          <cell r="A919" t="str">
            <v>08B.254</v>
          </cell>
          <cell r="B919" t="str">
            <v>SUMINISTRO, TRANSPORTE E INSTALACION SALIDA PARA UNIDAD CONDENDADORA   EN TUBERIA PVC 3/4" PROM 46MTS.INCLUYE CAJA DE PASO METALICA TIPO INTEMPERIE PARA INTERRUPTOR ATORNILLABLE. NO INCLUYE  CABLEADO.</v>
          </cell>
          <cell r="C919" t="str">
            <v>Actividad</v>
          </cell>
          <cell r="D919" t="str">
            <v>UND</v>
          </cell>
          <cell r="E919">
            <v>524844</v>
          </cell>
        </row>
        <row r="920">
          <cell r="A920" t="str">
            <v>08B.255</v>
          </cell>
          <cell r="B920" t="str">
            <v xml:space="preserve">SUMINISTRO, TRANSPORTE E INSTALACION SALIDA FOTOCELDA CONDUIT PVC 3/4", ALAMBRE NO 12 AWG </v>
          </cell>
          <cell r="C920" t="str">
            <v>Actividad</v>
          </cell>
          <cell r="D920" t="str">
            <v>UND</v>
          </cell>
          <cell r="E920">
            <v>79716</v>
          </cell>
        </row>
        <row r="921">
          <cell r="A921" t="str">
            <v>08B.256</v>
          </cell>
          <cell r="B921" t="str">
            <v>SUMINISTRO, TRANSPORTE E INSTALACION SALIDA TOMACORRIENTE GFCI DOBLE EN TUBERIA CONDUIT PVC 3/4", ALAMBRE NO 12 AWG + INCLUYE TAPA TIPO INTEMPERIE</v>
          </cell>
          <cell r="C921" t="str">
            <v>Actividad</v>
          </cell>
          <cell r="D921" t="str">
            <v>UND</v>
          </cell>
          <cell r="E921">
            <v>213295</v>
          </cell>
        </row>
        <row r="922">
          <cell r="A922" t="str">
            <v>08B.257</v>
          </cell>
          <cell r="B922" t="str">
            <v>SUMINISTRO, TRANSPORTE E INSTALACION PLAFON LOZA BLANCO. INCLUYE BOMBILLA AHORRADORA 25W/120V E27. LUZ CALIDA</v>
          </cell>
          <cell r="C922" t="str">
            <v>Actividad</v>
          </cell>
          <cell r="D922" t="str">
            <v>UND</v>
          </cell>
          <cell r="E922">
            <v>92501</v>
          </cell>
        </row>
        <row r="923">
          <cell r="A923" t="str">
            <v>08B.258</v>
          </cell>
          <cell r="B923" t="str">
            <v>SUMINISTRO, TRANSPORTE E INSTALACION APLIQUE EXTERIOR TIPO DUBLIN PHILIPS. BOMBILLO AHORRADOR 26W E27.</v>
          </cell>
          <cell r="C923" t="str">
            <v>Actividad</v>
          </cell>
          <cell r="D923" t="str">
            <v>UND</v>
          </cell>
          <cell r="E923">
            <v>120402</v>
          </cell>
        </row>
        <row r="924">
          <cell r="A924" t="str">
            <v>08B.259</v>
          </cell>
          <cell r="B924" t="str">
            <v>SUMINISTRO, TRANSPORTE E INSTALACION LUMINARIA LINEAL LED SERIE SAFESITE DE 60 CM, 3500 LM, EXPLOSION PROFF CLASE 1 DIV 1 GRUPOS C Y D. REF LSC3C4D3GEX DE DAYLIGHT.</v>
          </cell>
          <cell r="C924" t="str">
            <v>Actividad</v>
          </cell>
          <cell r="D924" t="str">
            <v>UND</v>
          </cell>
          <cell r="E924">
            <v>1410733</v>
          </cell>
        </row>
        <row r="925">
          <cell r="A925" t="str">
            <v>08B.260</v>
          </cell>
          <cell r="B925" t="str">
            <v>SUMINISTRO, TRANSPORTE E INSTALACION SELLOS CORTAFUEGO PARA TUBERIA DE 3/4"</v>
          </cell>
          <cell r="C925" t="str">
            <v>Actividad</v>
          </cell>
          <cell r="D925" t="str">
            <v>UND</v>
          </cell>
          <cell r="E925">
            <v>67703</v>
          </cell>
        </row>
        <row r="926">
          <cell r="A926" t="str">
            <v>08B.261</v>
          </cell>
          <cell r="B926" t="str">
            <v>SUMINISTRO, TRANSPORTE E INSTALACION LUZ DE OBSTRUCCIÓN TIPO LED ¿ REF. RTO-1R07-001 CONSUMO 7 VATIOS</v>
          </cell>
          <cell r="C926" t="str">
            <v>Actividad</v>
          </cell>
          <cell r="D926" t="str">
            <v>UND</v>
          </cell>
          <cell r="E926">
            <v>810912</v>
          </cell>
        </row>
        <row r="927">
          <cell r="A927" t="str">
            <v>08B.262</v>
          </cell>
          <cell r="B927" t="str">
            <v>SUMINISTRO, TRANSPORTE E INSTALACION LUMINARIA TIPO QUIMBAYA WALL PACK 70W 220V PARA EXTERIORES; INCLUYE FOTOCELDA</v>
          </cell>
          <cell r="C927" t="str">
            <v>Actividad</v>
          </cell>
          <cell r="D927" t="str">
            <v>UND</v>
          </cell>
          <cell r="E927">
            <v>573753</v>
          </cell>
        </row>
        <row r="928">
          <cell r="A928" t="str">
            <v>08B.263</v>
          </cell>
          <cell r="B928" t="str">
            <v>SUMINISTRO, TRANSPORTE E INSTALACION LUMINARIA A PRUEBA DE EXPLOSION TIPO COLGANTE ¿ REF. RTO-0W07-001 / TIPO LED</v>
          </cell>
          <cell r="C928" t="str">
            <v>Actividad</v>
          </cell>
          <cell r="D928" t="str">
            <v>UND</v>
          </cell>
          <cell r="E928">
            <v>927067</v>
          </cell>
        </row>
        <row r="929">
          <cell r="A929" t="str">
            <v>08B.264</v>
          </cell>
          <cell r="B929" t="str">
            <v xml:space="preserve">CERTIFICACIÓN RETIE DE LA INSTALACIÓN </v>
          </cell>
          <cell r="C929" t="str">
            <v>Actividad</v>
          </cell>
          <cell r="D929" t="str">
            <v>M2</v>
          </cell>
          <cell r="E929">
            <v>6503</v>
          </cell>
        </row>
        <row r="930">
          <cell r="A930" t="str">
            <v>08B.265</v>
          </cell>
          <cell r="B930" t="str">
            <v>CAJA ELECTRICA DE 4 CIRCUITOS</v>
          </cell>
          <cell r="C930" t="str">
            <v>Actividad</v>
          </cell>
          <cell r="D930" t="str">
            <v>UND</v>
          </cell>
          <cell r="E930">
            <v>151345</v>
          </cell>
        </row>
        <row r="931">
          <cell r="A931" t="str">
            <v>08B.266</v>
          </cell>
          <cell r="B931" t="str">
            <v>SUMINISTRO, TRANSPORTE E INSTALACION LUMINARIA PANEL LED DE INCRUSTAR-REF. 9PULG-24W TIPO PALNETA O SIMILAR</v>
          </cell>
          <cell r="C931" t="str">
            <v>Actividad</v>
          </cell>
          <cell r="D931" t="str">
            <v>UND</v>
          </cell>
          <cell r="E931">
            <v>160161</v>
          </cell>
        </row>
        <row r="932">
          <cell r="A932" t="str">
            <v>08B.267</v>
          </cell>
          <cell r="B932" t="str">
            <v>SUMINISTRO, TRANSPORTE E INSTALACION SALIDA PARA CAMARA DE VIDEO EN TUBERIA CONDUIT PVC 3/4", ALAMBRE NO 12 AWG</v>
          </cell>
          <cell r="C932" t="str">
            <v>Actividad</v>
          </cell>
          <cell r="D932" t="str">
            <v>UND</v>
          </cell>
          <cell r="E932">
            <v>148362</v>
          </cell>
        </row>
        <row r="933">
          <cell r="A933" t="str">
            <v>08B.268</v>
          </cell>
          <cell r="B933" t="str">
            <v>SUMINISTRO E INSTALACIÓN MEDIDOR 2F-N-100A, CABLE 2 AWG, INCLUYE CAJA HERMETICA PARA MAEDIDOR</v>
          </cell>
          <cell r="C933" t="str">
            <v>Actividad</v>
          </cell>
          <cell r="D933" t="str">
            <v>UND</v>
          </cell>
          <cell r="E933">
            <v>0</v>
          </cell>
        </row>
        <row r="934">
          <cell r="A934" t="str">
            <v>08B.269</v>
          </cell>
          <cell r="B934" t="str">
            <v>SUMINISTRO E INSTALACION MEDIDOR 2F-N-100A, INCLUYE CAJA HERMETICA PARA MEDIDOR</v>
          </cell>
          <cell r="C934" t="str">
            <v>Actividad</v>
          </cell>
          <cell r="D934" t="str">
            <v>UND</v>
          </cell>
          <cell r="E934">
            <v>551501</v>
          </cell>
        </row>
        <row r="935">
          <cell r="A935" t="str">
            <v>08B.271</v>
          </cell>
          <cell r="B935" t="str">
            <v>BANCO DE DUCTO  T- PARA CANALIZACION DE 2Ø 1 1/2" TIPO TDP- ZONA VERDE ( INCLUYE EXCAVACION, BASE EN ARENA DE PEÑA, RELLENO CON TIERRA DE LA EXCAVACION COMPACTADA EN CAPAS DE 15CM, BANDA PLASTICA, EMPRADIZACION Y RETIRO DE MATERIAL SOBRANTE DE LA EXCAVACION A BOTADERO)</v>
          </cell>
          <cell r="C935" t="str">
            <v>Actividad</v>
          </cell>
          <cell r="D935" t="str">
            <v>UND</v>
          </cell>
          <cell r="E935">
            <v>196027</v>
          </cell>
        </row>
        <row r="936">
          <cell r="A936" t="str">
            <v>08B.272</v>
          </cell>
          <cell r="B936" t="str">
            <v>CAJA DE INSPECCION PARA ALUMBRADO PUBLICO Y ACOMETIDAS EN BAJA TENSION = 0.8X 0.8 X 1.0 ( INCLUYE EXCAVACION BASE COMUN EN RECEBO COMUN, PLACA CONCRETO, LADRILLO COMUN, MARCO EN ANGULO 2 1/2 X 2 1/2 * 3/16 ", TAPA REFORAZADAEN PLATINA DE 2 1/2* 3/16" CON</v>
          </cell>
          <cell r="C936" t="str">
            <v>Actividad</v>
          </cell>
          <cell r="D936" t="str">
            <v>UND</v>
          </cell>
          <cell r="E936">
            <v>706222</v>
          </cell>
        </row>
        <row r="937">
          <cell r="A937" t="str">
            <v>08B.273</v>
          </cell>
          <cell r="B937" t="str">
            <v>TABLERO GENERAL DE BAJA TENSION</v>
          </cell>
          <cell r="C937" t="str">
            <v>Actividad</v>
          </cell>
          <cell r="D937" t="str">
            <v>UND</v>
          </cell>
          <cell r="E937">
            <v>3047025</v>
          </cell>
        </row>
        <row r="938">
          <cell r="A938" t="str">
            <v>08B.274</v>
          </cell>
          <cell r="B938" t="str">
            <v>SUMINISTRO E INSTALACION DEL SISTEMA DE PUESTA A TIERRA</v>
          </cell>
          <cell r="C938" t="str">
            <v>Actividad</v>
          </cell>
          <cell r="D938" t="str">
            <v>UND</v>
          </cell>
          <cell r="E938">
            <v>1675090</v>
          </cell>
        </row>
        <row r="939">
          <cell r="A939" t="str">
            <v>08B.275</v>
          </cell>
          <cell r="B939" t="str">
            <v>SUMINISTRO E INSTALACION DE ALIMENTADOR (3X8) (1X10) AWG, THHN; TUBERIA PVC DE 1"</v>
          </cell>
          <cell r="C939" t="str">
            <v>Actividad</v>
          </cell>
          <cell r="D939" t="str">
            <v>ML</v>
          </cell>
          <cell r="E939">
            <v>61912</v>
          </cell>
        </row>
        <row r="940">
          <cell r="A940" t="str">
            <v>08B.276</v>
          </cell>
          <cell r="B940" t="str">
            <v>SUMINISTRO E INSTALACION TABLERO DE DISTRIBUCCION MONOFASICO 2F-N+T CIRCUITOS</v>
          </cell>
          <cell r="C940" t="str">
            <v>Actividad</v>
          </cell>
          <cell r="D940" t="str">
            <v>UND</v>
          </cell>
          <cell r="E940">
            <v>563626</v>
          </cell>
        </row>
        <row r="941">
          <cell r="A941" t="str">
            <v>08B.277</v>
          </cell>
          <cell r="B941" t="str">
            <v>SUMINISTRO TABLERO RED REGULADA</v>
          </cell>
          <cell r="C941" t="str">
            <v>Actividad</v>
          </cell>
          <cell r="D941" t="str">
            <v>UND</v>
          </cell>
          <cell r="E941">
            <v>773126</v>
          </cell>
        </row>
        <row r="942">
          <cell r="A942" t="str">
            <v>08B.278</v>
          </cell>
          <cell r="B942" t="str">
            <v>SUMINISTRO E INSTALACION DE BREAKER 1X20 A</v>
          </cell>
          <cell r="C942" t="str">
            <v>Actividad</v>
          </cell>
          <cell r="D942" t="str">
            <v>UND</v>
          </cell>
          <cell r="E942">
            <v>54220</v>
          </cell>
        </row>
        <row r="943">
          <cell r="A943" t="str">
            <v>08B.279</v>
          </cell>
          <cell r="B943" t="str">
            <v>SUMINISTRO E INSTALACION SALIDA PUNTO ELECTRICO BALA LED 18W, 120 V</v>
          </cell>
          <cell r="C943" t="str">
            <v>Actividad</v>
          </cell>
          <cell r="D943" t="str">
            <v>UND</v>
          </cell>
          <cell r="E943">
            <v>68394</v>
          </cell>
        </row>
        <row r="944">
          <cell r="A944" t="str">
            <v>08B.280</v>
          </cell>
          <cell r="B944" t="str">
            <v>SUMINISTRO E INSTALACION SALIDA PUNTO ELECTRICO LUMINARIA LED CON REJILLA 30X120 T8 2X 40W ESPECULAR DE INCRUSTAR 1.5"</v>
          </cell>
          <cell r="C944" t="str">
            <v>Actividad</v>
          </cell>
          <cell r="D944" t="str">
            <v>UND</v>
          </cell>
          <cell r="E944">
            <v>400647</v>
          </cell>
        </row>
        <row r="945">
          <cell r="A945" t="str">
            <v>08B.281</v>
          </cell>
          <cell r="B945" t="str">
            <v>SUMINISTRO E INSTALACION SALIDA PUNTO ELECTRICO LUMINARIA LED CON REJILLA 60X60 T8 4X10 W-LED ESPECULAR DE INCRUSTAR 1.5"</v>
          </cell>
          <cell r="C945" t="str">
            <v>Actividad</v>
          </cell>
          <cell r="D945" t="str">
            <v>UND</v>
          </cell>
          <cell r="E945">
            <v>445180</v>
          </cell>
        </row>
        <row r="946">
          <cell r="A946" t="str">
            <v>08B.282</v>
          </cell>
          <cell r="B946" t="str">
            <v>SUMINISTRO E INSTALCION SALIDA PUNTO ELECTRICO LUMINARIA TIPO TORTUGA 20W</v>
          </cell>
          <cell r="C946" t="str">
            <v>Actividad</v>
          </cell>
          <cell r="D946" t="str">
            <v>UND</v>
          </cell>
          <cell r="E946">
            <v>139756</v>
          </cell>
        </row>
        <row r="947">
          <cell r="A947" t="str">
            <v>08B.283</v>
          </cell>
          <cell r="B947" t="str">
            <v>SUMINISTRO E INSTALACION SALIDA INTERRUPTOR  SENCILLO</v>
          </cell>
          <cell r="C947" t="str">
            <v>Actividad</v>
          </cell>
          <cell r="D947" t="str">
            <v>UND</v>
          </cell>
          <cell r="E947">
            <v>153659</v>
          </cell>
        </row>
        <row r="948">
          <cell r="A948" t="str">
            <v>08B.284</v>
          </cell>
          <cell r="B948" t="str">
            <v>SUMINISTRO E INSTALACION SALIDA INTERRUPTOR DOBLE</v>
          </cell>
          <cell r="C948" t="str">
            <v>Actividad</v>
          </cell>
          <cell r="D948" t="str">
            <v>UND</v>
          </cell>
          <cell r="E948">
            <v>164569</v>
          </cell>
        </row>
        <row r="949">
          <cell r="A949" t="str">
            <v>08B.285</v>
          </cell>
          <cell r="B949" t="str">
            <v>SUMINISTRO E INSTALCION  SALIDA INTERRUPTOR SENCILLO CONMUTABLE</v>
          </cell>
          <cell r="C949" t="str">
            <v>Actividad</v>
          </cell>
          <cell r="D949" t="str">
            <v>UND</v>
          </cell>
          <cell r="E949">
            <v>140969</v>
          </cell>
        </row>
        <row r="950">
          <cell r="A950" t="str">
            <v>08B.286</v>
          </cell>
          <cell r="B950" t="str">
            <v>SUMINISTRO E INSTALACION SALIDA INTERRUPTOR DOBLE CONMUTABLE</v>
          </cell>
          <cell r="C950" t="str">
            <v>Actividad</v>
          </cell>
          <cell r="D950" t="str">
            <v>UND</v>
          </cell>
          <cell r="E950">
            <v>103641</v>
          </cell>
        </row>
        <row r="951">
          <cell r="A951" t="str">
            <v>08B.287</v>
          </cell>
          <cell r="B951" t="str">
            <v>SUMINISTRO E INSTALACION SALIDA INTERRUPTOR TRIPLE CONMUTABALE</v>
          </cell>
          <cell r="C951" t="str">
            <v>Actividad</v>
          </cell>
          <cell r="D951" t="str">
            <v>UND</v>
          </cell>
          <cell r="E951">
            <v>103641</v>
          </cell>
        </row>
        <row r="952">
          <cell r="A952" t="str">
            <v>08B.288</v>
          </cell>
          <cell r="B952" t="str">
            <v>SUMINISTRO E INSTALACION SALIDA INTERRUPTOR CUATRO VIAS EMT 3/4"</v>
          </cell>
          <cell r="C952" t="str">
            <v>Actividad</v>
          </cell>
          <cell r="D952" t="str">
            <v>UND</v>
          </cell>
          <cell r="E952">
            <v>206547</v>
          </cell>
        </row>
        <row r="953">
          <cell r="A953" t="str">
            <v>08B.289</v>
          </cell>
          <cell r="B953" t="str">
            <v>SUMINISTRO E INSTALACION SALIDA SENSOR DE MOVIMIENTO</v>
          </cell>
          <cell r="C953" t="str">
            <v>Actividad</v>
          </cell>
          <cell r="D953" t="str">
            <v>UND</v>
          </cell>
          <cell r="E953">
            <v>153655</v>
          </cell>
        </row>
        <row r="954">
          <cell r="A954" t="str">
            <v>08B.290</v>
          </cell>
          <cell r="B954" t="str">
            <v>SUMINISTRO E INSTALACION SALIDA PUNTO TOMACORRIENTE DOBLE TIPO NORMAL. INCLUYE 12 METROS DE ALAMBRE Y 4 METROS DE TUBO</v>
          </cell>
          <cell r="C954" t="str">
            <v>Actividad</v>
          </cell>
          <cell r="D954" t="str">
            <v>UND</v>
          </cell>
          <cell r="E954">
            <v>98695</v>
          </cell>
        </row>
        <row r="955">
          <cell r="A955" t="str">
            <v>08B.291</v>
          </cell>
          <cell r="B955" t="str">
            <v>SUMINISTRO E INSTALACION SALIDA  PUNTO TOMACORRIENTE DOBLE TIPO REGULADO COLOR NARANJA</v>
          </cell>
          <cell r="C955" t="str">
            <v>Actividad</v>
          </cell>
          <cell r="D955" t="str">
            <v>UND</v>
          </cell>
          <cell r="E955">
            <v>162565</v>
          </cell>
        </row>
        <row r="956">
          <cell r="A956" t="str">
            <v>08B.292</v>
          </cell>
          <cell r="B956" t="str">
            <v>SUMINISTRO E INSTALACION SALIDA PUNTO TOMACORRIENTE GFCI</v>
          </cell>
          <cell r="C956" t="str">
            <v>Actividad</v>
          </cell>
          <cell r="D956" t="str">
            <v>UND</v>
          </cell>
          <cell r="E956">
            <v>210837</v>
          </cell>
        </row>
        <row r="957">
          <cell r="A957" t="str">
            <v>08B.293</v>
          </cell>
          <cell r="B957" t="str">
            <v>SUMINISTRO E INSTALACION SALIDA VOZ Y DATOS CAT 6A - CAT 5E</v>
          </cell>
          <cell r="C957" t="str">
            <v>Actividad</v>
          </cell>
          <cell r="D957" t="str">
            <v>UND</v>
          </cell>
          <cell r="E957">
            <v>450198</v>
          </cell>
        </row>
        <row r="958">
          <cell r="A958" t="str">
            <v>08B.294</v>
          </cell>
          <cell r="B958" t="str">
            <v>SALIDAS PUNTOS VGA</v>
          </cell>
          <cell r="C958" t="str">
            <v>Actividad</v>
          </cell>
          <cell r="D958" t="str">
            <v>UND</v>
          </cell>
          <cell r="E958">
            <v>220236</v>
          </cell>
        </row>
        <row r="959">
          <cell r="A959" t="str">
            <v>08B.295</v>
          </cell>
          <cell r="B959" t="str">
            <v>SALIDAS PUNTOS HDMI</v>
          </cell>
          <cell r="C959" t="str">
            <v>Actividad</v>
          </cell>
          <cell r="D959" t="str">
            <v>UND</v>
          </cell>
          <cell r="E959">
            <v>509965</v>
          </cell>
        </row>
        <row r="960">
          <cell r="A960" t="str">
            <v>08B.296</v>
          </cell>
          <cell r="B960" t="str">
            <v>SUMINISTRO E INSTALACION  BANDEJA PORTACABLE TIPO CABIOFIL 0.4X0.1 ACCESORIOS</v>
          </cell>
          <cell r="C960" t="str">
            <v>Actividad</v>
          </cell>
          <cell r="D960" t="str">
            <v>UND</v>
          </cell>
          <cell r="E960">
            <v>137027</v>
          </cell>
        </row>
        <row r="961">
          <cell r="A961" t="str">
            <v>08B.297</v>
          </cell>
          <cell r="B961" t="str">
            <v>SUMINISTRO E INSTALACION ADMINISTRACION CABLEADO ESTRUCTURADO CAT 6A -  CAT 5E</v>
          </cell>
          <cell r="C961" t="str">
            <v>Actividad</v>
          </cell>
          <cell r="D961" t="str">
            <v>UND</v>
          </cell>
          <cell r="E961">
            <v>6238047</v>
          </cell>
        </row>
        <row r="962">
          <cell r="A962" t="str">
            <v>08B.298</v>
          </cell>
          <cell r="B962" t="str">
            <v>SUMINISTRO E INSTALACION SWICHE 12 PUNTOS</v>
          </cell>
          <cell r="C962" t="str">
            <v>Actividad</v>
          </cell>
          <cell r="D962" t="str">
            <v>UND</v>
          </cell>
          <cell r="E962">
            <v>1860627</v>
          </cell>
        </row>
        <row r="963">
          <cell r="A963" t="str">
            <v>08B.300</v>
          </cell>
          <cell r="B963" t="str">
            <v>LEGALIZACION Y RETIE</v>
          </cell>
          <cell r="C963" t="str">
            <v>Actividad</v>
          </cell>
          <cell r="D963" t="str">
            <v>UND</v>
          </cell>
          <cell r="E963">
            <v>4667683</v>
          </cell>
        </row>
        <row r="964">
          <cell r="A964" t="str">
            <v>08B.301</v>
          </cell>
          <cell r="B964" t="str">
            <v>SUMINISTRO E INSTALACION DE BREAKER 2X20 A</v>
          </cell>
          <cell r="C964" t="str">
            <v>Actividad</v>
          </cell>
          <cell r="D964" t="str">
            <v>UND</v>
          </cell>
          <cell r="E964">
            <v>91400</v>
          </cell>
        </row>
        <row r="965">
          <cell r="A965" t="str">
            <v>08B.302</v>
          </cell>
          <cell r="B965" t="str">
            <v>SUMINISTRO, TRANSPORTE E INSTALACION DE AFLORAMIENTO TUBERIA METALICA IMC 1-1/2"</v>
          </cell>
          <cell r="C965" t="str">
            <v>Actividad</v>
          </cell>
          <cell r="D965" t="str">
            <v>UND</v>
          </cell>
          <cell r="E965">
            <v>510316</v>
          </cell>
        </row>
        <row r="966">
          <cell r="A966" t="str">
            <v>08B.303</v>
          </cell>
          <cell r="B966" t="str">
            <v>SUMINISTRO, TRANSPORTE E INSTALACION DE LUMINARIA DE SOBREPONER TIPO BALA PANEL LED REDONDO, 24W BLANCO OPAL. INCLUYE DRIVER SC</v>
          </cell>
          <cell r="C966" t="str">
            <v>Actividad</v>
          </cell>
          <cell r="D966" t="str">
            <v>UND</v>
          </cell>
          <cell r="E966">
            <v>67984</v>
          </cell>
        </row>
        <row r="967">
          <cell r="A967" t="str">
            <v>08B.304</v>
          </cell>
          <cell r="B967" t="str">
            <v>DESMONTE DE LÁMPARAS DE SOBREPONER, INCRUSTAR O SIMILAR. ALTURA &lt; 3 METROS (INCLUYE ESCALERA CERTIFICADA)</v>
          </cell>
          <cell r="C967" t="str">
            <v>Actividad</v>
          </cell>
          <cell r="D967" t="str">
            <v>UND</v>
          </cell>
          <cell r="E967">
            <v>26116</v>
          </cell>
        </row>
        <row r="968">
          <cell r="A968" t="str">
            <v>08B.305</v>
          </cell>
          <cell r="B968" t="str">
            <v>INSTALACIÓN DE LAMPARA SOBREPONER REF. FROST DE HIGH LIGHTS O SIMILAR, 2X32W. BALASTO ELECTRONICO 2X32T8. INCLUYE 2 TUBOS FLUORESCENTE 32W T8 (INCLUYE ESCALERA CERTIFICADA Y ACCESORIOS DE FIJACIÓN)</v>
          </cell>
          <cell r="C968" t="str">
            <v>Actividad</v>
          </cell>
          <cell r="D968" t="str">
            <v>UND</v>
          </cell>
          <cell r="E968">
            <v>35968</v>
          </cell>
        </row>
        <row r="969">
          <cell r="A969" t="str">
            <v>08B.306</v>
          </cell>
          <cell r="B969" t="str">
            <v>DESMONTE DE LÁMPARAS DE SOBREPONER, INCRUSTAR O SIMILAR. ALTURA &gt; 3 METROS (INCLUYE ANDAMIOS CERTIFICADOS)</v>
          </cell>
          <cell r="C969" t="str">
            <v>Actividad</v>
          </cell>
          <cell r="D969" t="str">
            <v>UND</v>
          </cell>
          <cell r="E969">
            <v>26458</v>
          </cell>
        </row>
        <row r="970">
          <cell r="A970" t="str">
            <v>08B.307</v>
          </cell>
          <cell r="B970" t="str">
            <v>DESMONTE DE INTERRUPTORES (DOBLE O SENCILLOS), TOMACORRIENTES (DOBLES O SENCILLOS), PUNTOS TELEFÓNICOS, DE DATOS O SIMILARES</v>
          </cell>
          <cell r="C970" t="str">
            <v>Actividad</v>
          </cell>
          <cell r="D970" t="str">
            <v>UND</v>
          </cell>
          <cell r="E970">
            <v>9772</v>
          </cell>
        </row>
        <row r="971">
          <cell r="A971" t="str">
            <v>08B.308</v>
          </cell>
          <cell r="B971" t="str">
            <v>SUMINISTRO, TRANSPORTE E INSTALACIÓN DE INTERRUPTOR DOBLE O SENCILLO HASTA 250V</v>
          </cell>
          <cell r="C971" t="str">
            <v>Actividad</v>
          </cell>
          <cell r="D971" t="str">
            <v>UND</v>
          </cell>
          <cell r="E971">
            <v>19036</v>
          </cell>
        </row>
        <row r="972">
          <cell r="A972" t="str">
            <v>08B.309</v>
          </cell>
          <cell r="B972" t="str">
            <v>SUMINISTRO, TRANSPORTE E INSTALACIÓN LAMPARA LED 2 X (18W - 25W) 6500 K Ó SIMILAR (INCLUYE ACCESORIOS DE FIJACIÓN E INSTALACIÓN)</v>
          </cell>
          <cell r="C972" t="str">
            <v>Actividad</v>
          </cell>
          <cell r="D972" t="str">
            <v>UND</v>
          </cell>
          <cell r="E972">
            <v>169707</v>
          </cell>
        </row>
        <row r="973">
          <cell r="A973" t="str">
            <v>08B.310</v>
          </cell>
          <cell r="B973" t="str">
            <v>SUMINISTRO, TRANSPORTE E INSTALACION DE LUMINARIA DE SOBREPONER TIPO BALA PANEL LED REDONDO, 12W BLANCO. INCLUYE ALAMBRE NO. 12 Y TUBERÍA DE PVC 1/2"  HASTA 10 MTS. INCLUYE CAJA PLÁSTICA 2X4"</v>
          </cell>
          <cell r="C973" t="str">
            <v>Actividad</v>
          </cell>
          <cell r="D973" t="str">
            <v>UND</v>
          </cell>
          <cell r="E973">
            <v>136059</v>
          </cell>
        </row>
        <row r="974">
          <cell r="A974" t="str">
            <v>08B.311</v>
          </cell>
          <cell r="B974" t="str">
            <v>DESMONTE Y RETIRO DE REDES ELÉCTRICAS PARÁSITAS. INCLUYE ANDAMIO CERTIFICADO</v>
          </cell>
          <cell r="C974" t="str">
            <v>Actividad</v>
          </cell>
          <cell r="D974" t="str">
            <v>ML</v>
          </cell>
          <cell r="E974">
            <v>8966</v>
          </cell>
        </row>
        <row r="975">
          <cell r="A975" t="str">
            <v>08B.312</v>
          </cell>
          <cell r="B975" t="str">
            <v>SUMINISTRO, TRANSPORTE E INSTALACIÓN DE TRANSFORMADOR DE 50 W A 12 W. INSTALACIÓN A TODO COSTO.</v>
          </cell>
          <cell r="C975" t="str">
            <v>Actividad</v>
          </cell>
          <cell r="D975" t="str">
            <v>UND</v>
          </cell>
          <cell r="E975">
            <v>40059</v>
          </cell>
        </row>
        <row r="976">
          <cell r="A976" t="str">
            <v>08B.313</v>
          </cell>
          <cell r="B976" t="str">
            <v>SUMINISTRO, TRANSPORTE E INSTALACIÓN DE BOMBA SUMERGIBLE MONOFASICA REF DM 20-N. INSTALACIÓN A TODO COSTO</v>
          </cell>
          <cell r="C976" t="str">
            <v>Actividad</v>
          </cell>
          <cell r="D976" t="str">
            <v>UND</v>
          </cell>
          <cell r="E976">
            <v>6726419</v>
          </cell>
        </row>
        <row r="977">
          <cell r="A977" t="str">
            <v>08B.314</v>
          </cell>
          <cell r="B977" t="str">
            <v>SUMINISTRO, TRANSPORTE E INSTALACIÓN DE SENSOR ELECTRICO TIPO FLOTADOR. INSTALACIÓN A TODO COSTO.</v>
          </cell>
          <cell r="C977" t="str">
            <v>Actividad</v>
          </cell>
          <cell r="D977" t="str">
            <v>UND</v>
          </cell>
          <cell r="E977">
            <v>224214</v>
          </cell>
        </row>
        <row r="978">
          <cell r="A978" t="str">
            <v>08B.315</v>
          </cell>
          <cell r="B978" t="str">
            <v>SUMINISTRO E INSTALACION  CABLE ENCAUCHETADO 3X14 AWG (SENSORES, CHORROS,  Y FLOTADORES). INSTALACIÒN A TODO COSTO.</v>
          </cell>
          <cell r="C978" t="str">
            <v>Actividad</v>
          </cell>
          <cell r="D978" t="str">
            <v>ML</v>
          </cell>
          <cell r="E978">
            <v>17937</v>
          </cell>
        </row>
        <row r="979">
          <cell r="A979" t="str">
            <v>08B.316</v>
          </cell>
          <cell r="B979" t="str">
            <v>SUMINISTRO E INSTALACION  CABLE ENCAUCHETADO 3X12 AWG (SENSORES, CHORROS,  Y FLOTADORES). INSTALACIÒN A TODO COSTO.</v>
          </cell>
          <cell r="C979" t="str">
            <v>Actividad</v>
          </cell>
          <cell r="D979" t="str">
            <v>ML</v>
          </cell>
          <cell r="E979">
            <v>22422</v>
          </cell>
        </row>
        <row r="980">
          <cell r="A980" t="str">
            <v>08B.317</v>
          </cell>
          <cell r="B980" t="str">
            <v>SUMINISTRO E INSTALACIÓN TABLERO ELECTRICO DE 1,20M X 0,60M X 0,30 TIPO INTEMPERIE, ANTIVANDALICO PARA ALOJAR EQUIPOS DE CONTROL Y FUERZA PARA MOTORES Y ALUMBRADO FUENTE. INCLIUYE BREAKERS. INSTALACIÓN A TODO COSTO.</v>
          </cell>
          <cell r="C980" t="str">
            <v>Actividad</v>
          </cell>
          <cell r="D980" t="str">
            <v>UND</v>
          </cell>
          <cell r="E980">
            <v>7473798</v>
          </cell>
        </row>
        <row r="981">
          <cell r="A981" t="str">
            <v>08B.318</v>
          </cell>
          <cell r="B981"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981" t="str">
            <v>Actividad</v>
          </cell>
          <cell r="D981" t="str">
            <v>UND</v>
          </cell>
          <cell r="E981">
            <v>607070</v>
          </cell>
        </row>
        <row r="982">
          <cell r="A982" t="str">
            <v>08B.319</v>
          </cell>
          <cell r="B982" t="str">
            <v>AJUSTE E INSTALACION DE LAMPARAS DE SOBREPONER</v>
          </cell>
          <cell r="C982" t="str">
            <v>Actividad</v>
          </cell>
          <cell r="D982" t="str">
            <v>UND</v>
          </cell>
          <cell r="E982">
            <v>42199</v>
          </cell>
        </row>
        <row r="983">
          <cell r="A983" t="str">
            <v>08B.320</v>
          </cell>
          <cell r="B983" t="str">
            <v>SUMINISTRO, TRANSPORTE E INSTALACION EXTRACTOR TECHO BROAN O SIMILAR 5 PUL</v>
          </cell>
          <cell r="C983" t="str">
            <v>Actividad</v>
          </cell>
          <cell r="D983" t="str">
            <v>UND</v>
          </cell>
          <cell r="E983">
            <v>348213</v>
          </cell>
        </row>
        <row r="984">
          <cell r="A984" t="str">
            <v>08B.321</v>
          </cell>
          <cell r="B984" t="str">
            <v>SUMINISTRO, TRANSPORTE E INSTALACION EXTRACTOR TECHO BROAN O SIMILAR 6 PUL</v>
          </cell>
          <cell r="C984" t="str">
            <v>Actividad</v>
          </cell>
          <cell r="D984" t="str">
            <v>UND</v>
          </cell>
          <cell r="E984">
            <v>426440</v>
          </cell>
        </row>
        <row r="985">
          <cell r="A985" t="str">
            <v>08B.322</v>
          </cell>
          <cell r="B985" t="str">
            <v>SUMINISTRO, TRANSPORTE E INSTALACION SALIDA EXTRACTOR EN TECHO EN TUBERIA CONDUIT PVC 3/4", ALAMBRE NO 12 AWG</v>
          </cell>
          <cell r="C985" t="str">
            <v>Actividad</v>
          </cell>
          <cell r="D985" t="str">
            <v>UND</v>
          </cell>
          <cell r="E985">
            <v>155831</v>
          </cell>
        </row>
        <row r="986">
          <cell r="A986" t="str">
            <v>08B.323</v>
          </cell>
          <cell r="B986" t="str">
            <v>SUMINISTRO, TRANSPORTE E INSTALACIÓN DE CANALETA ELÉCTRICA PLÁSTICA DE 10 X 100 CM</v>
          </cell>
          <cell r="C986" t="str">
            <v>Actividad</v>
          </cell>
          <cell r="D986" t="str">
            <v>ML</v>
          </cell>
          <cell r="E986">
            <v>66878</v>
          </cell>
        </row>
        <row r="987">
          <cell r="A987" t="str">
            <v>08B.324</v>
          </cell>
          <cell r="B987" t="str">
            <v>SUMINISTRO, TRANSPORTE E INSTALACIÓN DE CAJA ELÉCTRICA 4X4 BLANCA CONDUIT O SIMILAR. INCLUYE ACCESORIOS DE FIJACIÓN.</v>
          </cell>
          <cell r="C987" t="str">
            <v>Actividad</v>
          </cell>
          <cell r="D987" t="str">
            <v>UND</v>
          </cell>
          <cell r="E987">
            <v>30689</v>
          </cell>
        </row>
        <row r="988">
          <cell r="A988" t="str">
            <v>08B.325</v>
          </cell>
          <cell r="B988" t="str">
            <v>SUMINISTRO, TRANSPORTE E INSTALACION PANEL LED REDONDO DE INCRUSTAR 18W LUZ BLANCA NEUTRA 1080 LÚMENES TIPO SYLVANA O SIMILAR</v>
          </cell>
          <cell r="C988" t="str">
            <v>Actividad</v>
          </cell>
          <cell r="D988" t="str">
            <v>UND</v>
          </cell>
          <cell r="E988">
            <v>68616</v>
          </cell>
        </row>
        <row r="989">
          <cell r="A989" t="str">
            <v>08B.326</v>
          </cell>
          <cell r="B989" t="str">
            <v>SUMINISTRO E INSTALACION DE BREAKER 2X50 A</v>
          </cell>
          <cell r="C989" t="str">
            <v>Actividad</v>
          </cell>
          <cell r="D989" t="str">
            <v>UND</v>
          </cell>
          <cell r="E989">
            <v>65939</v>
          </cell>
        </row>
        <row r="990">
          <cell r="A990" t="str">
            <v>08B.327</v>
          </cell>
          <cell r="B990" t="str">
            <v>SUMINISTRO E INSTALACION DE BREAKER 1X50 A</v>
          </cell>
          <cell r="C990" t="str">
            <v>Actividad</v>
          </cell>
          <cell r="D990" t="str">
            <v>UND</v>
          </cell>
          <cell r="E990">
            <v>47933</v>
          </cell>
        </row>
        <row r="991">
          <cell r="A991" t="str">
            <v>08B.328</v>
          </cell>
          <cell r="B991" t="str">
            <v>SUMINISTRO E INSTALACION DE BREAKER 1X15 A</v>
          </cell>
          <cell r="C991" t="str">
            <v>Actividad</v>
          </cell>
          <cell r="D991" t="str">
            <v>UND</v>
          </cell>
          <cell r="E991">
            <v>63631</v>
          </cell>
        </row>
        <row r="992">
          <cell r="A992" t="str">
            <v>08B.329</v>
          </cell>
          <cell r="B992" t="str">
            <v>SUMINISTRO, TRANSPORTE E INSTALACIÓN DE LUMINARIA LED SOLAR PARA ALUMBRADO PÚBLICO 100W MAS BRAZO. INCLUYE POSTE METÁLICO D = 100 MM E = 4,8 MM DE 6 METROS DE LARGO. INCLUYE PLACA BASE PARA ANCLAJE.</v>
          </cell>
          <cell r="C992" t="str">
            <v>Actividad</v>
          </cell>
          <cell r="D992" t="str">
            <v>UND</v>
          </cell>
          <cell r="E992">
            <v>1452049</v>
          </cell>
        </row>
        <row r="993">
          <cell r="A993" t="str">
            <v>08B.330</v>
          </cell>
          <cell r="B993" t="str">
            <v>SUMINISTRO, TRANSPORTE E INSTALACION DE LUMINARIA DE EMPOTRAR TIPO  PANEL LED CUADRADO 60 X 60, 48W BLANCO OPAL. INCLUYE DRIVER SC CLAVIJA Y TODOS LOS ACCESORIOS PARA SU CORRECTA INSTALACIÓN Y MONTAJE</v>
          </cell>
          <cell r="C993" t="str">
            <v>Actividad</v>
          </cell>
          <cell r="D993" t="str">
            <v>UND</v>
          </cell>
          <cell r="E993">
            <v>119062</v>
          </cell>
        </row>
        <row r="994">
          <cell r="A994" t="str">
            <v>08B.331</v>
          </cell>
          <cell r="B994" t="str">
            <v>CANALIZACIÓN SUBTERRANEA PVC 2X3"</v>
          </cell>
          <cell r="C994" t="str">
            <v>Actividad</v>
          </cell>
          <cell r="D994" t="str">
            <v>M</v>
          </cell>
          <cell r="E994">
            <v>326187</v>
          </cell>
        </row>
        <row r="995">
          <cell r="A995" t="str">
            <v>08B.332</v>
          </cell>
          <cell r="B995" t="str">
            <v>SUMINISTRO E INSTALACIÓN DE ALIMENTADOR (3X2) (1X8) AWG, HFFR LS; TUBERÍA PVC DE 1-1/2"</v>
          </cell>
          <cell r="C995" t="str">
            <v>Actividad</v>
          </cell>
          <cell r="D995" t="str">
            <v>M</v>
          </cell>
          <cell r="E995">
            <v>100261</v>
          </cell>
        </row>
        <row r="996">
          <cell r="A996" t="str">
            <v>08B.333</v>
          </cell>
          <cell r="B996" t="str">
            <v>SUMINISTRO, TRANSPORTE E INSTALACION SISTEMA DE PUESTA A TIERRA GENERAL CON TRES VARILAS DE COBRE 5/8"X2,4M, CABLE NO.2/0AWG (SPAT-3V).</v>
          </cell>
          <cell r="C996" t="str">
            <v>Actividad</v>
          </cell>
          <cell r="D996" t="str">
            <v>UND</v>
          </cell>
          <cell r="E996">
            <v>2803594</v>
          </cell>
        </row>
        <row r="997">
          <cell r="A997" t="str">
            <v>08B.334</v>
          </cell>
          <cell r="B997" t="str">
            <v>SUMINISTRO E INSTALACION DE SISTEMA DE APANTALLAMIENTO CONTRA DESCARGAS ELÉCTRICAS LATINOAMERICANO SEDE PRINCIPAL</v>
          </cell>
          <cell r="C997" t="str">
            <v>Actividad</v>
          </cell>
          <cell r="D997" t="str">
            <v>UND</v>
          </cell>
          <cell r="E997">
            <v>6483545</v>
          </cell>
        </row>
        <row r="998">
          <cell r="A998" t="str">
            <v>08B.335</v>
          </cell>
          <cell r="B998" t="str">
            <v>SIMINISTRO E INSTALACION TABLERO GENERAL DE BAJA TENSIÓN 2F+N+T</v>
          </cell>
          <cell r="C998" t="str">
            <v>Actividad</v>
          </cell>
          <cell r="D998" t="str">
            <v>UND</v>
          </cell>
          <cell r="E998">
            <v>71445</v>
          </cell>
        </row>
        <row r="999">
          <cell r="A999" t="str">
            <v>08B.336</v>
          </cell>
          <cell r="B999" t="str">
            <v>SUMINISTRO E INSTALACIÓN TABLERO DE DISTRIBUCIÓN BIFASICO 2F+N+T, 20 CIRCUITOS</v>
          </cell>
          <cell r="C999" t="str">
            <v>Actividad</v>
          </cell>
          <cell r="D999" t="str">
            <v>UND</v>
          </cell>
          <cell r="E999">
            <v>1725869</v>
          </cell>
        </row>
        <row r="1000">
          <cell r="A1000" t="str">
            <v>08B.337</v>
          </cell>
          <cell r="B1000" t="str">
            <v>SUMINISTRO E INSTALACIÓN DE ALIMENTADOR (3X8+1X10) AWG Y (2X8+1X10) AWG, HFFR LS; TUBERÍA EMT DE 1"</v>
          </cell>
          <cell r="C1000" t="str">
            <v>Actividad</v>
          </cell>
          <cell r="D1000" t="str">
            <v>M</v>
          </cell>
          <cell r="E1000">
            <v>68337</v>
          </cell>
        </row>
        <row r="1001">
          <cell r="A1001" t="str">
            <v>08B.338</v>
          </cell>
          <cell r="B1001" t="str">
            <v>SUMINISTRO E INSTALACIÓN DE ALIMENTADOR (3X8) (1X10) AWG Y (3X8) (1X10) AWG, HFFR LS; TUBERÍA EMT DE 1-1/4"</v>
          </cell>
          <cell r="C1001" t="str">
            <v>Actividad</v>
          </cell>
          <cell r="D1001" t="str">
            <v>M</v>
          </cell>
          <cell r="E1001">
            <v>83204</v>
          </cell>
        </row>
        <row r="1002">
          <cell r="A1002" t="str">
            <v>08B.339</v>
          </cell>
          <cell r="B1002" t="str">
            <v>SUMINISTRO E INSTALACIÓN DE ALIMENTADOR (3X8) (1X10) AWG, HFFR LS; TUBERÍA EMT DE 3/4"</v>
          </cell>
          <cell r="C1002" t="str">
            <v>Actividad</v>
          </cell>
          <cell r="D1002" t="str">
            <v>UND</v>
          </cell>
          <cell r="E1002">
            <v>44732</v>
          </cell>
        </row>
        <row r="1003">
          <cell r="A1003" t="str">
            <v>08B.340</v>
          </cell>
          <cell r="B1003" t="str">
            <v>SUMINISTRO, E INSTALACION DE AFLORAMIENTO TUBERIA METALICA EMT 3/4"</v>
          </cell>
          <cell r="C1003" t="str">
            <v>Actividad</v>
          </cell>
          <cell r="D1003" t="str">
            <v>UND</v>
          </cell>
          <cell r="E1003">
            <v>237243</v>
          </cell>
        </row>
        <row r="1004">
          <cell r="A1004" t="str">
            <v>08B.341</v>
          </cell>
          <cell r="B1004" t="str">
            <v>SUMINISTRO E INSTALACIÓN DE ALIMENTADOR (3X8) (1X10) AWG, HFFR LS</v>
          </cell>
          <cell r="C1004" t="str">
            <v>Actividad</v>
          </cell>
          <cell r="D1004" t="str">
            <v>UND</v>
          </cell>
          <cell r="E1004">
            <v>33891</v>
          </cell>
        </row>
        <row r="1005">
          <cell r="A1005" t="str">
            <v>08B.342</v>
          </cell>
          <cell r="B1005" t="str">
            <v>SUMINISTRO E INSTALCION SALIDA PUNTO ELECTRICO LUMINARIA TIPO HONGO</v>
          </cell>
          <cell r="C1005" t="str">
            <v>Actividad</v>
          </cell>
          <cell r="D1005" t="str">
            <v>UND</v>
          </cell>
          <cell r="E1005">
            <v>166645</v>
          </cell>
        </row>
        <row r="1006">
          <cell r="A1006" t="str">
            <v>08B.407</v>
          </cell>
          <cell r="B1006" t="str">
            <v>SUMINISTRO, TRANSPORTE E INSTALACION SALIDA SENSOR ON/OFF</v>
          </cell>
          <cell r="C1006" t="str">
            <v>Actividad</v>
          </cell>
          <cell r="D1006" t="str">
            <v>UND</v>
          </cell>
          <cell r="E1006">
            <v>355939</v>
          </cell>
        </row>
        <row r="1007">
          <cell r="A1007" t="str">
            <v>08B.413</v>
          </cell>
          <cell r="B1007" t="str">
            <v>SUMINISTRO E INSTALACIÓN DE ALIMENTADOR (3X4) (1X8) AWG, HFFR LS</v>
          </cell>
          <cell r="C1007" t="str">
            <v>Actividad</v>
          </cell>
          <cell r="D1007" t="str">
            <v>M</v>
          </cell>
          <cell r="E1007">
            <v>54039</v>
          </cell>
        </row>
        <row r="1008">
          <cell r="A1008" t="str">
            <v>08B.441</v>
          </cell>
          <cell r="B1008" t="str">
            <v>CANALIZACIÓN SUBTERRANEA PVC 2X2"</v>
          </cell>
          <cell r="C1008" t="str">
            <v>Actividad</v>
          </cell>
          <cell r="D1008" t="str">
            <v>M</v>
          </cell>
          <cell r="E1008">
            <v>147499</v>
          </cell>
        </row>
        <row r="1009">
          <cell r="A1009" t="str">
            <v>08B.442</v>
          </cell>
          <cell r="B1009" t="str">
            <v>SUMINISTRO E INSTALACION DE TABLERO DE 4 CIRCUITOS 1F3H. BARRAJE PARA 75A BARRA NEUTRO Y BARRA TIERRA  CALIDAD LEGRAND, SIEMENS, SQARED O SUPERIOR DE MARCA RECONOCIDA Y HOMOLOGADA POR EL CIDET</v>
          </cell>
          <cell r="C1009" t="str">
            <v>Actividad</v>
          </cell>
          <cell r="D1009" t="str">
            <v>UND</v>
          </cell>
          <cell r="E1009">
            <v>252925</v>
          </cell>
        </row>
        <row r="1010">
          <cell r="A1010" t="str">
            <v>08B.443</v>
          </cell>
          <cell r="B1010" t="str">
            <v>SUMINISTRO E INSTALACION DE INTERRUPTOR ENCHUFABLE 1X15A. CALIDAD LEGRAND, SIEMENS, SQARED O SUPERIOR DE MARCA RECONOCIDA Y HOMOLOGADA POR EL CIDET</v>
          </cell>
          <cell r="C1010" t="str">
            <v>Actividad</v>
          </cell>
          <cell r="D1010" t="str">
            <v>UND</v>
          </cell>
          <cell r="E1010">
            <v>17059</v>
          </cell>
        </row>
        <row r="1011">
          <cell r="A1011" t="str">
            <v>08B.444</v>
          </cell>
          <cell r="B1011" t="str">
            <v>SUMINISTRO, TRANSPORTE E INSTALACIÓN SALIDA DE IILUMINACIÓN EN TUBERÍA PVC SCH40 1/2", CABLE 12 AWG HFFR LS</v>
          </cell>
          <cell r="C1011" t="str">
            <v>Actividad</v>
          </cell>
          <cell r="D1011" t="str">
            <v>UND</v>
          </cell>
          <cell r="E1011">
            <v>141333</v>
          </cell>
        </row>
        <row r="1012">
          <cell r="A1012" t="str">
            <v>08B.445</v>
          </cell>
          <cell r="B1012" t="str">
            <v>SUMINISTRO E INSTALACIÓN SALIDA DE ILUMINACIÓN EN TUBERÍA CONDUIT EMT1/2", CABLE 12 AWG</v>
          </cell>
          <cell r="C1012" t="str">
            <v>Actividad</v>
          </cell>
          <cell r="D1012" t="str">
            <v>UND</v>
          </cell>
          <cell r="E1012">
            <v>149306</v>
          </cell>
        </row>
        <row r="1013">
          <cell r="A1013" t="str">
            <v>08B.446</v>
          </cell>
          <cell r="B1013" t="str">
            <v>SUMINISTRO E INSTALACIÓN REPOTENCIALIZACION LUMINARIA LED TUBO 18W T8</v>
          </cell>
          <cell r="C1013" t="str">
            <v>Actividad</v>
          </cell>
          <cell r="D1013" t="str">
            <v>UND</v>
          </cell>
          <cell r="E1013">
            <v>104417</v>
          </cell>
        </row>
        <row r="1014">
          <cell r="A1014" t="str">
            <v>08B.447</v>
          </cell>
          <cell r="B1014" t="str">
            <v>SUMINISTRO, TRANSPORTE E INSTALACION SALIDA ILUMINACION EN TUBERIA CONDUIT PVC SCH40 1/2", CABLE N° 12 AWG</v>
          </cell>
          <cell r="C1014" t="str">
            <v>Actividad</v>
          </cell>
          <cell r="D1014" t="str">
            <v>UND</v>
          </cell>
          <cell r="E1014">
            <v>167709</v>
          </cell>
        </row>
        <row r="1015">
          <cell r="A1015" t="str">
            <v>08B.448</v>
          </cell>
          <cell r="B1015" t="str">
            <v>SUMINISTRO, TRANSPORTE E INSTALACION SALIDA ILUMINACION EN TUBERIA CONDUIT EMT 1/2", CABLE N° 12 AWG HFFR LS</v>
          </cell>
          <cell r="C1015" t="str">
            <v>Actividad</v>
          </cell>
          <cell r="D1015" t="str">
            <v>UND</v>
          </cell>
          <cell r="E1015">
            <v>206952</v>
          </cell>
        </row>
        <row r="1016">
          <cell r="A1016" t="str">
            <v>08B.449</v>
          </cell>
          <cell r="B1016" t="str">
            <v>SUMINISTRO, TRANSPORTE E INSTALACIÓN LUMINARIA LFS MARCA ILTEC O SIMILAR</v>
          </cell>
          <cell r="C1016" t="str">
            <v>Actividad</v>
          </cell>
          <cell r="D1016" t="str">
            <v>UND</v>
          </cell>
          <cell r="E1016">
            <v>338152</v>
          </cell>
        </row>
        <row r="1017">
          <cell r="A1017" t="str">
            <v>08B.450</v>
          </cell>
          <cell r="B1017" t="str">
            <v>SUMINISTRO, TRANSPORTE E INSTALACIÓN LUMINARIA CCCE 36 W MARCA ILTEC O SIMILAR</v>
          </cell>
          <cell r="C1017" t="str">
            <v>Actividad</v>
          </cell>
          <cell r="D1017" t="str">
            <v>UND</v>
          </cell>
          <cell r="E1017">
            <v>250995</v>
          </cell>
        </row>
        <row r="1018">
          <cell r="A1018" t="str">
            <v>08B.451</v>
          </cell>
          <cell r="B1018" t="str">
            <v>SUMINISTRO, TRANSPORTE E INSTALACIÓN LUMINARIA EMERGENCIA R1 - SYLVANIA O SIMILAR</v>
          </cell>
          <cell r="C1018" t="str">
            <v>Actividad</v>
          </cell>
          <cell r="D1018" t="str">
            <v>UND</v>
          </cell>
          <cell r="E1018">
            <v>163890</v>
          </cell>
        </row>
        <row r="1019">
          <cell r="A1019" t="str">
            <v>08B.450</v>
          </cell>
          <cell r="B1019" t="str">
            <v>SUMINISTRO, TRANSPORTE E INSTALACION SALIDA INTERRUPTOR SENCILLO EN TUBERIA CONDUIT EMT 1/2", CABLE N° 12 AWG HFFR LS</v>
          </cell>
          <cell r="C1019" t="str">
            <v>Actividad</v>
          </cell>
          <cell r="D1019" t="str">
            <v>UND</v>
          </cell>
          <cell r="E1019">
            <v>250995</v>
          </cell>
        </row>
        <row r="1020">
          <cell r="A1020" t="str">
            <v>08B.453</v>
          </cell>
          <cell r="B1020" t="str">
            <v>SUMINISTRO E INSTALACION SALIDA TOMACORRIENTE NORMAL DOBLE PT EN TUBERA CONDUIT EMT 1/2", CABLE 10 AWG HFFR LS</v>
          </cell>
          <cell r="C1020" t="str">
            <v>Actividad</v>
          </cell>
          <cell r="D1020" t="str">
            <v>UND</v>
          </cell>
          <cell r="E1020">
            <v>160089</v>
          </cell>
        </row>
        <row r="1021">
          <cell r="A1021" t="str">
            <v>08B.454</v>
          </cell>
          <cell r="B1021" t="str">
            <v>SUMINISTRO E INSTALACION SALIDA TOMACORRIENTE NORMAL DOBLE PT EN TUBERA CONDUIT EMT 1/2", CABLE 12 AWG HFFR LS</v>
          </cell>
          <cell r="C1021" t="str">
            <v>Actividad</v>
          </cell>
          <cell r="D1021" t="str">
            <v>UND</v>
          </cell>
          <cell r="E1021">
            <v>151270</v>
          </cell>
        </row>
        <row r="1022">
          <cell r="A1022" t="str">
            <v>08B.455</v>
          </cell>
          <cell r="B1022" t="str">
            <v>SUMINISTRO, TRANSPORTE E INSTALACIÓN LUMINARIA PANEL LED CIRCULAR SOBREPONER 12W - SYLVANIA O SIMILAR</v>
          </cell>
          <cell r="C1022" t="str">
            <v>Actividad</v>
          </cell>
          <cell r="D1022" t="str">
            <v>UND</v>
          </cell>
          <cell r="E1022">
            <v>73527</v>
          </cell>
        </row>
        <row r="1023">
          <cell r="A1023" t="str">
            <v>08B.456</v>
          </cell>
          <cell r="B1023" t="str">
            <v>SUMINISTRO, TRANSPORTE E INSTALACIÓN LUMINARIA HERMETICA 36W - SYLVANIA O SIMILAR</v>
          </cell>
          <cell r="C1023" t="str">
            <v>Actividad</v>
          </cell>
          <cell r="D1023" t="str">
            <v>UND</v>
          </cell>
          <cell r="E1023">
            <v>135471</v>
          </cell>
        </row>
        <row r="1024">
          <cell r="A1024" t="str">
            <v>08B.457</v>
          </cell>
          <cell r="B1024" t="str">
            <v>SUMINISTRO, TRANSPORTE E INSTALACIÓN PROYECTOR LED SYLVEO 150W - SYLVANIA O SIMILAR</v>
          </cell>
          <cell r="C1024" t="str">
            <v>Actividad</v>
          </cell>
          <cell r="D1024" t="str">
            <v>UND</v>
          </cell>
          <cell r="E1024">
            <v>1305764</v>
          </cell>
        </row>
        <row r="1025">
          <cell r="A1025" t="str">
            <v>08B.458</v>
          </cell>
          <cell r="B1025" t="str">
            <v>SUMINISTRO, TRANSPORTE E INSTALACION SALIDA INTERRUPTOR SENCILLO CONMUTABLE EN TUBERIA CONDUIT EMT 1/2", CABLE N° 12 AWG HFFR LS.</v>
          </cell>
          <cell r="C1025" t="str">
            <v>Actividad</v>
          </cell>
          <cell r="D1025" t="str">
            <v>UND</v>
          </cell>
          <cell r="E1025">
            <v>155362</v>
          </cell>
        </row>
        <row r="1026">
          <cell r="A1026" t="str">
            <v>08B.459</v>
          </cell>
          <cell r="B1026" t="str">
            <v>SUMINISTRO E INSTALACION SALIDA TOMACORRIENTE DOBLE PT GFCI, EN TUBERA CONDUIT EMT 1/2", CABLE 12 AWG HFFR LS</v>
          </cell>
          <cell r="C1026" t="str">
            <v>Actividad</v>
          </cell>
          <cell r="D1026" t="str">
            <v>UND</v>
          </cell>
          <cell r="E1026">
            <v>234469</v>
          </cell>
        </row>
        <row r="1027">
          <cell r="A1027" t="str">
            <v>08B.460</v>
          </cell>
          <cell r="B1027" t="str">
            <v>SUMINISTRO E INSTALACION SALIDA TOMACORRIENTE DOBLE PT GFCI, EN TUBERA CONDUIT EMT 1/2", CABLE 10 AWG HFFR LS</v>
          </cell>
          <cell r="C1027" t="str">
            <v>Actividad</v>
          </cell>
          <cell r="D1027" t="str">
            <v>UND</v>
          </cell>
          <cell r="E1027">
            <v>243288</v>
          </cell>
        </row>
        <row r="1028">
          <cell r="A1028" t="str">
            <v>08B.461</v>
          </cell>
          <cell r="B1028" t="str">
            <v>SUMINISTRO E INSTALACION SALIDA TOMACORRIENTE BIFASICO 2P+T 250V/30A EN TUBERA CONDUIT EMT 1/2", CABLE 10 AWG HFFR LS</v>
          </cell>
          <cell r="C1028" t="str">
            <v>Actividad</v>
          </cell>
          <cell r="D1028" t="str">
            <v>UND</v>
          </cell>
          <cell r="E1028">
            <v>160627</v>
          </cell>
        </row>
        <row r="1029">
          <cell r="A1029" t="str">
            <v>08B.462</v>
          </cell>
          <cell r="B1029" t="str">
            <v>SUMINISTRO E INSTALACION SALIDA TOMACORRIENTE DOBLE REGULADO, EN TUBERA CONDUIT EMT 1/2", CABLE 12 AWG HFFR LS</v>
          </cell>
          <cell r="C1029" t="str">
            <v>Actividad</v>
          </cell>
          <cell r="D1029" t="str">
            <v>UND</v>
          </cell>
          <cell r="E1029">
            <v>159443</v>
          </cell>
        </row>
        <row r="1030">
          <cell r="A1030" t="str">
            <v>08B.463</v>
          </cell>
          <cell r="B1030" t="str">
            <v>SUMINISTRO E INSTALACIÓN CAJA DE PASO 4X4"</v>
          </cell>
          <cell r="C1030" t="str">
            <v>Actividad</v>
          </cell>
          <cell r="D1030" t="str">
            <v>UND</v>
          </cell>
          <cell r="E1030">
            <v>50944</v>
          </cell>
        </row>
        <row r="1031">
          <cell r="A1031" t="str">
            <v>08B.464</v>
          </cell>
          <cell r="B1031" t="str">
            <v>SUMINITSRO E INSTALACIÓN UPS BIFASICA 6KVA - MARCA POWEST O SIMILAR</v>
          </cell>
          <cell r="C1031" t="str">
            <v>Actividad</v>
          </cell>
          <cell r="D1031" t="str">
            <v>UND</v>
          </cell>
          <cell r="E1031">
            <v>8103228</v>
          </cell>
        </row>
        <row r="1032">
          <cell r="A1032" t="str">
            <v>08B.465</v>
          </cell>
          <cell r="B1032" t="str">
            <v>SUMINISTRO E INSTALACIÓN BAJANTES EN TUBO CONDUIT EMT 3/4"</v>
          </cell>
          <cell r="C1032" t="str">
            <v>Actividad</v>
          </cell>
          <cell r="D1032" t="str">
            <v>UND</v>
          </cell>
          <cell r="E1032">
            <v>85002</v>
          </cell>
        </row>
        <row r="1033">
          <cell r="A1033" t="str">
            <v>08B.466</v>
          </cell>
          <cell r="B1033" t="str">
            <v>SUMINISTRO E INSTALACION CANALETA METALICA 12X5CM</v>
          </cell>
          <cell r="C1033" t="str">
            <v>Actividad</v>
          </cell>
          <cell r="D1033" t="str">
            <v>M</v>
          </cell>
          <cell r="E1033">
            <v>67651</v>
          </cell>
        </row>
        <row r="1034">
          <cell r="A1034" t="str">
            <v>08B.467</v>
          </cell>
          <cell r="B1034" t="str">
            <v>SUMINITSRO E INSTALACION BANDEJA CABLOFIL CF54/200 O SIMILAR</v>
          </cell>
          <cell r="C1034" t="str">
            <v>Actividad</v>
          </cell>
          <cell r="D1034" t="str">
            <v>M</v>
          </cell>
          <cell r="E1034">
            <v>87916</v>
          </cell>
        </row>
        <row r="1035">
          <cell r="A1035" t="str">
            <v>08B.468</v>
          </cell>
          <cell r="B1035" t="str">
            <v>SUMINISTRO, TRANSPORTE E INSTALACION PARCIAL TRENZADO 3X12 AWG HFFR LS CT</v>
          </cell>
          <cell r="C1035" t="str">
            <v>Actividad</v>
          </cell>
          <cell r="D1035" t="str">
            <v>M</v>
          </cell>
          <cell r="E1035">
            <v>15851</v>
          </cell>
        </row>
        <row r="1036">
          <cell r="A1036" t="str">
            <v>08B.469</v>
          </cell>
          <cell r="B1036" t="str">
            <v>LEGALIZACION Y RETIE LATINOAMERICANO SEDE PRINCIPAL</v>
          </cell>
          <cell r="C1036" t="str">
            <v>Actividad</v>
          </cell>
          <cell r="D1036" t="str">
            <v>UND</v>
          </cell>
          <cell r="E1036">
            <v>4867833</v>
          </cell>
        </row>
        <row r="1037">
          <cell r="A1037" t="str">
            <v>08B.470</v>
          </cell>
          <cell r="B1037" t="str">
            <v>SUMINISTRO E INSTALACION TOTALIZADOR 2X40A,25KA</v>
          </cell>
          <cell r="C1037" t="str">
            <v>Actividad</v>
          </cell>
          <cell r="D1037" t="str">
            <v>UND</v>
          </cell>
          <cell r="E1037">
            <v>150468</v>
          </cell>
        </row>
        <row r="1038">
          <cell r="A1038" t="str">
            <v>08B.471</v>
          </cell>
          <cell r="B1038" t="str">
            <v>SUMINISTRO E INSTALACIÓN DE ALIMENTADOR (3X4) (1X8) AWG, HFFR LS; TUBERÍA PVC DE 1-1/2"</v>
          </cell>
          <cell r="C1038" t="str">
            <v>Actividad</v>
          </cell>
          <cell r="D1038" t="str">
            <v>M</v>
          </cell>
          <cell r="E1038">
            <v>70805</v>
          </cell>
        </row>
        <row r="1039">
          <cell r="A1039" t="str">
            <v>08B.472</v>
          </cell>
          <cell r="B1039" t="str">
            <v>SUMINISTRO, TRANSPORTE E INSTALACION SISTEMA DE PUESTA A TIERRA CUATRO VARILAS DE COBRE 5/8X2,4M, CABLE NO.2/0AWG COLEGIO RURAL GRANADA</v>
          </cell>
          <cell r="C1039" t="str">
            <v>Actividad</v>
          </cell>
          <cell r="D1039" t="str">
            <v>UND</v>
          </cell>
          <cell r="E1039">
            <v>2108481</v>
          </cell>
        </row>
        <row r="1040">
          <cell r="A1040" t="str">
            <v>08B.473</v>
          </cell>
          <cell r="B1040" t="str">
            <v>SUMINISTRO E INSTALACION DE SISTEMA DE APANTALLAMIENTO CONTRA DESCARGAS ELÉCTRICAS COLEGIO RURAL GRANADA</v>
          </cell>
          <cell r="C1040" t="str">
            <v>Actividad</v>
          </cell>
          <cell r="D1040" t="str">
            <v>UND</v>
          </cell>
          <cell r="E1040">
            <v>11552970</v>
          </cell>
        </row>
        <row r="1041">
          <cell r="A1041" t="str">
            <v>08B.474</v>
          </cell>
          <cell r="B1041" t="str">
            <v>SUMINISTRO E INSTALACIÓN TABLERO DE DISTRIBUCIÓN, 20 CIRCUITOS CON PUERTA Y ESPACIO PARA TOTALIZADOR, CALIDAD LEGRAND, SIEMENS, SQUARED O SUPERIOR DE MARCA RECONOCIDA Y HOMOLOGADA POR EL CIDET</v>
          </cell>
          <cell r="C1041" t="str">
            <v>Actividad</v>
          </cell>
          <cell r="D1041" t="str">
            <v>UND</v>
          </cell>
          <cell r="E1041">
            <v>722898</v>
          </cell>
        </row>
        <row r="1042">
          <cell r="A1042" t="str">
            <v>08B.475</v>
          </cell>
          <cell r="B1042" t="str">
            <v>SUMINISTRO E INSTALACION TOTALIZADOR 2X80A,25KA</v>
          </cell>
          <cell r="C1042" t="str">
            <v>Actividad</v>
          </cell>
          <cell r="D1042" t="str">
            <v>UND</v>
          </cell>
          <cell r="E1042">
            <v>217360</v>
          </cell>
        </row>
        <row r="1043">
          <cell r="A1043" t="str">
            <v>08B.476</v>
          </cell>
          <cell r="B1043" t="str">
            <v>SUMINISTRO E INSTALACIÓN DE ALIMENTADOR (3X8) (1X10) AWG</v>
          </cell>
          <cell r="C1043" t="str">
            <v>Actividad</v>
          </cell>
          <cell r="D1043" t="str">
            <v>UND</v>
          </cell>
          <cell r="E1043">
            <v>38661</v>
          </cell>
        </row>
        <row r="1044">
          <cell r="A1044" t="str">
            <v>08B.478</v>
          </cell>
          <cell r="B1044" t="str">
            <v>SUMINISTRO E INSTALACIÓN DE ALIMENTADOR (2X8) (1X10) AWG, HFFR LS</v>
          </cell>
          <cell r="C1044" t="str">
            <v>Actividad</v>
          </cell>
          <cell r="D1044" t="str">
            <v>M</v>
          </cell>
          <cell r="E1044">
            <v>23645</v>
          </cell>
        </row>
        <row r="1045">
          <cell r="A1045" t="str">
            <v>08B.479</v>
          </cell>
          <cell r="B1045" t="str">
            <v>SUMINISTRO E INSTALACIÓN DE ALIMENTADOR (3X8) (1X10) AWG, HFFR LS</v>
          </cell>
          <cell r="C1045" t="str">
            <v>Actividad</v>
          </cell>
          <cell r="D1045" t="str">
            <v>M</v>
          </cell>
          <cell r="E1045">
            <v>28575</v>
          </cell>
        </row>
        <row r="1046">
          <cell r="A1046" t="str">
            <v>08B.480</v>
          </cell>
          <cell r="B1046" t="str">
            <v>SUMINITSRO, TRANSPORTE E INSTALACION TUBERIA CONDUIT EMT 3/4"</v>
          </cell>
          <cell r="C1046" t="str">
            <v>Actividad</v>
          </cell>
          <cell r="D1046" t="str">
            <v>M</v>
          </cell>
          <cell r="E1046">
            <v>35393</v>
          </cell>
        </row>
        <row r="1047">
          <cell r="A1047" t="str">
            <v>08B.481</v>
          </cell>
          <cell r="B1047" t="str">
            <v>SUMINISTRO, TRANSPORTE E INSTALACION TUBERIA CONDUIT PVC DB 1" EN PLACA, MURO O ZONA VERDE</v>
          </cell>
          <cell r="C1047" t="str">
            <v>Actividad</v>
          </cell>
          <cell r="D1047" t="str">
            <v>M</v>
          </cell>
          <cell r="E1047">
            <v>17553</v>
          </cell>
        </row>
        <row r="1048">
          <cell r="A1048" t="str">
            <v>08B.482</v>
          </cell>
          <cell r="B1048" t="str">
            <v>SUMINISTRO E INSTALACION SALIDA TOMACORRIENTE DOBLE REGULADO, CABLE 12 AWG HFFR LS</v>
          </cell>
          <cell r="C1048" t="str">
            <v>Actividad</v>
          </cell>
          <cell r="D1048" t="str">
            <v>UND</v>
          </cell>
          <cell r="E1048">
            <v>74578</v>
          </cell>
        </row>
        <row r="1049">
          <cell r="A1049" t="str">
            <v>08B.483</v>
          </cell>
          <cell r="B1049" t="str">
            <v>SUMINISTRO, TRANSPORTE E INSTALACION DE AFLORAMIENTO TUBERIA METALICA IMC 1"</v>
          </cell>
          <cell r="C1049" t="str">
            <v>Actividad</v>
          </cell>
          <cell r="D1049" t="str">
            <v>UND</v>
          </cell>
          <cell r="E1049">
            <v>653971</v>
          </cell>
        </row>
        <row r="1050">
          <cell r="A1050" t="str">
            <v>08B.484</v>
          </cell>
          <cell r="B1050" t="str">
            <v>LEGALIZACION Y RETIE COLEGIO RURAL GRANADA</v>
          </cell>
          <cell r="C1050" t="str">
            <v>Actividad</v>
          </cell>
          <cell r="D1050" t="str">
            <v>UND</v>
          </cell>
          <cell r="E1050">
            <v>4807399</v>
          </cell>
        </row>
        <row r="1051">
          <cell r="A1051" t="str">
            <v>08B.485</v>
          </cell>
          <cell r="B1051" t="str">
            <v>SUMINISTRO, TRANSPORTE E INSTALACION PARCIAL TRENZADO 3X10 AWG HFFR LS CT</v>
          </cell>
          <cell r="C1051" t="str">
            <v>Actividad</v>
          </cell>
          <cell r="D1051" t="str">
            <v>UND</v>
          </cell>
          <cell r="E1051">
            <v>25489</v>
          </cell>
        </row>
        <row r="1052">
          <cell r="A1052" t="str">
            <v>08B.486</v>
          </cell>
          <cell r="B1052" t="str">
            <v>SUMINISTRO, TRANSPORTE E INSTALACION SALIDA ILUMINACION EN TUBERIA CONDUIT EMT 3/4", CABLE N° 12 AWG HFFR LS</v>
          </cell>
          <cell r="C1052" t="str">
            <v>Actividad</v>
          </cell>
          <cell r="D1052" t="str">
            <v>UND</v>
          </cell>
          <cell r="E1052">
            <v>224935</v>
          </cell>
        </row>
        <row r="1053">
          <cell r="A1053" t="str">
            <v>08B.487</v>
          </cell>
          <cell r="B1053" t="str">
            <v>SUMINISTRO, TRANSPORTE E INSTALACION SALIDA INTERRUPTOR SENCILLO EN TUBERIA CONDUIT EMT 3/4", CABLE N° 12 AWG HFFR LS</v>
          </cell>
          <cell r="C1053" t="str">
            <v>Actividad</v>
          </cell>
          <cell r="D1053" t="str">
            <v>UND</v>
          </cell>
          <cell r="E1053">
            <v>201944</v>
          </cell>
        </row>
        <row r="1054">
          <cell r="A1054" t="str">
            <v>08B.488</v>
          </cell>
          <cell r="B1054" t="str">
            <v>SUMINISTRO E INSTALACION SALIDA TOMACORRIENTE NORMAL DOBLE PT EN TUBERA CONDUIT EMT 3/4", CABLE 12 AWG HFFR LS</v>
          </cell>
          <cell r="C1054" t="str">
            <v>Actividad</v>
          </cell>
          <cell r="D1054" t="str">
            <v>UND</v>
          </cell>
          <cell r="E1054">
            <v>216082</v>
          </cell>
        </row>
        <row r="1055">
          <cell r="A1055" t="str">
            <v>08B.489</v>
          </cell>
          <cell r="B1055" t="str">
            <v>SUMINISTRO, TRANSPORTE E INSTALACION SALIDA INTERRUPTOR SENCILLO CONMUTABLE EN TUBERIA CONDUIT EMT 3/4", CABLE N° 12 AWG HFFR LS.</v>
          </cell>
          <cell r="C1055" t="str">
            <v>Actividad</v>
          </cell>
          <cell r="D1055" t="str">
            <v>UND</v>
          </cell>
          <cell r="E1055">
            <v>184987</v>
          </cell>
        </row>
        <row r="1056">
          <cell r="A1056" t="str">
            <v>08B.490</v>
          </cell>
          <cell r="B1056" t="str">
            <v>SUMINISTRO E INSTALACION SALIDA TOMACORRIENTE DOBLE PT GFCI, EN TUBERA CONDUIT EMT 3/4", CABLE 12 AWG HFFR LS</v>
          </cell>
          <cell r="C1056" t="str">
            <v>Actividad</v>
          </cell>
          <cell r="D1056" t="str">
            <v>UND</v>
          </cell>
          <cell r="E1056">
            <v>250358</v>
          </cell>
        </row>
        <row r="1057">
          <cell r="A1057" t="str">
            <v>08B.491</v>
          </cell>
          <cell r="B1057" t="str">
            <v>SUMINISTRO E INSTALACION SALIDA TOMACORRIENTE DOBLE REGULADO, EN TUBERA CONDUIT EMT 3/4", CABLE 12 AWG HFFR LS</v>
          </cell>
          <cell r="C1057" t="str">
            <v>Actividad</v>
          </cell>
          <cell r="D1057" t="str">
            <v>UND</v>
          </cell>
          <cell r="E1057">
            <v>202086</v>
          </cell>
        </row>
        <row r="1058">
          <cell r="A1058" t="str">
            <v>08B.492</v>
          </cell>
          <cell r="B1058" t="str">
            <v>SUMINISTRO E INSTALACION SALIDA TOMACORRIENTE NORMAL DOBLE PT EN TUBERA CONDUIT EMT 3/4", CABLE 10 AWG HFFR LS</v>
          </cell>
          <cell r="C1058" t="str">
            <v>Actividad</v>
          </cell>
          <cell r="D1058" t="str">
            <v>UND</v>
          </cell>
          <cell r="E1058">
            <v>184579</v>
          </cell>
        </row>
        <row r="1059">
          <cell r="A1059" t="str">
            <v>08B.493</v>
          </cell>
          <cell r="B1059" t="str">
            <v>SUMINISTRO, TRANSPORTE E INSTALACION SALIDA ILUMINACION EN TUBERIA CONDUIT PVC SCH40 3/4", CABLE N° 12 AWG</v>
          </cell>
          <cell r="C1059" t="str">
            <v>Actividad</v>
          </cell>
          <cell r="D1059" t="str">
            <v>UND</v>
          </cell>
          <cell r="E1059">
            <v>151873</v>
          </cell>
        </row>
        <row r="1060">
          <cell r="A1060" t="str">
            <v>08B.494</v>
          </cell>
          <cell r="B1060" t="str">
            <v>SUMINISTRO, TRANSPORTE E INSTALACION LUMINARIA PANEL LED 18W</v>
          </cell>
          <cell r="C1060" t="str">
            <v>Actividad</v>
          </cell>
          <cell r="D1060" t="str">
            <v>UND</v>
          </cell>
          <cell r="E1060">
            <v>101098</v>
          </cell>
        </row>
        <row r="1061">
          <cell r="A1061" t="str">
            <v>08B.495</v>
          </cell>
          <cell r="B1061" t="str">
            <v>SUMINISTRO, TRANSPORTE E INSTALACION LUMINARIA IT 100 AQ LENS 36W</v>
          </cell>
          <cell r="C1061" t="str">
            <v>Actividad</v>
          </cell>
          <cell r="D1061" t="str">
            <v>UND</v>
          </cell>
          <cell r="E1061">
            <v>302847</v>
          </cell>
        </row>
        <row r="1062">
          <cell r="A1062" t="str">
            <v>08B.496</v>
          </cell>
          <cell r="B1062" t="str">
            <v>SUMINISTRO, TRANSPORTE E INSTALACION LUMINARIA ECO 36W</v>
          </cell>
          <cell r="C1062" t="str">
            <v>Actividad</v>
          </cell>
          <cell r="D1062" t="str">
            <v>UND</v>
          </cell>
          <cell r="E1062">
            <v>257972</v>
          </cell>
        </row>
        <row r="1063">
          <cell r="A1063" t="str">
            <v>08B.497</v>
          </cell>
          <cell r="B1063" t="str">
            <v>SUMINISTRO, TRANSPORTE E INSTALACION LUMINARIA IF NORMA 36W</v>
          </cell>
          <cell r="C1063" t="str">
            <v>Actividad</v>
          </cell>
          <cell r="D1063" t="str">
            <v>UND</v>
          </cell>
          <cell r="E1063">
            <v>271399</v>
          </cell>
        </row>
        <row r="1064">
          <cell r="A1064" t="str">
            <v>08B.498</v>
          </cell>
          <cell r="B1064" t="str">
            <v>SUMINISTRO, TRANSPORTE E INSTALACION LUMINARIA HIGH BAY 97W</v>
          </cell>
          <cell r="C1064" t="str">
            <v>Actividad</v>
          </cell>
          <cell r="D1064" t="str">
            <v>UND</v>
          </cell>
          <cell r="E1064">
            <v>934227</v>
          </cell>
        </row>
        <row r="1065">
          <cell r="A1065" t="str">
            <v>08B.499</v>
          </cell>
          <cell r="B1065" t="str">
            <v>SUMINISTRO, TRANSPORTE E INSTALACION LUMINARIA MINI FLOOD 200W (ESSENTIAL FLOOD HP)</v>
          </cell>
          <cell r="C1065" t="str">
            <v>Actividad</v>
          </cell>
          <cell r="D1065" t="str">
            <v>UND</v>
          </cell>
          <cell r="E1065">
            <v>790078</v>
          </cell>
        </row>
        <row r="1066">
          <cell r="A1066" t="str">
            <v>08B.500</v>
          </cell>
          <cell r="B1066" t="str">
            <v>SUMINISTRO, TRANSPORTE E INSTALACION LUMINARIA REFLECTOR ES 10W (REFLECTOR LED LQ)</v>
          </cell>
          <cell r="C1066" t="str">
            <v>Actividad</v>
          </cell>
          <cell r="D1066" t="str">
            <v>UND</v>
          </cell>
          <cell r="E1066">
            <v>114372</v>
          </cell>
        </row>
        <row r="1067">
          <cell r="A1067" t="str">
            <v>08B.501</v>
          </cell>
          <cell r="B1067" t="str">
            <v>SUMINISTRO, TRANSPORTE E INSTALACION LUMINARIA EMERGENCIA ALENA 4W</v>
          </cell>
          <cell r="C1067" t="str">
            <v>Actividad</v>
          </cell>
          <cell r="D1067" t="str">
            <v>UND</v>
          </cell>
          <cell r="E1067">
            <v>191373</v>
          </cell>
        </row>
        <row r="1068">
          <cell r="A1068" t="str">
            <v>08B.502</v>
          </cell>
          <cell r="B1068" t="str">
            <v>SUMINISTRO, TRANSPORTE E INSTALACION LUMINARIA SALIDA EMERGENCIA 2W</v>
          </cell>
          <cell r="C1068" t="str">
            <v>Actividad</v>
          </cell>
          <cell r="D1068" t="str">
            <v>UND</v>
          </cell>
          <cell r="E1068">
            <v>170802</v>
          </cell>
        </row>
        <row r="1069">
          <cell r="A1069" t="str">
            <v>08B.503</v>
          </cell>
          <cell r="B1069" t="str">
            <v>SUMINISTRO, TRANSPORTE E INSTALACION SALIDA TOMACORRIENTE NORMAL EN CANALETA METALICA, CABLE 12 AWG HFFR LS</v>
          </cell>
          <cell r="C1069" t="str">
            <v>Actividad</v>
          </cell>
          <cell r="D1069" t="str">
            <v>UND</v>
          </cell>
          <cell r="E1069">
            <v>125012</v>
          </cell>
        </row>
        <row r="1070">
          <cell r="A1070" t="str">
            <v>08B.504</v>
          </cell>
          <cell r="B1070" t="str">
            <v>SUMINISTRO, TRANSPORTE E INSTALACION SALIDA TOMACORRIENTE REGULADO EN CANALETA METALICA, CABLE 12 AWG HFFR LS</v>
          </cell>
          <cell r="C1070" t="str">
            <v>Actividad</v>
          </cell>
          <cell r="D1070" t="str">
            <v>UND</v>
          </cell>
          <cell r="E1070">
            <v>156291</v>
          </cell>
        </row>
        <row r="1071">
          <cell r="A1071" t="str">
            <v>08B.505</v>
          </cell>
          <cell r="B1071" t="str">
            <v>SUMINISTRO, TRANSPORTE E INSTALACION SALIDA INTERRUPTOR DOBLE EN TUBERIA CONDUIT EMT 3/4", CABLE NO 12 AWG HFFR LS</v>
          </cell>
          <cell r="C1071" t="str">
            <v>Actividad</v>
          </cell>
          <cell r="D1071" t="str">
            <v>UND</v>
          </cell>
          <cell r="E1071">
            <v>226944</v>
          </cell>
        </row>
        <row r="1072">
          <cell r="A1072" t="str">
            <v>08B.506</v>
          </cell>
          <cell r="B1072" t="str">
            <v>SUMINISTRO, TRANSPORTE E INSTALACION SALIDA ILUMINACION EN TUBERIA CONDUIT IMC 3/4", CABLE N° 12 AWG HFFR LS</v>
          </cell>
          <cell r="C1072" t="str">
            <v>Actividad</v>
          </cell>
          <cell r="D1072" t="str">
            <v>UND</v>
          </cell>
          <cell r="E1072">
            <v>229156</v>
          </cell>
        </row>
        <row r="1073">
          <cell r="A1073" t="str">
            <v>08B.507</v>
          </cell>
          <cell r="B1073" t="str">
            <v>SUMINISTRO, TRANSPORTE E INSTALACION SALIDA INTERRUPTOR TRIPLE EN TUBERIA CONDUIT EMT 3/4", CABLE NO 12 AWG HFFR LS</v>
          </cell>
          <cell r="C1073" t="str">
            <v>Actividad</v>
          </cell>
          <cell r="D1073" t="str">
            <v>UND</v>
          </cell>
          <cell r="E1073">
            <v>230158</v>
          </cell>
        </row>
        <row r="1074">
          <cell r="A1074" t="str">
            <v>08B.508</v>
          </cell>
          <cell r="B1074" t="str">
            <v>SUMINISTRO, TRANSPORTE E INSTALACION SALIDA SENSOR PROVOLT</v>
          </cell>
          <cell r="C1074" t="str">
            <v>Actividad</v>
          </cell>
          <cell r="D1074" t="str">
            <v>UND</v>
          </cell>
          <cell r="E1074">
            <v>1921338</v>
          </cell>
        </row>
        <row r="1075">
          <cell r="A1075" t="str">
            <v>08B.509</v>
          </cell>
          <cell r="B1075" t="str">
            <v>SUMINISTRO, TRANSPORTE E INSTALACION UPS 14KV BIFÁSICA</v>
          </cell>
          <cell r="C1075" t="str">
            <v>Actividad</v>
          </cell>
          <cell r="D1075" t="str">
            <v>UND</v>
          </cell>
          <cell r="E1075">
            <v>29792706</v>
          </cell>
        </row>
        <row r="1076">
          <cell r="A1076" t="str">
            <v>08B.510</v>
          </cell>
          <cell r="B1076" t="str">
            <v>BY PASS PARA UPS</v>
          </cell>
          <cell r="C1076" t="str">
            <v>Actividad</v>
          </cell>
          <cell r="D1076" t="str">
            <v>UND</v>
          </cell>
          <cell r="E1076">
            <v>550419</v>
          </cell>
        </row>
        <row r="1077">
          <cell r="A1077" t="str">
            <v>08B.511</v>
          </cell>
          <cell r="B1077" t="str">
            <v>SUMINISTRO, TRANSPORTE E INSTALACION ALIMENTADOR PRINCIPAL 2X250+250 KCMIL THHN, THWN, CU</v>
          </cell>
          <cell r="C1077" t="str">
            <v>Actividad</v>
          </cell>
          <cell r="D1077" t="str">
            <v>M</v>
          </cell>
          <cell r="E1077">
            <v>238132</v>
          </cell>
        </row>
        <row r="1078">
          <cell r="A1078" t="str">
            <v>08B.512</v>
          </cell>
          <cell r="B1078" t="str">
            <v>SUMINISTRO E INSTALACIÓN DE ALIMENTADOR (3X6) (1X10) AWG, HFFR LS</v>
          </cell>
          <cell r="C1078" t="str">
            <v>Actividad</v>
          </cell>
          <cell r="D1078" t="str">
            <v>M</v>
          </cell>
          <cell r="E1078">
            <v>36991</v>
          </cell>
        </row>
        <row r="1079">
          <cell r="A1079" t="str">
            <v>08B.513</v>
          </cell>
          <cell r="B1079" t="str">
            <v>SUMINISTRO, TRANSPORTE E INSTALACION DE LUMINARIA TIPO LED, 600W BLANCO. INCLUYE ALAMBRE NO. 12 Y TUBERÍA DE PVC 1/2"  HASTA 10 MTS. INCLUYE CAJA PLÁSTICA 2X4"</v>
          </cell>
          <cell r="C1079" t="str">
            <v>Actividad</v>
          </cell>
          <cell r="D1079" t="str">
            <v>UND</v>
          </cell>
          <cell r="E1079">
            <v>562575</v>
          </cell>
        </row>
        <row r="1080">
          <cell r="A1080" t="str">
            <v>08B.514</v>
          </cell>
          <cell r="B1080" t="str">
            <v>SUMINISTRO E INSTALACIÓN DE ALIMENTADOR (3X2) (1X8) AWG, HFFR LS</v>
          </cell>
          <cell r="C1080" t="str">
            <v>Actividad</v>
          </cell>
          <cell r="D1080" t="str">
            <v>M</v>
          </cell>
          <cell r="E1080">
            <v>68636</v>
          </cell>
        </row>
        <row r="1081">
          <cell r="A1081" t="str">
            <v>08B.515</v>
          </cell>
          <cell r="B1081" t="str">
            <v>SUMINISTRO, TRANSPORTE E INSTALACION ALIMENTADOR 2X4 + 1X2 + 1X8 AWG HFFR LS</v>
          </cell>
          <cell r="C1081" t="str">
            <v>Actividad</v>
          </cell>
          <cell r="D1081" t="str">
            <v>M</v>
          </cell>
          <cell r="E1081">
            <v>58905</v>
          </cell>
        </row>
        <row r="1082">
          <cell r="A1082" t="str">
            <v>08B.516</v>
          </cell>
          <cell r="B1082" t="str">
            <v>SUMINISTRO, TRANSPORTE E INSTALACION ALIMENTADOR ANTIFRAUDE/CONCENTRICO 1X8+8 PE/PVC</v>
          </cell>
          <cell r="C1082" t="str">
            <v>Actividad</v>
          </cell>
          <cell r="D1082" t="str">
            <v>M</v>
          </cell>
          <cell r="E1082">
            <v>20557</v>
          </cell>
        </row>
        <row r="1083">
          <cell r="A1083" t="str">
            <v>08B.517</v>
          </cell>
          <cell r="B1083" t="str">
            <v>SUMINISTRO, TRANSPORTE E INSTALACIÓN DE CANALETA PLÁSTICA MEDIA CAÑA CON TAPA EN ALUMINIO 60X13</v>
          </cell>
          <cell r="C1083" t="str">
            <v>Actividad</v>
          </cell>
          <cell r="D1083" t="str">
            <v>M</v>
          </cell>
          <cell r="E1083">
            <v>55951</v>
          </cell>
        </row>
        <row r="1084">
          <cell r="A1084" t="str">
            <v>08B.518</v>
          </cell>
          <cell r="B1084" t="str">
            <v>SUMINISTRO, TRANSPORTE E INSTALACION CAJA DE PASO 12X12X5CM</v>
          </cell>
          <cell r="C1084" t="str">
            <v>Actividad</v>
          </cell>
          <cell r="D1084" t="str">
            <v>UND</v>
          </cell>
          <cell r="E1084">
            <v>101384</v>
          </cell>
        </row>
        <row r="1085">
          <cell r="A1085" t="str">
            <v>08B.519</v>
          </cell>
          <cell r="B1085" t="str">
            <v>SUMINISTRO, TRANSPORTE E INSTALACION CAJA DE PASO 20X20X10CM</v>
          </cell>
          <cell r="C1085" t="str">
            <v>Actividad</v>
          </cell>
          <cell r="D1085" t="str">
            <v>UND</v>
          </cell>
          <cell r="E1085">
            <v>125242</v>
          </cell>
        </row>
        <row r="1086">
          <cell r="A1086" t="str">
            <v>08B.520</v>
          </cell>
          <cell r="B1086" t="str">
            <v>SUMINISTRO, TRANSPORTE E INSTALACION CAJA PARA TOMA EN PISO (POP UP)</v>
          </cell>
          <cell r="C1086" t="str">
            <v>Actividad</v>
          </cell>
          <cell r="D1086" t="str">
            <v>UND</v>
          </cell>
          <cell r="E1086">
            <v>375488</v>
          </cell>
        </row>
        <row r="1087">
          <cell r="A1087" t="str">
            <v>08B.521</v>
          </cell>
          <cell r="B1087" t="str">
            <v>SUMINISTRO, TRANSPORTE E INSTALACION MEDIDA DIRECTA MONOFASICA</v>
          </cell>
          <cell r="C1087" t="str">
            <v>Actividad</v>
          </cell>
          <cell r="D1087" t="str">
            <v>UND</v>
          </cell>
          <cell r="E1087">
            <v>1057279</v>
          </cell>
        </row>
        <row r="1088">
          <cell r="A1088" t="str">
            <v>08B.522</v>
          </cell>
          <cell r="B1088" t="str">
            <v>SUMINISTRO, TRANSPORTE E INSTALACION DEL SISTEMA DE PUESTA A TIERRA</v>
          </cell>
          <cell r="C1088" t="str">
            <v>Actividad</v>
          </cell>
          <cell r="D1088" t="str">
            <v>UND</v>
          </cell>
          <cell r="E1088">
            <v>2320396</v>
          </cell>
        </row>
        <row r="1089">
          <cell r="A1089" t="str">
            <v>08B.523</v>
          </cell>
          <cell r="B1089" t="str">
            <v>SUMINISTRO, TRANSPORTE E INSTALACION APANTALLAMIENTO</v>
          </cell>
          <cell r="C1089" t="str">
            <v>Actividad</v>
          </cell>
          <cell r="D1089" t="str">
            <v>UND</v>
          </cell>
          <cell r="E1089">
            <v>8556409</v>
          </cell>
        </row>
        <row r="1090">
          <cell r="A1090" t="str">
            <v>08B.524</v>
          </cell>
          <cell r="B1090" t="str">
            <v>SUMINISTRO, TRANSPORTE E INSTALACION MEDIDA SEMIDIRECTA</v>
          </cell>
          <cell r="C1090" t="str">
            <v>Actividad</v>
          </cell>
          <cell r="D1090" t="str">
            <v>UND</v>
          </cell>
          <cell r="E1090">
            <v>3847229</v>
          </cell>
        </row>
        <row r="1091">
          <cell r="A1091" t="str">
            <v>08B.525</v>
          </cell>
          <cell r="B1091" t="str">
            <v>SUMINISTRO, TRANSPORTE E INSTALACION DE TOTALIZADOR 2X63A, 25KA</v>
          </cell>
          <cell r="C1091" t="str">
            <v>Actividad</v>
          </cell>
          <cell r="D1091" t="str">
            <v>UND</v>
          </cell>
          <cell r="E1091">
            <v>241349</v>
          </cell>
        </row>
        <row r="1092">
          <cell r="A1092" t="str">
            <v>08B.526</v>
          </cell>
          <cell r="B1092" t="str">
            <v>SUMINISTRO, TRANSPORTE E INSTALACION DE TOTALIZADOR 2X80A, 25KA</v>
          </cell>
          <cell r="C1092" t="str">
            <v>Actividad</v>
          </cell>
          <cell r="D1092" t="str">
            <v>UND</v>
          </cell>
          <cell r="E1092">
            <v>288666</v>
          </cell>
        </row>
        <row r="1093">
          <cell r="A1093" t="str">
            <v>08B.527</v>
          </cell>
          <cell r="B1093" t="str">
            <v>SUMINISTRO, TRANSPORTE E INSTALACION TABLERO GENERAL DE BAJA TENSION</v>
          </cell>
          <cell r="C1093" t="str">
            <v>Actividad</v>
          </cell>
          <cell r="D1093" t="str">
            <v>UND</v>
          </cell>
          <cell r="E1093">
            <v>12626994</v>
          </cell>
        </row>
        <row r="1094">
          <cell r="A1094" t="str">
            <v>08B.528</v>
          </cell>
          <cell r="B1094" t="str">
            <v>TRAMITES ANTE EL OPERADOR DE RED</v>
          </cell>
          <cell r="C1094" t="str">
            <v>Actividad</v>
          </cell>
          <cell r="D1094" t="str">
            <v>UND</v>
          </cell>
          <cell r="E1094">
            <v>1373542</v>
          </cell>
        </row>
        <row r="1095">
          <cell r="A1095" t="str">
            <v>08B.529</v>
          </cell>
          <cell r="B1095" t="str">
            <v>LEGALIZACIÓN Y RETIE INSTITUCION EDUCATIVA CHIPRE</v>
          </cell>
          <cell r="C1095" t="str">
            <v>Actividad</v>
          </cell>
          <cell r="D1095" t="str">
            <v>UND</v>
          </cell>
          <cell r="E1095">
            <v>6505175</v>
          </cell>
        </row>
        <row r="1096">
          <cell r="A1096" t="str">
            <v>08B.530</v>
          </cell>
          <cell r="B1096" t="str">
            <v>SUMINISTRO E INSTALACION AFLORAMIENTO TUBERIA IMC 2"</v>
          </cell>
          <cell r="C1096" t="str">
            <v>Actividad</v>
          </cell>
          <cell r="D1096" t="str">
            <v>UND</v>
          </cell>
          <cell r="E1096">
            <v>1047280</v>
          </cell>
        </row>
        <row r="1097">
          <cell r="A1097" t="str">
            <v>08B.531</v>
          </cell>
          <cell r="B1097" t="str">
            <v>SUMINISTRO E INSTALACIÓN GABINETE DE DISTRIBUCION 1F+N+T</v>
          </cell>
          <cell r="C1097" t="str">
            <v>Actividad</v>
          </cell>
          <cell r="D1097" t="str">
            <v>UND</v>
          </cell>
          <cell r="E1097">
            <v>1243372</v>
          </cell>
        </row>
        <row r="1098">
          <cell r="A1098" t="str">
            <v>08B.532</v>
          </cell>
          <cell r="B1098" t="str">
            <v>SUMINISTRO, TRANSPORTE E INSTALACION SISTEMA DE PUESTA A TIERRA GENERAL CON UNA VARILA DE COBRE 5/8X2,4M, CABLE NO.2AWG (SPAT-1V).</v>
          </cell>
          <cell r="C1098" t="str">
            <v>Actividad</v>
          </cell>
          <cell r="D1098" t="str">
            <v>UND</v>
          </cell>
          <cell r="E1098">
            <v>1098059</v>
          </cell>
        </row>
        <row r="1099">
          <cell r="A1099" t="str">
            <v>08B.533</v>
          </cell>
          <cell r="B1099" t="str">
            <v>TRAMITE Y LEGALIZACIÓN</v>
          </cell>
          <cell r="C1099" t="str">
            <v>Actividad</v>
          </cell>
          <cell r="D1099" t="str">
            <v>GLB</v>
          </cell>
          <cell r="E1099">
            <v>2747086</v>
          </cell>
        </row>
        <row r="1100">
          <cell r="A1100" t="str">
            <v>08B.534</v>
          </cell>
          <cell r="B1100" t="str">
            <v>CAMBIO DE TAPA PARA TOMACORRIENTE NORMAL DOBLE</v>
          </cell>
          <cell r="C1100" t="str">
            <v>Actividad</v>
          </cell>
          <cell r="D1100" t="str">
            <v>UND</v>
          </cell>
          <cell r="E1100">
            <v>6068</v>
          </cell>
        </row>
        <row r="1101">
          <cell r="A1101" t="str">
            <v>08B.535</v>
          </cell>
          <cell r="B1101" t="str">
            <v>CAMBIO TAPA PARA INTERRUPTOR SENCILLO</v>
          </cell>
          <cell r="C1101" t="str">
            <v>Actividad</v>
          </cell>
          <cell r="D1101" t="str">
            <v>UND</v>
          </cell>
          <cell r="E1101">
            <v>6068</v>
          </cell>
        </row>
        <row r="1102">
          <cell r="A1102" t="str">
            <v>08B.536</v>
          </cell>
          <cell r="B1102" t="str">
            <v>CAMBIO TAPA PARA INTERRUPTOR DOBLE</v>
          </cell>
          <cell r="C1102" t="str">
            <v>Actividad</v>
          </cell>
          <cell r="D1102" t="str">
            <v>UND</v>
          </cell>
          <cell r="E1102">
            <v>6758</v>
          </cell>
        </row>
        <row r="1103">
          <cell r="A1103" t="str">
            <v>08B.537</v>
          </cell>
          <cell r="B1103" t="str">
            <v>SISTEMA DE PUESTA A TIERRA EN DUCTO PVC 4"</v>
          </cell>
          <cell r="C1103" t="str">
            <v>Actividad</v>
          </cell>
          <cell r="D1103" t="str">
            <v>UND</v>
          </cell>
          <cell r="E1103">
            <v>619356</v>
          </cell>
        </row>
        <row r="1104">
          <cell r="A1104" t="str">
            <v>08B.538</v>
          </cell>
          <cell r="B1104" t="str">
            <v>ADECUACION OBRA CIVIL PARA INSTALACION DE NUEVAS</v>
          </cell>
          <cell r="C1104" t="str">
            <v>Actividad</v>
          </cell>
          <cell r="D1104" t="str">
            <v>GLB</v>
          </cell>
          <cell r="E1104">
            <v>8662790</v>
          </cell>
        </row>
        <row r="1105">
          <cell r="A1105" t="str">
            <v>08B.539</v>
          </cell>
          <cell r="B1105" t="str">
            <v>SUMINISTRO E INSTALACIÓN DE TERMINALES PREMOLDEADAS PARA 15KV-  USO INTERIOR</v>
          </cell>
          <cell r="C1105" t="str">
            <v>Actividad</v>
          </cell>
          <cell r="D1105" t="str">
            <v>UND</v>
          </cell>
          <cell r="E1105">
            <v>583043</v>
          </cell>
        </row>
        <row r="1106">
          <cell r="A1106" t="str">
            <v>08B.540</v>
          </cell>
          <cell r="B1106" t="str">
            <v>SUMINISTRO E INSTALACIÓN CELDA MEDIDA</v>
          </cell>
          <cell r="C1106" t="str">
            <v>Actividad</v>
          </cell>
          <cell r="D1106" t="str">
            <v>UND</v>
          </cell>
          <cell r="E1106">
            <v>31266783</v>
          </cell>
        </row>
        <row r="1107">
          <cell r="A1107" t="str">
            <v>08B.541</v>
          </cell>
          <cell r="B1107" t="str">
            <v>SUMINISTRO E INSTALACIÓN CELDA PROTECCION CON SECCIONADOR SF6</v>
          </cell>
          <cell r="C1107" t="str">
            <v>Actividad</v>
          </cell>
          <cell r="D1107" t="str">
            <v>UND</v>
          </cell>
          <cell r="E1107">
            <v>20514678</v>
          </cell>
        </row>
        <row r="1108">
          <cell r="A1108" t="str">
            <v>08B.542</v>
          </cell>
          <cell r="B1108" t="str">
            <v>SUMINISTRO E INSTALACIÓN TRANSFORMADOR TRIFASICO 300KVA SECO TIPO H</v>
          </cell>
          <cell r="C1108" t="str">
            <v>Actividad</v>
          </cell>
          <cell r="D1108" t="str">
            <v>UND</v>
          </cell>
          <cell r="E1108">
            <v>70782577</v>
          </cell>
        </row>
        <row r="1109">
          <cell r="A1109" t="str">
            <v>08B.543</v>
          </cell>
          <cell r="B1109" t="str">
            <v>SUMINISTRO E INSTALACIÓN DE ALIMENTADOR 3X((4X300)KCMIL + (1X1/0) AWG), HFFR LS</v>
          </cell>
          <cell r="C1109" t="str">
            <v>Actividad</v>
          </cell>
          <cell r="D1109" t="str">
            <v>ML</v>
          </cell>
          <cell r="E1109">
            <v>1922118</v>
          </cell>
        </row>
        <row r="1110">
          <cell r="A1110" t="str">
            <v>08B.544</v>
          </cell>
          <cell r="B1110" t="str">
            <v>LEGALIZACION Y RETIE</v>
          </cell>
          <cell r="C1110" t="str">
            <v>Actividad</v>
          </cell>
          <cell r="D1110" t="str">
            <v>UND</v>
          </cell>
          <cell r="E1110">
            <v>12361879</v>
          </cell>
        </row>
        <row r="1111">
          <cell r="A1111" t="str">
            <v>08B.545</v>
          </cell>
          <cell r="B1111" t="str">
            <v>SUMINISTRO E INSTALACIÓN DE BARRAJE PREMOLDEADO PARA BAJA TENSIÓN SUMERGIBLE</v>
          </cell>
          <cell r="C1111" t="str">
            <v>Actividad</v>
          </cell>
          <cell r="D1111" t="str">
            <v>UND</v>
          </cell>
          <cell r="E1111">
            <v>1279567</v>
          </cell>
        </row>
        <row r="1112">
          <cell r="A1112" t="str">
            <v>08B.546</v>
          </cell>
          <cell r="B1112" t="str">
            <v>SUMINISTRO E INSTALACIÓN DE CABLE RED SUBTERRANEA 4X4/0 THHN</v>
          </cell>
          <cell r="C1112" t="str">
            <v>Actividad</v>
          </cell>
          <cell r="D1112" t="str">
            <v>ML</v>
          </cell>
          <cell r="E1112">
            <v>303406</v>
          </cell>
        </row>
        <row r="1113">
          <cell r="A1113" t="str">
            <v>08B.547</v>
          </cell>
          <cell r="B1113" t="str">
            <v>SUMINISTRO E INSTALACIÓN DE CABLE RED SUBTERRANEA 3X2/0 THHN</v>
          </cell>
          <cell r="C1113" t="str">
            <v>Actividad</v>
          </cell>
          <cell r="D1113" t="str">
            <v>ML</v>
          </cell>
          <cell r="E1113">
            <v>176732</v>
          </cell>
        </row>
        <row r="1114">
          <cell r="A1114" t="str">
            <v>08B.548</v>
          </cell>
          <cell r="B1114" t="str">
            <v>DESMONTE DE RED ELECTRICA EXISTENTE E INSTALACIÓN DE TAPAS CIEGAS INEM BLOQUE A</v>
          </cell>
          <cell r="C1114" t="str">
            <v>Actividad</v>
          </cell>
          <cell r="D1114" t="str">
            <v>GLB</v>
          </cell>
          <cell r="E1114">
            <v>3213650</v>
          </cell>
        </row>
        <row r="1115">
          <cell r="A1115" t="str">
            <v>08B.549</v>
          </cell>
          <cell r="B1115" t="str">
            <v>SUMINISTRO E INSTALACION DE SISTEMA DE APANTALLAMIENTO CONTRA DESCARGAS ELÉCTRICAS BLOQUE A</v>
          </cell>
          <cell r="C1115" t="str">
            <v>Actividad</v>
          </cell>
          <cell r="D1115" t="str">
            <v>UND</v>
          </cell>
          <cell r="E1115">
            <v>13550662</v>
          </cell>
        </row>
        <row r="1116">
          <cell r="A1116" t="str">
            <v>08B.550</v>
          </cell>
          <cell r="B1116" t="str">
            <v>SUMINISTRO E INSTALACIÓN DE ALIMENTADOR (4X2/0) (1X6) AWG, HFFR LS; TUBERÍA EMT DE 2"</v>
          </cell>
          <cell r="C1116" t="str">
            <v>Actividad</v>
          </cell>
          <cell r="D1116" t="str">
            <v>ML</v>
          </cell>
          <cell r="E1116">
            <v>282331</v>
          </cell>
        </row>
        <row r="1117">
          <cell r="A1117" t="str">
            <v>08B.551</v>
          </cell>
          <cell r="B1117" t="str">
            <v>SUMINISTRO E INSTALACIÓN DE ALIMENTADOR (4X8) (1X10) AWG, HFFR LS; TUBERIA EMT 1"</v>
          </cell>
          <cell r="C1117" t="str">
            <v>Actividad</v>
          </cell>
          <cell r="D1117" t="str">
            <v>ML</v>
          </cell>
          <cell r="E1117">
            <v>73772</v>
          </cell>
        </row>
        <row r="1118">
          <cell r="A1118" t="str">
            <v>08B.552</v>
          </cell>
          <cell r="B1118" t="str">
            <v>SUMINISTRO E INSTALACIÓN DE ALIMENTADOR (4X4) (1X8) AWG, HFFR LS; TUBERIA EMT 1-1/2"</v>
          </cell>
          <cell r="C1118" t="str">
            <v>Actividad</v>
          </cell>
          <cell r="D1118" t="str">
            <v>ML</v>
          </cell>
          <cell r="E1118">
            <v>135851</v>
          </cell>
        </row>
        <row r="1119">
          <cell r="A1119" t="str">
            <v>08B.553</v>
          </cell>
          <cell r="B1119" t="str">
            <v>SUMINISTRO E INSTALACIÓN DE ALIMENTADOR (4X2) (1X8) AWG, HFFR LS; TUBERIA EMT 1-1/2"</v>
          </cell>
          <cell r="C1119" t="str">
            <v>Actividad</v>
          </cell>
          <cell r="D1119" t="str">
            <v>ML</v>
          </cell>
          <cell r="E1119">
            <v>185014</v>
          </cell>
        </row>
        <row r="1120">
          <cell r="A1120" t="str">
            <v>08B.555</v>
          </cell>
          <cell r="B1120" t="str">
            <v>SUMINISTRO, TRANSPORTE E INSTALACIÓN LUMINARIA LED HIGH BAY GC350 100W</v>
          </cell>
          <cell r="C1120" t="str">
            <v>Actividad</v>
          </cell>
          <cell r="D1120" t="str">
            <v>UND</v>
          </cell>
          <cell r="E1120">
            <v>783794</v>
          </cell>
        </row>
        <row r="1121">
          <cell r="A1121" t="str">
            <v>08B.556</v>
          </cell>
          <cell r="B1121" t="str">
            <v>SUMINISTRO, TRANSPORTE E INSTALACIÓN LUMINARIA TORTUGA LED 12W</v>
          </cell>
          <cell r="C1121" t="str">
            <v>Actividad</v>
          </cell>
          <cell r="D1121" t="str">
            <v>UND</v>
          </cell>
          <cell r="E1121">
            <v>175657</v>
          </cell>
        </row>
        <row r="1122">
          <cell r="A1122" t="str">
            <v>08B.557</v>
          </cell>
          <cell r="B1122" t="str">
            <v>SUMINISTRO, TRANSPORTE E INSTALACION SALIDA INTERRUPTOR SENCILLO CONMUTABLE EN TUBERIA CONDUIT EMT 3/4", CABLE N° 12 AWG HFFR LS</v>
          </cell>
          <cell r="C1122" t="str">
            <v>Actividad</v>
          </cell>
          <cell r="D1122" t="str">
            <v>UND</v>
          </cell>
          <cell r="E1122">
            <v>202660</v>
          </cell>
        </row>
        <row r="1123">
          <cell r="A1123" t="str">
            <v>08B.558</v>
          </cell>
          <cell r="B1123" t="str">
            <v>SUMINISTRO, TRANSPORTE E INSTALACION SALIDA INTERRUPTOR CONMUTABLE DOBLE EN TUBERIA CONDUIT EMT 3/4", CABLE N° 12 AWG HFFR LS</v>
          </cell>
          <cell r="C1123" t="str">
            <v>Actividad</v>
          </cell>
          <cell r="D1123" t="str">
            <v>UND</v>
          </cell>
          <cell r="E1123">
            <v>219517</v>
          </cell>
        </row>
        <row r="1124">
          <cell r="A1124" t="str">
            <v>08B.559</v>
          </cell>
          <cell r="B1124" t="str">
            <v>SUMINISTRO E INSTALACIÓN CAJA DE PASO RAWELT 4X4"</v>
          </cell>
          <cell r="C1124" t="str">
            <v>Actividad</v>
          </cell>
          <cell r="D1124" t="str">
            <v>UND</v>
          </cell>
          <cell r="E1124">
            <v>122078</v>
          </cell>
        </row>
        <row r="1125">
          <cell r="A1125" t="str">
            <v>08B.560</v>
          </cell>
          <cell r="B1125" t="str">
            <v>SUMINISTRO E INSTALACIÓN DE UPS TRIFÁSICA 30KVA INCLUYE BANCO DE BATERIAS Y BYPASS</v>
          </cell>
          <cell r="C1125" t="str">
            <v>Actividad</v>
          </cell>
          <cell r="D1125" t="str">
            <v>UND</v>
          </cell>
          <cell r="E1125">
            <v>34503377</v>
          </cell>
        </row>
        <row r="1126">
          <cell r="A1126" t="str">
            <v>08B.561</v>
          </cell>
          <cell r="B1126" t="str">
            <v>DESMONTE DE RED ELECTRICA EXISTENTE E INSTALACIÓN DE TAPAS CIEGAS INEM BLOQUE B</v>
          </cell>
          <cell r="C1126" t="str">
            <v>Actividad</v>
          </cell>
          <cell r="D1126" t="str">
            <v>GLB</v>
          </cell>
          <cell r="E1126">
            <v>1636638</v>
          </cell>
        </row>
        <row r="1127">
          <cell r="A1127" t="str">
            <v>08B.562</v>
          </cell>
          <cell r="B1127" t="str">
            <v>SUMINISTRO E INSTALACION DE SISTEMA DE APANTALLAMIENTO CONTRA DESCARGAS ELÉCTRICAS INEM BLOQUE B</v>
          </cell>
          <cell r="C1127" t="str">
            <v>Actividad</v>
          </cell>
          <cell r="D1127" t="str">
            <v>UND</v>
          </cell>
          <cell r="E1127">
            <v>8453807</v>
          </cell>
        </row>
        <row r="1128">
          <cell r="A1128" t="str">
            <v>08B.563</v>
          </cell>
          <cell r="B1128" t="str">
            <v>SUMINISTRO E INSTALACIÓN DE ALIMENTADOR (4X3/0) (1X4) AWG, HFFR LS; TUBERÍA EMT DE 2"</v>
          </cell>
          <cell r="C1128" t="str">
            <v>Actividad</v>
          </cell>
          <cell r="D1128" t="str">
            <v>ML</v>
          </cell>
          <cell r="E1128">
            <v>385923</v>
          </cell>
        </row>
        <row r="1129">
          <cell r="A1129" t="str">
            <v>08B.564</v>
          </cell>
          <cell r="B1129" t="str">
            <v>SUMINISTRO E INSTALACIÓN DE ALIMENTADOR (4X6) (1X8) AWG, HFFR LS; TUBERIA EMT 1"</v>
          </cell>
          <cell r="C1129" t="str">
            <v>Actividad</v>
          </cell>
          <cell r="D1129" t="str">
            <v>ML</v>
          </cell>
          <cell r="E1129">
            <v>99511</v>
          </cell>
        </row>
        <row r="1130">
          <cell r="A1130" t="str">
            <v>08B.565</v>
          </cell>
          <cell r="B1130" t="str">
            <v>DESMONTE DE RED ELECTRICA EXISTENTE E INSTALACIÓN DE TAPAS CIEGAS INEM BLOQUE C</v>
          </cell>
          <cell r="C1130" t="str">
            <v>Actividad</v>
          </cell>
          <cell r="D1130" t="str">
            <v>GLB</v>
          </cell>
          <cell r="E1130">
            <v>1691656</v>
          </cell>
        </row>
        <row r="1131">
          <cell r="A1131" t="str">
            <v>08B.566</v>
          </cell>
          <cell r="B1131" t="str">
            <v>SUMINISTRO E INSTALACION DE SISTEMA DE APANTALLAMIENTO CONTRA DESCARGAS ELÉCTRICAS INEM BLOQUE C</v>
          </cell>
          <cell r="C1131" t="str">
            <v>Actividad</v>
          </cell>
          <cell r="D1131" t="str">
            <v>UND</v>
          </cell>
          <cell r="E1131">
            <v>4370319</v>
          </cell>
        </row>
        <row r="1132">
          <cell r="A1132" t="str">
            <v>08B.567</v>
          </cell>
          <cell r="B1132" t="str">
            <v>SUMINISTRO E INSTALACIÓN DE ALIMENTADOR (3X4) (1X8) AWG, HFFR LS; TUBERIA EMT 1-1/2"</v>
          </cell>
          <cell r="C1132" t="str">
            <v>Actividad</v>
          </cell>
          <cell r="D1132" t="str">
            <v>ML</v>
          </cell>
          <cell r="E1132">
            <v>116237</v>
          </cell>
        </row>
        <row r="1133">
          <cell r="A1133" t="str">
            <v>08B.568</v>
          </cell>
          <cell r="B1133" t="str">
            <v>SUMINISTRO E INSTALACIÓN DE ALIMENTADOR (3X6) (1X8) AWG, HFFR LS; TUBERIA EMT 1"</v>
          </cell>
          <cell r="C1133" t="str">
            <v>Actividad</v>
          </cell>
          <cell r="D1133" t="str">
            <v>ML</v>
          </cell>
          <cell r="E1133">
            <v>81598</v>
          </cell>
        </row>
        <row r="1134">
          <cell r="A1134" t="str">
            <v>08B.569</v>
          </cell>
          <cell r="B1134" t="str">
            <v>SUMINISTRO E INSTALACIÓN DE ALIMENTADOR (3X8) (1X10) AWG, HFFR LS; TUBERIA EMT 1"</v>
          </cell>
          <cell r="C1134" t="str">
            <v>Actividad</v>
          </cell>
          <cell r="D1134" t="str">
            <v>ML</v>
          </cell>
          <cell r="E1134">
            <v>72646</v>
          </cell>
        </row>
        <row r="1135">
          <cell r="A1135" t="str">
            <v>08B.570</v>
          </cell>
          <cell r="B1135" t="str">
            <v>DESMONTE DE RED ELECTRICA EXISTENTE E INSTALACIÓN DE TAPAS CIEGAS BLOQUE D</v>
          </cell>
          <cell r="C1135" t="str">
            <v>Actividad</v>
          </cell>
          <cell r="D1135" t="str">
            <v>GLB</v>
          </cell>
          <cell r="E1135">
            <v>1709076</v>
          </cell>
        </row>
        <row r="1136">
          <cell r="A1136" t="str">
            <v>08B.571</v>
          </cell>
          <cell r="B1136" t="str">
            <v>SUMINISTRO E INSTALACION DE SISTEMA DE APANTALLAMIENTO CONTRA DESCARGAS ELÉCTRICAS INEM BLOQUE D</v>
          </cell>
          <cell r="C1136" t="str">
            <v>Actividad</v>
          </cell>
          <cell r="D1136" t="str">
            <v>UND</v>
          </cell>
          <cell r="E1136">
            <v>7156028</v>
          </cell>
        </row>
        <row r="1137">
          <cell r="A1137" t="str">
            <v>08B.572</v>
          </cell>
          <cell r="B1137" t="str">
            <v>SUMINISTRO E INSTALACIÓN DE ALIMENTADOR (3X2) (1X8) AWG, HFFR LS; TUBERIA EMT 1-1/2"</v>
          </cell>
          <cell r="C1137" t="str">
            <v>Actividad</v>
          </cell>
          <cell r="D1137" t="str">
            <v>ML</v>
          </cell>
          <cell r="E1137">
            <v>140541</v>
          </cell>
        </row>
        <row r="1138">
          <cell r="A1138" t="str">
            <v>08B.573</v>
          </cell>
          <cell r="B1138" t="str">
            <v>DESMONTE DE RED ELECTRICA EXISTENTE E INSTALACIÓN DE TAPAS CIEGAS INEM BLOQUE E</v>
          </cell>
          <cell r="C1138" t="str">
            <v>Actividad</v>
          </cell>
          <cell r="D1138" t="str">
            <v>GLB</v>
          </cell>
          <cell r="E1138">
            <v>2886300</v>
          </cell>
        </row>
        <row r="1139">
          <cell r="A1139" t="str">
            <v>08B.574</v>
          </cell>
          <cell r="B1139" t="str">
            <v>SUMINISTRO E INSTALACION DE SISTEMA DE APANTALLAMIENTO CONTRA DESCARGAS ELÉCTRICAS INEM BLOQUE E</v>
          </cell>
          <cell r="C1139" t="str">
            <v>Actividad</v>
          </cell>
          <cell r="D1139" t="str">
            <v>UND</v>
          </cell>
          <cell r="E1139">
            <v>9946507</v>
          </cell>
        </row>
        <row r="1140">
          <cell r="A1140" t="str">
            <v>08B.575</v>
          </cell>
          <cell r="B1140" t="str">
            <v>SUMINISTRO E INSTALACIÓN DE UPS TRIFÁSICA 15KVA INCLUYE BANCO DE BATERIAS Y BYPASS</v>
          </cell>
          <cell r="C1140" t="str">
            <v>Actividad</v>
          </cell>
          <cell r="D1140" t="str">
            <v>UND</v>
          </cell>
          <cell r="E1140">
            <v>23672397</v>
          </cell>
        </row>
        <row r="1141">
          <cell r="A1141" t="str">
            <v>08B.831</v>
          </cell>
          <cell r="B1141" t="str">
            <v>SUMINISTRO TRANSPORTE E INSTALACION ACOMETIDA (3X4) AWG, HFFR LS</v>
          </cell>
          <cell r="C1141" t="str">
            <v>Actividad</v>
          </cell>
          <cell r="D1141" t="str">
            <v>M</v>
          </cell>
          <cell r="E1141">
            <v>62660</v>
          </cell>
        </row>
        <row r="1142">
          <cell r="A1142" t="str">
            <v>08B.832</v>
          </cell>
          <cell r="B1142" t="str">
            <v>SUMINISTRO, TRANSPORTE E INSTALACION BALA DE PISO LED 3W ACERO INOXIDABLE IP65</v>
          </cell>
          <cell r="C1142" t="str">
            <v>Actividad</v>
          </cell>
          <cell r="D1142" t="str">
            <v>UND</v>
          </cell>
          <cell r="E1142">
            <v>118705</v>
          </cell>
        </row>
        <row r="1143">
          <cell r="A1143" t="str">
            <v>08B.833</v>
          </cell>
          <cell r="B1143" t="str">
            <v>SUMINISTRO, TRANSPORTE E INSTALACION ACOMETIDA CABLE DE ALUMINIO AISLADO NO 4 AWG SERIE 8000 THHN METRO (TRES CABLES X ML).</v>
          </cell>
          <cell r="C1143" t="str">
            <v>Actividad</v>
          </cell>
          <cell r="D1143" t="str">
            <v>ML</v>
          </cell>
          <cell r="E1143">
            <v>24462</v>
          </cell>
        </row>
        <row r="1144">
          <cell r="A1144" t="str">
            <v>08B.834</v>
          </cell>
          <cell r="B1144" t="str">
            <v>SUMINISTRO, TRANSPORTE E INSTALACIÓN LUMINARIA LED HERMÉTICA MÓDULO ANTI POLVO DE 36 W DE SOBREPONER MARCA SYLVANIA O SIMILAR.</v>
          </cell>
          <cell r="C1144" t="str">
            <v>Actividad</v>
          </cell>
          <cell r="D1144" t="str">
            <v>UND</v>
          </cell>
          <cell r="E1144">
            <v>129873</v>
          </cell>
        </row>
        <row r="1145">
          <cell r="A1145" t="str">
            <v>08B.835</v>
          </cell>
          <cell r="B1145" t="str">
            <v>SUMINISTRO, TRANSPORTE E INSTALACIÓN PROYECTOR LED SYLVEO 300W - SYLVANIA O SIMILAR</v>
          </cell>
          <cell r="C1145" t="str">
            <v>Actividad</v>
          </cell>
          <cell r="D1145" t="str">
            <v>UND</v>
          </cell>
          <cell r="E1145">
            <v>1722713</v>
          </cell>
        </row>
        <row r="1146">
          <cell r="A1146" t="str">
            <v>08B.836</v>
          </cell>
          <cell r="B1146" t="str">
            <v>SUMINISTRO, TRANSPORTE E INSTALACION DE CABLE TRENZADO DE 3X12 LHFR LS</v>
          </cell>
          <cell r="C1146" t="str">
            <v>Actividad</v>
          </cell>
          <cell r="D1146" t="str">
            <v>ML</v>
          </cell>
          <cell r="E1146">
            <v>19336</v>
          </cell>
        </row>
        <row r="1147">
          <cell r="A1147" t="str">
            <v>08B.837</v>
          </cell>
          <cell r="B1147" t="str">
            <v>SUMINISTRO, TRANSPORTE E INSTALACIÓN DE RED AEREA EN CABLE MULTIPLEX 2X4 + 1X4 ACSR</v>
          </cell>
          <cell r="C1147" t="str">
            <v>Actividad</v>
          </cell>
          <cell r="D1147" t="str">
            <v>ML</v>
          </cell>
          <cell r="E1147">
            <v>31293</v>
          </cell>
        </row>
        <row r="1148">
          <cell r="A1148" t="str">
            <v>08B.838</v>
          </cell>
          <cell r="B1148" t="str">
            <v>SUMINISTRO, TRANSPORTE E INSTALACION DE RED ELECTRICA EN 3 # 12 THHN (NO INCLUYE DUCTO)</v>
          </cell>
          <cell r="C1148" t="str">
            <v>Actividad</v>
          </cell>
          <cell r="D1148" t="str">
            <v>ML</v>
          </cell>
          <cell r="E1148">
            <v>18381</v>
          </cell>
        </row>
        <row r="1149">
          <cell r="A1149" t="str">
            <v>08B.839</v>
          </cell>
          <cell r="B1149" t="str">
            <v>SUMINISTRO, TRANSPORTE E INSTALACION DE BAJANTE EN TUBERIA IMC DE 1/2". INCLUYE CAPACTE Y ELEMENTOS DE FIJACION</v>
          </cell>
          <cell r="C1149" t="str">
            <v>Actividad</v>
          </cell>
          <cell r="D1149" t="str">
            <v>ML</v>
          </cell>
          <cell r="E1149">
            <v>37784</v>
          </cell>
        </row>
        <row r="1150">
          <cell r="A1150" t="str">
            <v>08B.840</v>
          </cell>
          <cell r="B1150" t="str">
            <v>SUMINISTRO, TRANSPORTE E INSTALACION DE BREAKER 1 X 30 AMP</v>
          </cell>
          <cell r="C1150" t="str">
            <v>Actividad</v>
          </cell>
          <cell r="D1150" t="str">
            <v>UND</v>
          </cell>
          <cell r="E1150">
            <v>45609</v>
          </cell>
        </row>
        <row r="1151">
          <cell r="A1151" t="str">
            <v>08B.841</v>
          </cell>
          <cell r="B1151" t="str">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ell>
          <cell r="C1151" t="str">
            <v>Actividad</v>
          </cell>
          <cell r="D1151" t="str">
            <v>M2</v>
          </cell>
          <cell r="E1151">
            <v>10058</v>
          </cell>
        </row>
        <row r="1152">
          <cell r="A1152" t="str">
            <v>08B.842</v>
          </cell>
          <cell r="B1152" t="str">
            <v>SUMINISTRO, TRANSPORTE E INSTALACION DE SALIDA COMPLETA PVC PARA TIMBRE (HASTA 10.M)</v>
          </cell>
          <cell r="C1152" t="str">
            <v>Actividad</v>
          </cell>
          <cell r="D1152" t="str">
            <v>UND</v>
          </cell>
          <cell r="E1152">
            <v>79240</v>
          </cell>
        </row>
        <row r="1153">
          <cell r="A1153" t="str">
            <v>08B.843</v>
          </cell>
          <cell r="B1153" t="str">
            <v>SUMINISTRO, TRANSPORTE E INSTALACION DE LUMINARIA PANEL LED RECTANGULAR DE 40W DE INCRUSTAR</v>
          </cell>
          <cell r="C1153" t="str">
            <v>Actividad</v>
          </cell>
          <cell r="D1153" t="str">
            <v>UND</v>
          </cell>
          <cell r="E1153">
            <v>155285</v>
          </cell>
        </row>
        <row r="1154">
          <cell r="A1154" t="str">
            <v>08B.844</v>
          </cell>
          <cell r="B1154" t="str">
            <v>SUMINISTRO E INSTALACIÓN BREAKER TOTALIZADOR 3X40A</v>
          </cell>
          <cell r="C1154" t="str">
            <v>Actividad</v>
          </cell>
          <cell r="D1154" t="str">
            <v>Und</v>
          </cell>
          <cell r="E1154">
            <v>395265</v>
          </cell>
        </row>
        <row r="1155">
          <cell r="A1155" t="str">
            <v>08B.845</v>
          </cell>
          <cell r="B1155" t="str">
            <v>SUMINISTRO E INSTALACIÓN DE ACOMETIDA A TR EN CABLE DE COBRE HFFRLS 3#8(F)+1#8(N)+1#8(T), POR BANDEJA EXISTENTE</v>
          </cell>
          <cell r="C1155" t="str">
            <v>Actividad</v>
          </cell>
          <cell r="D1155" t="str">
            <v>ML</v>
          </cell>
          <cell r="E1155">
            <v>53104</v>
          </cell>
        </row>
        <row r="1156">
          <cell r="A1156" t="str">
            <v>08B.846</v>
          </cell>
          <cell r="B1156" t="str">
            <v>SUMINISTRO E INSTALACIÓN TABLERO TRIFÁSICO DE 24 CTOS. CON ESPACIO PARA TOTALIZADOR (TN)</v>
          </cell>
          <cell r="C1156" t="str">
            <v>Actividad</v>
          </cell>
          <cell r="D1156" t="str">
            <v>Und</v>
          </cell>
          <cell r="E1156">
            <v>633114</v>
          </cell>
        </row>
        <row r="1157">
          <cell r="A1157" t="str">
            <v>08B.847</v>
          </cell>
          <cell r="B1157" t="str">
            <v>SUMINISTRO E INSTALACIÓN BREAKER ENCHUFABLE 1X20 A</v>
          </cell>
          <cell r="C1157" t="str">
            <v>Actividad</v>
          </cell>
          <cell r="D1157" t="str">
            <v>Und</v>
          </cell>
          <cell r="E1157">
            <v>48001</v>
          </cell>
        </row>
        <row r="1158">
          <cell r="A1158" t="str">
            <v>08B.848</v>
          </cell>
          <cell r="B1158" t="str">
            <v>SUMINISTRO E INSTALACIÓN BREAKER ENCHUFABLE 2X20A</v>
          </cell>
          <cell r="C1158" t="str">
            <v>Actividad</v>
          </cell>
          <cell r="D1158" t="str">
            <v>Und</v>
          </cell>
          <cell r="E1158">
            <v>105151</v>
          </cell>
        </row>
        <row r="1159">
          <cell r="A1159" t="str">
            <v>08B.849</v>
          </cell>
          <cell r="B1159" t="str">
            <v>SUMINISTRO E INSTALACIÓN SALIDA ALUMBRADO CON TUBERÍA PVC SCH40 Y CABLE #12 HFFRLS</v>
          </cell>
          <cell r="C1159" t="str">
            <v>Actividad</v>
          </cell>
          <cell r="D1159" t="str">
            <v>Und</v>
          </cell>
          <cell r="E1159">
            <v>117174</v>
          </cell>
        </row>
        <row r="1160">
          <cell r="A1160" t="str">
            <v>08B.850</v>
          </cell>
          <cell r="B1160" t="str">
            <v>SUMINISTRO E INSTALACIÓN SALIDA CON SENSOR DE MOVIMIENTO DE TECHO PARA ALUMBRADO CON TUBERÍA SCH40 Y CABLE #12 HFFRLS</v>
          </cell>
          <cell r="C1160" t="str">
            <v>Actividad</v>
          </cell>
          <cell r="D1160" t="str">
            <v>Und</v>
          </cell>
          <cell r="E1160">
            <v>164219</v>
          </cell>
        </row>
        <row r="1161">
          <cell r="A1161" t="str">
            <v>08B.851</v>
          </cell>
          <cell r="B1161" t="str">
            <v>SUMINISTRO E INSTALACIÓN SALIDA INTERRUPTOR SENCILLO CON TUBERÍA PVC SCH40 Y CABLE #12 HFFRLS</v>
          </cell>
          <cell r="C1161" t="str">
            <v>Actividad</v>
          </cell>
          <cell r="D1161" t="str">
            <v>Und</v>
          </cell>
          <cell r="E1161">
            <v>121183</v>
          </cell>
        </row>
        <row r="1162">
          <cell r="A1162" t="str">
            <v>08B.852</v>
          </cell>
          <cell r="B1162" t="str">
            <v>SUMINISTRO E INSTALACIÓN SALIDA INTERRUPTOR SENCILLO CON CABLE #12 LIBRE DE HALÓGENOS Y TUBERÍA PVC 1/2"</v>
          </cell>
          <cell r="C1162" t="str">
            <v>Actividad</v>
          </cell>
          <cell r="D1162" t="str">
            <v>Und</v>
          </cell>
          <cell r="E1162">
            <v>137595</v>
          </cell>
        </row>
        <row r="1163">
          <cell r="A1163" t="str">
            <v>08B.853</v>
          </cell>
          <cell r="B1163" t="str">
            <v>SUMINISTRO E INSTALACIÓN SALIDA INTERRUPTOR DOBLE CON TUBERÍA PVC SCH40 Y CABLE #12 HFFRLS</v>
          </cell>
          <cell r="C1163" t="str">
            <v>Actividad</v>
          </cell>
          <cell r="D1163" t="str">
            <v>Und</v>
          </cell>
          <cell r="E1163">
            <v>138975</v>
          </cell>
        </row>
        <row r="1164">
          <cell r="A1164" t="str">
            <v>08B.854</v>
          </cell>
          <cell r="B1164" t="str">
            <v>SUMINISTRO E INSTALACIÓN SALIDA INTERRUPTOR DOBLE CON CABLE #12 LIBRE DE HALÓGENOS Y TUBERÍA PVC 1/2"</v>
          </cell>
          <cell r="C1164" t="str">
            <v>Actividad</v>
          </cell>
          <cell r="D1164" t="str">
            <v>Und</v>
          </cell>
          <cell r="E1164">
            <v>153129</v>
          </cell>
        </row>
        <row r="1165">
          <cell r="A1165" t="str">
            <v>08B.855</v>
          </cell>
          <cell r="B1165" t="str">
            <v>SUMINISTRO E INSTALACIÓN SALIDA INTERRUPTOR TRIPLE CON TUBERÍA PVC SCH40 Y CABLE #12 HFFRLS</v>
          </cell>
          <cell r="C1165" t="str">
            <v>Actividad</v>
          </cell>
          <cell r="D1165" t="str">
            <v>Und</v>
          </cell>
          <cell r="E1165">
            <v>157723</v>
          </cell>
        </row>
        <row r="1166">
          <cell r="A1166" t="str">
            <v>08B.856</v>
          </cell>
          <cell r="B1166" t="str">
            <v>SUMINISTRO E INSTALACIÓN SALIDA INTERRUPTOR CONMUTABLE SENCILLO, CON CABLE #12 LIBRE DE HALÓGENOS Y TUBERÍA PVC 1/2"</v>
          </cell>
          <cell r="C1166" t="str">
            <v>Actividad</v>
          </cell>
          <cell r="D1166" t="str">
            <v>Und</v>
          </cell>
          <cell r="E1166">
            <v>164649</v>
          </cell>
        </row>
        <row r="1167">
          <cell r="A1167" t="str">
            <v>08B.857</v>
          </cell>
          <cell r="B1167" t="str">
            <v>SUMINISTRO E INSTALACIÓN SALIDA INTERRUPTOR CONMUTABLE DOBLE, CON CABLE #12 LIBRE DE HALÓGENOS Y TUBERÍA PVC 1/2" SCH40</v>
          </cell>
          <cell r="C1167" t="str">
            <v>Actividad</v>
          </cell>
          <cell r="D1167" t="str">
            <v>Und</v>
          </cell>
          <cell r="E1167">
            <v>169824</v>
          </cell>
        </row>
        <row r="1168">
          <cell r="A1168" t="str">
            <v>08B.858</v>
          </cell>
          <cell r="B1168" t="str">
            <v>SUMINISTRO E INSTALACIÓN SALIDA INTERRUPTOR CONMUTABLE DOBLE, CON CABLE #12 LIBRE DE HALÓGENOS Y TUBERÍA PVC 1/2"</v>
          </cell>
          <cell r="C1168" t="str">
            <v>Actividad</v>
          </cell>
          <cell r="D1168" t="str">
            <v>Und</v>
          </cell>
          <cell r="E1168">
            <v>186236</v>
          </cell>
        </row>
        <row r="1169">
          <cell r="A1169" t="str">
            <v>08B.859</v>
          </cell>
          <cell r="B1169" t="str">
            <v>SUMINISTRO E INSTALACIÓN SALIDA INTERRUPTOR CONMUTABLE TRIPLE, CON CABLE #12 LIBRE DE HALÓGENOS Y TUBERÍA PVC 1/2"</v>
          </cell>
          <cell r="C1169" t="str">
            <v>Actividad</v>
          </cell>
          <cell r="D1169" t="str">
            <v>Und</v>
          </cell>
          <cell r="E1169">
            <v>201770</v>
          </cell>
        </row>
        <row r="1170">
          <cell r="A1170" t="str">
            <v>08B.860</v>
          </cell>
          <cell r="B1170" t="str">
            <v>SUMINISTRO E INSTALACIÓN SALIDA TOMACORRIENTE DOBLE CON CABLE #12 LIBRE DE HALÓGENOS Y TUBERÍA PVC 1/2"</v>
          </cell>
          <cell r="C1170" t="str">
            <v>Actividad</v>
          </cell>
          <cell r="D1170" t="str">
            <v>Und</v>
          </cell>
          <cell r="E1170">
            <v>137977</v>
          </cell>
        </row>
        <row r="1171">
          <cell r="A1171" t="str">
            <v>08B.861</v>
          </cell>
          <cell r="B1171" t="str">
            <v>SUMINISTRO E INSTALACIÓN SALIDA TOMACORRIENTE DOBLE TIPO GFCI CON CABLE #12 LIBRE DE HALÓGENOS Y TUBERÍA PVC 1/2"</v>
          </cell>
          <cell r="C1171" t="str">
            <v>Actividad</v>
          </cell>
          <cell r="D1171" t="str">
            <v>Und</v>
          </cell>
          <cell r="E1171">
            <v>229988</v>
          </cell>
        </row>
        <row r="1172">
          <cell r="A1172" t="str">
            <v>08B.862</v>
          </cell>
          <cell r="B1172" t="str">
            <v>SUMINISTRO E INSTALACIÓN SALIDA TOMACORRIENTE 220V PARA AA CON CABLE #12 LIBRE DE HALÓGENOS Y TUBERÍA PVC 1/2" SCH40</v>
          </cell>
          <cell r="C1172" t="str">
            <v>Actividad</v>
          </cell>
          <cell r="D1172" t="str">
            <v>Und</v>
          </cell>
          <cell r="E1172">
            <v>281847</v>
          </cell>
        </row>
        <row r="1173">
          <cell r="A1173" t="str">
            <v>08B.863</v>
          </cell>
          <cell r="B1173" t="str">
            <v>SUMINISTRO E INSTALACIÓN SALIDA TOMACORRIENTE DOBLE TIPO CHASIS AISLADO, CON CABLE #12 Y TUBERÍA PVC 1/2"</v>
          </cell>
          <cell r="C1173" t="str">
            <v>Actividad</v>
          </cell>
          <cell r="D1173" t="str">
            <v>Und</v>
          </cell>
          <cell r="E1173">
            <v>181716</v>
          </cell>
        </row>
        <row r="1174">
          <cell r="A1174" t="str">
            <v>08B.864</v>
          </cell>
          <cell r="B1174" t="str">
            <v>ACOMETIDAS A CTOS DE ILUMINACIÓN Y TOMACORRIENTES CON CABLE 3#12 LIBRE DE HALÓGENOS</v>
          </cell>
          <cell r="C1174" t="str">
            <v>Actividad</v>
          </cell>
          <cell r="D1174" t="str">
            <v>Und</v>
          </cell>
          <cell r="E1174">
            <v>10043</v>
          </cell>
        </row>
        <row r="1175">
          <cell r="A1175" t="str">
            <v>08B.865</v>
          </cell>
          <cell r="B1175" t="str">
            <v>SUMINISTRO E INSTALACIÓN SALIDA SONIDO CON TUBERÍA PVC SCH40 1/2" (SIN CABLEAR)</v>
          </cell>
          <cell r="C1175" t="str">
            <v>Actividad</v>
          </cell>
          <cell r="D1175" t="str">
            <v>Und</v>
          </cell>
          <cell r="E1175">
            <v>58312</v>
          </cell>
        </row>
        <row r="1176">
          <cell r="A1176" t="str">
            <v>08B.866</v>
          </cell>
          <cell r="B1176" t="str">
            <v xml:space="preserve">SUMINISTRO E INSTALACIÓN PANEL LED REDONDO 12W DE INCRUSTAR, 4000K, TIPO P24628 Ó SIMILAR </v>
          </cell>
          <cell r="C1176" t="str">
            <v>Actividad</v>
          </cell>
          <cell r="D1176" t="str">
            <v>Und</v>
          </cell>
          <cell r="E1176">
            <v>144740</v>
          </cell>
        </row>
        <row r="1177">
          <cell r="A1177" t="str">
            <v>08B.867</v>
          </cell>
          <cell r="B1177" t="str">
            <v xml:space="preserve">SUMINISTRO E INSTALACIÓN PANEL LED REDONDO 35W DE INCRUSTAR, 4000K, TIPO P40094 Ó SIMILAR </v>
          </cell>
          <cell r="C1177" t="str">
            <v>Actividad</v>
          </cell>
          <cell r="D1177" t="str">
            <v>Und</v>
          </cell>
          <cell r="E1177">
            <v>164740</v>
          </cell>
        </row>
        <row r="1178">
          <cell r="A1178" t="str">
            <v>08B.868</v>
          </cell>
          <cell r="B1178" t="str">
            <v>SUMINISTRO E INSTALACIÓN APLIQUE LED DECORATIVO 12W, 4000K, TIPO AP3 Ó SIMILAR</v>
          </cell>
          <cell r="C1178" t="str">
            <v>Actividad</v>
          </cell>
          <cell r="D1178" t="str">
            <v>Und</v>
          </cell>
          <cell r="E1178">
            <v>224740</v>
          </cell>
        </row>
        <row r="1179">
          <cell r="A1179" t="str">
            <v>08B.869</v>
          </cell>
          <cell r="B1179" t="str">
            <v>SUMINISTRO E INSTALACIÓN PANEL LED 60X60 CMS, 40W DE INCRUSTAR, 4000K, TIPO P27930 Ó SIMILAR</v>
          </cell>
          <cell r="C1179" t="str">
            <v>Actividad</v>
          </cell>
          <cell r="D1179" t="str">
            <v>Und</v>
          </cell>
          <cell r="E1179">
            <v>186740</v>
          </cell>
        </row>
        <row r="1180">
          <cell r="A1180" t="str">
            <v>08B.870</v>
          </cell>
          <cell r="B1180" t="str">
            <v>SUMINISTRO E INSTALACIÓN PANEL LED RECTANGULAR 40W DE INCRUSTAR, 4000K, TIPO P27916 Ó SIMILAR</v>
          </cell>
          <cell r="C1180" t="str">
            <v>Actividad</v>
          </cell>
          <cell r="D1180" t="str">
            <v>Und</v>
          </cell>
          <cell r="E1180">
            <v>256740</v>
          </cell>
        </row>
        <row r="1181">
          <cell r="A1181" t="str">
            <v>08B.871</v>
          </cell>
          <cell r="B1181" t="str">
            <v>SUMINISTRO E INSTALACIÓN LÁMPARA DE EMERGENCIA TIPO DOWNLIGHT 4.5W 6K</v>
          </cell>
          <cell r="C1181" t="str">
            <v>Actividad</v>
          </cell>
          <cell r="D1181" t="str">
            <v>Und</v>
          </cell>
          <cell r="E1181">
            <v>233740</v>
          </cell>
        </row>
        <row r="1182">
          <cell r="A1182" t="str">
            <v>08B.872</v>
          </cell>
          <cell r="B1182" t="str">
            <v>SUMINISTRO E INSTALACIÓN AVISO DE SALIDA LUMINOSO</v>
          </cell>
          <cell r="C1182" t="str">
            <v>Actividad</v>
          </cell>
          <cell r="D1182" t="str">
            <v>Und</v>
          </cell>
          <cell r="E1182">
            <v>201740</v>
          </cell>
        </row>
        <row r="1183">
          <cell r="A1183" t="str">
            <v>08B.873</v>
          </cell>
          <cell r="B1183" t="str">
            <v>SUMINISTRO E INSTALACIÓN CINTA LED TIPO INTERIOR, 3000K, TIPO STR800 Ó SIMILAR. INCLUYE PERFIL DE ALUMINIO DE INCRUSTAR 16.7X6.5 MM, CON DIFUSOR EN POLICARBONATO, TIPO ECO1707-17 Ó SIMILAR</v>
          </cell>
          <cell r="C1183" t="str">
            <v>Actividad</v>
          </cell>
          <cell r="D1183" t="str">
            <v>Und</v>
          </cell>
          <cell r="E1183">
            <v>158740</v>
          </cell>
        </row>
        <row r="1184">
          <cell r="A1184" t="str">
            <v>08B.875</v>
          </cell>
          <cell r="B1184" t="str">
            <v>SUMINISTRO E INSTALACIÓN CANALETA PLÁSTICA 100X45 MM CON DIVISOR</v>
          </cell>
          <cell r="C1184" t="str">
            <v>Actividad</v>
          </cell>
          <cell r="D1184" t="str">
            <v>ML</v>
          </cell>
          <cell r="E1184">
            <v>50984</v>
          </cell>
        </row>
        <row r="1185">
          <cell r="A1185" t="str">
            <v>08B.876</v>
          </cell>
          <cell r="B1185" t="str">
            <v>SUMINISTRO E INSTALACIÓN TUBERÍA PVC SCH40 1/2"</v>
          </cell>
          <cell r="C1185" t="str">
            <v>Actividad</v>
          </cell>
          <cell r="D1185" t="str">
            <v>ML</v>
          </cell>
          <cell r="E1185">
            <v>4378</v>
          </cell>
        </row>
        <row r="1186">
          <cell r="A1186" t="str">
            <v>08B.877</v>
          </cell>
          <cell r="B1186" t="str">
            <v>SUMINISTRO E INSTALACIÓN TUBERÍA PVC SCH40 3/4"</v>
          </cell>
          <cell r="C1186" t="str">
            <v>Actividad</v>
          </cell>
          <cell r="D1186" t="str">
            <v>ML</v>
          </cell>
          <cell r="E1186">
            <v>6868</v>
          </cell>
        </row>
        <row r="1187">
          <cell r="A1187" t="str">
            <v>08B.878</v>
          </cell>
          <cell r="B1187" t="str">
            <v>SUMINISTRO E INSTALACIÓN TUBERÍA PVC SCH40 1"</v>
          </cell>
          <cell r="C1187" t="str">
            <v>Actividad</v>
          </cell>
          <cell r="D1187" t="str">
            <v>ML</v>
          </cell>
          <cell r="E1187">
            <v>8294</v>
          </cell>
        </row>
        <row r="1188">
          <cell r="A1188" t="str">
            <v>08B.879</v>
          </cell>
          <cell r="B1188" t="str">
            <v>SUMINISTRO E INSTALACIÓN TUBERÍA PVC SCH40 1 1/2"</v>
          </cell>
          <cell r="C1188" t="str">
            <v>Actividad</v>
          </cell>
          <cell r="D1188" t="str">
            <v>ML</v>
          </cell>
          <cell r="E1188">
            <v>12879</v>
          </cell>
        </row>
        <row r="1189">
          <cell r="A1189" t="str">
            <v>08B.880</v>
          </cell>
          <cell r="B1189" t="str">
            <v>SUMINISTRO E INSTALACIÓN TUBERÍA PVC SCH40 2"</v>
          </cell>
          <cell r="C1189" t="str">
            <v>Actividad</v>
          </cell>
          <cell r="D1189" t="str">
            <v>ML</v>
          </cell>
          <cell r="E1189">
            <v>16695</v>
          </cell>
        </row>
        <row r="1190">
          <cell r="A1190" t="str">
            <v>08B.881</v>
          </cell>
          <cell r="B1190" t="str">
            <v>SUMINISTRO E INSTALACIÓN CABLE UTP CAT. 6A 4P</v>
          </cell>
          <cell r="C1190" t="str">
            <v>Actividad</v>
          </cell>
          <cell r="D1190" t="str">
            <v>Und</v>
          </cell>
          <cell r="E1190">
            <v>7336</v>
          </cell>
        </row>
        <row r="1191">
          <cell r="A1191" t="str">
            <v>08B.882</v>
          </cell>
          <cell r="B1191" t="str">
            <v>SUMINISTRO E INSTALACIÓN TOMA RJ45 DOBLE CAT. 6A</v>
          </cell>
          <cell r="C1191" t="str">
            <v>Actividad</v>
          </cell>
          <cell r="D1191" t="str">
            <v>Und</v>
          </cell>
          <cell r="E1191">
            <v>101219</v>
          </cell>
        </row>
        <row r="1192">
          <cell r="A1192" t="str">
            <v>08B.883</v>
          </cell>
          <cell r="B1192" t="str">
            <v>SUMINISTRO E INSTALACIÓN TOMA RJ45 SENCILLO CAT. 6A</v>
          </cell>
          <cell r="C1192" t="str">
            <v>Actividad</v>
          </cell>
          <cell r="D1192" t="str">
            <v>Und</v>
          </cell>
          <cell r="E1192">
            <v>61188</v>
          </cell>
        </row>
        <row r="1193">
          <cell r="A1193" t="str">
            <v>08B.884</v>
          </cell>
          <cell r="B1193" t="str">
            <v>SUMINISTRO E INSTALACIÓN HERRAJE ANGULADO 48 PTOS</v>
          </cell>
          <cell r="C1193" t="str">
            <v>Actividad</v>
          </cell>
          <cell r="D1193" t="str">
            <v>Und</v>
          </cell>
          <cell r="E1193">
            <v>421734</v>
          </cell>
        </row>
        <row r="1194">
          <cell r="A1194" t="str">
            <v>08B.885</v>
          </cell>
          <cell r="B1194" t="str">
            <v>SUMINISTRO E INSTALACIÓN HERRAJE ANGULADO 24 PTOS</v>
          </cell>
          <cell r="C1194" t="str">
            <v>Actividad</v>
          </cell>
          <cell r="D1194" t="str">
            <v>Und</v>
          </cell>
          <cell r="E1194">
            <v>421734</v>
          </cell>
        </row>
        <row r="1195">
          <cell r="A1195" t="str">
            <v>08B.886</v>
          </cell>
          <cell r="B1195" t="str">
            <v>SUMINISTRO E INSTALACIÓN JACK RJ45 CAT. 6A (EN RACK)</v>
          </cell>
          <cell r="C1195" t="str">
            <v>Actividad</v>
          </cell>
          <cell r="D1195" t="str">
            <v>Und</v>
          </cell>
          <cell r="E1195">
            <v>41800</v>
          </cell>
        </row>
        <row r="1196">
          <cell r="A1196" t="str">
            <v>08B.887</v>
          </cell>
          <cell r="B1196" t="str">
            <v>SUMINISTRO E INSTALACIÓN PATCH CORD RJ45 30 CM CAT. 6A</v>
          </cell>
          <cell r="C1196" t="str">
            <v>Actividad</v>
          </cell>
          <cell r="D1196" t="str">
            <v>Und</v>
          </cell>
          <cell r="E1196">
            <v>26633</v>
          </cell>
        </row>
        <row r="1197">
          <cell r="A1197" t="str">
            <v>08B.888</v>
          </cell>
          <cell r="B1197" t="str">
            <v>SUMINISTRO E INSTALACIÓN ORGANIZADOR HORIZONTAL 2RU</v>
          </cell>
          <cell r="C1197" t="str">
            <v>Actividad</v>
          </cell>
          <cell r="D1197" t="str">
            <v>Und</v>
          </cell>
          <cell r="E1197">
            <v>349611</v>
          </cell>
        </row>
        <row r="1198">
          <cell r="A1198" t="str">
            <v>08B.889</v>
          </cell>
          <cell r="B1198" t="str">
            <v>CERTIFICACION SALIDA DATOS</v>
          </cell>
          <cell r="C1198" t="str">
            <v>Actividad</v>
          </cell>
          <cell r="D1198" t="str">
            <v>Und</v>
          </cell>
          <cell r="E1198">
            <v>17919</v>
          </cell>
        </row>
        <row r="1199">
          <cell r="A1199" t="str">
            <v>08B.890</v>
          </cell>
          <cell r="B1199" t="str">
            <v>SUMINISTRO E INSTALACIÓN DE ACOMETIDA A T2 EN CABLE DE COBRE HFFRLS 3#6(F)+1#6(N)+1#8(T), CON TUBERÍA EMT 1"</v>
          </cell>
          <cell r="C1199" t="str">
            <v>Actividad</v>
          </cell>
          <cell r="D1199" t="str">
            <v>ML</v>
          </cell>
          <cell r="E1199">
            <v>107338</v>
          </cell>
        </row>
        <row r="1200">
          <cell r="A1200" t="str">
            <v>08B.891</v>
          </cell>
          <cell r="B1200" t="str">
            <v>SUMINISTRO E INSTALACIÓN SALIDA TOMACORRIENTE CON TUBERÍA PVC SCH40 Y CABLE #12 HFFRLS</v>
          </cell>
          <cell r="C1200" t="str">
            <v>Actividad</v>
          </cell>
          <cell r="D1200" t="str">
            <v>Und</v>
          </cell>
          <cell r="E1200">
            <v>121565</v>
          </cell>
        </row>
        <row r="1201">
          <cell r="A1201" t="str">
            <v>08B.892</v>
          </cell>
          <cell r="B1201" t="str">
            <v>SUMINISTRO E INSTALACIÓN APLIQUE LED TIPO WALL PACK P24107-36</v>
          </cell>
          <cell r="C1201" t="str">
            <v>Actividad</v>
          </cell>
          <cell r="D1201" t="str">
            <v>Und</v>
          </cell>
          <cell r="E1201">
            <v>434614</v>
          </cell>
        </row>
        <row r="1202">
          <cell r="A1202" t="str">
            <v>08B.893</v>
          </cell>
          <cell r="B1202" t="str">
            <v xml:space="preserve">SUMINISTRO E INSTALACIÓN DE 6 SPOT RIEL TIPO 60YS390MVN AVOIR TECNOLITE. INCLUYE RIEL DE 3M </v>
          </cell>
          <cell r="C1202" t="str">
            <v>Actividad</v>
          </cell>
          <cell r="D1202" t="str">
            <v>Und</v>
          </cell>
          <cell r="E1202">
            <v>885648</v>
          </cell>
        </row>
        <row r="1203">
          <cell r="A1203" t="str">
            <v>08B.894</v>
          </cell>
          <cell r="B1203" t="str">
            <v>SUMINISTRO E INSTALACIÓN DE SALIDA DE AUDIO CON CONECTOR CANON HEMBRA NEUTRIK, TIPO CHASIS. INCLUYE TUBERÍA EMT 1"</v>
          </cell>
          <cell r="C1203" t="str">
            <v>Actividad</v>
          </cell>
          <cell r="D1203" t="str">
            <v>Und</v>
          </cell>
          <cell r="E1203">
            <v>194407</v>
          </cell>
        </row>
        <row r="1204">
          <cell r="A1204" t="str">
            <v>08B.895</v>
          </cell>
          <cell r="B1204" t="str">
            <v>SUMINISTRO E INSTALACIÓN CABLE DE AUDIO XLR 2X14</v>
          </cell>
          <cell r="C1204" t="str">
            <v>Actividad</v>
          </cell>
          <cell r="D1204" t="str">
            <v>Ml</v>
          </cell>
          <cell r="E1204">
            <v>8032</v>
          </cell>
        </row>
        <row r="1205">
          <cell r="A1205" t="str">
            <v>08B.896</v>
          </cell>
          <cell r="B1205" t="str">
            <v>SUMINISTRO E INSTALACIÓN DE ACOMETIDA A TABLERO T3 EN CABLE DE COBRE HFFRLS 3#8(F)+1#8(N)+1#8(T), CON TUBERÍA EMT 1".</v>
          </cell>
          <cell r="C1205" t="str">
            <v>Actividad</v>
          </cell>
          <cell r="D1205" t="str">
            <v>ML</v>
          </cell>
          <cell r="E1205">
            <v>83231</v>
          </cell>
        </row>
        <row r="1206">
          <cell r="A1206" t="str">
            <v>08B.897</v>
          </cell>
          <cell r="B1206" t="str">
            <v>SUMINISTRO E INSTALACIÓN SALIDA TELEFÓNICA CON TUBERÍA EMT 3/4" (SIN CABLEAR)</v>
          </cell>
          <cell r="C1206" t="str">
            <v>Actividad</v>
          </cell>
          <cell r="D1206" t="str">
            <v>Und</v>
          </cell>
          <cell r="E1206">
            <v>158732</v>
          </cell>
        </row>
        <row r="1207">
          <cell r="A1207" t="str">
            <v>08B.898</v>
          </cell>
          <cell r="B1207" t="str">
            <v>SUMINISTRO E INSTALACIÓN LUMINARIA TIPO HIGH BAY FORTE LENS L06 610X400X100 COLGAR</v>
          </cell>
          <cell r="C1207" t="str">
            <v>Actividad</v>
          </cell>
          <cell r="D1207" t="str">
            <v>Und</v>
          </cell>
          <cell r="E1207">
            <v>766740</v>
          </cell>
        </row>
        <row r="1208">
          <cell r="A1208" t="str">
            <v>08B.899</v>
          </cell>
          <cell r="B1208" t="str">
            <v>SUMINISTRO E INSTALACIÓN LUMINARIA TIPO ATENEA 2.5 LT OPTIX 60 LENS E18 1140X58X72 COLGAR</v>
          </cell>
          <cell r="C1208" t="str">
            <v>Actividad</v>
          </cell>
          <cell r="D1208" t="str">
            <v>Und</v>
          </cell>
          <cell r="E1208">
            <v>706740</v>
          </cell>
        </row>
        <row r="1209">
          <cell r="A1209" t="str">
            <v>08B.900</v>
          </cell>
          <cell r="B1209" t="str">
            <v>SUMINISTRO E INSTALACIÓN APLIQUE LED TIPO WALL PACK P24107-36</v>
          </cell>
          <cell r="C1209" t="str">
            <v>Actividad</v>
          </cell>
          <cell r="D1209" t="str">
            <v>Und</v>
          </cell>
          <cell r="E1209">
            <v>434614</v>
          </cell>
        </row>
        <row r="1210">
          <cell r="A1210" t="str">
            <v>009</v>
          </cell>
          <cell r="B1210" t="str">
            <v>REVOQUES-RESANES</v>
          </cell>
          <cell r="C1210" t="str">
            <v>Capitulo</v>
          </cell>
          <cell r="D1210"/>
          <cell r="E1210" t="str">
            <v>--</v>
          </cell>
        </row>
        <row r="1211">
          <cell r="A1211" t="str">
            <v>009.001</v>
          </cell>
          <cell r="B1211" t="str">
            <v>SUMINISTRO,TRANSPORTE E INSTALACION REVOQUE LISO MUROS   1:3  INTERIOR  ( INCLUYE FILOS Y DILATACIONES )</v>
          </cell>
          <cell r="C1211" t="str">
            <v>Actividad</v>
          </cell>
          <cell r="D1211" t="str">
            <v>M2</v>
          </cell>
          <cell r="E1211">
            <v>32616</v>
          </cell>
        </row>
        <row r="1212">
          <cell r="A1212" t="str">
            <v>009.002</v>
          </cell>
          <cell r="B1212" t="str">
            <v>SUMINISTRO,TRANSPORTE E INSTALACION REVOQUE LISO MUROS   1:3  INTERIOR  ( INCLUYE FILOS Y DILATACIONES ). ANCHO &lt; 0.50 M.</v>
          </cell>
          <cell r="C1212" t="str">
            <v>Actividad</v>
          </cell>
          <cell r="D1212" t="str">
            <v>ML</v>
          </cell>
          <cell r="E1212">
            <v>20545</v>
          </cell>
        </row>
        <row r="1213">
          <cell r="A1213" t="str">
            <v>009.003</v>
          </cell>
          <cell r="B1213" t="str">
            <v>SUMINISTRO,TRANSPORTE E INSTALACION REVOQUE LISO MUROS   1:3  INTERIOR  ALTURA &gt; 3 M.( INCLUYE FILOS Y DILATACIONES )</v>
          </cell>
          <cell r="C1213" t="str">
            <v>Actividad</v>
          </cell>
          <cell r="D1213" t="str">
            <v>M2</v>
          </cell>
          <cell r="E1213">
            <v>39719</v>
          </cell>
        </row>
        <row r="1214">
          <cell r="A1214" t="str">
            <v>009.004</v>
          </cell>
          <cell r="B1214" t="str">
            <v>SUMINISTRO,TRANSPORTE E INSTALACION REVOQUE LISO MUROS   1:3  INTERIOR  ALTURA &gt; 3 M. ( INCLUYE FILOS Y DILATACIONES ). ANCHO &lt; 0.50 M</v>
          </cell>
          <cell r="C1214" t="str">
            <v>Actividad</v>
          </cell>
          <cell r="D1214" t="str">
            <v>ML</v>
          </cell>
          <cell r="E1214">
            <v>22485</v>
          </cell>
        </row>
        <row r="1215">
          <cell r="A1215" t="str">
            <v>009.005</v>
          </cell>
          <cell r="B1215" t="str">
            <v>SUMINISTRO,TRANSPORTE E INSTALACION REVOQUE LISO MUROS 1:3  IMPERMEABILIZADO (INCLUYE FILOS Y DILATACIONES) PARA ALTURAS MENORES A 3 METROS</v>
          </cell>
          <cell r="C1215" t="str">
            <v>Actividad</v>
          </cell>
          <cell r="D1215" t="str">
            <v>M2</v>
          </cell>
          <cell r="E1215">
            <v>37836</v>
          </cell>
        </row>
        <row r="1216">
          <cell r="A1216" t="str">
            <v>009.006</v>
          </cell>
          <cell r="B1216" t="str">
            <v>SUMINISTRO,TRANSPORTE E INSTALACION REVOQUE LISO MUROS 1:3  IMPERMEABILIZADO (INCLUYE FILOS Y DILATACIONES) ANCHO &lt; 0.50 M.</v>
          </cell>
          <cell r="C1216" t="str">
            <v>Actividad</v>
          </cell>
          <cell r="D1216" t="str">
            <v>ML</v>
          </cell>
          <cell r="E1216">
            <v>21432</v>
          </cell>
        </row>
        <row r="1217">
          <cell r="A1217" t="str">
            <v>009.007</v>
          </cell>
          <cell r="B1217" t="str">
            <v>SUMINISTRO,TRANSPORTE E INSTALACION REVOQUE LISO MUROS 1:3  IMPERMEABILIZADO  ALTURA &gt; 3M. (INCLUYE FILOS Y DILATACIONES)</v>
          </cell>
          <cell r="C1217" t="str">
            <v>Actividad</v>
          </cell>
          <cell r="D1217" t="str">
            <v>M2</v>
          </cell>
          <cell r="E1217">
            <v>44288</v>
          </cell>
        </row>
        <row r="1218">
          <cell r="A1218" t="str">
            <v>009.008</v>
          </cell>
          <cell r="B1218" t="str">
            <v>SUMINISTRO,TRANSPORTE E INSTALACION REVOQUE LISO MUROS 1:3  IMPERMEABILIZADO  ALTURA &gt; 3M. (INCLUYE FILOS Y DILATACIONES) ANCHO &lt; 0.50 M.</v>
          </cell>
          <cell r="C1218" t="str">
            <v>Actividad</v>
          </cell>
          <cell r="D1218" t="str">
            <v>ML</v>
          </cell>
          <cell r="E1218">
            <v>23480</v>
          </cell>
        </row>
        <row r="1219">
          <cell r="A1219" t="str">
            <v>009.009</v>
          </cell>
          <cell r="B1219" t="str">
            <v>SUMINISTRO,TRANSPORTE E INSTALACION REVOQUE LISO BAJO PLACAS 1:3 (INCLUYE FILOS Y DILATACIONES)</v>
          </cell>
          <cell r="C1219" t="str">
            <v>Actividad</v>
          </cell>
          <cell r="D1219" t="str">
            <v>M2</v>
          </cell>
          <cell r="E1219">
            <v>35010</v>
          </cell>
        </row>
        <row r="1220">
          <cell r="A1220" t="str">
            <v>009.010</v>
          </cell>
          <cell r="B1220" t="str">
            <v>SUMINISTRO,TRANSPORTE E INSTALACION REVOQUE LISO BAJO PLACAS 1:3 IMPERMEABILIZADO (INCLUYE FILOS Y DILATACIONES)</v>
          </cell>
          <cell r="C1220" t="str">
            <v>Actividad</v>
          </cell>
          <cell r="D1220" t="str">
            <v>M2</v>
          </cell>
          <cell r="E1220">
            <v>36703</v>
          </cell>
        </row>
        <row r="1221">
          <cell r="A1221" t="str">
            <v>009.011</v>
          </cell>
          <cell r="B1221" t="str">
            <v>SUMINISTRO,TRANSPORTE E INSTALACION REVOQUE LISO COLUMNAS Y VIGAS UNA (1) CARA 1:3 (INCLUYE FILOS Y DILATACIONES)</v>
          </cell>
          <cell r="C1221" t="str">
            <v>Actividad</v>
          </cell>
          <cell r="D1221" t="str">
            <v>ML</v>
          </cell>
          <cell r="E1221">
            <v>18477</v>
          </cell>
        </row>
        <row r="1222">
          <cell r="A1222" t="str">
            <v>009.012</v>
          </cell>
          <cell r="B1222" t="str">
            <v>SUMINISTRO,TRANSPORTE E INSTALACION REVOQUE LISO COLUMNAS Y VIGAS AEREAS UNA (1) CARA 1:3 IMPERMEABILIZADO (INCLUYE FILOS Y DILATACIONES)</v>
          </cell>
          <cell r="C1222" t="str">
            <v>Actividad</v>
          </cell>
          <cell r="D1222" t="str">
            <v>ML</v>
          </cell>
          <cell r="E1222">
            <v>23731</v>
          </cell>
        </row>
        <row r="1223">
          <cell r="A1223" t="str">
            <v>009.013</v>
          </cell>
          <cell r="B1223" t="str">
            <v>SUMINISTRO,TRANSPORTE E INSTALACION REVOQUE LISO COLUMNAS Y VIGAS UNA (1) CARA 1:3 ALTURA &gt; 3 M. (INCLUYE FILOS Y DILATACIONES)</v>
          </cell>
          <cell r="C1223" t="str">
            <v>Actividad</v>
          </cell>
          <cell r="D1223" t="str">
            <v>ML</v>
          </cell>
          <cell r="E1223">
            <v>20251</v>
          </cell>
        </row>
        <row r="1224">
          <cell r="A1224" t="str">
            <v>009.014</v>
          </cell>
          <cell r="B1224" t="str">
            <v>SUMINISTRO,TRANSPORTE E INSTALACION REVOQUE LISO COLUMNAS Y VIGAS AEREAS UNA (1) CARA 1:3 ALTURA &gt; 3M. IMPERMEABILIZADO (INCLUYE FILOS Y DILATACIONES)</v>
          </cell>
          <cell r="C1224" t="str">
            <v>Actividad</v>
          </cell>
          <cell r="D1224" t="str">
            <v>ML</v>
          </cell>
          <cell r="E1224">
            <v>21717</v>
          </cell>
        </row>
        <row r="1225">
          <cell r="A1225" t="str">
            <v>009.015</v>
          </cell>
          <cell r="B1225" t="str">
            <v>SUMINISTRO,TRANSPORTE E INSTALACION REVOQUE LISO MUROS 1:3  EXTERIOR CON DILATACIONES 5 CM. CADA 62.5 CM. (INCLUYE FILOS Y DILATACIONES HASTA ALTURA 3 M.)</v>
          </cell>
          <cell r="C1225" t="str">
            <v>Actividad</v>
          </cell>
          <cell r="D1225" t="str">
            <v>M2</v>
          </cell>
          <cell r="E1225">
            <v>36732</v>
          </cell>
        </row>
        <row r="1226">
          <cell r="A1226" t="str">
            <v>009.016</v>
          </cell>
          <cell r="B1226" t="str">
            <v>SUMINISTRO,TRANSPORTE E INSTALACION REVOQUE LISO MUROS   1:4  INTERIOR  ( INCLUYE FILOS Y DILATACIONES )</v>
          </cell>
          <cell r="C1226" t="str">
            <v>Actividad</v>
          </cell>
          <cell r="D1226" t="str">
            <v>M2</v>
          </cell>
          <cell r="E1226">
            <v>27853</v>
          </cell>
        </row>
        <row r="1227">
          <cell r="A1227" t="str">
            <v>009.017</v>
          </cell>
          <cell r="B1227" t="str">
            <v>SUMINISTRO TRANSPORTE E INSTALACION DE LAMINA DE FIBROCEMENTO E=8 MM SOBRE MURO EXISTENTE (REVOQUE EN SECO)</v>
          </cell>
          <cell r="C1227" t="str">
            <v>Actividad</v>
          </cell>
          <cell r="D1227" t="str">
            <v>M2</v>
          </cell>
          <cell r="E1227">
            <v>68112</v>
          </cell>
        </row>
        <row r="1228">
          <cell r="A1228" t="str">
            <v>009.018</v>
          </cell>
          <cell r="B1228" t="str">
            <v>SUMINISTRO, TRANSPORTE E INSTALACIÓN DE REVOQUE PARA INTERIORES EN YESO PROYECTADO, INCLUYE(ESTUCO Y PINTURA)</v>
          </cell>
          <cell r="C1228" t="str">
            <v>Actividad</v>
          </cell>
          <cell r="D1228" t="str">
            <v>M2</v>
          </cell>
          <cell r="E1228">
            <v>60436</v>
          </cell>
        </row>
        <row r="1229">
          <cell r="A1229" t="str">
            <v>009.019</v>
          </cell>
          <cell r="B1229" t="str">
            <v>SUMINISTRO, TRANSPORTE E INSTALACIÓN DE REVOQUE EN YESO PROYECTADO PARA EXTERIORES INCLUYE (ESTUCO, PIGMENTACIÓN Y MONOCAPA)</v>
          </cell>
          <cell r="C1229" t="str">
            <v>Actividad</v>
          </cell>
          <cell r="D1229" t="str">
            <v>M2</v>
          </cell>
          <cell r="E1229">
            <v>73676</v>
          </cell>
        </row>
        <row r="1230">
          <cell r="A1230" t="str">
            <v>009.020</v>
          </cell>
          <cell r="B1230" t="str">
            <v>SUMINISTRO, TRANSPORTE E INSTALACIÓN DE REVOQUE LISO (INCLUYE ESTERILLA) PARA ESTRUCTURAS EN BAHAREQUE ALTURA &lt; 3 MTS. INCLUYE MALLA DE GALLINERO</v>
          </cell>
          <cell r="C1230" t="str">
            <v>Actividad</v>
          </cell>
          <cell r="D1230" t="str">
            <v>M2</v>
          </cell>
          <cell r="E1230">
            <v>40529</v>
          </cell>
        </row>
        <row r="1231">
          <cell r="A1231" t="str">
            <v>009.021</v>
          </cell>
          <cell r="B1231" t="str">
            <v>SUMINISTRO, TRANSPORTE E INSTALACIÓN DE REVOQUE LISO (INCLUYE ESTERILLA) PARA ESTRUCTURAS EN BAHAREQUE ALTURA &gt; 3 MTS. INCLUYE MALLA DE GALLINERO</v>
          </cell>
          <cell r="C1231" t="str">
            <v>Actividad</v>
          </cell>
          <cell r="D1231" t="str">
            <v>M2</v>
          </cell>
          <cell r="E1231">
            <v>50089</v>
          </cell>
        </row>
        <row r="1232">
          <cell r="A1232" t="str">
            <v>009.022</v>
          </cell>
          <cell r="B1232" t="str">
            <v>SUMINISTRO, TRANSPORTE E INSTALACION CARTERA VENTANAS EN MORTERO 1:3 ANCHO 15-20 CMS.</v>
          </cell>
          <cell r="C1232" t="str">
            <v>Actividad</v>
          </cell>
          <cell r="D1232" t="str">
            <v>ML</v>
          </cell>
          <cell r="E1232">
            <v>27145</v>
          </cell>
        </row>
        <row r="1233">
          <cell r="A1233" t="str">
            <v>009.023</v>
          </cell>
          <cell r="B1233" t="str">
            <v>REGATA PARA INSTALACIÓN DE TUBERÍA, EN MUROS DE MAMPOSTERÍA. &lt; 30 CM. INCLUYE CORTE CON DISCO.</v>
          </cell>
          <cell r="C1233" t="str">
            <v>Actividad</v>
          </cell>
          <cell r="D1233" t="str">
            <v>ML</v>
          </cell>
          <cell r="E1233">
            <v>8167</v>
          </cell>
        </row>
        <row r="1234">
          <cell r="A1234" t="str">
            <v>009.024</v>
          </cell>
          <cell r="B1234" t="str">
            <v>SUMINISTRO,TRANSPORTE E INSTALACION REVOQUE LISO MUROS 1:3  IMPERMEABILIZADO (INCLUYE FILOS Y DILATACIONES) PARA ALTURAS MAYORES A 3 METROS</v>
          </cell>
          <cell r="C1234" t="str">
            <v>Actividad</v>
          </cell>
          <cell r="D1234" t="str">
            <v>M2</v>
          </cell>
          <cell r="E1234">
            <v>46106</v>
          </cell>
        </row>
        <row r="1235">
          <cell r="A1235" t="str">
            <v>009.025</v>
          </cell>
          <cell r="B1235" t="str">
            <v>REPARACION MUROS (INCLUYE RESANE Y PINTURA)</v>
          </cell>
          <cell r="C1235" t="str">
            <v>Actividad</v>
          </cell>
          <cell r="D1235" t="str">
            <v>M2</v>
          </cell>
          <cell r="E1235">
            <v>4940</v>
          </cell>
        </row>
        <row r="1236">
          <cell r="A1236" t="str">
            <v>009.026</v>
          </cell>
          <cell r="B1236" t="str">
            <v>SUMINISTRO, TRANSPORTE E INSTALACION SIKA MONOTOP 123 SOBRE MURO, FILOS Y DILATACIONES EN AREAS DE INTERVENCION PARA CONTROL DE HUMEDAD).</v>
          </cell>
          <cell r="C1236" t="str">
            <v>Actividad</v>
          </cell>
          <cell r="D1236" t="str">
            <v>M2</v>
          </cell>
          <cell r="E1236">
            <v>30900</v>
          </cell>
        </row>
        <row r="1237">
          <cell r="A1237" t="str">
            <v>009.027</v>
          </cell>
          <cell r="B1237" t="str">
            <v>SUMINISTRO, TRANSPORTE E INSTALACION DE IGOL IMPRIMANTE + IGOL DENSO SOBRE MURO, FILOS Y DILATACIONES EN AREAS DE INTERVENCION PARA CONTROL DE HUMEDAD).</v>
          </cell>
          <cell r="C1237" t="str">
            <v>Actividad</v>
          </cell>
          <cell r="D1237" t="str">
            <v>M2</v>
          </cell>
          <cell r="E1237">
            <v>61291</v>
          </cell>
        </row>
        <row r="1238">
          <cell r="A1238" t="str">
            <v>010</v>
          </cell>
          <cell r="B1238" t="str">
            <v>CUBIERTAS</v>
          </cell>
          <cell r="C1238" t="str">
            <v>Capitulo</v>
          </cell>
          <cell r="D1238"/>
          <cell r="E1238" t="str">
            <v>--</v>
          </cell>
        </row>
        <row r="1239">
          <cell r="A1239" t="str">
            <v>010.007</v>
          </cell>
          <cell r="B1239" t="str">
            <v>SUMINISTRO, TRANSPORTE E INSTALACION IMPERMEABILIZACION FIBER GLASS P-3  CON REFUERZO EN POLIESTER . (REMATES, EMULSIÓN ASFALTICA)</v>
          </cell>
          <cell r="C1239" t="str">
            <v>Actividad</v>
          </cell>
          <cell r="D1239" t="str">
            <v>M2</v>
          </cell>
          <cell r="E1239">
            <v>71305</v>
          </cell>
        </row>
        <row r="1240">
          <cell r="A1240" t="str">
            <v>010.008</v>
          </cell>
          <cell r="B1240" t="str">
            <v>SUMINISTRO, TRANSPORTE E INSTALACION TEJA TERMOACUSTICA  TIPO CINDURIB A=0.88 M. E=0.35 MM. O SIMILAR. COLOR VERDE, AZUL O ROJO SEGÚN DISEÑO. (INCLUYE INSTALACIÓN, GANCHOS DE FIJACIÓN Y EL SUMINISTRO DE TODOS LOS ACCESORIOS REQUERIDOS PARA EL CORRECTO MONTAJE.)</v>
          </cell>
          <cell r="C1240" t="str">
            <v>Actividad</v>
          </cell>
          <cell r="D1240" t="str">
            <v>M2</v>
          </cell>
          <cell r="E1240">
            <v>91792</v>
          </cell>
        </row>
        <row r="1241">
          <cell r="A1241" t="str">
            <v>010.009</v>
          </cell>
          <cell r="B1241" t="str">
            <v>SUMINISTRO, TRANSPORTE E INSTALACION TEJA TERMOACUSTICA  TIPO CINDULIT A=0.88 M. E=0.35 MM. O SIMILAR. COLOR VERDE, AZUL O ROJO SEGÚN DISEÑO. (INCLUYE INSTALACIÓN, GANCHOS DE FIJACIÓN Y EL SUMINISTRO DE TODOS LOS ACCESORIOS REQUERIDOS PARA EL CORRECTO MONTAJE.)</v>
          </cell>
          <cell r="C1241" t="str">
            <v>Actividad</v>
          </cell>
          <cell r="D1241" t="str">
            <v>M2</v>
          </cell>
          <cell r="E1241">
            <v>81215</v>
          </cell>
        </row>
        <row r="1242">
          <cell r="A1242" t="str">
            <v>010.010</v>
          </cell>
          <cell r="B1242" t="str">
            <v>SUMINISTRO, TRANSPORTE E INSTALACION TEJA TRASLUCIDA CINDURIB A=0.88 M. O SIMILAR. CRISTAL O OPAL SEGÚN DISEÑO. (INCLUYE INSTALACIÓN, GANCHOS DE FIJACIÓN Y EL SUMINISTRO DE TODOS LOS ACCESORIOS REQUERIDOS PARA EL CORRECTO MONTAJE.)</v>
          </cell>
          <cell r="C1242" t="str">
            <v>Actividad</v>
          </cell>
          <cell r="D1242" t="str">
            <v>M2</v>
          </cell>
          <cell r="E1242">
            <v>215323</v>
          </cell>
        </row>
        <row r="1243">
          <cell r="A1243" t="str">
            <v>010.011</v>
          </cell>
          <cell r="B1243" t="str">
            <v>SUMINISTRO, TRANSPORTE E INSTALACION CABALLETE LISO TEJA TERMOACUSTICA CINDULIT / CINDURIB O SIMILAR. COLOR SEGÚN DISEÑO (INCLUYE INSTALACIÓN, GANCHOS DE FIJACIÓN Y EL SUMINISTRO DE TODOS LOS ACCESORIOS REQUERIDOS PARA EL CORRECTO MONTAJE.)</v>
          </cell>
          <cell r="C1243" t="str">
            <v>Actividad</v>
          </cell>
          <cell r="D1243" t="str">
            <v>ML</v>
          </cell>
          <cell r="E1243">
            <v>62486</v>
          </cell>
        </row>
        <row r="1244">
          <cell r="A1244" t="str">
            <v>010.012</v>
          </cell>
          <cell r="B1244" t="str">
            <v>SUMINISTRO, TRANSPORTE E INSTALACION LIMAHOYA LISA TEJA TERMOACUSTICA CINDULIT / CINDURIB O SIMILAR. COLORSEGÚN DISEÑO. (INCLUYE INSTALACIÓN, GANCHOS DE FIJACIÓN Y EL SUMINISTRO DE TODOS LOS ACCESORIOS REQUERIDOS PARA EL CORRECTO MONTAJE.)</v>
          </cell>
          <cell r="C1244" t="str">
            <v>Actividad</v>
          </cell>
          <cell r="D1244" t="str">
            <v>ML</v>
          </cell>
          <cell r="E1244">
            <v>64510</v>
          </cell>
        </row>
        <row r="1245">
          <cell r="A1245" t="str">
            <v>010.013</v>
          </cell>
          <cell r="B1245" t="str">
            <v>SUMINISTRO, TRANSPORTE E INSTALACION IMPERMEABILIZACION TIPO MANTO MORTER PLAS AL-80 DE 3.5 MM CON FOIL DE ALUMINIO O SIMILAR. INCLUYE (CANALES Y/O CUBIERTAS PLANAS, INCLUYE MEDIA CAÑAS, REMATES, PINTURA BITUMINOSA)</v>
          </cell>
          <cell r="C1245" t="str">
            <v>Actividad</v>
          </cell>
          <cell r="D1245" t="str">
            <v>M2</v>
          </cell>
          <cell r="E1245">
            <v>49168</v>
          </cell>
        </row>
        <row r="1246">
          <cell r="A1246" t="str">
            <v>010.014</v>
          </cell>
          <cell r="B1246" t="str">
            <v>SUMINISTRO, TRANSPORTE E INSTALACION IMPERMEABILIZACION TIPO MANTO MORTER PLAS AL-300 DE 3 MM CON FOIL DE ALUMINIO O SIMILAR. INCLUYE (CANALES Y/O CUBIERTAS PLANAS, INCLUYE MEDIA CAÑAS, REMATES, PINTURA BITUMINOSA)</v>
          </cell>
          <cell r="C1246" t="str">
            <v>Actividad</v>
          </cell>
          <cell r="D1246" t="str">
            <v>M2</v>
          </cell>
          <cell r="E1246">
            <v>46377</v>
          </cell>
        </row>
        <row r="1247">
          <cell r="A1247" t="str">
            <v>010.015</v>
          </cell>
          <cell r="B1247" t="str">
            <v>SUMINISTRO, TRANSPORTE E INSTALACION MEDIA CAÑA EN MORTERO 1:3 H=20 CM (TERMINADO ALLANADO EN CEMENTO)</v>
          </cell>
          <cell r="C1247" t="str">
            <v>Actividad</v>
          </cell>
          <cell r="D1247" t="str">
            <v>ML</v>
          </cell>
          <cell r="E1247">
            <v>22110</v>
          </cell>
        </row>
        <row r="1248">
          <cell r="A1248" t="str">
            <v>010.017</v>
          </cell>
          <cell r="B1248" t="str">
            <v>SUMINISTRO, TRANSPORTE E INSTALACION FLANCHE EN LAMINA GALVANIZADA CAL .20 D/ 0.30 M. (INCLUYE ESMALTE + ANCLAJE A MURO + SIKAFLEX)</v>
          </cell>
          <cell r="C1248" t="str">
            <v>Actividad</v>
          </cell>
          <cell r="D1248" t="str">
            <v>ML</v>
          </cell>
          <cell r="E1248">
            <v>27602</v>
          </cell>
        </row>
        <row r="1249">
          <cell r="A1249" t="str">
            <v>010.018</v>
          </cell>
          <cell r="B1249" t="str">
            <v>SUMINISTRO, TRANSPORTE E INSTALACION FLANCHE EN LAMINA GALVANIZADA CAL .20 D/ 0.50 M. (INCLUYE ESMALTE + ANCLAJE A MURO + SIKAFLEX)</v>
          </cell>
          <cell r="C1249" t="str">
            <v>Actividad</v>
          </cell>
          <cell r="D1249" t="str">
            <v>ML</v>
          </cell>
          <cell r="E1249">
            <v>34747</v>
          </cell>
        </row>
        <row r="1250">
          <cell r="A1250" t="str">
            <v>010.019</v>
          </cell>
          <cell r="B1250" t="str">
            <v>SUMINISTRO, TRANSPORTE E INSTALACION CANAL EN LAMINA GALVANIZADA CAL .20 D/ 0.60 M. (SUMINISTRO E INSTALACIÓN CON WASH PRIMER + ESMALTE + ANCLAJE A MURO + SILICONA)</v>
          </cell>
          <cell r="C1250" t="str">
            <v>Actividad</v>
          </cell>
          <cell r="D1250" t="str">
            <v>ML</v>
          </cell>
          <cell r="E1250">
            <v>85453</v>
          </cell>
        </row>
        <row r="1251">
          <cell r="A1251" t="str">
            <v>010.020</v>
          </cell>
          <cell r="B1251" t="str">
            <v>SUMINISTRO, TRANSPORTE E INSTALACION CANAL EN LAMINA GALVANIZADA CAL .20 D/ 0.82 M. (SUMINISTRO E INSTALACIÓN CON WASH PRIMER + ESMALTE + ANCLAJE A MURO + SILICONA)</v>
          </cell>
          <cell r="C1251" t="str">
            <v>Actividad</v>
          </cell>
          <cell r="D1251" t="str">
            <v>ML</v>
          </cell>
          <cell r="E1251">
            <v>98143</v>
          </cell>
        </row>
        <row r="1252">
          <cell r="A1252" t="str">
            <v>010.022</v>
          </cell>
          <cell r="B1252" t="str">
            <v>SUMINISTRO, TRANSPORTE E INSTALACION FACHADA F MULTIPANEL 300FS TIPO HUNTER DOUGLAS ALUZINC 0,6 MM Y ALUMINIO 0,7 MM. O SIMILAR. INCLUYE ELEMENTOS DE FIJACIÓN, ASI COMO EL SUMINISTRO DE TODOS LOS ACCESORIOS REQUERIDOS PARA EL CORRECTO MONTAJE SOBRE MURO</v>
          </cell>
          <cell r="C1252" t="str">
            <v>Actividad</v>
          </cell>
          <cell r="D1252" t="str">
            <v>M2</v>
          </cell>
          <cell r="E1252">
            <v>497390</v>
          </cell>
        </row>
        <row r="1253">
          <cell r="A1253" t="str">
            <v>010.023</v>
          </cell>
          <cell r="B1253" t="str">
            <v>SUMINISTRO, TRANSPORTE E INSTALACION FLANCHE EN LAMINA GALVANIZADA CAL .20 D/ 1.00 M. (INCLUYE ESMALTE + ANCLAJE A MURO + SIKAFLEX)</v>
          </cell>
          <cell r="C1253" t="str">
            <v>Actividad</v>
          </cell>
          <cell r="D1253" t="str">
            <v>ML</v>
          </cell>
          <cell r="E1253">
            <v>68433</v>
          </cell>
        </row>
        <row r="1254">
          <cell r="A1254" t="str">
            <v>010.024</v>
          </cell>
          <cell r="B1254" t="str">
            <v>SUMINISTRO, TRANSPORTE E INSTALACION CANAL EN LAMINA GALVANIZADA CAL .20 D/ 1.00 M. (SUMINISTRO E INSTALACIÓN CON WASH PRIMER + ESMALTE + ANCLAJE A MURO + SILICONA)</v>
          </cell>
          <cell r="C1254" t="str">
            <v>Actividad</v>
          </cell>
          <cell r="D1254" t="str">
            <v>ML</v>
          </cell>
          <cell r="E1254">
            <v>144994</v>
          </cell>
        </row>
        <row r="1255">
          <cell r="A1255" t="str">
            <v>010.025</v>
          </cell>
          <cell r="B1255" t="str">
            <v>REINSTALACIÓN DE TEJAS ZINC Y CUARTON DE MADERA</v>
          </cell>
          <cell r="C1255" t="str">
            <v>Actividad</v>
          </cell>
          <cell r="D1255" t="str">
            <v>M2</v>
          </cell>
          <cell r="E1255">
            <v>18697</v>
          </cell>
        </row>
        <row r="1256">
          <cell r="A1256" t="str">
            <v>010.026</v>
          </cell>
          <cell r="B1256" t="str">
            <v>RECORRIDO DE CUBIERTA (INC. GANCHOS, AMARRAS Y SIKAFLEX)</v>
          </cell>
          <cell r="C1256" t="str">
            <v>Actividad</v>
          </cell>
          <cell r="D1256" t="str">
            <v>M2</v>
          </cell>
          <cell r="E1256">
            <v>18149</v>
          </cell>
        </row>
        <row r="1257">
          <cell r="A1257" t="str">
            <v>010.027</v>
          </cell>
          <cell r="B1257" t="str">
            <v>SUMINISTRO TRANSPORTE E INSTALACION DE TEJA ONDULADA TRASLUCIDA AJOVER</v>
          </cell>
          <cell r="C1257" t="str">
            <v>Actividad</v>
          </cell>
          <cell r="D1257" t="str">
            <v>M2</v>
          </cell>
          <cell r="E1257">
            <v>58682</v>
          </cell>
        </row>
        <row r="1258">
          <cell r="A1258" t="str">
            <v>010.028</v>
          </cell>
          <cell r="B1258" t="str">
            <v>SUMINISTRO, TRANSPORTE E INSTALACION DE TEJA TRAPEZOIDAL TERMOACUSTICA AJOVER COLOR TERRACOTA</v>
          </cell>
          <cell r="C1258" t="str">
            <v>Actividad</v>
          </cell>
          <cell r="D1258" t="str">
            <v>M2</v>
          </cell>
          <cell r="E1258">
            <v>92361</v>
          </cell>
        </row>
        <row r="1259">
          <cell r="A1259" t="str">
            <v>010.029</v>
          </cell>
          <cell r="B1259" t="str">
            <v>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v>
          </cell>
          <cell r="C1259" t="str">
            <v>Actividad</v>
          </cell>
          <cell r="D1259" t="str">
            <v>M2</v>
          </cell>
          <cell r="E1259">
            <v>56631</v>
          </cell>
        </row>
        <row r="1260">
          <cell r="A1260" t="str">
            <v>010.030</v>
          </cell>
          <cell r="B1260" t="str">
            <v>SUMINISTRO, TRANSPORTE E INSTALACION TEJA ONDULADA FIBROCEMENTO PERFIL 7 CON TUBO DE SALIDA UNIVERSAL</v>
          </cell>
          <cell r="C1260" t="str">
            <v>Actividad</v>
          </cell>
          <cell r="D1260" t="str">
            <v>M2</v>
          </cell>
          <cell r="E1260">
            <v>158291</v>
          </cell>
        </row>
        <row r="1261">
          <cell r="A1261" t="str">
            <v>010.031</v>
          </cell>
          <cell r="B1261" t="str">
            <v>SUMINISTRO, TRANSPORTE E INSTALACION CABALLETE FIBROCEMENTO DE VENTILACION PARA TEJAS PERFIL 7</v>
          </cell>
          <cell r="C1261" t="str">
            <v>Actividad</v>
          </cell>
          <cell r="D1261" t="str">
            <v>ML</v>
          </cell>
          <cell r="E1261">
            <v>73970</v>
          </cell>
        </row>
        <row r="1262">
          <cell r="A1262" t="str">
            <v>010.032</v>
          </cell>
          <cell r="B1262" t="str">
            <v>SUMINISTRO, TRANSPORTE E INSTALACION TEJA VENTILACION #6 PERFIL 7</v>
          </cell>
          <cell r="C1262" t="str">
            <v>Actividad</v>
          </cell>
          <cell r="D1262" t="str">
            <v>M2</v>
          </cell>
          <cell r="E1262">
            <v>139348</v>
          </cell>
        </row>
        <row r="1263">
          <cell r="A1263" t="str">
            <v>010.033</v>
          </cell>
          <cell r="B1263" t="str">
            <v>SUMINISTRO, TRANSPORTE E INSTALACION DE TEJA TERMOACÚSTICA UPVC DE 2.0MM (INCLUYE CAPOTE, ARENDELA DE NEOPRENO, TAPA Y TORNILLO DE 3"</v>
          </cell>
          <cell r="C1263" t="str">
            <v>Actividad</v>
          </cell>
          <cell r="D1263" t="str">
            <v>M2</v>
          </cell>
          <cell r="E1263">
            <v>73822</v>
          </cell>
        </row>
        <row r="1264">
          <cell r="A1264" t="str">
            <v>010.034</v>
          </cell>
          <cell r="B1264" t="str">
            <v>SUMINISTRO, TRANSPORTE E INSTALACION DE ESTRUCTURA Y LONA PARA CUBRIR TODA EL AREA DEL TEATRINO (INCLUYE PLATAFORMA Y ESCALAS DE ACCESO).</v>
          </cell>
          <cell r="C1264" t="str">
            <v>Actividad</v>
          </cell>
          <cell r="D1264" t="str">
            <v>GLB</v>
          </cell>
          <cell r="E1264">
            <v>15000000</v>
          </cell>
        </row>
        <row r="1265">
          <cell r="A1265" t="str">
            <v>010.035</v>
          </cell>
          <cell r="B1265" t="str">
            <v xml:space="preserve">SUMINISTRO Y CONSTRUCCIÓN DEL CONJUNTO DE CUBIERTA, INCLUYE SUMINISTRO E INSTALACIÓN DE ALFARDAS EN GUADUA SEPARADAS CADA 0,30 M, SUMINISTRO E INSTALACIÓN DE CORREAS EN MADERA ESTRUCTURAL CHANUL SECCIÓN 0,05X0,10, SUMINISTRO E INSTALACIÓN DE CUMBRERAS EN MADERA ESTRUCTURAL CHANUL SECCIÓN 0,05X0,10, SUMINISTRO E INSTALACIÓN DE LATA DE GUADUA INMUNIZADA SEPARADA CADA 0,20M FIJADAS A ALFARDAS CON PUNTILLA DE 2",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v>
          </cell>
          <cell r="C1265" t="str">
            <v>Actividad</v>
          </cell>
          <cell r="D1265" t="str">
            <v>M2</v>
          </cell>
          <cell r="E1265">
            <v>336091</v>
          </cell>
        </row>
        <row r="1266">
          <cell r="A1266" t="str">
            <v>011</v>
          </cell>
          <cell r="B1266" t="str">
            <v>CIELO RASOS</v>
          </cell>
          <cell r="C1266" t="str">
            <v>Capitulo</v>
          </cell>
          <cell r="D1266"/>
          <cell r="E1266" t="str">
            <v>--</v>
          </cell>
        </row>
        <row r="1267">
          <cell r="A1267" t="str">
            <v>011.001</v>
          </cell>
          <cell r="B1267" t="str">
            <v xml:space="preserve">SUMINISTRO, TRANSPORTE E INSTALACIÓN A TODO COSTO DE CIELO RASO EN SUPERBOARD 6 MM JUNTA PERDIDA, UNA MANO DE VINILO Y DOS MANOS DE ACRILTEX. INCLUYE PERFILERÍA, ANCLAJES, DILATACION Z EN PERIMETRO, Y TODO LO NECESARIO PARA SU CORRECTA INSTALACIÓN. </v>
          </cell>
          <cell r="C1267" t="str">
            <v>Actividad</v>
          </cell>
          <cell r="D1267" t="str">
            <v>M2</v>
          </cell>
          <cell r="E1267">
            <v>80497</v>
          </cell>
        </row>
        <row r="1268">
          <cell r="A1268" t="str">
            <v>011.002</v>
          </cell>
          <cell r="B1268" t="str">
            <v>SUMINISTRO, TRANSPORTE E INSTALACION CIELO RASO 6 MM. SUPERBOARD SUSPENDIDO JUNTA PERDIDA (PERFILERIA CAL. 26) INCLUYE TRES (3) MANOS DE PINTURA, ANCHO DE 0-0,6 M</v>
          </cell>
          <cell r="C1268" t="str">
            <v>Actividad</v>
          </cell>
          <cell r="D1268" t="str">
            <v>ML</v>
          </cell>
          <cell r="E1268">
            <v>64238</v>
          </cell>
        </row>
        <row r="1269">
          <cell r="A1269" t="str">
            <v>011.003</v>
          </cell>
          <cell r="B1269" t="str">
            <v>SUMINISTRO, TRANSPORTE E INSTALACIÓN A TODO COSTO DE CIELO RASO EN SUPERBOARD 8 MM JUNTA PERDIDA PINTADO Y TERMINADO. INCLUYE PERFILERÍA, ANCLAJES Y TODO LO NECESARIO PARA SU CORRECTA INSTALACIÓN</v>
          </cell>
          <cell r="C1269" t="str">
            <v>Actividad</v>
          </cell>
          <cell r="D1269" t="str">
            <v>M2</v>
          </cell>
          <cell r="E1269">
            <v>86219</v>
          </cell>
        </row>
        <row r="1270">
          <cell r="A1270" t="str">
            <v>011.004</v>
          </cell>
          <cell r="B1270" t="str">
            <v>SUMINISTRO, TRANSPORTE E INSTALACION CIELO RASO 8 MM. SUPERBOARD SUSPENDIDO JUNTA PERDIDA (PERFILERIA CAL. 24) INCLUYE MASILLADO TOTAL  Y TRES (3) MANOS DE PINTURA. (ÍTEM INCOMPLETO)</v>
          </cell>
          <cell r="C1270" t="str">
            <v>Actividad</v>
          </cell>
          <cell r="D1270" t="str">
            <v>ML</v>
          </cell>
          <cell r="E1270">
            <v>68816</v>
          </cell>
        </row>
        <row r="1271">
          <cell r="A1271" t="str">
            <v>011.005</v>
          </cell>
          <cell r="B1271" t="str">
            <v xml:space="preserve">SUMINISTRO, TRANSPORTE E INSTALACION CIELO RASO SUSPENDIDO DRYWALL JUNTA PERDIDA DE 0-0,6M (PERFILERIA METÁLICA CL. 26. ESTRUCTURA CADA 40 CMS.) INCLUYE TRES (3) MANOS DE PINTURA </v>
          </cell>
          <cell r="C1271" t="str">
            <v>Actividad</v>
          </cell>
          <cell r="D1271" t="str">
            <v>M2</v>
          </cell>
          <cell r="E1271">
            <v>83010</v>
          </cell>
        </row>
        <row r="1272">
          <cell r="A1272" t="str">
            <v>011.006</v>
          </cell>
          <cell r="B1272" t="str">
            <v xml:space="preserve">SUMINISTRO, TRANSPORTE E INSTALACION CIELO RASO SUSPENDIDO DRYWALL JUNTA PERDIDA DE 0-0,6M (PERFILERIA METÁLICA CL. 26. ESTRUCTURA CADA 40 CMS.) INCLUYE TRES (3) MANOS DE PINTURA </v>
          </cell>
          <cell r="C1272" t="str">
            <v>Actividad</v>
          </cell>
          <cell r="D1272" t="str">
            <v>ML</v>
          </cell>
          <cell r="E1272">
            <v>65217</v>
          </cell>
        </row>
        <row r="1273">
          <cell r="A1273" t="str">
            <v>011.007</v>
          </cell>
          <cell r="B1273" t="str">
            <v>SUMINISTRO, TRANSPORTE E INSTALACION CIELO RASO SUSPENDIDO DRYWALL R.H. (RESISTENTE A LA HUMEDAD) JUNTA PERDIDA (PERFILERIA METÁLICA CL. 26. ESTRUCTURA CADA 40 CMS.) INCLUYE TRES (3) MANOS DE PINTURA.</v>
          </cell>
          <cell r="C1273" t="str">
            <v>Actividad</v>
          </cell>
          <cell r="D1273" t="str">
            <v>M2</v>
          </cell>
          <cell r="E1273">
            <v>93632</v>
          </cell>
        </row>
        <row r="1274">
          <cell r="A1274" t="str">
            <v>011.008</v>
          </cell>
          <cell r="B1274" t="str">
            <v>SUMINISTRO, TRANSPORTE E INSTALACION CIELO RASO SUSPENDIDO DRYWALL R.H. (RESISTENTE A LA HUMEDAD) JUNTA PERDIDA (PERFILERIA METÁLICA CL. 26. ESTRUCTURA CADA 40 CMS.) INCLUYE TRES (3) MANOS DE PINTURA.</v>
          </cell>
          <cell r="C1274" t="str">
            <v>Actividad</v>
          </cell>
          <cell r="D1274" t="str">
            <v>ML</v>
          </cell>
          <cell r="E1274">
            <v>75485</v>
          </cell>
        </row>
        <row r="1275">
          <cell r="A1275" t="str">
            <v>011.009</v>
          </cell>
          <cell r="B1275" t="str">
            <v>SUMINISTRO, TRANSPORTE E INSTALACIÓN DE CIELO RASO EN LÁMINAS DE PVC A TODO COSTO. INCLUYE ESTRUCTURA METÁLICA, PERIMETRALES Y HASTA 2 CAJAS DE INSPECCION DE 0.60 X 0.60 CADA 30 M2. TEXTURA SEGÚN DISEÑO</v>
          </cell>
          <cell r="C1275" t="str">
            <v>Actividad</v>
          </cell>
          <cell r="D1275" t="str">
            <v>M2</v>
          </cell>
          <cell r="E1275">
            <v>76082</v>
          </cell>
        </row>
        <row r="1276">
          <cell r="A1276" t="str">
            <v>011.010</v>
          </cell>
          <cell r="B1276" t="str">
            <v>REINSTALACION DE CIELO RASO EN ESTRUCTURA EXISTENTE INCLUYE PINTURA</v>
          </cell>
          <cell r="C1276" t="str">
            <v>Actividad</v>
          </cell>
          <cell r="D1276" t="str">
            <v>M2</v>
          </cell>
          <cell r="E1276">
            <v>20829</v>
          </cell>
        </row>
        <row r="1277">
          <cell r="A1277" t="str">
            <v>011.011</v>
          </cell>
          <cell r="B1277" t="str">
            <v>APERTURA EN CIELO RASO PARA INSPECCION O INSTALACION DE LUMINARIAS. INCLUYE TEE EN ALUMINIO BLANCO DE 1" - HASTA 75X75CM</v>
          </cell>
          <cell r="C1277" t="str">
            <v>Actividad</v>
          </cell>
          <cell r="D1277" t="str">
            <v>UND</v>
          </cell>
          <cell r="E1277">
            <v>32624</v>
          </cell>
        </row>
        <row r="1278">
          <cell r="A1278" t="str">
            <v>011.012</v>
          </cell>
          <cell r="B1278" t="str">
            <v>SUMINISTRO, TRANSPORTE E INSTALACION DE DILATACION EN U DE 6.00MM PARA CIELO RASO SUSPENDIDO</v>
          </cell>
          <cell r="C1278" t="str">
            <v>Actividad</v>
          </cell>
          <cell r="D1278" t="str">
            <v>ML</v>
          </cell>
          <cell r="E1278">
            <v>6533</v>
          </cell>
        </row>
        <row r="1279">
          <cell r="A1279" t="str">
            <v>011.013</v>
          </cell>
          <cell r="B1279" t="str">
            <v>SUMINISTRO, TRANSPORTE E INSTALACION DE MOLDURA EN MADERA CHOIBÁ DE 8CM PARA CIELO RASOS</v>
          </cell>
          <cell r="C1279" t="str">
            <v>Actividad</v>
          </cell>
          <cell r="D1279" t="str">
            <v>ML</v>
          </cell>
          <cell r="E1279">
            <v>11521</v>
          </cell>
        </row>
        <row r="1280">
          <cell r="A1280" t="str">
            <v>011.014</v>
          </cell>
          <cell r="B1280" t="str">
            <v>SUMINISTRO, TRANSPORTE E INSTALACION DE MOLDURA EN MADERA CHOIBÁ DE 4CM PARA CIELO RASOS</v>
          </cell>
          <cell r="C1280" t="str">
            <v>Actividad</v>
          </cell>
          <cell r="D1280" t="str">
            <v>ML</v>
          </cell>
          <cell r="E1280">
            <v>7222</v>
          </cell>
        </row>
        <row r="1281">
          <cell r="A1281" t="str">
            <v>012</v>
          </cell>
          <cell r="B1281" t="str">
            <v>PISOS - ACABADOS</v>
          </cell>
          <cell r="C1281" t="str">
            <v>Capitulo</v>
          </cell>
          <cell r="D1281"/>
          <cell r="E1281" t="str">
            <v>--</v>
          </cell>
        </row>
        <row r="1282">
          <cell r="A1282" t="str">
            <v>012.001</v>
          </cell>
          <cell r="B1282" t="str">
            <v>SUMINISTRO, TRANSPORTE E INSTALACION  ALISTADO PISOS MORTERO 1:3  E= 0.03 MTS</v>
          </cell>
          <cell r="C1282" t="str">
            <v>Actividad</v>
          </cell>
          <cell r="D1282" t="str">
            <v>M2</v>
          </cell>
          <cell r="E1282">
            <v>29797</v>
          </cell>
        </row>
        <row r="1283">
          <cell r="A1283" t="str">
            <v>012.002</v>
          </cell>
          <cell r="B1283" t="str">
            <v>SUMINISTRO, TRANSPORTE E INSTALACION  ALISTADO PISOS MORTERO 1:3  IMPERMEABILIZADO E= 0.03 MTS</v>
          </cell>
          <cell r="C1283" t="str">
            <v>Actividad</v>
          </cell>
          <cell r="D1283" t="str">
            <v>M2</v>
          </cell>
          <cell r="E1283">
            <v>33139</v>
          </cell>
        </row>
        <row r="1284">
          <cell r="A1284" t="str">
            <v>012.003</v>
          </cell>
          <cell r="B1284" t="str">
            <v>SUMINISTRO, TRANSPORTE E INSTALACION ALISTADO PISOS MORTERO 1:3  E= 0.04 MTS</v>
          </cell>
          <cell r="C1284" t="str">
            <v>Actividad</v>
          </cell>
          <cell r="D1284" t="str">
            <v>M2</v>
          </cell>
          <cell r="E1284">
            <v>35812</v>
          </cell>
        </row>
        <row r="1285">
          <cell r="A1285" t="str">
            <v>012.004</v>
          </cell>
          <cell r="B1285" t="str">
            <v>SUMINISTRO, TRANSPORTE E INSTALACION  ALISTADO PISOS MORTERO 1:3  IMPERMEABILIZADO E= 0.04 MTS</v>
          </cell>
          <cell r="C1285" t="str">
            <v>Actividad</v>
          </cell>
          <cell r="D1285" t="str">
            <v>M2</v>
          </cell>
          <cell r="E1285">
            <v>42282</v>
          </cell>
        </row>
        <row r="1286">
          <cell r="A1286" t="str">
            <v>012.005</v>
          </cell>
          <cell r="B1286" t="str">
            <v>SUMINISTRO, TRANSPORTE E INSTALACION ENDURECEDOR COLOR. LOSA EN CONCRETO (TIPO ROCKTOP DE TOXEMENT O SIMILAR.)ACABADO CON ALLANADORA MECANICA</v>
          </cell>
          <cell r="C1286" t="str">
            <v>Actividad</v>
          </cell>
          <cell r="D1286" t="str">
            <v>M2</v>
          </cell>
          <cell r="E1286">
            <v>42944</v>
          </cell>
        </row>
        <row r="1287">
          <cell r="A1287" t="str">
            <v>012.006</v>
          </cell>
          <cell r="B1287" t="str">
            <v>SUMINISTRO, TRANSPORTE E INSTALACION CERAMICA PISO POMPEI TIPO ALFA O SIMILAR. COLOR CORAL O SHELL SEGÚN DISEÑO. INCLUYE MORTERO DE PEGA Y/O NIVELACIÓN</v>
          </cell>
          <cell r="C1287" t="str">
            <v>Actividad</v>
          </cell>
          <cell r="D1287" t="str">
            <v>M2</v>
          </cell>
          <cell r="E1287">
            <v>70993</v>
          </cell>
        </row>
        <row r="1288">
          <cell r="A1288" t="str">
            <v>012.007</v>
          </cell>
          <cell r="B1288" t="str">
            <v>SUMINISTRO, TRANSPORTE E INSTALACION CERAMICA PISO ANTIQUE TIPO ALFA O SIMILAR. COLOR BEIGE O BLANCO SEGÚN DISEÑO (INCLUYE BOQUILLA.). INCLUYE MORTERO DE PEGA Y/O NIVELACIÓN.</v>
          </cell>
          <cell r="C1288" t="str">
            <v>Actividad</v>
          </cell>
          <cell r="D1288" t="str">
            <v>M2</v>
          </cell>
          <cell r="E1288">
            <v>72763</v>
          </cell>
        </row>
        <row r="1289">
          <cell r="A1289" t="str">
            <v>012.008</v>
          </cell>
          <cell r="B1289" t="str">
            <v>SUMINISTRO, TRANSPORTE E INSTALACION CERAMICA PISO STONE TIPO ALFA O SIMILAR. COLOR BLANCO O CAFÉ SEGÚN DISEÑO (INCLUYE BOQUILLA.). INCLUYE MORTERO DE PEGA Y/O NIVELACIÓN</v>
          </cell>
          <cell r="C1289" t="str">
            <v>Actividad</v>
          </cell>
          <cell r="D1289" t="str">
            <v>M2</v>
          </cell>
          <cell r="E1289">
            <v>70993</v>
          </cell>
        </row>
        <row r="1290">
          <cell r="A1290" t="str">
            <v>012.009</v>
          </cell>
          <cell r="B1290" t="str">
            <v>SUMINISTRO, TRANSPORTE E INSTALACION CERAMICA PISO COLOR BLANCO O BEIGE HASTA $40.000 X M2 (INCLUYE BOQUILLA.)</v>
          </cell>
          <cell r="C1290" t="str">
            <v>Actividad</v>
          </cell>
          <cell r="D1290" t="str">
            <v>M2</v>
          </cell>
          <cell r="E1290">
            <v>69830</v>
          </cell>
        </row>
        <row r="1291">
          <cell r="A1291" t="str">
            <v>012.010</v>
          </cell>
          <cell r="B1291" t="str">
            <v>SUMINISTRO, TRANSPORTE E INSTALACION BALDOSA GRANO DE MARMOL PCL 5  PERLATO CLARO TERRAZO TIPO ALFA O SIMILAR. (INCLUYE DESTRONCADA, PULIDA, BRILLADA, MORTERO DE NIVELACIÓN Y DILATACIÓN EN PVC).</v>
          </cell>
          <cell r="C1291" t="str">
            <v>Actividad</v>
          </cell>
          <cell r="D1291" t="str">
            <v>M2</v>
          </cell>
          <cell r="E1291">
            <v>158491</v>
          </cell>
        </row>
        <row r="1292">
          <cell r="A1292" t="str">
            <v>012.011</v>
          </cell>
          <cell r="B1292" t="str">
            <v>SUMINISTRO, TRANSPORTE E INSTALACION BALDOSA GRANO DE MARMOL VILLA DE LEYVA  30 X 30 CM. TIPO ALFA O SIMILAR. FONDO CAFÉ (INCLUYE DESTRONCADA, PULIDA, BRILLADA, MORTERO DE NIVELACIÓN Y DILATACIÓN EN PVC.</v>
          </cell>
          <cell r="C1292" t="str">
            <v>Actividad</v>
          </cell>
          <cell r="D1292" t="str">
            <v>M2</v>
          </cell>
          <cell r="E1292">
            <v>157933</v>
          </cell>
        </row>
        <row r="1293">
          <cell r="A1293" t="str">
            <v>012.012</v>
          </cell>
          <cell r="B1293" t="str">
            <v>SUMINISTRO, TRANSPORTE E INSTALACION BALDOSA GRANO DE MARMOL P5  PAYANDE  30 X 30 CM. TIPO ALFA O SIMILAR. FONDO BLANCO (INCLUYE DESTRONCADA, PULIDA, BRILLADA, MORTERO DE NIVELACIÓN Y DILATACIÓN EN PVC)</v>
          </cell>
          <cell r="C1293" t="str">
            <v>Actividad</v>
          </cell>
          <cell r="D1293" t="str">
            <v>M2</v>
          </cell>
          <cell r="E1293">
            <v>155690</v>
          </cell>
        </row>
        <row r="1294">
          <cell r="A1294" t="str">
            <v>012.013</v>
          </cell>
          <cell r="B1294" t="str">
            <v>SUMINISTRO, TRANSPORTE E INSTALACION BALDOSA GRANO DE MARMOL BH5  BLANCO HUILA  30 X 30 CM. TIPO ALFA O SIMILAR. FONDO BLANCO (INCLUYE DESTRONCADA, PULIDA, BRILLADA, MORTERO DE NIVELACIÓN Y DILATACIÓN EN PVC)</v>
          </cell>
          <cell r="C1294" t="str">
            <v>Actividad</v>
          </cell>
          <cell r="D1294" t="str">
            <v>M2</v>
          </cell>
          <cell r="E1294">
            <v>155744</v>
          </cell>
        </row>
        <row r="1295">
          <cell r="A1295" t="str">
            <v>012.014</v>
          </cell>
          <cell r="B1295" t="str">
            <v>SUMINISTRO, TRANSPORTE E INSTALACION GRANITO FUNDIDO EN SITIO (INCLUYE DESTRONQUE, PULIDA Y BRILLADA, DILATACION PVC)</v>
          </cell>
          <cell r="C1295" t="str">
            <v>Actividad</v>
          </cell>
          <cell r="D1295" t="str">
            <v>M2</v>
          </cell>
          <cell r="E1295">
            <v>85864</v>
          </cell>
        </row>
        <row r="1296">
          <cell r="A1296" t="str">
            <v>012.015</v>
          </cell>
          <cell r="B1296" t="str">
            <v>SUMINISTRO, TRANSPORTE E INSTALACION PORCELANATTO CONSTELLAZIONE BRILLANTE GRIS O NEGRO 38.2 X 38.2 CM. TIPO ALFA O SIMILAR. (INCLUYE BOQUILLA.)</v>
          </cell>
          <cell r="C1296" t="str">
            <v>Actividad</v>
          </cell>
          <cell r="D1296" t="str">
            <v>M2</v>
          </cell>
          <cell r="E1296">
            <v>175901</v>
          </cell>
        </row>
        <row r="1297">
          <cell r="A1297" t="str">
            <v>012.016</v>
          </cell>
          <cell r="B1297" t="str">
            <v>SUMINISTRO, TRANSPORTE E INSTALACION PORCELANATTO CONSTELLAZIONE MATE GRIS O NEGRO 50 X 50 CM. TIPO ALFA O SIMILAR. (INCLUYE BOQUILLA.)</v>
          </cell>
          <cell r="C1297" t="str">
            <v>Actividad</v>
          </cell>
          <cell r="D1297" t="str">
            <v>M2</v>
          </cell>
          <cell r="E1297">
            <v>185530</v>
          </cell>
        </row>
        <row r="1298">
          <cell r="A1298" t="str">
            <v>012.017</v>
          </cell>
          <cell r="B1298" t="str">
            <v>SUMINISTRO, TRANSPORTE E INSTALACION PORCELANATTO CONSTELLAZIONE BRILLANTE BLANCO 38.2 X 38.2 CM. TIPO ALFA O SIMILAR. (INCLUYE BOQUILLA.)</v>
          </cell>
          <cell r="C1298" t="str">
            <v>Actividad</v>
          </cell>
          <cell r="D1298" t="str">
            <v>M2</v>
          </cell>
          <cell r="E1298">
            <v>138996</v>
          </cell>
        </row>
        <row r="1299">
          <cell r="A1299" t="str">
            <v>012.018</v>
          </cell>
          <cell r="B1299" t="str">
            <v>SUMINISTRO, TRANSPORTE E INSTALACION PORCELANATTO CONSTELLAZIONE MATE BLANCO  38.2 X 38.2 CM. TIPO ALFA O SIMILAR. (INCLUYE BOQUILLA.)</v>
          </cell>
          <cell r="C1299" t="str">
            <v>Actividad</v>
          </cell>
          <cell r="D1299" t="str">
            <v>M2</v>
          </cell>
          <cell r="E1299">
            <v>150290</v>
          </cell>
        </row>
        <row r="1300">
          <cell r="A1300" t="str">
            <v>012.019</v>
          </cell>
          <cell r="B1300" t="str">
            <v>SUMINISTRO, TRANSPORTE E INSTALACION PORCELANATTO BRILLANTE LISBOA  50 X 50 CM. TIPO ALFA O SIMILAR. COLOR BEIGE CON BETAS (INCLUYE BOQUILLA.)</v>
          </cell>
          <cell r="C1300" t="str">
            <v>Actividad</v>
          </cell>
          <cell r="D1300" t="str">
            <v>M2</v>
          </cell>
          <cell r="E1300">
            <v>130712</v>
          </cell>
        </row>
        <row r="1301">
          <cell r="A1301" t="str">
            <v>012.020</v>
          </cell>
          <cell r="B1301" t="str">
            <v>SUMINISTRO, TRANSPORTE E INSTALACION GRES PORCELANICO CONCRET GRIS HOLZTEK O SIMILAR 60X60. COLOR  (INCLUYE MORTERO 1:4 DE NIVELACIÓN E=4,0CM, BOQUILLA Y PEGANTE)</v>
          </cell>
          <cell r="C1301" t="str">
            <v>Actividad</v>
          </cell>
          <cell r="D1301" t="str">
            <v>M2</v>
          </cell>
          <cell r="E1301">
            <v>100948</v>
          </cell>
        </row>
        <row r="1302">
          <cell r="A1302" t="str">
            <v>012.021</v>
          </cell>
          <cell r="B1302" t="str">
            <v>SUMINISTRO, TRANSPORTE E INSTALACION TABLON DE GRES TRADICION LISO 30 X 30 CM. TIPO ALFA O SIMILAR. COLOR MOCCA (INCLUYE BOQUILLA COLOR Y MORTERO DE NIVELACIÓN.)</v>
          </cell>
          <cell r="C1302" t="str">
            <v>Actividad</v>
          </cell>
          <cell r="D1302" t="str">
            <v>M2</v>
          </cell>
          <cell r="E1302">
            <v>82476</v>
          </cell>
        </row>
        <row r="1303">
          <cell r="A1303" t="str">
            <v>012.022</v>
          </cell>
          <cell r="B1303" t="str">
            <v>SUMINISTRO, TRANSPORTE E INSTALACION TABLON DE GRES TRADICION GRAFILADO 30 X 30 CM. TIPO ALFA O SIMILAR. COLORES ROJO (INCLUYE BOQUILLA COLOR Y MORTERO DE NIVELACIÓN.)</v>
          </cell>
          <cell r="C1303" t="str">
            <v>Actividad</v>
          </cell>
          <cell r="D1303" t="str">
            <v>M2</v>
          </cell>
          <cell r="E1303">
            <v>93056</v>
          </cell>
        </row>
        <row r="1304">
          <cell r="A1304" t="str">
            <v>012.023</v>
          </cell>
          <cell r="B1304" t="str">
            <v>SUMINISTRO, TRANSPORTE E INSTALACION TABLON DE GRES LATINO LISO 20 X 20 CM. TIPO ALFA O SIMILAR. COLORES ROJO, SALMÓN O SAHARA SEGÚN DISEÑO. (INCLUYE BOQUILLA COLOR Y MORTERO DE NIVELACIÓN.)</v>
          </cell>
          <cell r="C1304" t="str">
            <v>Actividad</v>
          </cell>
          <cell r="D1304" t="str">
            <v>M2</v>
          </cell>
          <cell r="E1304">
            <v>79146</v>
          </cell>
        </row>
        <row r="1305">
          <cell r="A1305" t="str">
            <v>012.024</v>
          </cell>
          <cell r="B1305" t="str">
            <v>SUMINISTRO, TRANSPORTE E INSTALACION TABLON DE GRES LATINO PIRAMIDAL 20 X 20 CM. TIPO ALFA O SIMILAR. COLORES ROJO O SAHARA SEGÚN DISEÑO. (INCLUYE BOQUILLA COLOR Y MORTERO DE NIVELACIÓN.)</v>
          </cell>
          <cell r="C1305" t="str">
            <v>Actividad</v>
          </cell>
          <cell r="D1305" t="str">
            <v>M2</v>
          </cell>
          <cell r="E1305">
            <v>70781</v>
          </cell>
        </row>
        <row r="1306">
          <cell r="A1306" t="str">
            <v>012.025</v>
          </cell>
          <cell r="B1306" t="str">
            <v>SUMINISTRO, TRANSPORTE E INSTALACION TABLON DE GRES TUNEZ LISO 15 X 15 CM. TIPO ALFA O SIMILAR. COLORES ROJO, SALMÓN O SAHARA SEGÚN DISEÑO. (INCLUYE BOQUILLA COLOR Y MORTERO DE NIVELACIÓN.)</v>
          </cell>
          <cell r="C1306" t="str">
            <v>Actividad</v>
          </cell>
          <cell r="D1306" t="str">
            <v>M2</v>
          </cell>
          <cell r="E1306">
            <v>79146</v>
          </cell>
        </row>
        <row r="1307">
          <cell r="A1307" t="str">
            <v>012.026</v>
          </cell>
          <cell r="B1307" t="str">
            <v>SUMINISTRO, TRANSPORTE E INSTALACION TABLON DE GRES TUNEZ ABRASIVO 15 X 15 CM. TIPO ALFA O SIMILAR. COLORES ROJO, SALMÓN O SAHARA SEGÚN DISEÑO. (INCLUYE BOQUILLA COLOR Y MORTERO DE NIVELACIÓN.)</v>
          </cell>
          <cell r="C1307" t="str">
            <v>Actividad</v>
          </cell>
          <cell r="D1307" t="str">
            <v>M2</v>
          </cell>
          <cell r="E1307">
            <v>67220</v>
          </cell>
        </row>
        <row r="1308">
          <cell r="A1308" t="str">
            <v>012.027</v>
          </cell>
          <cell r="B1308" t="str">
            <v>SUMINISTRO, TRANSPORTE E INSTALACION TABLON DE GRES PORTAL LISO 30 X 15 CM. TIPO ALFA O SIMILAR. COLORES ROJO, SALMÓN O SAHARA SEGÚN DISEÑO. (INCLUYE BOQUILLA COLOR Y MORTERO DE NIVELACIÓN.)</v>
          </cell>
          <cell r="C1308" t="str">
            <v>Actividad</v>
          </cell>
          <cell r="D1308" t="str">
            <v>M2</v>
          </cell>
          <cell r="E1308">
            <v>75239</v>
          </cell>
        </row>
        <row r="1309">
          <cell r="A1309" t="str">
            <v>012.028</v>
          </cell>
          <cell r="B1309" t="str">
            <v>SUMINISTRO, TRANSPORTE E INSTALACION GRAVILLA LAVADA Nº2  (INCLUYE DILATACIÓN PVC)</v>
          </cell>
          <cell r="C1309" t="str">
            <v>Actividad</v>
          </cell>
          <cell r="D1309" t="str">
            <v>M2</v>
          </cell>
          <cell r="E1309">
            <v>52705</v>
          </cell>
        </row>
        <row r="1310">
          <cell r="A1310" t="str">
            <v>012.029</v>
          </cell>
          <cell r="B1310" t="str">
            <v>SUMINISTRO, TRANSPORTE E INSTALACION GUARDAESCOBA EN GRES PORCELANICO CONCRET GRIS O SIMILAR H = 10 CM.(INCLUYE BOQUILLA, MORTERO DE PEGA)</v>
          </cell>
          <cell r="C1310" t="str">
            <v>Actividad</v>
          </cell>
          <cell r="D1310" t="str">
            <v>ML</v>
          </cell>
          <cell r="E1310">
            <v>17088</v>
          </cell>
        </row>
        <row r="1311">
          <cell r="A1311" t="str">
            <v>012.030</v>
          </cell>
          <cell r="B1311" t="str">
            <v>SUMINISTRO, TRANSPORTE E INSTALACION GUARDAESCOBA CERAMICA BLANCA O BEIGE (INCLUYE PEGANTE Y BOQUILLA)</v>
          </cell>
          <cell r="C1311" t="str">
            <v>Actividad</v>
          </cell>
          <cell r="D1311" t="str">
            <v>ML</v>
          </cell>
          <cell r="E1311">
            <v>16068</v>
          </cell>
        </row>
        <row r="1312">
          <cell r="A1312" t="str">
            <v>012.031</v>
          </cell>
          <cell r="B1312" t="str">
            <v>SUMINISTRO, TRANSPORTE E INSTALACION GUARDAESCOBA CERAMICA TIPO ANTIQUE H = 10 CM. TIPO ALFA O SIMILAR. COLOR BEIGE O BLANCO SEGÚN DISEÑO (INCLUYE BOQUILLA.). INCLUYE MORTERO DE PEGA Y/O NIVELACIÓN</v>
          </cell>
          <cell r="C1312" t="str">
            <v>Actividad</v>
          </cell>
          <cell r="D1312" t="str">
            <v>ML</v>
          </cell>
          <cell r="E1312">
            <v>16058</v>
          </cell>
        </row>
        <row r="1313">
          <cell r="A1313" t="str">
            <v>012.032</v>
          </cell>
          <cell r="B1313" t="str">
            <v>SUMINISTRO, TRANSPORTE E INSTALACION GUARDAESCOBA CERAMICA TIPO STONE H = 10 CM. TIPO ALFA O SIMILAR. COLOR BLANCO O CAFÉ SEGÚN DISEÑO (INCLUYE BOQUILLA.). INCLUYE MORTERO DE PEGA.</v>
          </cell>
          <cell r="C1313" t="str">
            <v>Actividad</v>
          </cell>
          <cell r="D1313" t="str">
            <v>ML</v>
          </cell>
          <cell r="E1313">
            <v>15884</v>
          </cell>
        </row>
        <row r="1314">
          <cell r="A1314" t="str">
            <v>012.033</v>
          </cell>
          <cell r="B1314" t="str">
            <v>SUMINISTRO, TRANSPORTE E INSTALACION GUARDAESCOBA CERAMICA ECOCERAMICA H= 10 CM. TIPO ALFA O SIMILAR. COLOR BLANCO (INCLUYE BOQUILLA.). INCLUYE MORTERO DE PEGA.</v>
          </cell>
          <cell r="C1314" t="str">
            <v>Actividad</v>
          </cell>
          <cell r="D1314" t="str">
            <v>ML</v>
          </cell>
          <cell r="E1314">
            <v>15764</v>
          </cell>
        </row>
        <row r="1315">
          <cell r="A1315" t="str">
            <v>012.034</v>
          </cell>
          <cell r="B1315" t="str">
            <v>SUMINISTRO, TRANSPORTE E INSTALACION GUARDAESCOBA RECTO BALDOSA GRANO DE MARMOL PCL 5 PERLATO CLARO 30 X 7.2 CM. TIPO ALFA O SIMILAR. FONDO CREMA. (INCLUYE BOQUILLA.)</v>
          </cell>
          <cell r="C1315" t="str">
            <v>Actividad</v>
          </cell>
          <cell r="D1315" t="str">
            <v>ML</v>
          </cell>
          <cell r="E1315">
            <v>35202</v>
          </cell>
        </row>
        <row r="1316">
          <cell r="A1316" t="str">
            <v>012.036</v>
          </cell>
          <cell r="B1316" t="str">
            <v>SUMINISTRO, TRANSPORTE E INSTALACION GUARDAESCOBA RECTO BALDOSA GRANO DE MARMOL P5  PAYANDE  30 X 7.2 CM. TIPO ALFA O SIMILAR. FONDO BLANCO (INCLUYE BOQUILLA.)</v>
          </cell>
          <cell r="C1316" t="str">
            <v>Actividad</v>
          </cell>
          <cell r="D1316" t="str">
            <v>ML</v>
          </cell>
          <cell r="E1316">
            <v>33235</v>
          </cell>
        </row>
        <row r="1317">
          <cell r="A1317" t="str">
            <v>012.037</v>
          </cell>
          <cell r="B1317" t="str">
            <v>SUMINISTRO, TRANSPORTE E INSTALACION GUARDAESCOBA RECTO BALDOSA GRANO DE MARMOL BH5  BLANCO HUILA  30 X 7.2 CM. TIPO ALFA O SIMILAR. FONDO BLANCO (INCLUYE BOQUILLA.)</v>
          </cell>
          <cell r="C1317" t="str">
            <v>Actividad</v>
          </cell>
          <cell r="D1317" t="str">
            <v>ML</v>
          </cell>
          <cell r="E1317">
            <v>35896</v>
          </cell>
        </row>
        <row r="1318">
          <cell r="A1318" t="str">
            <v>012.038</v>
          </cell>
          <cell r="B1318" t="str">
            <v>SUMINISTRO, TRANSPORTE E INSTALACION GUARDAESCOBA MEDIA CAÑA GRANITO FUNDIDO EN SITIO H HASTA = 15 CM. ( INCLUYE PULIMIENTO)</v>
          </cell>
          <cell r="C1318" t="str">
            <v>Actividad</v>
          </cell>
          <cell r="D1318" t="str">
            <v>ML</v>
          </cell>
          <cell r="E1318">
            <v>32198</v>
          </cell>
        </row>
        <row r="1319">
          <cell r="A1319" t="str">
            <v>012.039</v>
          </cell>
          <cell r="B1319" t="str">
            <v>SUMINISTRO, TRANSPORTE E INSTALACION GUARDAESCOBA PORCELANATTO CONSTELLAZIONE BRILLANTE GRIS O NEGRO  H=10 CM. TIPO ALFA O SIMILAR. (INCLUYE BOQUILLA.)</v>
          </cell>
          <cell r="C1319" t="str">
            <v>Actividad</v>
          </cell>
          <cell r="D1319" t="str">
            <v>ML</v>
          </cell>
          <cell r="E1319">
            <v>28912</v>
          </cell>
        </row>
        <row r="1320">
          <cell r="A1320" t="str">
            <v>012.040</v>
          </cell>
          <cell r="B1320" t="str">
            <v>SUMINISTRO, TRANSPORTE E INSTALACION GUARDAESCOBA PORCELANATTO CONSTELLAZIONE MATE GRIS O NEGRO  H=10 CM. TIPO ALFA O SIMILAR. (INCLUYE BOQUILLA.)</v>
          </cell>
          <cell r="C1320" t="str">
            <v>Actividad</v>
          </cell>
          <cell r="D1320" t="str">
            <v>ML</v>
          </cell>
          <cell r="E1320">
            <v>30027</v>
          </cell>
        </row>
        <row r="1321">
          <cell r="A1321" t="str">
            <v>012.041</v>
          </cell>
          <cell r="B1321" t="str">
            <v>SUMINISTRO, TRANSPORTE E INSTALACION GUARDAESCOBA PORCELANATTO CONSTELLAZIONE  BRILLANTE  BLANCO  H=10 CM. TIPO ALFA O SIMILAR. (INCLUYE BOQUILLA.)</v>
          </cell>
          <cell r="C1321" t="str">
            <v>Actividad</v>
          </cell>
          <cell r="D1321" t="str">
            <v>ML</v>
          </cell>
          <cell r="E1321">
            <v>23795</v>
          </cell>
        </row>
        <row r="1322">
          <cell r="A1322" t="str">
            <v>012.042</v>
          </cell>
          <cell r="B1322" t="str">
            <v>SUMINISTRO, TRANSPORTE E INSTALACION GUARDAESCOBA PORCELANATTO CONSTELLAZIONE  MATE  BLANCO  H=10 CM. TIPO ALFA O SIMILAR. (INCLUYE BOQUILLA.)</v>
          </cell>
          <cell r="C1322" t="str">
            <v>Actividad</v>
          </cell>
          <cell r="D1322" t="str">
            <v>ML</v>
          </cell>
          <cell r="E1322">
            <v>25133</v>
          </cell>
        </row>
        <row r="1323">
          <cell r="A1323" t="str">
            <v>012.043</v>
          </cell>
          <cell r="B1323" t="str">
            <v>SUMINISTRO, TRANSPORTE E INSTALACION GUARDAESCOBA PORCELANATTO BRILLANTE LISBOA  H=10 CM. TIPO ALFA O SIMILAR. COLOR BEIGE CON BETAS (INCLUYE BOQUILLA.)</v>
          </cell>
          <cell r="C1323" t="str">
            <v>Actividad</v>
          </cell>
          <cell r="D1323" t="str">
            <v>ML</v>
          </cell>
          <cell r="E1323">
            <v>20709</v>
          </cell>
        </row>
        <row r="1324">
          <cell r="A1324" t="str">
            <v>012.045</v>
          </cell>
          <cell r="B1324" t="str">
            <v>SUMINISTRO, TRANSPORTE E INSTALACION GUARDAESCOBA TABLON DE GRES TRADICION LISO H=10 CM. TIPO ALFA O SIMILAR. COLOR MOCCA (INCLUYE BOQUILLA COLOR Y MORTERO DE PEGA.)</v>
          </cell>
          <cell r="C1324" t="str">
            <v>Actividad</v>
          </cell>
          <cell r="D1324" t="str">
            <v>ML</v>
          </cell>
          <cell r="E1324">
            <v>21277</v>
          </cell>
        </row>
        <row r="1325">
          <cell r="A1325" t="str">
            <v>012.046</v>
          </cell>
          <cell r="B1325" t="str">
            <v>SUMINISTRO, TRANSPORTE E INSTALACION GUARDAESCOBA TABLON DE GRES LATINO LISO H=10 CM. TIPO ALFA O SIMILAR. COLORES ROJO, SALMÓN O SAHARA (INCLUYE BOQUILLA COLOR Y MORTERO DE PEGA.)</v>
          </cell>
          <cell r="C1325" t="str">
            <v>Actividad</v>
          </cell>
          <cell r="D1325" t="str">
            <v>ML</v>
          </cell>
          <cell r="E1325">
            <v>20931</v>
          </cell>
        </row>
        <row r="1326">
          <cell r="A1326" t="str">
            <v>012.047</v>
          </cell>
          <cell r="B1326" t="str">
            <v>SUMINISTRO, TRANSPORTE E INSTALACION GUARDAESCOBA TABLON DE GRES PORTAL LISO H=10 CM. TIPO ALFA O SIMILAR. COLORES ROJO, SALMÓN O SAHARA SEGÚN DISEÑO. (INCLUYE BOQUILLA COLOR Y MORTERO DE NIVELACIÓN.)</v>
          </cell>
          <cell r="C1326" t="str">
            <v>Actividad</v>
          </cell>
          <cell r="D1326" t="str">
            <v>ML</v>
          </cell>
          <cell r="E1326">
            <v>20550</v>
          </cell>
        </row>
        <row r="1327">
          <cell r="A1327" t="str">
            <v>012.048</v>
          </cell>
          <cell r="B1327" t="str">
            <v>SUMINISTRO, TRANSPORTE E INSTALACION GUARDAESCOBA TABLON DE GRES PORTAL LISO H=7.5 CM. TIPO ALFA O SIMILAR. COLORES ROJO, SALMÓN O SAHARA SEGÚN DISEÑO. (INCLUYE BOQUILLA COLOR Y MORTERO DE NIVELACIÓN.)</v>
          </cell>
          <cell r="C1327" t="str">
            <v>Actividad</v>
          </cell>
          <cell r="D1327" t="str">
            <v>ML</v>
          </cell>
          <cell r="E1327">
            <v>18993</v>
          </cell>
        </row>
        <row r="1328">
          <cell r="A1328" t="str">
            <v>012.049</v>
          </cell>
          <cell r="B1328" t="str">
            <v>SUMINISTRO, TRANSPORTE E INSTALACION GUARDAESCOBA MEDIA CAÑA EN GRAVILLA LAVADA Nº2  H=15 CM.</v>
          </cell>
          <cell r="C1328" t="str">
            <v>Actividad</v>
          </cell>
          <cell r="D1328" t="str">
            <v>ML</v>
          </cell>
          <cell r="E1328">
            <v>21464</v>
          </cell>
        </row>
        <row r="1329">
          <cell r="A1329" t="str">
            <v>012.051</v>
          </cell>
          <cell r="B1329" t="str">
            <v>SUMINISTRO, TRANSPORTE E INSTALACION BOCAPUERTA EN GRANITO FUNDIDO EN SITIO (INCLUYE DESTRONCADA, PULIDA Y BRILLADA + DILATACIONES PVC Y MORTERO DE NIVELACIÓN)</v>
          </cell>
          <cell r="C1329" t="str">
            <v>Actividad</v>
          </cell>
          <cell r="D1329" t="str">
            <v>ML</v>
          </cell>
          <cell r="E1329">
            <v>42017</v>
          </cell>
        </row>
        <row r="1330">
          <cell r="A1330" t="str">
            <v>012.052</v>
          </cell>
          <cell r="B1330" t="str">
            <v xml:space="preserve">SUMINISTRO, TRANSPORTE E INSTALACION BOCAPUERTA GRAVILLA LAVADA Nº2  (INCLUYE DILATACIÓN EN BRONCE) </v>
          </cell>
          <cell r="C1330" t="str">
            <v>Actividad</v>
          </cell>
          <cell r="D1330" t="str">
            <v>ML</v>
          </cell>
          <cell r="E1330">
            <v>31182</v>
          </cell>
        </row>
        <row r="1331">
          <cell r="A1331" t="str">
            <v>012.053</v>
          </cell>
          <cell r="B1331" t="str">
            <v>SUMINISTRO, TRANSPORTE E INSTALACION CERAMICA PISO PIEDRACID NEGRO TIPO ALFA O SIMILAR. COLOR NEGRO SEGÚN DISEÑO (INCLUYE BOQUILLA.). INCLUYE MORTERO DE PEGA.</v>
          </cell>
          <cell r="C1331" t="str">
            <v>Actividad</v>
          </cell>
          <cell r="D1331" t="str">
            <v>M2</v>
          </cell>
          <cell r="E1331">
            <v>73127</v>
          </cell>
        </row>
        <row r="1332">
          <cell r="A1332" t="str">
            <v>012.054</v>
          </cell>
          <cell r="B1332" t="str">
            <v>SUMINISTRO, TRANSPORTE E INSTALACION GUARDAESCOBA CERAMICA PISO PIEDRACID NEGRO H = 0,10. TIPO ALFA O SIMILAR. COLOR NEGRO SEGÚN DISEÑO (INCLUYE BOQUILLA.). INCLUYE MORTERO DE PEGA.</v>
          </cell>
          <cell r="C1332" t="str">
            <v>Actividad</v>
          </cell>
          <cell r="D1332" t="str">
            <v>ML</v>
          </cell>
          <cell r="E1332">
            <v>20056</v>
          </cell>
        </row>
        <row r="1333">
          <cell r="A1333" t="str">
            <v>012.055</v>
          </cell>
          <cell r="B1333" t="str">
            <v>SUMINISTRO, TRANSPORTE E INSTALACION PORCELANATO ARTICO BLANCO 46,1X46,1  TIPO CORONA O SIMILAR. COLOR BLANCO  (INCLUYE BOQUILLA.)</v>
          </cell>
          <cell r="C1333" t="str">
            <v>Actividad</v>
          </cell>
          <cell r="D1333" t="str">
            <v>M2</v>
          </cell>
          <cell r="E1333">
            <v>117872</v>
          </cell>
        </row>
        <row r="1334">
          <cell r="A1334" t="str">
            <v>012.056</v>
          </cell>
          <cell r="B1334" t="str">
            <v>SUMINISTRO, TRANSPORTE E INSTALACION GUARDAESCOBA CERAMICA PISO TIPO 1 CM. TIPO CORONA O SIMILAR. COLOR BLANCO  (INCLUYE BOQUILLA.). INCLUYE MORTERO DE PEGA.</v>
          </cell>
          <cell r="C1334" t="str">
            <v>Actividad</v>
          </cell>
          <cell r="D1334" t="str">
            <v>ML</v>
          </cell>
          <cell r="E1334">
            <v>22301</v>
          </cell>
        </row>
        <row r="1335">
          <cell r="A1335" t="str">
            <v>012.057</v>
          </cell>
          <cell r="B1335" t="str">
            <v>SUMINISTRO, TRANSPORTE E INSTALACION CERAMICA PISO PIEDRACID DESERTSTONE TIPO ALFA O SIMILAR. COLOR  (INCLUYE BOQUILLA). INCLUYE MORTERO DE PEGA Y/O NIVELACIÓN</v>
          </cell>
          <cell r="C1335" t="str">
            <v>Actividad</v>
          </cell>
          <cell r="D1335" t="str">
            <v>M2</v>
          </cell>
          <cell r="E1335">
            <v>75776</v>
          </cell>
        </row>
        <row r="1336">
          <cell r="A1336" t="str">
            <v>012.058</v>
          </cell>
          <cell r="B1336" t="str">
            <v>SUMINISTRO, TRANSPORTE E INSTALACION CERAMICA PISO PIEDRACID CAYONRED TIPO ALFA O SIMILAR. COLOR  (INCLUYE BOQUILLA). INCLUYE MORTERO DE PEGA Y/O NIVELACIÓN.</v>
          </cell>
          <cell r="C1336" t="str">
            <v>Actividad</v>
          </cell>
          <cell r="D1336" t="str">
            <v>M2</v>
          </cell>
          <cell r="E1336">
            <v>91407</v>
          </cell>
        </row>
        <row r="1337">
          <cell r="A1337" t="str">
            <v>012.059</v>
          </cell>
          <cell r="B1337" t="str">
            <v>SUMINISTRO, TRANSPORTE E INSTALACION GUARDAESCOBA CERAMICA PISO PIEDRACID CAYONRED 45X45 H = 0,10. TIPO ALFA O SIMILAR. COLOR  (INCLUYE BOQUILLA). INCLUYE MORTERO DE PEGA Y/O NIVELACIÓN</v>
          </cell>
          <cell r="C1337" t="str">
            <v>Actividad</v>
          </cell>
          <cell r="D1337" t="str">
            <v>ML</v>
          </cell>
          <cell r="E1337">
            <v>23312</v>
          </cell>
        </row>
        <row r="1338">
          <cell r="A1338" t="str">
            <v>012.060</v>
          </cell>
          <cell r="B1338" t="str">
            <v>SUMINISTRO, TRANSPORTE E INSTALACION LOSETA INDUSTRIAL 24,5X12  COLOR SAHARA. TIPO ALFA O SIMILAR. SEGÚN DISEÑO. (INCLUYE BOQUILLA COLOR Y MORTERO DE NIVELACIÓN.)</v>
          </cell>
          <cell r="C1338" t="str">
            <v>Actividad</v>
          </cell>
          <cell r="D1338" t="str">
            <v>M2</v>
          </cell>
          <cell r="E1338">
            <v>125112</v>
          </cell>
        </row>
        <row r="1339">
          <cell r="A1339" t="str">
            <v>012.061</v>
          </cell>
          <cell r="B1339" t="str">
            <v>SUMINISTRO, TRANSPORTE E INSTALACION GUARDAESCOBA 1/4 FORMATO 26 X 6 CM MOORE O SIMILAR (INCLUYE MORTERO DE PEGA E=0.04 M Y BOQUILLA COLOR).</v>
          </cell>
          <cell r="C1339" t="str">
            <v>Actividad</v>
          </cell>
          <cell r="D1339" t="str">
            <v>ML</v>
          </cell>
          <cell r="E1339">
            <v>53553</v>
          </cell>
        </row>
        <row r="1340">
          <cell r="A1340" t="str">
            <v>012.062</v>
          </cell>
          <cell r="B1340" t="str">
            <v>SUMINISTRO, TRANSPORTE E INSTALACION PELDAÑO ESCALERA ACCESO ( PIEZA ESPECIAL EN "L" MOORE Ó SÍMILAR)</v>
          </cell>
          <cell r="C1340" t="str">
            <v>Actividad</v>
          </cell>
          <cell r="D1340" t="str">
            <v>ML</v>
          </cell>
          <cell r="E1340">
            <v>97924</v>
          </cell>
        </row>
        <row r="1341">
          <cell r="A1341" t="str">
            <v>012.063</v>
          </cell>
          <cell r="B1341" t="str">
            <v>SUMINISTRO, TRANSPORTE E INSTALACION CANAL DUCHA GRAVILLA LAVADA Y REJILLA MINI CELL  INCLUYE  NIVELACION Y AFINADO</v>
          </cell>
          <cell r="C1341" t="str">
            <v>Actividad</v>
          </cell>
          <cell r="D1341" t="str">
            <v>ML</v>
          </cell>
          <cell r="E1341">
            <v>154079</v>
          </cell>
        </row>
        <row r="1342">
          <cell r="A1342" t="str">
            <v>012.064</v>
          </cell>
          <cell r="B1342" t="str">
            <v>SUMINISTRO, TRANSPORTE E INSTALACION CERAMICA PISO INCLUYE MORTERO, CERAMICA HASTA $33.000/M2 (ÍTEM INCOMPLETO)</v>
          </cell>
          <cell r="C1342" t="str">
            <v>Actividad</v>
          </cell>
          <cell r="D1342" t="str">
            <v>M2</v>
          </cell>
          <cell r="E1342">
            <v>106212</v>
          </cell>
        </row>
        <row r="1343">
          <cell r="A1343" t="str">
            <v>012.065</v>
          </cell>
          <cell r="B1343" t="str">
            <v>SUMINISTRO, TRANSPORTE E INSTALACION PISOS EN TABLILLA DE ZAPAN Y  VIGUETA DE CHANUL</v>
          </cell>
          <cell r="C1343" t="str">
            <v>Actividad</v>
          </cell>
          <cell r="D1343" t="str">
            <v>M2</v>
          </cell>
          <cell r="E1343">
            <v>159777</v>
          </cell>
        </row>
        <row r="1344">
          <cell r="A1344" t="str">
            <v>012.066</v>
          </cell>
          <cell r="B1344" t="str">
            <v>SUMINISTRO, TRANSPORTE E INSTALACION PISOS EN TABLILLA CHANUL Y  VIGUETA DE CHANUL</v>
          </cell>
          <cell r="C1344" t="str">
            <v>Actividad</v>
          </cell>
          <cell r="D1344" t="str">
            <v>M2</v>
          </cell>
          <cell r="E1344">
            <v>105674</v>
          </cell>
        </row>
        <row r="1345">
          <cell r="A1345" t="str">
            <v>012.067</v>
          </cell>
          <cell r="B1345" t="str">
            <v>SUMINISTRO E INSTALACIÓN DE ACABADO DE ESCALAS EN GRANITO LAVADO Y  TERRAZO P5B GRIS PAYANDÉ GRANO NO5, INCLUYE MORTERO 1:3 ACABADO BRILLADO NO CRISTALIZADO. (HUELLA + CONTRAHUELLA)</v>
          </cell>
          <cell r="C1345" t="str">
            <v>Actividad</v>
          </cell>
          <cell r="D1345" t="str">
            <v>ML</v>
          </cell>
          <cell r="E1345">
            <v>196950</v>
          </cell>
        </row>
        <row r="1346">
          <cell r="A1346" t="str">
            <v>012.068</v>
          </cell>
          <cell r="B1346" t="str">
            <v>SUMINISTRO TRANSPORTE E INSTALACION DE FRANJA EN GRANITO LAVADO ANCHO HASTA 15CMS</v>
          </cell>
          <cell r="C1346" t="str">
            <v>Actividad</v>
          </cell>
          <cell r="D1346" t="str">
            <v>ML</v>
          </cell>
          <cell r="E1346">
            <v>44788</v>
          </cell>
        </row>
        <row r="1347">
          <cell r="A1347" t="str">
            <v>012.069</v>
          </cell>
          <cell r="B1347" t="str">
            <v>SUMINISTRO TRANSPORTE E INSTALACION DE BOCAPUERTA EN TERRAZO (INCLUYE PULIDA Y BRILLADA). INCLUYE MORTERO DE PEGA Y/O NIVELACIÓN</v>
          </cell>
          <cell r="C1347" t="str">
            <v>Actividad</v>
          </cell>
          <cell r="D1347" t="str">
            <v>ML</v>
          </cell>
          <cell r="E1347">
            <v>64052</v>
          </cell>
        </row>
        <row r="1348">
          <cell r="A1348" t="str">
            <v>012.070</v>
          </cell>
          <cell r="B1348" t="str">
            <v>SUMINISTRO, TRANSPORTE E INSTALACION CERAMICA PISO GRANILLA TIPO ALFA O SIMILAR. COLOR SEGÚN DISEÑO. INCLUYE MORTERO DE PEGA Y/O NIVELACIÓN</v>
          </cell>
          <cell r="C1348" t="str">
            <v>Actividad</v>
          </cell>
          <cell r="D1348" t="str">
            <v>M2</v>
          </cell>
          <cell r="E1348">
            <v>98206</v>
          </cell>
        </row>
        <row r="1349">
          <cell r="A1349" t="str">
            <v>012.071</v>
          </cell>
          <cell r="B1349" t="str">
            <v>SUMINISTRO E INSTALACIÓN DE ACABADO DE RAMPA EN GRANITO LAVADO FUNDIDO EN SITIO GRANO NO5 CON ANCHO MAX 1,1M</v>
          </cell>
          <cell r="C1349" t="str">
            <v>Actividad</v>
          </cell>
          <cell r="D1349" t="str">
            <v>ML</v>
          </cell>
          <cell r="E1349">
            <v>128362</v>
          </cell>
        </row>
        <row r="1350">
          <cell r="A1350" t="str">
            <v>012.072</v>
          </cell>
          <cell r="B1350" t="str">
            <v>PISO PORCELANATO 56,6 X 56,6 CM.</v>
          </cell>
          <cell r="C1350" t="str">
            <v>Actividad</v>
          </cell>
          <cell r="D1350" t="str">
            <v>M2</v>
          </cell>
          <cell r="E1350">
            <v>138294</v>
          </cell>
        </row>
        <row r="1351">
          <cell r="A1351" t="str">
            <v>012.073</v>
          </cell>
          <cell r="B1351" t="str">
            <v>PINTURA SIKAFLOOR REF. 2430</v>
          </cell>
          <cell r="C1351" t="str">
            <v>Actividad</v>
          </cell>
          <cell r="D1351" t="str">
            <v>M2</v>
          </cell>
          <cell r="E1351">
            <v>55545</v>
          </cell>
        </row>
        <row r="1352">
          <cell r="A1352" t="str">
            <v>012.074</v>
          </cell>
          <cell r="B1352" t="str">
            <v>SUMINISTRO, TRANSPORTE E INSTALACION PISO CERÁMICO DUROPISO (COLOR SEGÚN DISEÑO). TIPO CORONA O SIMILAR. (INCLUYE DESTRONCADA, PULIDA, BRILLADA, MORTERO DE NIVELACIÓN Y DILATACIONES.)</v>
          </cell>
          <cell r="C1352" t="str">
            <v>Actividad</v>
          </cell>
          <cell r="D1352" t="str">
            <v>M2</v>
          </cell>
          <cell r="E1352">
            <v>155942</v>
          </cell>
        </row>
        <row r="1353">
          <cell r="A1353" t="str">
            <v>012.075</v>
          </cell>
          <cell r="B1353" t="str">
            <v>PULIDA Y BRILLADA BALDOSA GRANO DE MARMOL P5  PAYANDE  30 X 30 CM. TIPO ALFA O SIMILAR. FONDO BLANCO</v>
          </cell>
          <cell r="C1353" t="str">
            <v>Actividad</v>
          </cell>
          <cell r="D1353" t="str">
            <v>M2</v>
          </cell>
          <cell r="E1353">
            <v>31675</v>
          </cell>
        </row>
        <row r="1354">
          <cell r="A1354" t="str">
            <v>012.076</v>
          </cell>
          <cell r="B1354" t="str">
            <v>SUMINISTRO, TRANSPORTE E INSTALACIÓN DE MEDIA CAÑA EN PVC DE 9 CM JUNTA PERDIDA. INCLUYE ESQUINEROS Y DEMÁS ACCESORIOS PARA SU CORRECTA INSTALACIÓN</v>
          </cell>
          <cell r="C1354" t="str">
            <v>Actividad</v>
          </cell>
          <cell r="D1354" t="str">
            <v>ML</v>
          </cell>
          <cell r="E1354">
            <v>45003</v>
          </cell>
        </row>
        <row r="1355">
          <cell r="A1355" t="str">
            <v>012.077</v>
          </cell>
          <cell r="B1355" t="str">
            <v>SUMINISTRO, TRANSPORTE E INSTALACION BALDOSA GRANO TRADICIONAL PAYANDE TERRAZO. TIPO ALFA O SIMILAR. FONDO BLANCO (INCLUYE DESTRONCADA, PULIDA, BRILLADA, MORTERO DE NIVELACIÓN Y DILATACIÓN EN PVC.)</v>
          </cell>
          <cell r="C1355" t="str">
            <v>Actividad</v>
          </cell>
          <cell r="D1355" t="str">
            <v>M2</v>
          </cell>
          <cell r="E1355">
            <v>184124</v>
          </cell>
        </row>
        <row r="1356">
          <cell r="A1356" t="str">
            <v>012.078</v>
          </cell>
          <cell r="B1356" t="str">
            <v>SUMINISTRO, TRANSPORTE E INSTALACIÓN DE CINTA-ANTIDESLIZANTE COLOR NEGRA 48MM, PARA PISOS, ESCALAS, RAMPAS Y ACCESOS INCLUYE ( TODOS LOS ACCESORIOS PARA SU CORRECTA INSTALACION,SEGÚN DISEÑO)</v>
          </cell>
          <cell r="C1356" t="str">
            <v>Actividad</v>
          </cell>
          <cell r="D1356" t="str">
            <v>ML</v>
          </cell>
          <cell r="E1356">
            <v>20089</v>
          </cell>
        </row>
        <row r="1357">
          <cell r="A1357" t="str">
            <v>012.079</v>
          </cell>
          <cell r="B1357" t="str">
            <v>SUMINISTRO, TRANSPORTE E INSTALACION PISO CERÁMICO CORONA MIKONOS TECNOLOGIA ARD ALTA RESISTENCIA AL DESLIZAMIENTO COLOR BLANCO O SIMILAR. (INCLUYE DESTRONCADA, PULIDA, BRILLADA, MORTERO DE NIVELACIÓN Y DILATACIONES)</v>
          </cell>
          <cell r="C1357" t="str">
            <v>Actividad</v>
          </cell>
          <cell r="D1357" t="str">
            <v>M2</v>
          </cell>
          <cell r="E1357">
            <v>88823</v>
          </cell>
        </row>
        <row r="1358">
          <cell r="A1358" t="str">
            <v>012.080</v>
          </cell>
          <cell r="B1358" t="str">
            <v>SUMINISTRO, TRANSPORTE E INSTALACIÓN PISO EN TABLA DE ALGARROBO 18X1,8 MM Y CUARTÓN DE CHANUL 8X4 CM CADA 35 CM SELLADO CON BARNIZ MARINO. INCLUYE PLATINA ANGULAR DE ACERO DE 1 1/12 X 1/8". INCLUYE PULIDA DE PISO CON LIJA</v>
          </cell>
          <cell r="C1358" t="str">
            <v>Actividad</v>
          </cell>
          <cell r="D1358" t="str">
            <v>M2</v>
          </cell>
          <cell r="E1358">
            <v>302218</v>
          </cell>
        </row>
        <row r="1359">
          <cell r="A1359" t="str">
            <v>012.081</v>
          </cell>
          <cell r="B1359" t="str">
            <v>SUMINISTRO, TRANSPORTE E INSTALACION CERÁMICA DE PISO TIPO NACIONAL. ALFA O SIMILAR. (INCLUYE MORTERO DE NIVELACIÓN Y DILATACIÓN EN PVC)</v>
          </cell>
          <cell r="C1359" t="str">
            <v>Actividad</v>
          </cell>
          <cell r="D1359" t="str">
            <v>M2</v>
          </cell>
          <cell r="E1359">
            <v>163518</v>
          </cell>
        </row>
        <row r="1360">
          <cell r="A1360" t="str">
            <v>012.082</v>
          </cell>
          <cell r="B1360" t="str">
            <v>SUMINISTRO, TRANSPORTE E INSTALACION GRES PORCELANICO CONCRET GRIS HOLZTEK O SIMILAR 60X60. COLOR  (INCLUYE MORTERO 1:4 DE NIVELACIÓN E=4,0CM, BOQUILLA Y PEGANTE)</v>
          </cell>
          <cell r="C1360" t="str">
            <v>Actividad</v>
          </cell>
          <cell r="D1360" t="str">
            <v>M2</v>
          </cell>
          <cell r="E1360">
            <v>88823</v>
          </cell>
        </row>
        <row r="1361">
          <cell r="A1361" t="str">
            <v>012.083</v>
          </cell>
          <cell r="B1361" t="str">
            <v>SUMINISTRO, TRANSPORTE E INSTALACIÓN DE RECUBRIMIENTO ACRÍLICO SINTÉTICO ACRYTECH STEGASS SOBRE PLACAS DE CONCRETO. INCLUYE UNA CAPA DE ACRILYC RESURFER CON ARENA DE CUARZO, UNA CAPA DE ACRYTECH COLOR CON ARENA DE CUARZO Y UNA CAPA DE ACRYTECH COLOR SIN ARENA DE CUARZO. INCLUYE DEMARCACIÓN DE LINEAS PERIMETRALES, CENTRALES Y DEMÁS).</v>
          </cell>
          <cell r="C1361" t="str">
            <v>Actividad</v>
          </cell>
          <cell r="D1361" t="str">
            <v>M2</v>
          </cell>
          <cell r="E1361">
            <v>79591</v>
          </cell>
        </row>
        <row r="1362">
          <cell r="A1362" t="str">
            <v>012.084</v>
          </cell>
          <cell r="B1362" t="str">
            <v>SUMINISTRO, TRANSPORTE E INSTALACIÓN DE RECUBRIMIENTO EN GRAVILLA LAVADA NO 2 PARA ESCALERAS (INC. HUELLA Y CONTRAHUELLA)</v>
          </cell>
          <cell r="C1362" t="str">
            <v>Actividad</v>
          </cell>
          <cell r="D1362" t="str">
            <v>ML</v>
          </cell>
          <cell r="E1362">
            <v>40761</v>
          </cell>
        </row>
        <row r="1363">
          <cell r="A1363" t="str">
            <v>012.085</v>
          </cell>
          <cell r="B1363" t="str">
            <v>PULIDA Y BRILLADA DE PLACAS EN CONCRETO Y PISOS EN TERRAZO CON DESTRONCADORA</v>
          </cell>
          <cell r="C1363" t="str">
            <v>Actividad</v>
          </cell>
          <cell r="D1363" t="str">
            <v>M2</v>
          </cell>
          <cell r="E1363">
            <v>43725</v>
          </cell>
        </row>
        <row r="1364">
          <cell r="A1364" t="str">
            <v>012.086</v>
          </cell>
          <cell r="B1364" t="str">
            <v>SUMINISTRO,   TRANSPORTE  E INSTALACION DE TRATAMIENTO CON ACIDO, TRATAMIENTO  DE JUNTAS   PARA   LIMPIEZA   DE CONCRETO,  CAPA  PLEXIBOND PRIMER COATING E INSTALACION DE RECUBRIMIENTO SINTETICO PLEXIPAVE INCLUYE DEMARCACION (MICROFUTBOL BALONCESTO Y VOLEIBOL)</v>
          </cell>
          <cell r="C1364" t="str">
            <v>Actividad</v>
          </cell>
          <cell r="D1364" t="str">
            <v>M2</v>
          </cell>
          <cell r="E1364">
            <v>103550</v>
          </cell>
        </row>
        <row r="1365">
          <cell r="A1365" t="str">
            <v>012.087</v>
          </cell>
          <cell r="B1365" t="str">
            <v>SUMINISTRO, TRANSPORTE E INSTALACION MORTERO 1:3 PARA SOBREESPESORES DE REVOQUE EN MUROS  O MORTERO DE PISOS</v>
          </cell>
          <cell r="C1365" t="str">
            <v>Actividad</v>
          </cell>
          <cell r="D1365" t="str">
            <v>M3</v>
          </cell>
          <cell r="E1365">
            <v>628548</v>
          </cell>
        </row>
        <row r="1366">
          <cell r="A1366" t="str">
            <v>012.088</v>
          </cell>
          <cell r="B1366" t="str">
            <v>SUMINISTRO E INSTALACION PISO HOMOGENEO  VINILICO EN ROLLO, 2 MM DE ESPESOR, ANCHO ROLLO 2MT, COLOR SEGÚN DISEÑO, ALTO TRAFICO INCLUYE PREPARACION DE SUPERFICIE CON MASTICO, SOLDADURA PARA JUNTAS, ADHESIVO/PEGANTE, PARA AREAS</v>
          </cell>
          <cell r="C1366" t="str">
            <v>Actividad</v>
          </cell>
          <cell r="D1366" t="str">
            <v>M2</v>
          </cell>
          <cell r="E1366">
            <v>208412</v>
          </cell>
        </row>
        <row r="1367">
          <cell r="A1367" t="str">
            <v>012.089</v>
          </cell>
          <cell r="B1367" t="str">
            <v>SUMINISTRO E INSTALACION GUARDAESCOBA PVC H:8CM E=2MM, COLOR SEGÚN DISEÑO INCLUYE PEGANTE</v>
          </cell>
          <cell r="C1367" t="str">
            <v>Actividad</v>
          </cell>
          <cell r="D1367" t="str">
            <v>ML</v>
          </cell>
          <cell r="E1367">
            <v>16120</v>
          </cell>
        </row>
        <row r="1368">
          <cell r="A1368" t="str">
            <v>012.090</v>
          </cell>
          <cell r="B1368" t="str">
            <v>SUMINISTRO, TRANSPORTE E INSTALACION GUARDAESCOBA EN MADECOR RH COLOR SEGÚN DISEÑO</v>
          </cell>
          <cell r="C1368" t="str">
            <v>Actividad</v>
          </cell>
          <cell r="D1368" t="str">
            <v>ML</v>
          </cell>
          <cell r="E1368">
            <v>24377</v>
          </cell>
        </row>
        <row r="1369">
          <cell r="A1369" t="str">
            <v>012.091</v>
          </cell>
          <cell r="B1369" t="str">
            <v>SUMINISTRO E INSTALACION PISO SPC MALIBU CLICK, 4 MM DE ESPESOR, TRAFICO 31, PARA OFICINAS</v>
          </cell>
          <cell r="C1369" t="str">
            <v>Actividad</v>
          </cell>
          <cell r="D1369" t="str">
            <v>M2</v>
          </cell>
          <cell r="E1369">
            <v>118456</v>
          </cell>
        </row>
        <row r="1370">
          <cell r="A1370" t="str">
            <v>012.092</v>
          </cell>
          <cell r="B1370" t="str">
            <v>SUMINISTRO TRANSPORTE E INSTALACION PISO TECNICO 600X600MM,  ACABADO FINAL PISO LVT DECOTILE CONCRETO ELEMENT DTE6244, INCLUYE ADHESIVO Y MORTERO</v>
          </cell>
          <cell r="C1370" t="str">
            <v>Actividad</v>
          </cell>
          <cell r="D1370" t="str">
            <v>M2</v>
          </cell>
          <cell r="E1370">
            <v>886907</v>
          </cell>
        </row>
        <row r="1371">
          <cell r="A1371" t="str">
            <v>012.093</v>
          </cell>
          <cell r="B1371" t="str">
            <v>SUMINISTRO, TRANSPORTE E INSTALACION DE MARMOL ROYAL DORADO E=2.0CM (INCLUYE PEGANTE Y BOQUILLA)</v>
          </cell>
          <cell r="C1371" t="str">
            <v>Actividad</v>
          </cell>
          <cell r="D1371" t="str">
            <v>M2</v>
          </cell>
          <cell r="E1371">
            <v>564346</v>
          </cell>
        </row>
        <row r="1372">
          <cell r="A1372" t="str">
            <v>012.094</v>
          </cell>
          <cell r="B1372" t="str">
            <v>LAVADO, LIMPIEZA Y MANTENIMIENTO DE SUPERFICIES EN MARMOL ROYAL DORADO (INCLUYE PULIDA, RESANE, SELLADOR IMPERMEABLE)</v>
          </cell>
          <cell r="C1372" t="str">
            <v>Actividad</v>
          </cell>
          <cell r="D1372" t="str">
            <v>M2</v>
          </cell>
          <cell r="E1372">
            <v>42900</v>
          </cell>
        </row>
        <row r="1373">
          <cell r="A1373" t="str">
            <v>012.095</v>
          </cell>
          <cell r="B1373" t="str">
            <v>SUMINISTRO, TRANSPORTE E INSTALACIÓN DE LAMINA DE FIBROCEMENTO DE 20MM PARA ENTREPISO SOBRE ESTRUCTURA METÁLICA (NO INCLUIDA)</v>
          </cell>
          <cell r="C1373" t="str">
            <v>Actividad</v>
          </cell>
          <cell r="D1373" t="str">
            <v>M2</v>
          </cell>
          <cell r="E1373">
            <v>104265</v>
          </cell>
        </row>
        <row r="1374">
          <cell r="A1374" t="str">
            <v>012.096</v>
          </cell>
          <cell r="B1374" t="str">
            <v>SUMINISTRO, TRANSPORTE E INSTALACION DE PISO EN VINILO SPC (HASTA 65.000 x m2)</v>
          </cell>
          <cell r="C1374" t="str">
            <v>Actividad</v>
          </cell>
          <cell r="D1374" t="str">
            <v>M2</v>
          </cell>
          <cell r="E1374">
            <v>86903</v>
          </cell>
        </row>
        <row r="1375">
          <cell r="A1375" t="str">
            <v>012.097</v>
          </cell>
          <cell r="B1375" t="str">
            <v>SUMINISTRO, TRANSPORTE E INSTALACION PORCELANATO PARA PISO ESTILO NEUTRO NOVU-B 60*60 BLANCO  (INCLUYE BOQUILLA.)</v>
          </cell>
          <cell r="C1375" t="str">
            <v>Actividad</v>
          </cell>
          <cell r="D1375" t="str">
            <v>M2</v>
          </cell>
          <cell r="E1375">
            <v>98188</v>
          </cell>
        </row>
        <row r="1376">
          <cell r="A1376" t="str">
            <v>012.098</v>
          </cell>
          <cell r="B1376" t="str">
            <v xml:space="preserve">SUMINISTRO, TRANSPORTE E INSTALACION ENCHAPE PISO BAÑO Petra Tortora 60x60cm Tipo CORONA o SIMILAR. Color Café/Marrón. (Incluye mortero de nivelación, boquilla y pegante) </v>
          </cell>
          <cell r="C1376" t="str">
            <v>Actividad</v>
          </cell>
          <cell r="D1376" t="str">
            <v>M2</v>
          </cell>
          <cell r="E1376">
            <v>76528</v>
          </cell>
        </row>
        <row r="1377">
          <cell r="A1377" t="str">
            <v>012.099</v>
          </cell>
          <cell r="B1377" t="str">
            <v>SUMINISTRO, TRANSPORTE E INSTALACION GUARDAESCOBA  Porcelanato Estilo Neutro Novu 80x160 Tipo Decorceramica o SIMILAR. Color Perla (INCLUYE BOQUILLA). INCLUYE MORTERO DE PEGA Y/O NIVELACIÓN</v>
          </cell>
          <cell r="C1377" t="str">
            <v>Actividad</v>
          </cell>
          <cell r="D1377" t="str">
            <v>ML</v>
          </cell>
          <cell r="E1377">
            <v>26234</v>
          </cell>
        </row>
        <row r="1378">
          <cell r="A1378" t="str">
            <v>012.100</v>
          </cell>
          <cell r="B1378" t="str">
            <v xml:space="preserve">SUMINISTRO, TRANSPORTE E INSTALACION BORDILLO BASE PARA INSTALACION DE DIVISION DE BAÑO  H = ENTRE 0,07 Y 0,10M Y A= ENTRE 0,9 Y 0,10M ENCHAPADO </v>
          </cell>
          <cell r="C1378" t="str">
            <v>Actividad</v>
          </cell>
          <cell r="D1378" t="str">
            <v>ML</v>
          </cell>
          <cell r="E1378">
            <v>83198</v>
          </cell>
        </row>
        <row r="1379">
          <cell r="A1379" t="str">
            <v>013</v>
          </cell>
          <cell r="B1379" t="str">
            <v>ENCHAPES Y ACCESORIOS</v>
          </cell>
          <cell r="C1379" t="str">
            <v>Capitulo</v>
          </cell>
          <cell r="D1379"/>
          <cell r="E1379" t="str">
            <v>--</v>
          </cell>
        </row>
        <row r="1380">
          <cell r="A1380" t="str">
            <v>013.001</v>
          </cell>
          <cell r="B1380" t="str">
            <v>SUMINISTRO, TRANSPORTE E INSTALACION CERAMICA PARED POMPEI TIPO ALFA O SIMILAR. COLOR CORAL O SHELL SEGÚN DISEÑO (INCLUYE BOQUILLA COLOR Y WIN.)</v>
          </cell>
          <cell r="C1380" t="str">
            <v>Actividad</v>
          </cell>
          <cell r="D1380" t="str">
            <v>M2</v>
          </cell>
          <cell r="E1380">
            <v>80294</v>
          </cell>
        </row>
        <row r="1381">
          <cell r="A1381" t="str">
            <v>013.002</v>
          </cell>
          <cell r="B1381" t="str">
            <v>SUMINISTRO, TRANSPORTE E INSTALACION CERAMICA PARED COLOR BEIGE O BLANCO HASTA $40.000 X M2. SEGÚN DISEÑO (INCLUYE BOQUILLA COLOR Y WIN.)</v>
          </cell>
          <cell r="C1381" t="str">
            <v>Actividad</v>
          </cell>
          <cell r="D1381" t="str">
            <v>M2</v>
          </cell>
          <cell r="E1381">
            <v>75557</v>
          </cell>
        </row>
        <row r="1382">
          <cell r="A1382" t="str">
            <v>013.003</v>
          </cell>
          <cell r="B1382" t="str">
            <v>SUMINISTRO, TRANSPORTE E INSTALACION CERAMICA PARED ANTIQUE 15X15 CM ANCHO &lt; 0,50. TIPO ALFA O SIMILAR. COLOR BEIGE O BLANCO SEGÚN DISEÑO (INCLUYE BOQUILLA COLOR Y WIN.)</v>
          </cell>
          <cell r="C1382" t="str">
            <v>Actividad</v>
          </cell>
          <cell r="D1382" t="str">
            <v>ML</v>
          </cell>
          <cell r="E1382">
            <v>42259</v>
          </cell>
        </row>
        <row r="1383">
          <cell r="A1383" t="str">
            <v>013.004</v>
          </cell>
          <cell r="B1383" t="str">
            <v>SUMINISTRO, TRANSPORTE E INSTALACION CERAMICA PARED STONE TIPO ALFA O SIMILAR. COLOR BLANCO O CAFÉ SEGÚN DISEÑO (INCLUYE BOQUILLA COLOR Y WIN.)</v>
          </cell>
          <cell r="C1383" t="str">
            <v>Actividad</v>
          </cell>
          <cell r="D1383" t="str">
            <v>M2</v>
          </cell>
          <cell r="E1383">
            <v>79228</v>
          </cell>
        </row>
        <row r="1384">
          <cell r="A1384" t="str">
            <v>013.005</v>
          </cell>
          <cell r="B1384" t="str">
            <v>SUMINISTRO, TRANSPORTE E INSTALACION CERAMICA PARED FERRARA 20.3X30.5 CM. TIPO ALFA O SIMILAR. COLOR BLANCO INSTALADO A 90° (INCLUYE BOQUILLA COLOR Y WIN)</v>
          </cell>
          <cell r="C1384" t="str">
            <v>Actividad</v>
          </cell>
          <cell r="D1384" t="str">
            <v>M2</v>
          </cell>
          <cell r="E1384">
            <v>74132</v>
          </cell>
        </row>
        <row r="1385">
          <cell r="A1385" t="str">
            <v>013.006</v>
          </cell>
          <cell r="B1385" t="str">
            <v>SUMINISTRO, TRANSPORTE E INSTALACION CENEFA TIPO ROMANICO  GRIS DORADO ROYAL 22 X 6 CM. TIPO ALFA O SIMILAR. (INCLUYE BOLILLO SUPERIOR)</v>
          </cell>
          <cell r="C1385" t="str">
            <v>Actividad</v>
          </cell>
          <cell r="D1385" t="str">
            <v>ML</v>
          </cell>
          <cell r="E1385">
            <v>58954</v>
          </cell>
        </row>
        <row r="1386">
          <cell r="A1386" t="str">
            <v>013.007</v>
          </cell>
          <cell r="B1386" t="str">
            <v>SUMINISTRO, TRANSPORTE E INSTALACION CENEFA MALLA SQUARE MESH POMPEI MOCCA 30.5 X 5 CM. -  H=5 CM TIPO ALFA O SIMILAR.</v>
          </cell>
          <cell r="C1386" t="str">
            <v>Actividad</v>
          </cell>
          <cell r="D1386" t="str">
            <v>ML</v>
          </cell>
          <cell r="E1386">
            <v>29442</v>
          </cell>
        </row>
        <row r="1387">
          <cell r="A1387" t="str">
            <v>013.008</v>
          </cell>
          <cell r="B1387" t="str">
            <v>SUMINISTRO, TRANSPORTE E INSTALACION CENEFA MALLA SQUARE MESH POMPEI MOCCA 30.5 X 10 CM.  -  H=10 CM. TIPO ALFA O SIMILAR.</v>
          </cell>
          <cell r="C1387" t="str">
            <v>Actividad</v>
          </cell>
          <cell r="D1387" t="str">
            <v>ML</v>
          </cell>
          <cell r="E1387">
            <v>39428</v>
          </cell>
        </row>
        <row r="1388">
          <cell r="A1388" t="str">
            <v>013.009</v>
          </cell>
          <cell r="B1388" t="str">
            <v>SUMINISTRO, TRANSPORTE E INSTALACION CENEFA ROMANICA POMPEI AGA/CORAL ALPES TABACO.  -   TIPO ALFA O SIMILAR.</v>
          </cell>
          <cell r="C1388" t="str">
            <v>Actividad</v>
          </cell>
          <cell r="D1388" t="str">
            <v>ML</v>
          </cell>
          <cell r="E1388">
            <v>79985</v>
          </cell>
        </row>
        <row r="1389">
          <cell r="A1389" t="str">
            <v>013.010</v>
          </cell>
          <cell r="B1389" t="str">
            <v>SUMINISTRO, TRANSPORTE E INSTALACION MESON EN MARMOL CAFE PINTO ANCHO:0.60 M.  INSTALADO SOBRE MUEBLE BAÑO  PULIDO Y BRILLADO).</v>
          </cell>
          <cell r="C1389" t="str">
            <v>Actividad</v>
          </cell>
          <cell r="D1389" t="str">
            <v>ML</v>
          </cell>
          <cell r="E1389">
            <v>476155</v>
          </cell>
        </row>
        <row r="1390">
          <cell r="A1390" t="str">
            <v>013.011</v>
          </cell>
          <cell r="B1390" t="str">
            <v>SUMINISTRO, TRANSPORTE E INSTALACION MESON EN MARMOL NEGRO CARACOL  ANCHO:0.60 M.  INSTALADO SOBRE MUEBLE BAÑO  PULIDO Y BRILLADO).</v>
          </cell>
          <cell r="C1390" t="str">
            <v>Actividad</v>
          </cell>
          <cell r="D1390" t="str">
            <v>ML</v>
          </cell>
          <cell r="E1390">
            <v>571379</v>
          </cell>
        </row>
        <row r="1391">
          <cell r="A1391" t="str">
            <v>013.012</v>
          </cell>
          <cell r="B1391" t="str">
            <v>SUMINISTRO, TRANSPORTE E INSTALACION MESON EN MARMOL SAN GIL  ANCHO:0.60 M.  INSTALADO SOBRE MUEBLE BAÑO  PULIDO Y BRILLADO).</v>
          </cell>
          <cell r="C1391" t="str">
            <v>Actividad</v>
          </cell>
          <cell r="D1391" t="str">
            <v>ML</v>
          </cell>
          <cell r="E1391">
            <v>571379</v>
          </cell>
        </row>
        <row r="1392">
          <cell r="A1392" t="str">
            <v>013.013</v>
          </cell>
          <cell r="B1392" t="str">
            <v>SUMINISTRO, TRANSPORTE E INSTALACION MESON EN MARMOL VILLA DE LEYVA  ANCHO=0.60 M.  INSTALADO CON SOPORTES EN MURO DE LADRILLO FAROL (PANDERETA). INCLUYE, PULIDA Y BRILLADO.</v>
          </cell>
          <cell r="C1392" t="str">
            <v>Actividad</v>
          </cell>
          <cell r="D1392" t="str">
            <v>ML</v>
          </cell>
          <cell r="E1392">
            <v>612768</v>
          </cell>
        </row>
        <row r="1393">
          <cell r="A1393" t="str">
            <v>013.014</v>
          </cell>
          <cell r="B1393" t="str">
            <v>SUMINISTRO, TRANSPORTE E INSTALACION MESON EN MARMOL CAFE PINTA  ANCHO=0.60 M.  INSTALADO CON SOPORTES EN MURO DE LADRILLO FAROL (PANDERETA). INCLUYE, PULIDA Y BRILLADO.</v>
          </cell>
          <cell r="C1393" t="str">
            <v>Actividad</v>
          </cell>
          <cell r="D1393" t="str">
            <v>ML</v>
          </cell>
          <cell r="E1393">
            <v>573962</v>
          </cell>
        </row>
        <row r="1394">
          <cell r="A1394" t="str">
            <v>013.015</v>
          </cell>
          <cell r="B1394" t="str">
            <v>SUMINISTRO, TRANSPORTE E INSTALACION MESON EN MARMOL NEGRO CARACOL  ANCHO=0.60 M.  INSTALADO CON SOPORTES EN MURO DE LADRILLO FAROL (PANDERETA). INCLUYE, PULIDA Y BRILLADO.</v>
          </cell>
          <cell r="C1394" t="str">
            <v>Actividad</v>
          </cell>
          <cell r="D1394" t="str">
            <v>ML</v>
          </cell>
          <cell r="E1394">
            <v>671006</v>
          </cell>
        </row>
        <row r="1395">
          <cell r="A1395" t="str">
            <v>013.016</v>
          </cell>
          <cell r="B1395" t="str">
            <v>SUMINISTRO, TRANSPORTE E INSTALACION MESON EN MARMOL NEGRO SAN GIL  ANCHO:0.60 M.  INSTALADO CON SOPORTES EN MURO DE LADRILLO FAROL (PANDERETA). INCLUYE, PULIDA Y BRILLADO.</v>
          </cell>
          <cell r="C1395" t="str">
            <v>Actividad</v>
          </cell>
          <cell r="D1395" t="str">
            <v>ML</v>
          </cell>
          <cell r="E1395">
            <v>671006</v>
          </cell>
        </row>
        <row r="1396">
          <cell r="A1396" t="str">
            <v>013.017</v>
          </cell>
          <cell r="B1396" t="str">
            <v>SUMINISTRO, TRANSPORTE E INSTALACION PIRLAN DUCHA MAMPOSTERIA H=22 X 10 CM. ENCHAPADO CERAMICA CORONA (INCLUYE CERAMICA, WIN Y ALFACOLOR)</v>
          </cell>
          <cell r="C1396" t="str">
            <v>Actividad</v>
          </cell>
          <cell r="D1396" t="str">
            <v>ML</v>
          </cell>
          <cell r="E1396">
            <v>105665</v>
          </cell>
        </row>
        <row r="1397">
          <cell r="A1397" t="str">
            <v>013.018</v>
          </cell>
          <cell r="B1397" t="str">
            <v>SUMINISTRO, TRANSPORTE E INSTALACION PIRLAN DUCHA MAMPOSTERIA H=22 X 10 CM. ENCHAPADO CERAMICA ANTIQUE (INCLUYE CERAMICA, WIN Y ALFACOLOR)</v>
          </cell>
          <cell r="C1397" t="str">
            <v>Actividad</v>
          </cell>
          <cell r="D1397" t="str">
            <v>ML</v>
          </cell>
          <cell r="E1397">
            <v>116321</v>
          </cell>
        </row>
        <row r="1398">
          <cell r="A1398" t="str">
            <v>013.019</v>
          </cell>
          <cell r="B1398" t="str">
            <v>SUMINISTRO, TRANSPORTE E INSTALACION PIRLAN DUCHA MAMPOSTERIA H=22 X 10 CM. ENCHAPADO CERAMICA STONE (INCLUYE CERAMICA, WIN Y ALFACOLOR)</v>
          </cell>
          <cell r="C1398" t="str">
            <v>Actividad</v>
          </cell>
          <cell r="D1398" t="str">
            <v>ML</v>
          </cell>
          <cell r="E1398">
            <v>115633</v>
          </cell>
        </row>
        <row r="1399">
          <cell r="A1399" t="str">
            <v>013.020</v>
          </cell>
          <cell r="B1399" t="str">
            <v>SUMINISTRO, TRANSPORTE E INSTALACION PIRLAN DUCHA MAMPOSTERIA H=22 X 10 CM. ENCHAPADO CERAMICA FERRARA (INCLUYE CERAMICA, WIN Y ALFACOLOR)</v>
          </cell>
          <cell r="C1399" t="str">
            <v>Actividad</v>
          </cell>
          <cell r="D1399" t="str">
            <v>ML</v>
          </cell>
          <cell r="E1399">
            <v>112862</v>
          </cell>
        </row>
        <row r="1400">
          <cell r="A1400" t="str">
            <v>013.021</v>
          </cell>
          <cell r="B1400" t="str">
            <v>SUMINISTRO, TRANSPORTE E INSTALACION INCRUSTACIONES PORCELANA - JUEGO INCRUSTACIONES X 6 UND  ELITE  REF. 06610100-1 O TIPO CORONA O SIMILAR. (PAPELERA, JABONERA LAVAMANOS, 2 GANCHOS, CEPILLERA, JABONERA DUCHA Y TOALLERO).</v>
          </cell>
          <cell r="C1400" t="str">
            <v>Actividad</v>
          </cell>
          <cell r="D1400" t="str">
            <v>UND</v>
          </cell>
          <cell r="E1400">
            <v>149818</v>
          </cell>
        </row>
        <row r="1401">
          <cell r="A1401" t="str">
            <v>013.022</v>
          </cell>
          <cell r="B1401" t="str">
            <v>SUMINISTRO, TRANSPORTE E INSTALACION INCRUSTACIONES PORCELANA - JUEGO INCRUSTACIONES X 6 UND ESPACIO REF. 04400100-1 TIPO CORONA O SIMILAR (PAPELERA, JABONERA LAVAMANOS, 2 GANCHOS, CEPILLERA, JABONERA DUCHA Y TOALLERO).</v>
          </cell>
          <cell r="C1401" t="str">
            <v>Actividad</v>
          </cell>
          <cell r="D1401" t="str">
            <v>UND</v>
          </cell>
          <cell r="E1401">
            <v>228593</v>
          </cell>
        </row>
        <row r="1402">
          <cell r="A1402" t="str">
            <v>013.023</v>
          </cell>
          <cell r="B1402" t="str">
            <v>SUMINISTRO, TRANSPORTE E INSTALACION INCRUSTACIONES PORCELANA - PAPELERA REF. -1 TIPO CORONA O SIMILAR.</v>
          </cell>
          <cell r="C1402" t="str">
            <v>Actividad</v>
          </cell>
          <cell r="D1402" t="str">
            <v>UND</v>
          </cell>
          <cell r="E1402">
            <v>47371</v>
          </cell>
        </row>
        <row r="1403">
          <cell r="A1403" t="str">
            <v>013.024</v>
          </cell>
          <cell r="B1403" t="str">
            <v>SUMINISTRO, TRANSPORTE E INSTALACION INCRUSTACIONES PORCELANA - JABONERA LAVAMANOS ELITE REF. 06130100-1 TIPO CORONA O SIMILAR.</v>
          </cell>
          <cell r="C1403" t="str">
            <v>Actividad</v>
          </cell>
          <cell r="D1403" t="str">
            <v>UND</v>
          </cell>
          <cell r="E1403">
            <v>43352</v>
          </cell>
        </row>
        <row r="1404">
          <cell r="A1404" t="str">
            <v>013.025</v>
          </cell>
          <cell r="B1404" t="str">
            <v>SUMINISTRO, TRANSPORTE E INSTALACION INCRUSTACIONES PORCELANA - GANCHOS ELITE REF. 06170100-1 TIPO CORONA O SIMILAR.</v>
          </cell>
          <cell r="C1404" t="str">
            <v>Actividad</v>
          </cell>
          <cell r="D1404" t="str">
            <v>UND</v>
          </cell>
          <cell r="E1404">
            <v>25363</v>
          </cell>
        </row>
        <row r="1405">
          <cell r="A1405" t="str">
            <v>013.026</v>
          </cell>
          <cell r="B1405" t="str">
            <v>SUMINISTRO, TRANSPORTE E INSTALACION INCRUSTACIONES PORCELANA - CEPILLERO  ELITE REF. 04250100-1 TIPO CORONA O SIMILAR.</v>
          </cell>
          <cell r="C1405" t="str">
            <v>Actividad</v>
          </cell>
          <cell r="D1405" t="str">
            <v>UND</v>
          </cell>
          <cell r="E1405">
            <v>35310</v>
          </cell>
        </row>
        <row r="1406">
          <cell r="A1406" t="str">
            <v>013.027</v>
          </cell>
          <cell r="B1406" t="str">
            <v>SUMINISTRO, TRANSPORTE E INSTALACION INCRUSTACIONES PORCELANA - TOALLERO  ELITE REF. 09190100-1 TIPO CORONA O SIMILAR.</v>
          </cell>
          <cell r="C1406" t="str">
            <v>Actividad</v>
          </cell>
          <cell r="D1406" t="str">
            <v>UND</v>
          </cell>
          <cell r="E1406">
            <v>39735</v>
          </cell>
        </row>
        <row r="1407">
          <cell r="A1407" t="str">
            <v>013.028</v>
          </cell>
          <cell r="B1407" t="str">
            <v>SUMINISTRO, TRANSPORTE E INSTALACION INCRUSTACIONES PORCELANA - JABONERA DUCHA ELITE REF. 06110100-1 TIPO CORONA O SIMILAR.</v>
          </cell>
          <cell r="C1407" t="str">
            <v>Actividad</v>
          </cell>
          <cell r="D1407" t="str">
            <v>UND</v>
          </cell>
          <cell r="E1407">
            <v>53388</v>
          </cell>
        </row>
        <row r="1408">
          <cell r="A1408" t="str">
            <v>013.029</v>
          </cell>
          <cell r="B1408" t="str">
            <v>SUMINISTRO, TRANSPORTE E INSTALACION INCRUSTACIONES PORCELANA - PAPELERA ESPACIO REF. 04240100-1 TIPO CORONA O SIMILAR.</v>
          </cell>
          <cell r="C1408" t="str">
            <v>Actividad</v>
          </cell>
          <cell r="D1408" t="str">
            <v>UND</v>
          </cell>
          <cell r="E1408">
            <v>52946</v>
          </cell>
        </row>
        <row r="1409">
          <cell r="A1409" t="str">
            <v>013.030</v>
          </cell>
          <cell r="B1409" t="str">
            <v>SUMINISTRO, TRANSPORTE E INSTALACION INCRUSTACIONES PORCELANA - JABONERA LAVAMANOS ESPACIO REF. 04230100-1 TIPO CORONA O SIMILAR.</v>
          </cell>
          <cell r="C1409" t="str">
            <v>Actividad</v>
          </cell>
          <cell r="D1409" t="str">
            <v>UND</v>
          </cell>
          <cell r="E1409">
            <v>49846</v>
          </cell>
        </row>
        <row r="1410">
          <cell r="A1410" t="str">
            <v>013.031</v>
          </cell>
          <cell r="B1410" t="str">
            <v>SUMINISTRO, TRANSPORTE E INSTALACION INCRUSTACIONES PORCELANA - GANCHOS ESPACIO REF. 04270100-1 TIPO CORONA O SIMILAR.</v>
          </cell>
          <cell r="C1410" t="str">
            <v>Actividad</v>
          </cell>
          <cell r="D1410" t="str">
            <v>UND</v>
          </cell>
          <cell r="E1410">
            <v>22709</v>
          </cell>
        </row>
        <row r="1411">
          <cell r="A1411" t="str">
            <v>013.032</v>
          </cell>
          <cell r="B1411" t="str">
            <v>SUMINISTRO, TRANSPORTE E INSTALACION INCRUSTACIONES PORCELANA - CEPILLERO  ESPACIO REF. 04250100-1 TIPO CORONA O SIMILAR.</v>
          </cell>
          <cell r="C1411" t="str">
            <v>Actividad</v>
          </cell>
          <cell r="D1411" t="str">
            <v>UND</v>
          </cell>
          <cell r="E1411">
            <v>47664</v>
          </cell>
        </row>
        <row r="1412">
          <cell r="A1412" t="str">
            <v>013.033</v>
          </cell>
          <cell r="B1412" t="str">
            <v>SUMINISTRO, TRANSPORTE E INSTALACION INCRUSTACIONES PORCELANA - TOALLERO  ESPACIO REF. 04290100-1 TIPO CORONA O SIMILAR.</v>
          </cell>
          <cell r="C1412" t="str">
            <v>Actividad</v>
          </cell>
          <cell r="D1412" t="str">
            <v>UND</v>
          </cell>
          <cell r="E1412">
            <v>51660</v>
          </cell>
        </row>
        <row r="1413">
          <cell r="A1413" t="str">
            <v>013.034</v>
          </cell>
          <cell r="B1413" t="str">
            <v>SUMINISTRO, TRANSPORTE E INSTALACION INCRUSTACIONES PORCELANA - JABONERA DUCHA ESPACIO REF. 04210100-1 TIPO CORONA O SIMILAR.</v>
          </cell>
          <cell r="C1413" t="str">
            <v>Actividad</v>
          </cell>
          <cell r="D1413" t="str">
            <v>UND</v>
          </cell>
          <cell r="E1413">
            <v>33304</v>
          </cell>
        </row>
        <row r="1414">
          <cell r="A1414" t="str">
            <v>013.035</v>
          </cell>
          <cell r="B1414" t="str">
            <v>SUMINISTRO, TRANSPORTE E INSTALACION SECADOR ELECTRICO PARA MANOS LIBRES EN ACERO INOXIDABLE 304 SATINADO REF. 1 AA 1318 TIPO ACCESORIOS &amp; ACABADOS O SIMILAR. (SUMINISTRO, INSTALACIÓN Y PUESTA EN FUNCIONAMIENTO).</v>
          </cell>
          <cell r="C1414" t="str">
            <v>Actividad</v>
          </cell>
          <cell r="D1414" t="str">
            <v>UND</v>
          </cell>
          <cell r="E1414">
            <v>1193517</v>
          </cell>
        </row>
        <row r="1415">
          <cell r="A1415" t="str">
            <v>013.036</v>
          </cell>
          <cell r="B1415" t="str">
            <v xml:space="preserve">SUMINISTRO, TRANSPORTE E INSTALACION LAVAPLATOS DE EMPOTRAR EN ACERO INOXIDABLE - TIPO SOCODA O SIMILAR - DIMENSIONES 45 X 49 CM. </v>
          </cell>
          <cell r="C1415" t="str">
            <v>Actividad</v>
          </cell>
          <cell r="D1415" t="str">
            <v>UND</v>
          </cell>
          <cell r="E1415">
            <v>296854</v>
          </cell>
        </row>
        <row r="1416">
          <cell r="A1416" t="str">
            <v>013.037</v>
          </cell>
          <cell r="B1416" t="str">
            <v xml:space="preserve">SUMINISTRO, TRANSPORTE E INSTALACION LAVAPLATOS DE EMPOTRAR DOBLE EN ACERO INOXIDABLE - TIPO SOCODA O SIMILAR - DIMENSIONES 81 X 51 CM. </v>
          </cell>
          <cell r="C1416" t="str">
            <v>Actividad</v>
          </cell>
          <cell r="D1416" t="str">
            <v>UND</v>
          </cell>
          <cell r="E1416">
            <v>367301</v>
          </cell>
        </row>
        <row r="1417">
          <cell r="A1417" t="str">
            <v>013.038</v>
          </cell>
          <cell r="B1417" t="str">
            <v>SUMINISTRO, TRANSPORTE E INSTALACION GRIFERIA PARA LAVAPLATOS SENCILLO GALAXIA CROMO REF. 50960 TIPO GRIVAL O SIMILAR (INCLUYE KIT GRIFERIA)</v>
          </cell>
          <cell r="C1417" t="str">
            <v>Actividad</v>
          </cell>
          <cell r="D1417" t="str">
            <v>UND</v>
          </cell>
          <cell r="E1417">
            <v>159930</v>
          </cell>
        </row>
        <row r="1418">
          <cell r="A1418" t="str">
            <v>013.040</v>
          </cell>
          <cell r="B1418" t="str">
            <v>SUMINISTRO, TRANSPORTE E INSTALACION LAVADERO PREFABRICADO EN GRANITO O CEMENTO CON BATEA Y TANQUE (INCLUYE ACCESORIOS DE INSTALACIÓN)</v>
          </cell>
          <cell r="C1418" t="str">
            <v>Actividad</v>
          </cell>
          <cell r="D1418" t="str">
            <v>UND</v>
          </cell>
          <cell r="E1418">
            <v>481115</v>
          </cell>
        </row>
        <row r="1419">
          <cell r="A1419" t="str">
            <v>013.043</v>
          </cell>
          <cell r="B1419" t="str">
            <v>SUMINISTRO, TRANSPORTE E INSTALACION DISPENSADOR PARA JABON LIQUIDO MARCA A&amp;A CUERPO EN ACERO INOXIDABLE CAPACIDAD 1.2 LITROS. REF 8-AA-600</v>
          </cell>
          <cell r="C1419" t="str">
            <v>Actividad</v>
          </cell>
          <cell r="D1419" t="str">
            <v>UND</v>
          </cell>
          <cell r="E1419">
            <v>212845</v>
          </cell>
        </row>
        <row r="1420">
          <cell r="A1420" t="str">
            <v>013.044</v>
          </cell>
          <cell r="B1420" t="str">
            <v>SUMINISTRO, TRANSPORTE E INSTALACION DISPENSADOR PARA JABON LIQUIDO PARA INSTALAR EN MESON PICO EN ACERO INOXIDABLE TIPO 304 DE 6* DE LARGO GIRATORIO, TANQUE Y VASTAGO EN ABS DE INGENIERIA, CAP. 1 LITRO, MARCA BOBRICK REF. 3AA-8226</v>
          </cell>
          <cell r="C1420" t="str">
            <v>Actividad</v>
          </cell>
          <cell r="D1420" t="str">
            <v>UND</v>
          </cell>
          <cell r="E1420">
            <v>322616</v>
          </cell>
        </row>
        <row r="1421">
          <cell r="A1421" t="str">
            <v>013.045</v>
          </cell>
          <cell r="B1421" t="str">
            <v>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421" t="str">
            <v>Actividad</v>
          </cell>
          <cell r="D1421" t="str">
            <v>UND</v>
          </cell>
          <cell r="E1421">
            <v>1180551</v>
          </cell>
        </row>
        <row r="1422">
          <cell r="A1422" t="str">
            <v>013.046</v>
          </cell>
          <cell r="B1422" t="str">
            <v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v>
          </cell>
          <cell r="C1422" t="str">
            <v>Actividad</v>
          </cell>
          <cell r="D1422" t="str">
            <v>UND</v>
          </cell>
          <cell r="E1422">
            <v>1885029</v>
          </cell>
        </row>
        <row r="1423">
          <cell r="A1423" t="str">
            <v>013.047</v>
          </cell>
          <cell r="B1423" t="str">
            <v xml:space="preserve">SUMINISTRO, TRANSPORTE E INSTALACION PROTECTOR PARA PAPEL HIGIENICO DE SOBREPONER EN LA PARED EN ACERO INOXIDABLE 304 SATINADO, PARA ROLLO DE 200/400 MTS CERRADURA CON LLAVE, IMPORTADO MARCA A&amp;A. </v>
          </cell>
          <cell r="C1423" t="str">
            <v>Actividad</v>
          </cell>
          <cell r="D1423" t="str">
            <v>UND</v>
          </cell>
          <cell r="E1423">
            <v>248072</v>
          </cell>
        </row>
        <row r="1424">
          <cell r="A1424" t="str">
            <v>013.048</v>
          </cell>
          <cell r="B1424" t="str">
            <v>SUMINISTRO, TRANSPORTE E INSTALACION BARRA DE SEGURIDAD DE PARED A PISO EN ACERO INOXIDABLE SATINADO CON TORNILLOS ESCONDIDOS PARA INSTALAR DERECHA A IZQUIERDA</v>
          </cell>
          <cell r="C1424" t="str">
            <v>Actividad</v>
          </cell>
          <cell r="D1424" t="str">
            <v>UND</v>
          </cell>
          <cell r="E1424">
            <v>313096</v>
          </cell>
        </row>
        <row r="1425">
          <cell r="A1425" t="str">
            <v>013.049</v>
          </cell>
          <cell r="B1425" t="str">
            <v>SUMINISTRO, TRANSPORTE E INSTALACION BARRA DE SEGURIDAD DOBLE EN ACERO INOXIDABLE SATINADO CON TORNILLOS ESCONDIDOS PARA INSTALAR EN SANITARIO SIN TANQUE MARCA A&amp;A REF 8-AA-808</v>
          </cell>
          <cell r="C1425" t="str">
            <v>Actividad</v>
          </cell>
          <cell r="D1425" t="str">
            <v>UND</v>
          </cell>
          <cell r="E1425">
            <v>491985</v>
          </cell>
        </row>
        <row r="1426">
          <cell r="A1426" t="str">
            <v>013.050</v>
          </cell>
          <cell r="B1426" t="str">
            <v>SUMINISTRO, TRANSPORTE E INSTALACION CERAMICA PARED  PLANA BLANCA 30X60 TIPO CM. TIPO CORONA O SIMILAR. COLOR BLANCO  (INCLUYE BOQUILLA.)</v>
          </cell>
          <cell r="C1426" t="str">
            <v>Actividad</v>
          </cell>
          <cell r="D1426" t="str">
            <v>M2</v>
          </cell>
          <cell r="E1426">
            <v>101610</v>
          </cell>
        </row>
        <row r="1427">
          <cell r="A1427" t="str">
            <v>013.052</v>
          </cell>
          <cell r="B1427" t="str">
            <v>SUMINISTRO, TRANSPORTE E INSTALACION CERAMICA PARED BOTICCINO SAND TIPO ALFA O SIMILAR. COLOR  INSTALADO A 90° (INCLUYE BOQUILLA COLOR Y WIN). INCLUYE MORTERO DE PEGA Y/O NIVELACIÓN.</v>
          </cell>
          <cell r="C1427" t="str">
            <v>Actividad</v>
          </cell>
          <cell r="D1427" t="str">
            <v>M2</v>
          </cell>
          <cell r="E1427">
            <v>103925</v>
          </cell>
        </row>
        <row r="1428">
          <cell r="A1428" t="str">
            <v>013.053</v>
          </cell>
          <cell r="B1428" t="str">
            <v>SUMINISTRO, TRANSPORTE E INSTALACION CERAMICA PARED IMPORTADA NEVADA BLANCA BR TIPO ALFA O SIMILAR. COLOR  INSTALADO A 90° (INCLUYE BOQUILLA COLOR Y WIN). INCLUYE MORTERO DE PEGA Y/O NIVELACIÓN</v>
          </cell>
          <cell r="C1428" t="str">
            <v>Actividad</v>
          </cell>
          <cell r="D1428" t="str">
            <v>M2</v>
          </cell>
          <cell r="E1428">
            <v>123356</v>
          </cell>
        </row>
        <row r="1429">
          <cell r="A1429" t="str">
            <v>013.054</v>
          </cell>
          <cell r="B1429" t="str">
            <v>SUMINISTRO, TRANSPORTE E INSTALACION CERAMICA PARED  EGEO BLANCO TIPO CORONA O SIMILAR. COLOR BLANCO  (INCLUYE BOQUILLA). INCLUYE MORTERO DE PEGA Y/O NIVELACIÓN.</v>
          </cell>
          <cell r="C1429" t="str">
            <v>Actividad</v>
          </cell>
          <cell r="D1429" t="str">
            <v>M2</v>
          </cell>
          <cell r="E1429">
            <v>94592</v>
          </cell>
        </row>
        <row r="1430">
          <cell r="A1430" t="str">
            <v>013.055</v>
          </cell>
          <cell r="B1430" t="str">
            <v>SUMINISTRO, TRANSPORTE E INSTALACION CENEFA PRECORTADO OXIDO 10*30,5-1.  -   TIPO ALFA O SIMILAR.</v>
          </cell>
          <cell r="C1430" t="str">
            <v>Actividad</v>
          </cell>
          <cell r="D1430" t="str">
            <v>ML</v>
          </cell>
          <cell r="E1430">
            <v>111467</v>
          </cell>
        </row>
        <row r="1431">
          <cell r="A1431" t="str">
            <v>013.056</v>
          </cell>
          <cell r="B1431" t="str">
            <v>SUMINISTRO, TRANSPORTE E INSTALACION CENEFA PRECORTADO ROJO 10*30,5-1.  -   TIPO ALFA O SIMILAR.</v>
          </cell>
          <cell r="C1431" t="str">
            <v>Actividad</v>
          </cell>
          <cell r="D1431" t="str">
            <v>ML</v>
          </cell>
          <cell r="E1431">
            <v>108099</v>
          </cell>
        </row>
        <row r="1432">
          <cell r="A1432" t="str">
            <v>013.059</v>
          </cell>
          <cell r="B1432" t="str">
            <v>SUMINISTRO, TRANSPORTE E INSTALACION INCRUSTACIONES PORCELANA - JUEGO INCRUSTACIONES X  4UND  -1 O TIPO CORONA O SIMILAR. (JABONERA LAVAMANOS, 2 GANCHOS, CEPILLERA, JABONERA DUCHA Y TOALLERO).</v>
          </cell>
          <cell r="C1432" t="str">
            <v>Actividad</v>
          </cell>
          <cell r="D1432" t="str">
            <v>UND</v>
          </cell>
          <cell r="E1432">
            <v>167352</v>
          </cell>
        </row>
        <row r="1433">
          <cell r="A1433" t="str">
            <v>013.060</v>
          </cell>
          <cell r="B1433" t="str">
            <v xml:space="preserve">SUMINISTRO, TRANSPORTE E INSTALACION LLAVE TERMINAL MANGUERA 1/2"  </v>
          </cell>
          <cell r="C1433" t="str">
            <v>Actividad</v>
          </cell>
          <cell r="D1433" t="str">
            <v>UND</v>
          </cell>
          <cell r="E1433">
            <v>48332</v>
          </cell>
        </row>
        <row r="1434">
          <cell r="A1434" t="str">
            <v>013.061</v>
          </cell>
          <cell r="B1434" t="str">
            <v>SUMINISTRO E INSTALACIÓN DE GRIFERIA LAVADERO PISCIS PARED SENCILLA</v>
          </cell>
          <cell r="C1434" t="str">
            <v>Actividad</v>
          </cell>
          <cell r="D1434" t="str">
            <v>UND</v>
          </cell>
          <cell r="E1434">
            <v>165650</v>
          </cell>
        </row>
        <row r="1435">
          <cell r="A1435" t="str">
            <v>013.062</v>
          </cell>
          <cell r="B1435" t="str">
            <v>SUMINISTRO, TRANSPORTE E INSTALACION MESON EN GRANITO NEGRO SAN GABRIL ANCHO:0.60 M.  (INSTALADO SOBRE MUEBLE BAJO  PULIDO Y BRILLADO). INCLUYE SALPICADERO, FALDÓN, SELLO Y PERFORACIÓN PARA POCETA.</v>
          </cell>
          <cell r="C1435" t="str">
            <v>Actividad</v>
          </cell>
          <cell r="D1435" t="str">
            <v>ML</v>
          </cell>
          <cell r="E1435">
            <v>634640</v>
          </cell>
        </row>
        <row r="1436">
          <cell r="A1436" t="str">
            <v>013.063</v>
          </cell>
          <cell r="B1436" t="str">
            <v>SUMINISTRO, TRANSPORTE E INSTALACION MESON EN GRANITO NEGRO SAN GABRIL ANCHO:0.60 M.  (INSTALADO EN SOPORTES METÁLICOS,  PULIDO Y BRILLADO). INCLUYE SALPICADERO, FALDÓN, SELLO Y PERFORACIÓN PARA POCETA.</v>
          </cell>
          <cell r="C1436" t="str">
            <v>Actividad</v>
          </cell>
          <cell r="D1436" t="str">
            <v>ML</v>
          </cell>
          <cell r="E1436">
            <v>713449</v>
          </cell>
        </row>
        <row r="1437">
          <cell r="A1437" t="str">
            <v>013.064</v>
          </cell>
          <cell r="B1437" t="str">
            <v>SUMINISTRO, TRANSPORTE E INSTALACION MESON EN GRANITO NEGRO SAN GABRIL ANCHO:0.40 M.  (INSTALADO EN SOPORTES METÁLICOS,  PULIDO Y BRILLADO). INCLUYE SALPICADERO, FALDÓN, SELLO Y PERFORACIÓN PARA POCETA.</v>
          </cell>
          <cell r="C1437" t="str">
            <v>Actividad</v>
          </cell>
          <cell r="D1437" t="str">
            <v>ML</v>
          </cell>
          <cell r="E1437">
            <v>613449</v>
          </cell>
        </row>
        <row r="1438">
          <cell r="A1438" t="str">
            <v>013.065</v>
          </cell>
          <cell r="B1438" t="str">
            <v>SUMINISTRO, TRANSPORTE E INSTALACION MESON EN QUARZTONE BLANCO POLAR 1,00X0,50M</v>
          </cell>
          <cell r="C1438" t="str">
            <v>Actividad</v>
          </cell>
          <cell r="D1438" t="str">
            <v>ML</v>
          </cell>
          <cell r="E1438">
            <v>586840</v>
          </cell>
        </row>
        <row r="1439">
          <cell r="A1439" t="str">
            <v>013.066</v>
          </cell>
          <cell r="B1439" t="str">
            <v>SUMINISTRO, TRANSPORTE E INSTALACION DE GRIFERIA Y SIFON PARA LAVAPLATOS SENCILLO TIPO GRIVAL O SIMILAR (INCLUYE ACOPLES, LLAVE DE PASO, REJILLA Y DEMAS ELEMENTOS NECESARIOS PARA SU CORRECTA INSTALACIÓN</v>
          </cell>
          <cell r="C1439" t="str">
            <v>Actividad</v>
          </cell>
          <cell r="D1439" t="str">
            <v>UND</v>
          </cell>
          <cell r="E1439">
            <v>190458</v>
          </cell>
        </row>
        <row r="1440">
          <cell r="A1440" t="str">
            <v>014</v>
          </cell>
          <cell r="B1440" t="str">
            <v>VIDRIOS Y ESPEJOS</v>
          </cell>
          <cell r="C1440" t="str">
            <v>Capitulo</v>
          </cell>
          <cell r="D1440"/>
          <cell r="E1440" t="str">
            <v>--</v>
          </cell>
        </row>
        <row r="1441">
          <cell r="A1441" t="str">
            <v>014.001</v>
          </cell>
          <cell r="B1441" t="str">
            <v>SUMINISTRO, TRANSPORTE E INSTALACION  ESPEJO  4 MM. FLOTADO BISELADO Y SIN MARCO. (INCLUYE LOS ELEMENTOS DE FIJACIÓN AL MURO).</v>
          </cell>
          <cell r="C1441" t="str">
            <v>Actividad</v>
          </cell>
          <cell r="D1441" t="str">
            <v>M2</v>
          </cell>
          <cell r="E1441">
            <v>171869</v>
          </cell>
        </row>
        <row r="1442">
          <cell r="A1442" t="str">
            <v>014.002</v>
          </cell>
          <cell r="B1442" t="str">
            <v>SUMINISTRO, TRANSPORTE E INSTALACION  ESPEJO  6 MM. FLOTADO BISELADO Y SIN MARCO. (INCLUYE LOS ELEMENTOS DE FIJACIÓN AL MURO).</v>
          </cell>
          <cell r="C1442" t="str">
            <v>Actividad</v>
          </cell>
          <cell r="D1442" t="str">
            <v>M2</v>
          </cell>
          <cell r="E1442">
            <v>190551</v>
          </cell>
        </row>
        <row r="1443">
          <cell r="A1443" t="str">
            <v>014.003</v>
          </cell>
          <cell r="B1443" t="str">
            <v>REINSTALACIÓN DE VIDRIO TRASLUCIDO 4 MM</v>
          </cell>
          <cell r="C1443" t="str">
            <v>Actividad</v>
          </cell>
          <cell r="D1443" t="str">
            <v>M2</v>
          </cell>
          <cell r="E1443">
            <v>9545</v>
          </cell>
        </row>
        <row r="1444">
          <cell r="A1444" t="str">
            <v>014.004</v>
          </cell>
          <cell r="B1444" t="str">
            <v>SUMINISTRO, TRANSPORTE E INSTALACION DE ESPEJO 5MM CON MEDIDAS DE 1,80 X 0,60 INCLUYE MARCO EN MADECOR DE 15MM TIPO PIZANO CON UN ANCHO DE 0,08M</v>
          </cell>
          <cell r="C1444" t="str">
            <v>Actividad</v>
          </cell>
          <cell r="D1444" t="str">
            <v>UND</v>
          </cell>
          <cell r="E1444">
            <v>800000</v>
          </cell>
        </row>
        <row r="1445">
          <cell r="A1445" t="str">
            <v>015</v>
          </cell>
          <cell r="B1445" t="str">
            <v>APARATOS SANITARIOS</v>
          </cell>
          <cell r="C1445" t="str">
            <v>Capitulo</v>
          </cell>
          <cell r="D1445"/>
          <cell r="E1445" t="str">
            <v>--</v>
          </cell>
        </row>
        <row r="1446">
          <cell r="A1446" t="str">
            <v>015.001</v>
          </cell>
          <cell r="B1446" t="str">
            <v>SUMINISTRO, TRANSPORTE E INSTALACION COMBO TIPO LAGUNA BALTA BLANCO SIN PEDESTAL CORONA O SIMILAR. (INCLUYE SANITARIO CON TAPA Y TANQUE, LAVAMANOS DE COLGAR CON SIFÓN BOTELLA Y DESAGUE SENCILLO, GRIFERÍA, GRAPAS, ACCESORIOS DE CONEXIÓN E INSTALACIÓN.)</v>
          </cell>
          <cell r="C1446" t="str">
            <v>Actividad</v>
          </cell>
          <cell r="D1446" t="str">
            <v>UND</v>
          </cell>
          <cell r="E1446">
            <v>599136</v>
          </cell>
        </row>
        <row r="1447">
          <cell r="A1447" t="str">
            <v>015.002</v>
          </cell>
          <cell r="B1447" t="str">
            <v>SUMINISTRO, TRANSPORTE E INSTALACION COMBO TIPO LAGUNA BALTA BLANCO CON PEDESTAL CORONA O SIMILAR. (INCLUYE SANITARIO CON TAPA Y TANQUE, LAVAMANOS DE PEDESTAL CON SIFÓN BOTELLA Y DESAGUE SENCILLO, GRIFERÍA, GRAPAS, ACCESORIOS DE CONEXIÓN E INSTALACIÓN.)</v>
          </cell>
          <cell r="C1447" t="str">
            <v>Actividad</v>
          </cell>
          <cell r="D1447" t="str">
            <v>UND</v>
          </cell>
          <cell r="E1447">
            <v>651201</v>
          </cell>
        </row>
        <row r="1448">
          <cell r="A1448" t="str">
            <v>015.003</v>
          </cell>
          <cell r="B1448" t="str">
            <v>SUMINISTRO, TRANSPORTE E INSTALACION SANITARIO LAGUNA COLOR BLANCO CORONA O SIMILAR. CONJUNTO SANITARIO QUE INCLUYE SANITARIO, TAPA, TANQUE, ACCESORIOS DE CONEXIÓN E INSTALACIÓN.</v>
          </cell>
          <cell r="C1448" t="str">
            <v>Actividad</v>
          </cell>
          <cell r="D1448" t="str">
            <v>UND</v>
          </cell>
          <cell r="E1448">
            <v>360629</v>
          </cell>
        </row>
        <row r="1449">
          <cell r="A1449" t="str">
            <v>015.004</v>
          </cell>
          <cell r="B1449" t="str">
            <v>SUMINISTRO, TRANSPORTE E INSTALACION SANITARIO MONTECARLO ELONGADO BLANCO CORONA O SIMILAR. (CONJUNTO SANITARIO QUE INCLUYE SANITARIO, TAPA, ACCESORIOS DE CONEXIÓN E INSTALACIÓN.)</v>
          </cell>
          <cell r="C1449" t="str">
            <v>Actividad</v>
          </cell>
          <cell r="D1449" t="str">
            <v>UND</v>
          </cell>
          <cell r="E1449">
            <v>848697</v>
          </cell>
        </row>
        <row r="1450">
          <cell r="A1450" t="str">
            <v>015.006</v>
          </cell>
          <cell r="B1450" t="str">
            <v>SUMINISTRO, TRANSPORTE E INSTALACION SANITARIO INSTITUCIONAL BAJO CONSUMO ENTRADA POSTERIOR GRIFERIA ANTIVANDALICA. TAZA BÁLTICA CORONA O SIMILAR. CUMPLE MOVILIDAD REDUCIDA</v>
          </cell>
          <cell r="C1450" t="str">
            <v>Actividad</v>
          </cell>
          <cell r="D1450" t="str">
            <v>UND</v>
          </cell>
          <cell r="E1450">
            <v>1565002</v>
          </cell>
        </row>
        <row r="1451">
          <cell r="A1451" t="str">
            <v>015.007</v>
          </cell>
          <cell r="B1451" t="str">
            <v>SUMINISTRO, TRANSPORTE E INSTALACION SANITARIO TIPO ERIE  DE COLGAR BAJO CONSUMO TIPO CON GRIFERIA PUSH ANTIVANDÁLICO COLOR BLANCO, COLGADO AL MURO CON SIFÓN OCULTO CORONA O SIMILAR, CORONA O SIMILAR. INCLUYE GRIFERIA.</v>
          </cell>
          <cell r="C1451" t="str">
            <v>Actividad</v>
          </cell>
          <cell r="D1451" t="str">
            <v>UND</v>
          </cell>
          <cell r="E1451">
            <v>2115613</v>
          </cell>
        </row>
        <row r="1452">
          <cell r="A1452" t="str">
            <v>015.008</v>
          </cell>
          <cell r="B1452" t="str">
            <v>SUMINISTRO, TRANSPORTE E INSTALACION SANITARIO PARA DISCAPACITADO ELONGADO COLOR BLANCO LINEA ADRIÁTICA TIPO CORONA O SIMILAR DE CONEXIÓN POR ENCIMA REF. 21 AA 1318 CON VÁLVULA ANTIVANDÁLICA DE DESCARGA CON PALANCA PARA MINUSVALIDO + ESCUDO ANTIVANDÁLICO</v>
          </cell>
          <cell r="C1452" t="str">
            <v>Actividad</v>
          </cell>
          <cell r="D1452" t="str">
            <v>UND</v>
          </cell>
          <cell r="E1452">
            <v>2127776</v>
          </cell>
        </row>
        <row r="1453">
          <cell r="A1453" t="str">
            <v>015.010</v>
          </cell>
          <cell r="B1453" t="str">
            <v>SUMINISTRO, TRANSPORTE E INSTALACION ORINAL MEDIANO DE COLGAR EN PORCELANA COLOR BLANCO TIPO CORONA O SIMILAR CON VÁLVULA ANTIVÁNDALICA DE EMPOTRAR</v>
          </cell>
          <cell r="C1453" t="str">
            <v>Actividad</v>
          </cell>
          <cell r="D1453" t="str">
            <v>UND</v>
          </cell>
          <cell r="E1453">
            <v>901362</v>
          </cell>
        </row>
        <row r="1454">
          <cell r="A1454" t="str">
            <v>015.012</v>
          </cell>
          <cell r="B1454" t="str">
            <v>SUMINISTRO, TRANSPORTE E INSTALACION LAVAMANOS SOBREPONER LINEA STILO COLOR BLANCO TIPO CORONA REF. 072591001 O SIMILAR (INCLUYE CONJUNTO GRIFERIA  DESAGÜE AUTOMATICO, SIFÓN BOTELLA, ACOPLE).</v>
          </cell>
          <cell r="C1454" t="str">
            <v>Actividad</v>
          </cell>
          <cell r="D1454" t="str">
            <v>UND</v>
          </cell>
          <cell r="E1454">
            <v>558778</v>
          </cell>
        </row>
        <row r="1455">
          <cell r="A1455" t="str">
            <v>015.013</v>
          </cell>
          <cell r="B1455" t="str">
            <v>SUMINISTRO, TRANSPORTE E INSTALACION LAVAMANOS SOBREPONER LINEA MARSELLA COLOR BLANCO CORONA O SIMILAR. (INCLUYE GRIFERIA, DESAGÜE AUTOMATICO, SIFÓN BOTELLA, ACOPLE).</v>
          </cell>
          <cell r="C1455" t="str">
            <v>Actividad</v>
          </cell>
          <cell r="D1455" t="str">
            <v>UND</v>
          </cell>
          <cell r="E1455">
            <v>484878</v>
          </cell>
        </row>
        <row r="1456">
          <cell r="A1456" t="str">
            <v>015.014</v>
          </cell>
          <cell r="B1456" t="str">
            <v>SUMINISTRO, TRANSPORTE E INSTALACION GRIFERIA MEZCLADOR LAVAMANOS 8" TIPO GRIVAL O SIMILAR. (INCLUYE DESAGUE, SIFÓN, GRAPAS E INSTALACIÓN).</v>
          </cell>
          <cell r="C1456" t="str">
            <v>Actividad</v>
          </cell>
          <cell r="D1456" t="str">
            <v>UND</v>
          </cell>
          <cell r="E1456">
            <v>188892</v>
          </cell>
        </row>
        <row r="1457">
          <cell r="A1457" t="str">
            <v>015.015</v>
          </cell>
          <cell r="B1457" t="str">
            <v>SUMINISTRO, TRANSPORTE E INSTALACION DUCHA SENCILLA GALAXIA REF. 50430001 TIPO GRIVAL O SIMILAR. (INCLUYE REGADERA E INSTALACIÓN).</v>
          </cell>
          <cell r="C1457" t="str">
            <v>Actividad</v>
          </cell>
          <cell r="D1457" t="str">
            <v>UND</v>
          </cell>
          <cell r="E1457">
            <v>105876</v>
          </cell>
        </row>
        <row r="1458">
          <cell r="A1458" t="str">
            <v>015.016</v>
          </cell>
          <cell r="B1458" t="str">
            <v>SUMINISTRO, TRANSPORTE E INSTALACION DUCHA MEZCLADORA CROMADA 8" GALAXIA  SIN SALIDA BAÑERA REF. 50400001 TIPO GRIVAL O SIMILAR. (INCLUYE ACCESORIOS E INSTALACIÓN).</v>
          </cell>
          <cell r="C1458" t="str">
            <v>Actividad</v>
          </cell>
          <cell r="D1458" t="str">
            <v>UND</v>
          </cell>
          <cell r="E1458">
            <v>200599</v>
          </cell>
        </row>
        <row r="1459">
          <cell r="A1459" t="str">
            <v>015.018</v>
          </cell>
          <cell r="B1459" t="str">
            <v>SUMINISTRO, TRANSPORTE E INSTALACION ORINAL TIPO GOTTA BAJO CONSUMO 0,5 LPF SIFON OCULTO , COLOR BLANCO TIPO PUSH ANTIVANDALICO MARCA CORONA.</v>
          </cell>
          <cell r="C1459" t="str">
            <v>Actividad</v>
          </cell>
          <cell r="D1459" t="str">
            <v>UND</v>
          </cell>
          <cell r="E1459">
            <v>989216</v>
          </cell>
        </row>
        <row r="1460">
          <cell r="A1460" t="str">
            <v>015.019</v>
          </cell>
          <cell r="B1460" t="str">
            <v>SUMINISTRO, TRANSPORTE E INSTALACION LAVAMANOS NOVARA DE SOBREPONER (INCLUYE DESAGÜE AUTOMATICO, SIFÓN BOTELLA, GRAPAS 2 UND, ACOPLE).</v>
          </cell>
          <cell r="C1460" t="str">
            <v>Actividad</v>
          </cell>
          <cell r="D1460" t="str">
            <v>UND</v>
          </cell>
          <cell r="E1460">
            <v>340416</v>
          </cell>
        </row>
        <row r="1461">
          <cell r="A1461" t="str">
            <v>015.020</v>
          </cell>
          <cell r="B1461" t="str">
            <v>SUMINISTRO, TRANSPORTE E INSTALACION LAVAMANOS SPACE TIPO PUSH COLOR BLANCO CORONA  O SIMILAR. (INCLUYE DESAGÜE AUTOMATICO, SIFÓN BOTELLA, GRAPAS 2 UND, ACOPLE).</v>
          </cell>
          <cell r="C1461" t="str">
            <v>Actividad</v>
          </cell>
          <cell r="D1461" t="str">
            <v>UND</v>
          </cell>
          <cell r="E1461">
            <v>343876</v>
          </cell>
        </row>
        <row r="1462">
          <cell r="A1462" t="str">
            <v>015.021</v>
          </cell>
          <cell r="B1462" t="str">
            <v>SUMINISTRO, TRANSPORTE E INSTALACION GRIFERÍA LAVAMANOS ANTIVANDÁLICO CON PICO EXPUESTO REF:701310001 CORONA O SIMILAR</v>
          </cell>
          <cell r="C1462" t="str">
            <v>Actividad</v>
          </cell>
          <cell r="D1462" t="str">
            <v>UND</v>
          </cell>
          <cell r="E1462">
            <v>581815</v>
          </cell>
        </row>
        <row r="1463">
          <cell r="A1463" t="str">
            <v>015.023</v>
          </cell>
          <cell r="B1463" t="str">
            <v xml:space="preserve">SUMINISTRO, TRANSPORTE E INSTALACION LAVAMANOS SOBREPONER LINEA MANANTIAL DUO COLOR BLANCO REF. 07411100K TIPO CORONA O SIMILAR (INCLUYE SIFON BOTELLA, DESAGUE SENCILLO Y ACCESORIOS DE CONEXIÓN E INSTALACION) A TODO COSTO </v>
          </cell>
          <cell r="C1463" t="str">
            <v>Actividad</v>
          </cell>
          <cell r="D1463" t="str">
            <v>UND</v>
          </cell>
          <cell r="E1463">
            <v>453882</v>
          </cell>
        </row>
        <row r="1464">
          <cell r="A1464" t="str">
            <v>015.024</v>
          </cell>
          <cell r="B1464" t="str">
            <v>SUMINISTRO, TRANSPORTE E INSTALACION DUCHA ANTIVANDÁLICA CON REGADERA TUBULAR REF: 754000001 CORONA O SIMILAR</v>
          </cell>
          <cell r="C1464" t="str">
            <v>Actividad</v>
          </cell>
          <cell r="D1464" t="str">
            <v>UND</v>
          </cell>
          <cell r="E1464">
            <v>293044</v>
          </cell>
        </row>
        <row r="1465">
          <cell r="A1465" t="str">
            <v>015.025</v>
          </cell>
          <cell r="B1465" t="str">
            <v>SUMINISTRO TRANSPORTE E INSTALACION DE LAVAMANOS EN ACERO INOXIDABLE CON PUSH DE RODILLA</v>
          </cell>
          <cell r="C1465" t="str">
            <v>Actividad</v>
          </cell>
          <cell r="D1465" t="str">
            <v>UND</v>
          </cell>
          <cell r="E1465">
            <v>1470571</v>
          </cell>
        </row>
        <row r="1466">
          <cell r="A1466" t="str">
            <v>015.026</v>
          </cell>
          <cell r="B1466" t="str">
            <v>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v>
          </cell>
          <cell r="C1466" t="str">
            <v>Actividad</v>
          </cell>
          <cell r="D1466" t="str">
            <v>UND</v>
          </cell>
          <cell r="E1466">
            <v>3005862</v>
          </cell>
        </row>
        <row r="1467">
          <cell r="A1467" t="str">
            <v>015.027</v>
          </cell>
          <cell r="B1467" t="str">
            <v>SUMINISTRO, TRANSPORTE E INSTALACIÓN DE DUCHA TIPO TELÉFONO, CROMADA, MANGUERA L=1.5 M. INCLUYE RETIRO DE GRIFERÍA EXISTENTE</v>
          </cell>
          <cell r="C1467" t="str">
            <v>Actividad</v>
          </cell>
          <cell r="D1467" t="str">
            <v>UND</v>
          </cell>
          <cell r="E1467">
            <v>112280</v>
          </cell>
        </row>
        <row r="1468">
          <cell r="A1468" t="str">
            <v>015.028</v>
          </cell>
          <cell r="B1468" t="str">
            <v>SUMINISTRO, TRANSPORTE E INSTALACION GRIFERÍA LAVAMANOS ECONOMIZADORA DE SENSOR PAMO O SIMILAR</v>
          </cell>
          <cell r="C1468" t="str">
            <v>Actividad</v>
          </cell>
          <cell r="D1468" t="str">
            <v>UND</v>
          </cell>
          <cell r="E1468">
            <v>686287</v>
          </cell>
        </row>
        <row r="1469">
          <cell r="A1469" t="str">
            <v>015.029</v>
          </cell>
          <cell r="B1469" t="str">
            <v>SUMINISTRO, TRANSPORTE E INSTALACION LAVAMANOS AQUAJET FRENTE CONCAVO (INCLUYE GRIFERIA TIO PUSH, DESAGÜE AUTOMATICO, SIFÓN BOTELLA, GRAPAS 2 UND, ACOPLE).</v>
          </cell>
          <cell r="C1469" t="str">
            <v>Actividad</v>
          </cell>
          <cell r="D1469" t="str">
            <v>UND</v>
          </cell>
          <cell r="E1469">
            <v>896828</v>
          </cell>
        </row>
        <row r="1470">
          <cell r="A1470" t="str">
            <v>015.030</v>
          </cell>
          <cell r="B1470" t="str">
            <v>SUMINISTRO, TRANSPORTE E INSTALACION DE REPUESTO DE ASIENTO PARA SANITARIO INSTITUCIONAL FORTE CORONA O SIMILAR. (INC. DESMONTE DE ASIENTO EXISTENTE)</v>
          </cell>
          <cell r="C1470" t="str">
            <v>Actividad</v>
          </cell>
          <cell r="D1470" t="str">
            <v>UND</v>
          </cell>
          <cell r="E1470">
            <v>200130</v>
          </cell>
        </row>
        <row r="1471">
          <cell r="A1471" t="str">
            <v>015.031</v>
          </cell>
          <cell r="B1471" t="str">
            <v>SUMINISTRO, TRANSPORTE E INSTALACION LAVAMANOS DE SOBREPONER RECTANGULAR, CERAMICO BLANCO CON ACCESORIOS (INCLUYE CONJUNTO GRIFERIA  DESAGÜE AUTOMATICO, SIFÓN BOTELLA, ACOPLE).</v>
          </cell>
          <cell r="C1471" t="str">
            <v>Actividad</v>
          </cell>
          <cell r="D1471" t="str">
            <v>UND</v>
          </cell>
          <cell r="E1471">
            <v>732358</v>
          </cell>
        </row>
        <row r="1472">
          <cell r="A1472" t="str">
            <v>015.032</v>
          </cell>
          <cell r="B1472" t="str">
            <v>SUMINISTRO, TRANSPORTE E INSTALACION GRIFERIA DUCHA MEZCLADORA DE 8" METALICA ACABADO COLOR CROMADO CON REGADEROA CUADRADA DE 21,5 CM. (INCLUYE REGADERA E INSTALACIÓN).</v>
          </cell>
          <cell r="C1472" t="str">
            <v>Actividad</v>
          </cell>
          <cell r="D1472" t="str">
            <v>UND</v>
          </cell>
          <cell r="E1472">
            <v>483311</v>
          </cell>
        </row>
        <row r="1473">
          <cell r="A1473" t="str">
            <v>016</v>
          </cell>
          <cell r="B1473" t="str">
            <v>CARPINTERIA EN MADERA</v>
          </cell>
          <cell r="C1473" t="str">
            <v>Capitulo</v>
          </cell>
          <cell r="D1473"/>
          <cell r="E1473" t="str">
            <v>--</v>
          </cell>
        </row>
        <row r="1474">
          <cell r="A1474" t="str">
            <v>016.001</v>
          </cell>
          <cell r="B1474" t="str">
            <v>SUMINISTRO, TRANSPORTE E INSTALACION PUERTA ENTAMBORADA EN LAMINA TRIPLEX OKUME - TIPO PIZANO OKUMÉ O SIMILAR. ANCHO: 0,51 A 0,75 M. ALTO: 1,80 A 2,40 M. HOJA LISA CON MARQUETE CAPACANTO OKUMÉ. ACABADO: TINTILLA, SELLADOR (MÍNIMO 6 MANOS) Y LACA SEGÚN DISEÑO. (INCLUYE BISAGRAS).</v>
          </cell>
          <cell r="C1474" t="str">
            <v>Actividad</v>
          </cell>
          <cell r="D1474" t="str">
            <v>UND</v>
          </cell>
          <cell r="E1474">
            <v>740090</v>
          </cell>
        </row>
        <row r="1475">
          <cell r="A1475" t="str">
            <v>016.002</v>
          </cell>
          <cell r="B1475" t="str">
            <v>SUMINISTRO, TRANSPORTE E INSTALACION PUERTA ENTAMBORADA EN LAMINA TRIPLEX OKUME - TIPO PIZANO OKUMÉ O SIMILAR. ANCHO: 0,76 A 1,10 M. ALTO: 1,80 A 2,40 M. HOJA LISA CON MARQUETE CAPACANTO OKUMÉ. ACABADO: TINTILLA, SELLADOR (MÍNIMO 6 MANOS) Y LACA SEGÚN DISEÑO. (INCLUYE BISAGRAS).</v>
          </cell>
          <cell r="C1475" t="str">
            <v>Actividad</v>
          </cell>
          <cell r="D1475" t="str">
            <v>UND</v>
          </cell>
          <cell r="E1475">
            <v>921396</v>
          </cell>
        </row>
        <row r="1476">
          <cell r="A1476" t="str">
            <v>016.003</v>
          </cell>
          <cell r="B1476" t="str">
            <v>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v>
          </cell>
          <cell r="C1476" t="str">
            <v>Actividad</v>
          </cell>
          <cell r="D1476" t="str">
            <v>UND</v>
          </cell>
          <cell r="E1476">
            <v>766015</v>
          </cell>
        </row>
        <row r="1477">
          <cell r="A1477" t="str">
            <v>016.004</v>
          </cell>
          <cell r="B1477" t="str">
            <v>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v>
          </cell>
          <cell r="C1477" t="str">
            <v>Actividad</v>
          </cell>
          <cell r="D1477" t="str">
            <v>UND</v>
          </cell>
          <cell r="E1477">
            <v>947324</v>
          </cell>
        </row>
        <row r="1478">
          <cell r="A1478" t="str">
            <v>016.005</v>
          </cell>
          <cell r="B1478" t="str">
            <v>SUMINISTRO, TRANSPORTE E INSTALACION PUERTA ENTAMBORADA EN MADEFONDO - TIPO PIZANO ARQUITECTÓNICA O SIMILAR. ANCHO: 0,51 A 0,75 M. ALTO: 1,80 A 2,40 M. HOJA LISA CON MARQUETE EN CANTO DECORATIVO. ACABADO: SEGÚN PINTA SELECCIONADA DE CARTA COLORES MADECOR. (INCLUYE BISAGRAS).</v>
          </cell>
          <cell r="C1478" t="str">
            <v>Actividad</v>
          </cell>
          <cell r="D1478" t="str">
            <v>UND</v>
          </cell>
          <cell r="E1478">
            <v>300449</v>
          </cell>
        </row>
        <row r="1479">
          <cell r="A1479" t="str">
            <v>016.006</v>
          </cell>
          <cell r="B1479" t="str">
            <v>SUMINISTRO, TRANSPORTE E INSTALACION PUERTA ENTAMBORADA EN MADEFONDO - TIPO PIZANO ARQUITECTÓNICA O SIMILAR. ANCHO: 0,76 A 1,10 M. ALTO: 1,80 A 2,40 M. HOJA LISA CON MARQUETE EN CANTO DECORATIVO. ACABADO: SEGÚN PINTA SELECCIONADA DE CARTA COLORES MADECOR. (INCLUYE BISAGRAS).</v>
          </cell>
          <cell r="C1479" t="str">
            <v>Actividad</v>
          </cell>
          <cell r="D1479" t="str">
            <v>UND</v>
          </cell>
          <cell r="E1479">
            <v>354444</v>
          </cell>
        </row>
        <row r="1480">
          <cell r="A1480" t="str">
            <v>016.007</v>
          </cell>
          <cell r="B1480" t="str">
            <v>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v>
          </cell>
          <cell r="C1480" t="str">
            <v>Actividad</v>
          </cell>
          <cell r="D1480" t="str">
            <v>UND</v>
          </cell>
          <cell r="E1480">
            <v>326376</v>
          </cell>
        </row>
        <row r="1481">
          <cell r="A1481" t="str">
            <v>016.008</v>
          </cell>
          <cell r="B1481" t="str">
            <v>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v>
          </cell>
          <cell r="C1481" t="str">
            <v>Actividad</v>
          </cell>
          <cell r="D1481" t="str">
            <v>UND</v>
          </cell>
          <cell r="E1481">
            <v>380373</v>
          </cell>
        </row>
        <row r="1482">
          <cell r="A1482" t="str">
            <v>016.009</v>
          </cell>
          <cell r="B1482" t="str">
            <v>SUMINISTRO, TRANSPORTE E INSTALACION MARCO EN TABLEX ENCHAPADO OKUME - KIT DE MARKO CLASSICO TIPO PIZANO O SIMILAR. (2 LARGUEROS DE 2,40 M Y UN CABEZAL DE 1,20 M.) ANCHO MURO: 10 A 18 CM ANCHO PUERTA: 0,51 X 0,75 M. ACABADO: TINTILLA, SELLADOR (MÍNIMO 6 MANOS) Y LACA SEGÚN DISEÑO.</v>
          </cell>
          <cell r="C1482" t="str">
            <v>Actividad</v>
          </cell>
          <cell r="D1482" t="str">
            <v>UND</v>
          </cell>
          <cell r="E1482">
            <v>454912</v>
          </cell>
        </row>
        <row r="1483">
          <cell r="A1483" t="str">
            <v>016.010</v>
          </cell>
          <cell r="B1483" t="str">
            <v>SUMINISTRO, TRANSPORTE E INSTALACION MARCO EN TABLEX ENCHAPADO OKUME - KIT DE MARKO CLASSICO TIPO PIZANO O SIMILAR. (2 LARGUEROS DE 2,40 M Y UN CABEZAL DE 1,20 M.) ANCHO MURO: 10 A 18 CM ANCHO PUERTA: 0,76 X 1,10 M. ACABADO: TINTILLA, SELLADOR (MÍNIMO 6 MANOS) Y LACA SEGÚN DISEÑO</v>
          </cell>
          <cell r="C1483" t="str">
            <v>Actividad</v>
          </cell>
          <cell r="D1483" t="str">
            <v>UND</v>
          </cell>
          <cell r="E1483">
            <v>465056</v>
          </cell>
        </row>
        <row r="1484">
          <cell r="A1484" t="str">
            <v>016.011</v>
          </cell>
          <cell r="B1484" t="str">
            <v>SUMINISTRO, TRANSPORTE E INSTALACION MARCO EN MADERA CHINGALE SENCILLO - KIT DE MARKO MADERA TIPO PIZANO O SIMILAR. (2 LARGUEROS DE 2,40 M Y UN CABEZAL DE 1,20 M.) ANCHO MURO: 8 CM. ANCHO PUERTA: 0,51 X 0,75 M.  ACABADO: TINTILLA, SELLADOR (MÍNIMO 6 MANOS) Y LACA SEGÚN DISEÑO</v>
          </cell>
          <cell r="C1484" t="str">
            <v>Actividad</v>
          </cell>
          <cell r="D1484" t="str">
            <v>UND</v>
          </cell>
          <cell r="E1484">
            <v>271419</v>
          </cell>
        </row>
        <row r="1485">
          <cell r="A1485" t="str">
            <v>016.012</v>
          </cell>
          <cell r="B1485" t="str">
            <v>SUMINISTRO, TRANSPORTE E INSTALACION MARCO EN MADERA CHINGALE SENCILLO - KIT DE MARKO MADERA TIPO PIZANO O SIMILAR. (2 LARGUEROS DE 2,40 M Y UN CABEZAL DE 1,20 M.) ANCHO MURO: 8 CM. ANCHO PUERTA: 0,76 X 1,10 M.  ACABADO: TINTILLA, SELLADOR (MÍNIMO 6 MANOS) Y LACA SEGÚN DISEÑO</v>
          </cell>
          <cell r="C1485" t="str">
            <v>Actividad</v>
          </cell>
          <cell r="D1485" t="str">
            <v>UND</v>
          </cell>
          <cell r="E1485">
            <v>279694</v>
          </cell>
        </row>
        <row r="1486">
          <cell r="A1486" t="str">
            <v>016.013</v>
          </cell>
          <cell r="B1486" t="str">
            <v>SUMINISTRO, TRANSPORTE E INSTALACION MARCO EN MADECOR SENCILLO - KIT DE MARKO MADECOR TIPO PIZANO O SIMILAR. (2 LARGUEROS DE 2,40 M Y UN CABEZAL DE 1,20 M.) ANCHO MURO: 8 CM. ACABADO: SEGÚN PINTA SELECCIONADA DE CARTA COLORES MADECOR</v>
          </cell>
          <cell r="C1486" t="str">
            <v>Actividad</v>
          </cell>
          <cell r="D1486" t="str">
            <v>UND</v>
          </cell>
          <cell r="E1486">
            <v>231261</v>
          </cell>
        </row>
        <row r="1487">
          <cell r="A1487" t="str">
            <v>016.014</v>
          </cell>
          <cell r="B1487" t="str">
            <v>SUMINISTRO, TRANSPORTE E INSTALACION MARCO EN MADECOR SENCILLO - KIT DE MARKO MADECOR TIPO PIZANO O SIMILAR. (2 LARGUEROS DE 2,40 M Y UN CABEZAL DE 1,20 M.) ANCHO MURO: 10 A 18 CM.  ACABADO: SEGÚN PINTA SELECCIONADA DE CARTA COLORES MADECOR</v>
          </cell>
          <cell r="C1487" t="str">
            <v>Actividad</v>
          </cell>
          <cell r="D1487" t="str">
            <v>UND</v>
          </cell>
          <cell r="E1487">
            <v>270368</v>
          </cell>
        </row>
        <row r="1488">
          <cell r="A1488" t="str">
            <v>016.015</v>
          </cell>
          <cell r="B1488" t="str">
            <v>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v>
          </cell>
          <cell r="C1488" t="str">
            <v>Actividad</v>
          </cell>
          <cell r="D1488" t="str">
            <v>M2</v>
          </cell>
          <cell r="E1488">
            <v>1848060</v>
          </cell>
        </row>
        <row r="1489">
          <cell r="A1489" t="str">
            <v>016.016</v>
          </cell>
          <cell r="B1489" t="str">
            <v>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v>
          </cell>
          <cell r="C1489" t="str">
            <v>Actividad</v>
          </cell>
          <cell r="D1489" t="str">
            <v>M2</v>
          </cell>
          <cell r="E1489">
            <v>2520353</v>
          </cell>
        </row>
        <row r="1490">
          <cell r="A1490" t="str">
            <v>016.017</v>
          </cell>
          <cell r="B1490" t="str">
            <v>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1490" t="str">
            <v>Actividad</v>
          </cell>
          <cell r="D1490" t="str">
            <v>M2</v>
          </cell>
          <cell r="E1490">
            <v>507616</v>
          </cell>
        </row>
        <row r="1491">
          <cell r="A1491" t="str">
            <v>016.018</v>
          </cell>
          <cell r="B1491" t="str">
            <v>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1491" t="str">
            <v>Actividad</v>
          </cell>
          <cell r="D1491" t="str">
            <v>M2</v>
          </cell>
          <cell r="E1491">
            <v>872418</v>
          </cell>
        </row>
        <row r="1492">
          <cell r="A1492" t="str">
            <v>016.021</v>
          </cell>
          <cell r="B1492" t="str">
            <v>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v>
          </cell>
          <cell r="C1492" t="str">
            <v>Actividad</v>
          </cell>
          <cell r="D1492" t="str">
            <v>UND</v>
          </cell>
          <cell r="E1492">
            <v>1170190</v>
          </cell>
        </row>
        <row r="1493">
          <cell r="A1493" t="str">
            <v>016.022</v>
          </cell>
          <cell r="B1493" t="str">
            <v>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v>
          </cell>
          <cell r="C1493" t="str">
            <v>Actividad</v>
          </cell>
          <cell r="D1493" t="str">
            <v>M2</v>
          </cell>
          <cell r="E1493">
            <v>917945</v>
          </cell>
        </row>
        <row r="1494">
          <cell r="A1494" t="str">
            <v>016.023</v>
          </cell>
          <cell r="B1494" t="str">
            <v>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494" t="str">
            <v>Actividad</v>
          </cell>
          <cell r="D1494" t="str">
            <v>M2</v>
          </cell>
          <cell r="E1494">
            <v>507616</v>
          </cell>
        </row>
        <row r="1495">
          <cell r="A1495" t="str">
            <v>016.024</v>
          </cell>
          <cell r="B1495" t="str">
            <v>SUMINISTRO, TRANSPORTE E INSTALACIÓN ESTRUCTURA EN MADERA PARA CUBIERTA EN VIDRIO TRASLUCIDO 4 MM (SEGÚN DISEÑO)</v>
          </cell>
          <cell r="C1495" t="str">
            <v>Actividad</v>
          </cell>
          <cell r="D1495" t="str">
            <v>M2</v>
          </cell>
          <cell r="E1495">
            <v>453339</v>
          </cell>
        </row>
        <row r="1496">
          <cell r="A1496" t="str">
            <v>016.025</v>
          </cell>
          <cell r="B1496" t="str">
            <v>SUMINISTRO, TRANSPORTE E INSTALACION PASAMANOS EN MADERA TIPO CEDRO 2,5 X 18 X 300 CM  (INCLUYE ACCESORIOS DE INSTALACIÓN)</v>
          </cell>
          <cell r="C1496" t="str">
            <v>Actividad</v>
          </cell>
          <cell r="D1496" t="str">
            <v>ML</v>
          </cell>
          <cell r="E1496">
            <v>54943</v>
          </cell>
        </row>
        <row r="1497">
          <cell r="A1497" t="str">
            <v>016.026</v>
          </cell>
          <cell r="B1497" t="str">
            <v>SUMINISTRO, TRANSPORTE E INSTALACION PUERTA DE MADERA, ENTAMBORADA</v>
          </cell>
          <cell r="C1497" t="str">
            <v>Actividad</v>
          </cell>
          <cell r="D1497" t="str">
            <v>M2</v>
          </cell>
          <cell r="E1497">
            <v>429699</v>
          </cell>
        </row>
        <row r="1498">
          <cell r="A1498" t="str">
            <v>016.027</v>
          </cell>
          <cell r="B1498" t="str">
            <v>SUMINISTRO, TRANSPORTE E INSTALACION DE PISO EN TELERAS DE ALGARROBO</v>
          </cell>
          <cell r="C1498" t="str">
            <v>Actividad</v>
          </cell>
          <cell r="D1498" t="str">
            <v>M2</v>
          </cell>
          <cell r="E1498">
            <v>119759</v>
          </cell>
        </row>
        <row r="1499">
          <cell r="A1499" t="str">
            <v>016.028</v>
          </cell>
          <cell r="B1499" t="str">
            <v>HUELLA DE PELDAÑO MADERA ALGARROBO 0,2 M DE ESPESOR</v>
          </cell>
          <cell r="C1499" t="str">
            <v>Actividad</v>
          </cell>
          <cell r="D1499" t="str">
            <v>M</v>
          </cell>
          <cell r="E1499">
            <v>95741</v>
          </cell>
        </row>
        <row r="1500">
          <cell r="A1500" t="str">
            <v>016.029</v>
          </cell>
          <cell r="B1500" t="str">
            <v>SUMINISTRO TRANSPORTE E INSTALACIÓN DE ESCALERAS EN MADERA. TIPO CHANUL INCLUYE ACABADO, LACA SELLADORA, ESTRUCTURA METÁLICA, BARANDA  METÁLICA Y DEMÁS ELEMENTOS NECESARIOS.</v>
          </cell>
          <cell r="C1500" t="str">
            <v>Actividad</v>
          </cell>
          <cell r="D1500" t="str">
            <v>M2</v>
          </cell>
          <cell r="E1500">
            <v>347079</v>
          </cell>
        </row>
        <row r="1501">
          <cell r="A1501" t="str">
            <v>016.030</v>
          </cell>
          <cell r="B1501" t="str">
            <v>SUMINISTRO, TRANSPORTE E INSTALACION ESCRITORIO CON SUPERFICIE DE TRABAJO EN MADERA AGLOMERADA CON ACABADADO MELAMÍNICO EN TABLERO DE 36 MM CON CANTO RIGIDO AGLOMERADO COLOR POR DEFINIR. APOYOS EN PERFILERÍA METÁLICA RECTANGULAR DE 2"X1" CALIBRE 18 ACABADO EN PINTURA ELECTROSTÁTICA COLOR POR DEFINIR. ARCHIVADOR METÁLICO ACABADO PINTURA ELECTROSTÁTICA COLOR POR DEFINIR. L:1.50M L:1.10M A:0.55M H:0,75M.</v>
          </cell>
          <cell r="C1501" t="str">
            <v>Actividad</v>
          </cell>
          <cell r="D1501" t="str">
            <v>UND</v>
          </cell>
          <cell r="E1501">
            <v>1950000</v>
          </cell>
        </row>
        <row r="1502">
          <cell r="A1502" t="str">
            <v>016.031</v>
          </cell>
          <cell r="B1502" t="str">
            <v xml:space="preserve">SUMINISTRO, TRANSPORTE E INSTALACION ESCRITORIO CON SUPERFICIE DE TRABAJO EN MADERA AGLOMERADA CON ACABADADO MELAMÍNICO DE 36MM CANTO RIGIDO COLOR POR DEFINIR. APOYOS EN PERFILERÍA METÁLICA RECTANGULAR DE 2"X1" ACABADO EN PINTURA ELECTROSTÁTICA COLOR POR DEFINIR. 2 ARCHIVADORES METÁLICOS ACABADO PINTURA ELECTROSTÁTICA COLOR POR DEFINIR. L:1.50M L:1.50M A:0.55M H:0,75M. </v>
          </cell>
          <cell r="C1502" t="str">
            <v>Actividad</v>
          </cell>
          <cell r="D1502" t="str">
            <v>UND</v>
          </cell>
          <cell r="E1502">
            <v>2350000</v>
          </cell>
        </row>
        <row r="1503">
          <cell r="A1503" t="str">
            <v>016.032</v>
          </cell>
          <cell r="B1503" t="str">
            <v xml:space="preserve">SUMINISTRO, TRANSPORTE E INSTALACION MUEBLE DE RECEPCIÓN TIPO II CON SUPERFICIE DE TRABAJO EN MADERA AGLOMERADA CON ACABADADO MELAMÍNICO COLOR POR DEFINIR. APOYOS EN PERFILERÍA METÁLICA RECTANGULAR DE 2"X1" ACABADO EN PINTURA ELECTROSTÁTICA COLOR POR DEFINIR. ARCHIVADOR METÁLICO ACABADO PINTURA ELECTROSTÁTICA COLOR POR DEFINIR. L:1.63M L:1.10M A:0.55M H:0,95M. </v>
          </cell>
          <cell r="C1503" t="str">
            <v>Actividad</v>
          </cell>
          <cell r="D1503" t="str">
            <v>UND</v>
          </cell>
          <cell r="E1503">
            <v>3477500</v>
          </cell>
        </row>
        <row r="1504">
          <cell r="A1504" t="str">
            <v>016.033</v>
          </cell>
          <cell r="B1504" t="str">
            <v xml:space="preserve">SUMINISTRO, TRANSPORTE E INSTALACION MESA DE REUNIONES CON SUPERFICIE DE TRABAJO EN MADERA AGLOMERADA CON ACABADADO MELAMÍNICO COLOR POR DEFINIR. APOYOS EN PERFILERÍA METÁLICA RECTANGULAR DE 2"X1" ACABADO EN PINTURA ELECTROSTÁTICA COLOR POR DEFINIR. L:1.35M A:1.20M H:0,75M. </v>
          </cell>
          <cell r="C1504" t="str">
            <v>Actividad</v>
          </cell>
          <cell r="D1504" t="str">
            <v>UND</v>
          </cell>
          <cell r="E1504">
            <v>1854020</v>
          </cell>
        </row>
        <row r="1505">
          <cell r="A1505" t="str">
            <v>016.034</v>
          </cell>
          <cell r="B1505" t="str">
            <v>SUMINISTRO, TRANSPORTE E INSTALACION MESA CON SUPERFICIE DE TRABAJO EN MADERA AGLOMERADA CON ACABADADO MELAMÍNICO COLOR POR DEFINIR. APOYOS EN PERFILERÍA METÁLICA RECTANGULAR DE 2"X1" ACABADO EN PINTURA ELECTROSTÁTICA COLOR POR DEFINIR. L:1.35M A:0,60M H:0,75M.</v>
          </cell>
          <cell r="C1505" t="str">
            <v>Actividad</v>
          </cell>
          <cell r="D1505" t="str">
            <v>UND</v>
          </cell>
          <cell r="E1505">
            <v>1452000</v>
          </cell>
        </row>
        <row r="1506">
          <cell r="A1506" t="str">
            <v>016.035</v>
          </cell>
          <cell r="B1506" t="str">
            <v>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v>
          </cell>
          <cell r="C1506" t="str">
            <v>Actividad</v>
          </cell>
          <cell r="D1506" t="str">
            <v>UND</v>
          </cell>
          <cell r="E1506">
            <v>1925420</v>
          </cell>
        </row>
        <row r="1507">
          <cell r="A1507" t="str">
            <v>016.036</v>
          </cell>
          <cell r="B1507" t="str">
            <v>SUMINISTRO, TRANSPORTE E INSTALACION MUEBLE PARA LAVAMANOS DE SOBREPONER, ENTREPAÑOS Y CAJONES EN MADERA AGLOMERADA CON ACABADADO MELAMÍNICO COLOR POR DEFINIR. MESÓN EN CORIAN COLOR BLANCO. ACCESORIOS PARA DESCOLGAR EN PARED. MEDIDAS SEGÚN PLANO DE MOBILIARIO</v>
          </cell>
          <cell r="C1507" t="str">
            <v>Actividad</v>
          </cell>
          <cell r="D1507" t="str">
            <v>UND</v>
          </cell>
          <cell r="E1507">
            <v>1961900</v>
          </cell>
        </row>
        <row r="1508">
          <cell r="A1508" t="str">
            <v>016.037</v>
          </cell>
          <cell r="B1508" t="str">
            <v>SUMINISTRO, TRANSPORTE E INSTALACION DIVISIÓN PARA ESCRITORIO EN VIDRIO LAMINADO 3+3MM COLOR BLANCO ACABADO OPALIZADO</v>
          </cell>
          <cell r="C1508" t="str">
            <v>Actividad</v>
          </cell>
          <cell r="D1508" t="str">
            <v>UND</v>
          </cell>
          <cell r="E1508">
            <v>374850</v>
          </cell>
        </row>
        <row r="1509">
          <cell r="A1509" t="str">
            <v>016.038</v>
          </cell>
          <cell r="B1509" t="str">
            <v>SUMINISTRO, TRANSPORTE E INSTALACION  SILLA EJECUTIVA NIZA O SIMILAR ESP.ALTO PARA FUNCIONARIO</v>
          </cell>
          <cell r="C1509" t="str">
            <v>Actividad</v>
          </cell>
          <cell r="D1509" t="str">
            <v>UND</v>
          </cell>
          <cell r="E1509">
            <v>560490</v>
          </cell>
        </row>
        <row r="1510">
          <cell r="A1510" t="str">
            <v>016.039</v>
          </cell>
          <cell r="B1510" t="str">
            <v>SUMINISTRO, TRANSPORTE E INSTALACION  SILLA EJECUTIVA NAIROBI  O SIMILAR PARA JEFES</v>
          </cell>
          <cell r="C1510" t="str">
            <v>Actividad</v>
          </cell>
          <cell r="D1510" t="str">
            <v>UND</v>
          </cell>
          <cell r="E1510">
            <v>750890</v>
          </cell>
        </row>
        <row r="1511">
          <cell r="A1511" t="str">
            <v>016.040</v>
          </cell>
          <cell r="B1511" t="str">
            <v>SUMINISTRO, TRANSPORTE E INSTALACION  SILLA INTERLOCUTORA UCRANIA O SIMILAR PARA ATENCION JEFES</v>
          </cell>
          <cell r="C1511" t="str">
            <v>Actividad</v>
          </cell>
          <cell r="D1511" t="str">
            <v>UND</v>
          </cell>
          <cell r="E1511">
            <v>405790</v>
          </cell>
        </row>
        <row r="1512">
          <cell r="A1512" t="str">
            <v>016.041</v>
          </cell>
          <cell r="B1512" t="str">
            <v>SUMINISTRO, TRANSPORTE E INSTALACION  SILLA INTERLOCUTORA UCRANIA O SIMILAR PARA SALA REUNIONES</v>
          </cell>
          <cell r="C1512" t="str">
            <v>Actividad</v>
          </cell>
          <cell r="D1512" t="str">
            <v>UND</v>
          </cell>
          <cell r="E1512">
            <v>405790</v>
          </cell>
        </row>
        <row r="1513">
          <cell r="A1513" t="str">
            <v>016.042</v>
          </cell>
          <cell r="B1513" t="str">
            <v>SUMINISTRO, TRANSPORTE E INSTALACION  ARCHIVADOR RODANTE MANUAL. ESTANTES DE 2.00 MS (ALTO) X 0.90 MS (ANCHO) X 0.35 CMS (FONDO), FABRICADO EN LÁMINA COLD ROLLED CALIBRE 16 Y 22. PARALES FABRICADOS EN LÁMINA COLD ROLLED CALIBRE 16, SISTEMA DE GRADUACIÓN A TRAVÉS DE "UÑA", TERMINADO CON PINTURA ELECTROSTÁTICA COLOR GRIS TORNADO. SIETE (7) BANDEJAS O ENTREPAÑOS INCLUIDOS PISO Y TECHO, PARA UN TOTAL DE SEIS (6) ESPACIOS ÚTILES, FABRICADOS EN LÁMINA COLD ROLLED CALIBRE 22, CON PESTAÑA POSTERIOR DE 3 CMS, DOBLEZ FRONTAL DE 2,5 CMS, REFUERZO INFERIOR, TERMINADOS CON PINTURA ELECTROSTÁTICA COLOR GRIS TORNADO. CARROS MÓVILES Y FIJOS, FABRICADOS EN ÁNGULO, MONTADO SOBRE RUEDAS EN ACERO. PUERTA Y ACABADOS DOBLES Y SENCILLOS, FABRICADOS EN LÁMINA COLD ROLLED CALIBRE 22, TERMINADOS CON PINTURA ELECTROSTÁTICA COLORES A DEFINIR. . INCLUYE CERRADURA.</v>
          </cell>
          <cell r="C1513" t="str">
            <v>Actividad</v>
          </cell>
          <cell r="D1513" t="str">
            <v>UND</v>
          </cell>
          <cell r="E1513">
            <v>1874250</v>
          </cell>
        </row>
        <row r="1514">
          <cell r="A1514" t="str">
            <v>016.043</v>
          </cell>
          <cell r="B1514" t="str">
            <v xml:space="preserve">MANTENIMIENTO DE PISO EN MADERA INCLUYE RESANES Y LACADO DE PISO </v>
          </cell>
          <cell r="C1514" t="str">
            <v>Actividad</v>
          </cell>
          <cell r="D1514" t="str">
            <v>M2</v>
          </cell>
          <cell r="E1514">
            <v>87170</v>
          </cell>
        </row>
        <row r="1515">
          <cell r="A1515" t="str">
            <v>016.044</v>
          </cell>
          <cell r="B1515" t="str">
            <v>MANTENIMIENTO Y RESTAURACION DE ANTEPECHOS Y DINTEL SUPERIOR EN MADERA PARA VENTANAS</v>
          </cell>
          <cell r="C1515" t="str">
            <v>Actividad</v>
          </cell>
          <cell r="D1515" t="str">
            <v>ML</v>
          </cell>
          <cell r="E1515">
            <v>80000</v>
          </cell>
        </row>
        <row r="1516">
          <cell r="A1516" t="str">
            <v>016.045</v>
          </cell>
          <cell r="B1516" t="str">
            <v>SUMINISTRO, TRANSPORTE E INSTALACIÓN DE MADERA PARA ANTEPECHO INCLUYE DINTEL SUPERIOR EN MADERA PARA VENTANAS</v>
          </cell>
          <cell r="C1516" t="str">
            <v>Actividad</v>
          </cell>
          <cell r="D1516" t="str">
            <v>ML</v>
          </cell>
          <cell r="E1516">
            <v>121380</v>
          </cell>
        </row>
        <row r="1517">
          <cell r="A1517" t="str">
            <v>016.046</v>
          </cell>
          <cell r="B1517" t="str">
            <v>SUMINISTRO, TRANSPORTE E INSTALACION DE VESTIER DE DOS MODULOS A SABER: 
MODULO 1: MODULO DE ENTRE PAÑOS; PROFUNDIDAD 0,60M, LONGITUD 1,18M, MADECOR 15 MM TIPO PIZANO O SIMILAR. ACABADO: SEGÚN PINTA SELECCIONADA DE CARTA COLORES MADECOR. (INCLUYE UN CAJON PROFUNDIDAD 0,60M, LONGITUD 1,18M, ALTURA 0,8M, UBICADO A UNA ALTURA DE 0,90M, 4  ENTREPAÑOS PROFUNDIDAD 0,60M, LONGITUD 1,18M, EN LA PARTE SUPERIOR DEL CAJON, (SUMINISTRO DE HERRAJES, MANIJAS Y TODOS LOS ACCESORIOS NECESARIOS PARA GARANTIZAR UNA CORRECTA INSTALACIÓN).
MODULO 2: MODULO DE COLGAR, PROFUNDIDAD 0,60M, LONGITUD 1,18M, MADECOR 15 MM TIPO PIZANO O SIMILAR. ACABADO: SEGÚN PINTA SELECCIONADA DE CARTA COLORES MADECOR. (INCLUYE UN CAJON PROFUNDIDAD 0,60M, LONGITUD 1,18M, ALTURA 0,18M, UBICADO A UNA ALTURA DE 0,90M Y UNA BARRA PARA GANCHOS EN LA PARTE SUPERIOR, (SUMINISTRO DE HERRAJES, MANIJAS Y TODOS LOS ACCESORIOS NECESARIOS PARA GARANTIZAR UNA CORRECTA INSTALACIÓN).</v>
          </cell>
          <cell r="C1517" t="str">
            <v>Actividad</v>
          </cell>
          <cell r="D1517" t="str">
            <v>UND</v>
          </cell>
          <cell r="E1517">
            <v>3400000</v>
          </cell>
        </row>
        <row r="1518">
          <cell r="A1518" t="str">
            <v>017</v>
          </cell>
          <cell r="B1518" t="str">
            <v>CARPINTERIA METALICA</v>
          </cell>
          <cell r="C1518" t="str">
            <v>Capitulo</v>
          </cell>
          <cell r="D1518"/>
          <cell r="E1518" t="str">
            <v>--</v>
          </cell>
        </row>
        <row r="1519">
          <cell r="A1519" t="str">
            <v>017.001</v>
          </cell>
          <cell r="B1519" t="str">
            <v>SUMINISTRO, TRANSPORTE E INSTALACION MARCO METALICO PUERTAS E= 8.5 CM SENCILLO EN LÁMINA GALVANIZADA CAL. 20 PARA HOJA DE PUERTA CON ANCHO 0.51 A 0.75 M. Y ALTURA 1.80 A 2.10 M. ACABADO CON ANTICORROSIVO Y ESMALTE. INCLUYE EL SUMINISTRO DE TODOS LOS ACCESORIOS REQUERIDOS PARA EL CORRECTO MONTAJE</v>
          </cell>
          <cell r="C1519" t="str">
            <v>Actividad</v>
          </cell>
          <cell r="D1519" t="str">
            <v>UND</v>
          </cell>
          <cell r="E1519">
            <v>239257</v>
          </cell>
        </row>
        <row r="1520">
          <cell r="A1520" t="str">
            <v>017.002</v>
          </cell>
          <cell r="B1520" t="str">
            <v>SUMINISTRO, TRANSPORTE E INSTALACION MARCO METALICO PUERTAS E= 8.5 CM SENCILLO EN LÁMINA GALVANIZADA CAL. 20 PARA HOJA DE PUERTA CON ANCHO 0.76 A 1.10 M. Y ALTURA 1.80 A 2.10 M. ACABADO CON ANTICORROSIVO Y ESMALTE. INCLUYE EL SUMINISTRO DE TODOS LOS ACCESORIOS REQUERIDOS PARA EL CORRECTO MONTAJE</v>
          </cell>
          <cell r="C1520" t="str">
            <v>Actividad</v>
          </cell>
          <cell r="D1520" t="str">
            <v>UND</v>
          </cell>
          <cell r="E1520">
            <v>240412</v>
          </cell>
        </row>
        <row r="1521">
          <cell r="A1521" t="str">
            <v>017.003</v>
          </cell>
          <cell r="B1521" t="str">
            <v>SUMINISTRO, TRANSPORTE E INSTALACION MARCO METALICO PUERTAS E= 8.5 CM SENCILLO EN LÁMINA GALVANIZADA CAL. 20 PARA HOJA DE PUERTA CON ANCHO 0.51 A 0.75 M. Y ALTURA 2.11 A 2.40 M. ACABADO CON ANTICORROSIVO Y ESMALTE. INCLUYE EL SUMINISTRO DE TODOS LOS ACCESORIOS REQUERIDOS PARA EL CORRECTO MONTAJE</v>
          </cell>
          <cell r="C1521" t="str">
            <v>Actividad</v>
          </cell>
          <cell r="D1521" t="str">
            <v>UND</v>
          </cell>
          <cell r="E1521">
            <v>241874</v>
          </cell>
        </row>
        <row r="1522">
          <cell r="A1522" t="str">
            <v>017.004</v>
          </cell>
          <cell r="B1522" t="str">
            <v>SUMINISTRO, TRANSPORTE E INSTALACION MARCO METALICO PUERTAS E= 8.5 CM SENCILLO EN LÁMINA GALVANIZADA CAL. 20 PARA PUERTA CON ANCHO 0.76 A 1.10 M. Y ALTURA 2.11 A 2.40 M. ACABADO CON ANTICORROSIVO Y ESMALTE. INCLUYE EL SUMINISTRO DE TODOS LOS ACCESORIOS REQUERIDOS PARA EL CORRECTO MONTAJE</v>
          </cell>
          <cell r="C1522" t="str">
            <v>Actividad</v>
          </cell>
          <cell r="D1522" t="str">
            <v>UND</v>
          </cell>
          <cell r="E1522">
            <v>242885</v>
          </cell>
        </row>
        <row r="1523">
          <cell r="A1523" t="str">
            <v>017.005</v>
          </cell>
          <cell r="B1523" t="str">
            <v>SUMINISTRO, TRANSPORTE E INSTALACION MARCO METALICO PUERTAS E= 8.5 CM MONTANTE VIDRIO 4 MM. H=0.30 M. EN LÁMINA GALVANIZADA CAL. 20 PARA HOJA DE PUERTA CON ANCHO 0.51 A 0.75 M. Y ALTURA 1.80 A 2.10 M. ACABADO CON ANTICORROSIVO Y ESMALTE. INCLUYE EL SUMINISTRO DE TODOS LOS ACCESORIOS REQUERIDOS PARA EL CORRECTO MONTAJE</v>
          </cell>
          <cell r="C1523" t="str">
            <v>Actividad</v>
          </cell>
          <cell r="D1523" t="str">
            <v>UND</v>
          </cell>
          <cell r="E1523">
            <v>241275</v>
          </cell>
        </row>
        <row r="1524">
          <cell r="A1524" t="str">
            <v>017.006</v>
          </cell>
          <cell r="B1524" t="str">
            <v>SUMINISTRO, TRANSPORTE E INSTALACION MARCO METALICO PUERTAS E= 8.5 CM MONTANTE VIDRIO 4 MM. H=0.30 M.EN LÁMINA GALVANIZADA CAL. 20 PARA HOJA DE PUERTA CON ANCHO 0.76 A 1.10 M. Y ALTURA 1.80 A 2.10 M. ACABADO CON ANTICORROSIVO Y ESMALTE. INCLUYE EL SUMINISTRO DE TODOS LOS ACCESORIOS REQUERIDOS PARA EL CORRECTO MONTAJE</v>
          </cell>
          <cell r="C1524" t="str">
            <v>Actividad</v>
          </cell>
          <cell r="D1524" t="str">
            <v>UND</v>
          </cell>
          <cell r="E1524">
            <v>242485</v>
          </cell>
        </row>
        <row r="1525">
          <cell r="A1525" t="str">
            <v>017.007</v>
          </cell>
          <cell r="B1525" t="str">
            <v>SUMINISTRO, TRANSPORTE E INSTALACION MARCO METALICO PUERTAS E= 8.5 CM MONTANTE VIDRIO 4 MM. H=0.30 M. EN LÁMINA GALVANIZADA CAL. 20 PARA HOJA DE PUERTA CON ANCHO 0.51 A 0.75 M. Y ALTURA 2.11 A 2.40 M. ACABADO CON ANTICORROSIVO Y ESMALTE. INCLUYE EL SUMINISTRO DE TODOS LOS ACCESORIOS REQUERIDOS PARA EL CORRECTO MONTAJE</v>
          </cell>
          <cell r="C1525" t="str">
            <v>Actividad</v>
          </cell>
          <cell r="D1525" t="str">
            <v>UND</v>
          </cell>
          <cell r="E1525">
            <v>243532</v>
          </cell>
        </row>
        <row r="1526">
          <cell r="A1526" t="str">
            <v>017.008</v>
          </cell>
          <cell r="B1526" t="str">
            <v>SUMINISTRO, TRANSPORTE E INSTALACION MARCO METALICO PUERTAS E= 8.5 CM MONTANTE VIDRIO 4 MM. H=0.30 M. EN LÁMINA GALVANIZADA CAL. 20 PARA HOJA DE PUERTA CON ANCHO 0.76 A 1.10 M. Y ALTURA 2.11 A 2.40 M.  ACABADO CON ANTICORROSIVO Y ESMALTE. INCLUYE EL SUMINISTRO DE TODOS LOS ACCESORIOS REQUERIDOS PARA EL CORRECTO MONTAJE</v>
          </cell>
          <cell r="C1526" t="str">
            <v>Actividad</v>
          </cell>
          <cell r="D1526" t="str">
            <v>UND</v>
          </cell>
          <cell r="E1526">
            <v>244958</v>
          </cell>
        </row>
        <row r="1527">
          <cell r="A1527" t="str">
            <v>017.009</v>
          </cell>
          <cell r="B1527" t="str">
            <v>SUMINISTRO, TRANSPORTE E INSTALACION MARCO METALICO PUERTAS E= 8.5 CM MONTANTE REJILLA EN LÁMINA CR. H=0.30 M. EN LÁMINA GALVANIZADA CAL. 20 PARA HOJA DE PUERTA CON ANCHO 0.51 A 0.75 M. Y ALTURA 1.80 A 2.10 M. ACABADO CON ANTICORROSIVO Y ESMALTE. INCLUYE EL SUMINISTRO DE TODOS LOS ACCESORIOS REQUERIDOS PARA EL CORRECTO MONTAJE</v>
          </cell>
          <cell r="C1527" t="str">
            <v>Actividad</v>
          </cell>
          <cell r="D1527" t="str">
            <v>UND</v>
          </cell>
          <cell r="E1527">
            <v>244442</v>
          </cell>
        </row>
        <row r="1528">
          <cell r="A1528" t="str">
            <v>017.010</v>
          </cell>
          <cell r="B1528" t="str">
            <v>SUMINISTRO, TRANSPORTE E INSTALACION MARCO METALICO PUERTAS E= 8.5 CM MONTANTE REJILLA EN LÁMINA CR. H=0.30 M.EN LÁMINA GALVANIZADA CAL. 20 PARA HOJA DE PUERTA CON ANCHO 0.76 A 1.10 M. Y ALTURA 1.80 A 2.10 M. ACABADO CON ANTICORROSIVO Y ESMALTE. INCLUYE EL SUMINISTRO DE TODOS LOS ACCESORIOS REQUERIDOS PARA EL CORRECTO MONTAJE</v>
          </cell>
          <cell r="C1528" t="str">
            <v>Actividad</v>
          </cell>
          <cell r="D1528" t="str">
            <v>UND</v>
          </cell>
          <cell r="E1528">
            <v>247002</v>
          </cell>
        </row>
        <row r="1529">
          <cell r="A1529" t="str">
            <v>017.011</v>
          </cell>
          <cell r="B1529" t="str">
            <v>SUMINISTRO, TRANSPORTE E INSTALACION MARCO METALICO PUERTAS E= 8.5 CM MONTANTE REJILLA EN LÁMINA CR.  H=0.30 M. EN LÁMINA GALVANIZADA CAL. 20 PARA HOJA DE PUERTA CON ANCHO 0.51 A 0.75 M. Y ALTURA 2.11 A 2.40 M. ACABADO CON ANTICORROSIVO Y ESMALTE. INCLUYE EL SUMINISTRO DE TODOS LOS ACCESORIOS REQUERIDOS PARA EL CORRECTO MONTAJE</v>
          </cell>
          <cell r="C1529" t="str">
            <v>Actividad</v>
          </cell>
          <cell r="D1529" t="str">
            <v>UND</v>
          </cell>
          <cell r="E1529">
            <v>245667</v>
          </cell>
        </row>
        <row r="1530">
          <cell r="A1530" t="str">
            <v>017.012</v>
          </cell>
          <cell r="B1530" t="str">
            <v>SUMINISTRO, TRANSPORTE E INSTALACION MARCO METALICO PUERTAS E= 8.5 CM MONTANTE REJILLA EN LÁMINA CR.  H=0.30 M. EN LÁMINA GALVANIZADA CAL. 20 PARA PUERTA CON ANCHO 0.76 A 1.10 M. Y ALTURA 2.11 A 2.40 M. ACABADO CON ANTICORROSIVO Y ESMALTE. INCLUYE EL SUMINISTRO DE TODOS LOS ACCESORIOS REQUERIDOS PARA EL CORRECTO MONTAJE</v>
          </cell>
          <cell r="C1530" t="str">
            <v>Actividad</v>
          </cell>
          <cell r="D1530" t="str">
            <v>UND</v>
          </cell>
          <cell r="E1530">
            <v>247453</v>
          </cell>
        </row>
        <row r="1531">
          <cell r="A1531" t="str">
            <v>017.013</v>
          </cell>
          <cell r="B1531" t="str">
            <v>SUMINISTRO, TRANSPORTE E INSTALACION MARCO METALICO PUERTAS E= 12 CM SENCILLO EN LÁMINA GALVANIZADA CAL. 20 PARA HOJA DE PUERTA CON ANCHO 0.51 A 0.75 M. Y ALTURA 1.80 A 2.10 M. ACABADO CON ANTICORROSIVO Y ESMALTE. INCLUYE EL SUMINISTRO DE TODOS LOS ACCESORIOS REQUERIDOS PARA EL CORRECTO MONTAJE</v>
          </cell>
          <cell r="C1531" t="str">
            <v>Actividad</v>
          </cell>
          <cell r="D1531" t="str">
            <v>UND</v>
          </cell>
          <cell r="E1531">
            <v>245374</v>
          </cell>
        </row>
        <row r="1532">
          <cell r="A1532" t="str">
            <v>017.014</v>
          </cell>
          <cell r="B1532" t="str">
            <v>SUMINISTRO, TRANSPORTE E INSTALACION MARCO METALICO PUERTAS E= 12 CM SENCILLO EN LÁMINA GALVANIZADA CAL. 20 PARA HOJA DE PUERTA CON ANCHO 0.76 A 1.10 M. Y ALTURA 1.80 A 2.10 M. ACABADO CON ANTICORROSIVO Y ESMALTE. INCLUYE EL SUMINISTRO DE TODOS LOS ACCESORIOS REQUERIDOS PARA EL CORRECTO MONTAJE</v>
          </cell>
          <cell r="C1532" t="str">
            <v>Actividad</v>
          </cell>
          <cell r="D1532" t="str">
            <v>UND</v>
          </cell>
          <cell r="E1532">
            <v>246754</v>
          </cell>
        </row>
        <row r="1533">
          <cell r="A1533" t="str">
            <v>017.015</v>
          </cell>
          <cell r="B1533" t="str">
            <v>SUMINISTRO, TRANSPORTE E INSTALACION MARCO METALICO PUERTAS E= 12 CM SENCILLO EN LÁMINA GALVANIZADA CAL. 20 PARA HOJA DE PUERTA CON ANCHO 0.51 A 0.75 M. Y ALTURA 2.11 A 2.40 M. ACABADO CON ANTICORROSIVO Y ESMALTE. INCLUYE EL SUMINISTRO DE TODOS LOS ACCESORIOS REQUERIDOS PARA EL CORRECTO MONTAJE</v>
          </cell>
          <cell r="C1533" t="str">
            <v>Actividad</v>
          </cell>
          <cell r="D1533" t="str">
            <v>UND</v>
          </cell>
          <cell r="E1533">
            <v>246756</v>
          </cell>
        </row>
        <row r="1534">
          <cell r="A1534" t="str">
            <v>017.016</v>
          </cell>
          <cell r="B1534" t="str">
            <v>SUMINISTRO, TRANSPORTE E INSTALACION MARCO METALICO PUERTAS E= 12 CM SENCILLO EN LÁMINA GALVANIZADA CAL. 20 PARA PUERTA CON ANCHO 0.76 A 1.10 M. Y ALTURA 2.11 A 2.40 M. ACABADO CON ANTICORROSIVO Y ESMALTE. INCLUYE EL SUMINISTRO DE TODOS LOS ACCESORIOS REQUERIDOS PARA EL CORRECTO MONTAJE</v>
          </cell>
          <cell r="C1534" t="str">
            <v>Actividad</v>
          </cell>
          <cell r="D1534" t="str">
            <v>UND</v>
          </cell>
          <cell r="E1534">
            <v>247982</v>
          </cell>
        </row>
        <row r="1535">
          <cell r="A1535" t="str">
            <v>017.017</v>
          </cell>
          <cell r="B1535" t="str">
            <v>SUMINISTRO, TRANSPORTE E INSTALACION MARCO METALICO PUERTAS E= 12 CM MONTANTE VIDRIO 4 MM. H=0.30 M. EN LÁMINA GALVANIZADA CAL. 20 PARA HOJA DE PUERTA CON ANCHO 0.51 A 0.75 M. Y ALTURA 1.80 A 2.10 M. ACABADO CON ANTICORROSIVO Y ESMALTE. INCLUYE EL SUMINISTRO DE TODOS LOS ACCESORIOS REQUERIDOS PARA EL CORRECTO MONTAJE</v>
          </cell>
          <cell r="C1535" t="str">
            <v>Actividad</v>
          </cell>
          <cell r="D1535" t="str">
            <v>UND</v>
          </cell>
          <cell r="E1535">
            <v>246401</v>
          </cell>
        </row>
        <row r="1536">
          <cell r="A1536" t="str">
            <v>017.018</v>
          </cell>
          <cell r="B1536" t="str">
            <v>SUMINISTRO, TRANSPORTE E INSTALACION MARCO METALICO PUERTAS E= 12 CM MONTANTE VIDRIO 4 MM. H=0.30 M.EN LÁMINA GALVANIZADA CAL. 20 PARA HOJA DE PUERTA CON ANCHO 0.76 A 1.10 M. Y ALTURA 1.80 A 2.10 M. ACABADO CON ANTICORROSIVO Y ESMALTE. INCLUYE EL SUMINISTRO DE TODOS LOS ACCESORIOS REQUERIDOS PARA EL CORRECTO MONTAJE</v>
          </cell>
          <cell r="C1536" t="str">
            <v>Actividad</v>
          </cell>
          <cell r="D1536" t="str">
            <v>UND</v>
          </cell>
          <cell r="E1536">
            <v>247311</v>
          </cell>
        </row>
        <row r="1537">
          <cell r="A1537" t="str">
            <v>017.019</v>
          </cell>
          <cell r="B1537" t="str">
            <v>SUMINISTRO, TRANSPORTE E INSTALACION MARCO METALICO PUERTAS E= 12 CM MONTANTE VIDRIO 4 MM. H=0.30 M. EN LÁMINA GALVANIZADA CAL. 20 PARA HOJA DE PUERTA CON ANCHO 0.51 A 0.75 M. Y ALTURA 2.11 A 2.40 M. ACABADO CON ANTICORROSIVO Y ESMALTE. INCLUYE EL SUMINISTRO DE TODOS LOS ACCESORIOS REQUERIDOS PARA EL CORRECTO MONTAJE</v>
          </cell>
          <cell r="C1537" t="str">
            <v>Actividad</v>
          </cell>
          <cell r="D1537" t="str">
            <v>UND</v>
          </cell>
          <cell r="E1537">
            <v>248016</v>
          </cell>
        </row>
        <row r="1538">
          <cell r="A1538" t="str">
            <v>017.020</v>
          </cell>
          <cell r="B1538" t="str">
            <v>SUMINISTRO, TRANSPORTE E INSTALACION MARCO METALICO PUERTAS E= 12 CM MONTANTE VIDRIO 4 MM. H=0.30 M. EN LÁMINA GALVANIZADA CAL. 20 PARA PUERTA CON ANCHO 0.76 A 1.10 M. Y ALTURA 2.11 A 2.40 M. ACABADO CON ANTICORROSIVO Y ESMALTE. INCLUYE EL SUMINISTRO DE TODOS LOS ACCESORIOS REQUERIDOS PARA EL CORRECTO MONTAJE</v>
          </cell>
          <cell r="C1538" t="str">
            <v>Actividad</v>
          </cell>
          <cell r="D1538" t="str">
            <v>UND</v>
          </cell>
          <cell r="E1538">
            <v>248664</v>
          </cell>
        </row>
        <row r="1539">
          <cell r="A1539" t="str">
            <v>017.021</v>
          </cell>
          <cell r="B1539" t="str">
            <v>SUMINISTRO, TRANSPORTE E INSTALACION MARCO METALICO PUERTAS E= 12 CM MONTANTE REJILLA EN LÁMINA CR. H=0.30 M. EN LÁMINA GALVANIZADA CAL. 20 PARA HOJA DE PUERTA CON ANCHO 0.51 A 0.75 M. Y ALTURA 1.80 A 2.10 M. ACABADO CON ANTICORROSIVO Y ESMALTE. INCLUYE EL SUMINISTRO DE TODOS LOS ACCESORIOS REQUERIDOS PARA EL CORRECTO MONTAJE</v>
          </cell>
          <cell r="C1539" t="str">
            <v>Actividad</v>
          </cell>
          <cell r="D1539" t="str">
            <v>UND</v>
          </cell>
          <cell r="E1539">
            <v>250297</v>
          </cell>
        </row>
        <row r="1540">
          <cell r="A1540" t="str">
            <v>017.022</v>
          </cell>
          <cell r="B1540" t="str">
            <v>SUMINISTRO, TRANSPORTE E INSTALACION MARCO METALICO PUERTAS E= 12 CM MONTANTE REJILLA EN LÁMINA CR. H=0.30 M.EN LÁMINA GALVANIZADA CAL. 20 PARA HOJA DE PUERTA CON ANCHO 0.76 A 1.10 M. Y ALTURA 1.80 A 2.10 M. ACABADO CON ANTICORROSIVO Y ESMALTE. INCLUYE EL SUMINISTRO DE TODOS LOS ACCESORIOS REQUERIDOS PARA EL CORRECTO MONTAJE</v>
          </cell>
          <cell r="C1540" t="str">
            <v>Actividad</v>
          </cell>
          <cell r="D1540" t="str">
            <v>UND</v>
          </cell>
          <cell r="E1540">
            <v>252989</v>
          </cell>
        </row>
        <row r="1541">
          <cell r="A1541" t="str">
            <v>017.023</v>
          </cell>
          <cell r="B1541" t="str">
            <v>SUMINISTRO, TRANSPORTE E INSTALACION MARCO METALICO PUERTAS E= 12 CM MONTANTE REJILLA.  H=0.30 M. EN LÁMINA GALVANIZADA CAL. 20 PARA HOJA DE PUERTA CON ANCHO 0.51 A 0.75 M. Y ALTURA 2.11 A 2.40 M. ACABADO CON ANTICORROSIVO Y ESMALTE. INCLUYE EL SUMINISTRO DE TODOS LOS ACCESORIOS REQUERIDOS PARA EL CORRECTO MONTAJE</v>
          </cell>
          <cell r="C1541" t="str">
            <v>Actividad</v>
          </cell>
          <cell r="D1541" t="str">
            <v>UND</v>
          </cell>
          <cell r="E1541">
            <v>251785</v>
          </cell>
        </row>
        <row r="1542">
          <cell r="A1542" t="str">
            <v>017.024</v>
          </cell>
          <cell r="B1542" t="str">
            <v>SUMINISTRO, TRANSPORTE E INSTALACION MARCO METALICO PUERTAS E= 12 CM MONTANTE REJILLA.  H=0.30 M. EN LÁMINA GALVANIZADA CAL. 20 PARA HOJA DE PUERTA CON ANCHO 0.76 A 1.10 M. Y ALTURA 2.11 A 2.40 M. ACABADO CON ANTICORROSIVO Y ESMALTE. INCLUYE EL SUMINISTRO DE TODOS LOS ACCESORIOS REQUERIDOS PARA EL CORRECTO MONTAJE</v>
          </cell>
          <cell r="C1542" t="str">
            <v>Actividad</v>
          </cell>
          <cell r="D1542" t="str">
            <v>UND</v>
          </cell>
          <cell r="E1542">
            <v>250585</v>
          </cell>
        </row>
        <row r="1543">
          <cell r="A1543" t="str">
            <v>017.025</v>
          </cell>
          <cell r="B1543" t="str">
            <v>SUMINISTRO, TRANSPORTE E INSTALACION BARANDA PARA BALCONES  T PASAMANOS EN TUBERIA AGUAS NEGRAS EN 2",  3  VARILLA REDONDA DE 5/8,   LAMINA  PARA POSTES SEGUN DETALLE CALIBRE 1/4"X 2" CON ANTICORROSIVO Y  PINTURA ELECTROSTATICA  COLOR SEGÚN DISEÑO</v>
          </cell>
          <cell r="C1543" t="str">
            <v>Actividad</v>
          </cell>
          <cell r="D1543" t="str">
            <v>ML</v>
          </cell>
          <cell r="E1543">
            <v>284437</v>
          </cell>
        </row>
        <row r="1544">
          <cell r="A1544" t="str">
            <v>017.026</v>
          </cell>
          <cell r="B1544" t="str">
            <v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544" t="str">
            <v>Actividad</v>
          </cell>
          <cell r="D1544" t="str">
            <v>M2</v>
          </cell>
          <cell r="E1544">
            <v>338964</v>
          </cell>
        </row>
        <row r="1545">
          <cell r="A1545" t="str">
            <v>017.027</v>
          </cell>
          <cell r="B1545" t="str">
            <v>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v>
          </cell>
          <cell r="C1545" t="str">
            <v>Actividad</v>
          </cell>
          <cell r="D1545" t="str">
            <v>M2</v>
          </cell>
          <cell r="E1545">
            <v>224213</v>
          </cell>
        </row>
        <row r="1546">
          <cell r="A1546" t="str">
            <v>017.028</v>
          </cell>
          <cell r="B1546" t="str">
            <v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546" t="str">
            <v>Actividad</v>
          </cell>
          <cell r="D1546" t="str">
            <v>M2</v>
          </cell>
          <cell r="E1546">
            <v>302515</v>
          </cell>
        </row>
        <row r="1547">
          <cell r="A1547" t="str">
            <v>017.029</v>
          </cell>
          <cell r="B1547" t="str">
            <v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v>
          </cell>
          <cell r="C1547" t="str">
            <v>Actividad</v>
          </cell>
          <cell r="D1547" t="str">
            <v>M2</v>
          </cell>
          <cell r="E1547">
            <v>388683</v>
          </cell>
        </row>
        <row r="1548">
          <cell r="A1548" t="str">
            <v>017.030</v>
          </cell>
          <cell r="B1548" t="str">
            <v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548" t="str">
            <v>Actividad</v>
          </cell>
          <cell r="D1548" t="str">
            <v>M2</v>
          </cell>
          <cell r="E1548">
            <v>606775</v>
          </cell>
        </row>
        <row r="1549">
          <cell r="A1549" t="str">
            <v>017.031</v>
          </cell>
          <cell r="B1549" t="str">
            <v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549" t="str">
            <v>Actividad</v>
          </cell>
          <cell r="D1549" t="str">
            <v>M2</v>
          </cell>
          <cell r="E1549">
            <v>323560</v>
          </cell>
        </row>
        <row r="1550">
          <cell r="A1550" t="str">
            <v>017.032</v>
          </cell>
          <cell r="B1550" t="str">
            <v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550" t="str">
            <v>Actividad</v>
          </cell>
          <cell r="D1550" t="str">
            <v>M2</v>
          </cell>
          <cell r="E1550">
            <v>389323</v>
          </cell>
        </row>
        <row r="1551">
          <cell r="A1551" t="str">
            <v>017.033</v>
          </cell>
          <cell r="B1551" t="str">
            <v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v>
          </cell>
          <cell r="C1551" t="str">
            <v>Actividad</v>
          </cell>
          <cell r="D1551" t="str">
            <v>M2</v>
          </cell>
          <cell r="E1551">
            <v>414208</v>
          </cell>
        </row>
        <row r="1552">
          <cell r="A1552" t="str">
            <v>017.036</v>
          </cell>
          <cell r="B1552" t="str">
            <v xml:space="preserve">SUMINISTRO, TRANSPORTE E INSTALACION PUERTA EN VIDRIO TEMPLADO 10 MM CON ZOCALO EN ALUMINIO, CERRADURA, MANIJA DE PIVOTE (HOJA SENCILLA). INCLUYE EL SUMINISTRO DE TODOS LOS ACCESORIOS REQUERIDOS PARA EL CORRECTO MONTAJE. SEGUN DETALLE. </v>
          </cell>
          <cell r="C1552" t="str">
            <v>Actividad</v>
          </cell>
          <cell r="D1552" t="str">
            <v>M2</v>
          </cell>
          <cell r="E1552">
            <v>969422</v>
          </cell>
        </row>
        <row r="1553">
          <cell r="A1553" t="str">
            <v>017.038</v>
          </cell>
          <cell r="B1553" t="str">
            <v xml:space="preserve">SUMINISTRO, TRANSPORTE E INSTALACION PUERTA EN VIDRIO TEMPLADO 10 MM CON ZOCALO EN ALUMINIO CON BISAGRAS DE PISO NEUMATICAS, CON CERRADURA Y MANIJA (HOJA SENCILLA). INCLUYE EL SUMINISTRO DE TODOS LOS ACCESORIOS REQUERIDOS PARA EL CORRECTO MONTAJE. SEGUN DETALLE. </v>
          </cell>
          <cell r="C1553" t="str">
            <v>Actividad</v>
          </cell>
          <cell r="D1553" t="str">
            <v>M2</v>
          </cell>
          <cell r="E1553">
            <v>1229698</v>
          </cell>
        </row>
        <row r="1554">
          <cell r="A1554" t="str">
            <v>017.039</v>
          </cell>
          <cell r="B1554" t="str">
            <v xml:space="preserve">SUMINISTRO, TRANSPORTE E INSTALACION PUERTA DOBLE EN VIDRIO TEMPLADO 10 MM CON ZOCALO EN ALUMINIO DE PIVOTE, CON CERRADURAS Y MANIJAS. INCLUYE EL SUMINISTRO DE TODOS LOS ACCESORIOS REQUERIDOS PARA EL CORRECTO MONTAJE. SEGUN DETALLE. </v>
          </cell>
          <cell r="C1554" t="str">
            <v>Actividad</v>
          </cell>
          <cell r="D1554" t="str">
            <v>M2</v>
          </cell>
          <cell r="E1554">
            <v>925355</v>
          </cell>
        </row>
        <row r="1555">
          <cell r="A1555" t="str">
            <v>017.040</v>
          </cell>
          <cell r="B1555" t="str">
            <v xml:space="preserve">SUMINISTRO, TRANSPORTE E INSTALACION PUERTA DOBLE VIDRIO TEMPLADO 10 MM CON ZOCALO EN ALUMINIO CON BISAGRAS DE PISO NEUMATICAS, CON CERRADURAS Y MANIJAS. INCLUYE EL SUMINISTRO DE TODOS LOS ACCESORIOS REQUERIDOS PARA EL CORRECTO MONTAJE. SEGUN DETALLE. </v>
          </cell>
          <cell r="C1555" t="str">
            <v>Actividad</v>
          </cell>
          <cell r="D1555" t="str">
            <v>M2</v>
          </cell>
          <cell r="E1555">
            <v>1235904</v>
          </cell>
        </row>
        <row r="1556">
          <cell r="A1556" t="str">
            <v>017.041</v>
          </cell>
          <cell r="B1556" t="str">
            <v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v>
          </cell>
          <cell r="C1556" t="str">
            <v>Actividad</v>
          </cell>
          <cell r="D1556" t="str">
            <v>M2</v>
          </cell>
          <cell r="E1556">
            <v>1116247</v>
          </cell>
        </row>
        <row r="1557">
          <cell r="A1557" t="str">
            <v>017.042</v>
          </cell>
          <cell r="B1557" t="str">
            <v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v>
          </cell>
          <cell r="C1557" t="str">
            <v>Actividad</v>
          </cell>
          <cell r="D1557" t="str">
            <v>M2</v>
          </cell>
          <cell r="E1557">
            <v>1343876</v>
          </cell>
        </row>
        <row r="1558">
          <cell r="A1558" t="str">
            <v>017.043</v>
          </cell>
          <cell r="B1558" t="str">
            <v xml:space="preserve">SUMINISTRO, TRANSPORTE E INSTALACION PUERTA DOBLE EN VIDRIO TEMPLADO 10 MM CON ZOCALO EN ALUMINIO DE PIVOTE Y PELICULA TIPO SANT BLASTING, CON CERRADURAS Y MANIJAS. INCLUYE EL SUMINISTRO DE TODOS LOS ACCESORIOS REQUERIDOS PARA EL CORRECTO MONTAJE. SEGUN DETALLE. </v>
          </cell>
          <cell r="C1558" t="str">
            <v>Actividad</v>
          </cell>
          <cell r="D1558" t="str">
            <v>M2</v>
          </cell>
          <cell r="E1558">
            <v>1055908</v>
          </cell>
        </row>
        <row r="1559">
          <cell r="A1559" t="str">
            <v>017.044</v>
          </cell>
          <cell r="B1559" t="str">
            <v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v>
          </cell>
          <cell r="C1559" t="str">
            <v>Actividad</v>
          </cell>
          <cell r="D1559" t="str">
            <v>M2</v>
          </cell>
          <cell r="E1559">
            <v>1343876</v>
          </cell>
        </row>
        <row r="1560">
          <cell r="A1560" t="str">
            <v>017.045</v>
          </cell>
          <cell r="B1560" t="str">
            <v>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v>
          </cell>
          <cell r="C1560" t="str">
            <v>Actividad</v>
          </cell>
          <cell r="D1560" t="str">
            <v>UND</v>
          </cell>
          <cell r="E1560">
            <v>647513</v>
          </cell>
        </row>
        <row r="1561">
          <cell r="A1561" t="str">
            <v>017.047</v>
          </cell>
          <cell r="B1561" t="str">
            <v>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v>
          </cell>
          <cell r="C1561" t="str">
            <v>Actividad</v>
          </cell>
          <cell r="D1561" t="str">
            <v>M2</v>
          </cell>
          <cell r="E1561">
            <v>873842</v>
          </cell>
        </row>
        <row r="1562">
          <cell r="A1562" t="str">
            <v>017.049</v>
          </cell>
          <cell r="B1562" t="str">
            <v>SUMINISTRO, TRANSPORTE E INSTALACION PUERTA METALICA LÁMINA GALVANIZADA CAL. 20 TIPO PANEL CON MARCO MONTANTE EN REJILLA ( INCLUYE ANTICORROSIVO + PINTURA ELECTROSTATICA + MARCO LÁMINA GALVANIZADA CAL. 20 CARGADOS EN CONCRETO). INCLUYE EL SUMINISTRO DE TODOS LOS ACCESORIOS REQUERIDOS PARA EL CORRECTO MONTAJE.</v>
          </cell>
          <cell r="C1562" t="str">
            <v>Actividad</v>
          </cell>
          <cell r="D1562" t="str">
            <v>M2</v>
          </cell>
          <cell r="E1562">
            <v>692760</v>
          </cell>
        </row>
        <row r="1563">
          <cell r="A1563" t="str">
            <v>017.051</v>
          </cell>
          <cell r="B1563" t="str">
            <v>SUMINISTRO, TRANSPORTE E INSTALACION PUERTA METALICA LÁMINA GALVANIZADA CAL. 20 TIPO REJILLA CON MARCO SENCILLO ( INCLUYE ANTICORROSIVO + PINTURA ELECTROSTATICA + MARCO LÁMINA GALVANIZADA CAL. 20 CARGADOS EN CONCRETO). INCLUYE EL SUMINISTRO DE TODOS LOS ACCESORIOS REQUERIDOS PARA EL CORRECTO MONTAJE.</v>
          </cell>
          <cell r="C1563" t="str">
            <v>Actividad</v>
          </cell>
          <cell r="D1563" t="str">
            <v>M2</v>
          </cell>
          <cell r="E1563">
            <v>693221</v>
          </cell>
        </row>
        <row r="1564">
          <cell r="A1564" t="str">
            <v>017.053</v>
          </cell>
          <cell r="B1564" t="str">
            <v>SUMINISTRO, TRANSPORTE E INSTALACION PUERTA METALICA LÁMINA GALVANIZADA CAL. 20 TIPO REJILLA CON MARCO MONTANTE EN VIDRIO 4 MM. ( INCLUYE ANTICORROSIVO + PINTURA ELECTROSTATICA + MARCO LÁMINA GALVANIZADA CAL. 20 CARGADOS EN CONCRETO). INCLUYE EL SUMINISTRO DE TODOS LOS ACCESORIOS REQUERIDOS PARA EL CORRECTO MONTAJE.</v>
          </cell>
          <cell r="C1564" t="str">
            <v>Actividad</v>
          </cell>
          <cell r="D1564" t="str">
            <v>M2</v>
          </cell>
          <cell r="E1564">
            <v>693221</v>
          </cell>
        </row>
        <row r="1565">
          <cell r="A1565" t="str">
            <v>017.055</v>
          </cell>
          <cell r="B1565" t="str">
            <v>SUMINISTRO, TRANSPORTE E INSTALACION PUERTA METALICALÁMINA GALVANIZADA CAL. 20 TIPO REJILLA CON MARCO MONTANTE EN REJILLA ( INCLUYE ANTICORROSIVO + PINTURA ELECTROSTATICA + MARCO LÁMINA GALVANIZADA CAL. 20 CARGADOS EN CONCRETO). INCLUYE EL SUMINISTRO DE TODOS LOS ACCESORIOS REQUERIDOS PARA EL CORRECTO MONTAJE.</v>
          </cell>
          <cell r="C1565" t="str">
            <v>Actividad</v>
          </cell>
          <cell r="D1565" t="str">
            <v>M2</v>
          </cell>
          <cell r="E1565">
            <v>738476</v>
          </cell>
        </row>
        <row r="1566">
          <cell r="A1566" t="str">
            <v>017.057</v>
          </cell>
          <cell r="B1566" t="str">
            <v>SUMINISTRO, TRANSPORTE E INSTALACION PUERTA METALICA TIPO CORTINA LÁMINA GALVANIZADA CAL. 20 (INCLUYE ANTICORROSIVO + PINTURA ELECTROSTATICA+ MARCO LÁMINA GALVANIZADA CAL. 20 CARGADOS EN CONCRETO). INCLUYE EL SUMINISTRO DE TODOS LOS ACCESORIOS REQUERIDOS PARA EL CORRECTO MONTAJE.</v>
          </cell>
          <cell r="C1566" t="str">
            <v>Actividad</v>
          </cell>
          <cell r="D1566" t="str">
            <v>M2</v>
          </cell>
          <cell r="E1566">
            <v>649786</v>
          </cell>
        </row>
        <row r="1567">
          <cell r="A1567" t="str">
            <v>017.058</v>
          </cell>
          <cell r="B1567" t="str">
            <v>SUMINISTRO, TRANSPORTE E INSTALACION PUERTA METALICA VAIVEN LÁMINA GALVANIZADA CAL.20 PIVOTE (INCLUYE PINTURA ELECTROSTATICA, ANTICORROSIVO Y LÁMINA GALVANIZADA CAL. 20 CARGADO EN CONCRETO) INCLUYE EL SUMINISTRO DE TODOS LOS ACCESORIOS REQUERIDOS PARA EL CORRECTO MONTAJE.</v>
          </cell>
          <cell r="C1567" t="str">
            <v>Actividad</v>
          </cell>
          <cell r="D1567" t="str">
            <v>M2</v>
          </cell>
          <cell r="E1567">
            <v>607486</v>
          </cell>
        </row>
        <row r="1568">
          <cell r="A1568" t="str">
            <v>017.059</v>
          </cell>
          <cell r="B1568" t="str">
            <v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v>
          </cell>
          <cell r="C1568" t="str">
            <v>Actividad</v>
          </cell>
          <cell r="D1568" t="str">
            <v>M2</v>
          </cell>
          <cell r="E1568">
            <v>669890</v>
          </cell>
        </row>
        <row r="1569">
          <cell r="A1569" t="str">
            <v>017.060</v>
          </cell>
          <cell r="B1569" t="str">
            <v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v>
          </cell>
          <cell r="C1569" t="str">
            <v>Actividad</v>
          </cell>
          <cell r="D1569" t="str">
            <v>M2</v>
          </cell>
          <cell r="E1569">
            <v>650190</v>
          </cell>
        </row>
        <row r="1570">
          <cell r="A1570" t="str">
            <v>017.061</v>
          </cell>
          <cell r="B1570" t="str">
            <v>SUMINISTRO, TRANSPORTE E INSTALACION PUERTA CABINAS SANITARIAS SISTEMA CANTILIVER EN ACERO INOXIDABLE CAL. 18.  SEGÚN DETALLE. INCLUYE SUMINISTRO, INSTALACIÓN, PASADOR DE CIERRE.</v>
          </cell>
          <cell r="C1570" t="str">
            <v>Actividad</v>
          </cell>
          <cell r="D1570" t="str">
            <v>M2</v>
          </cell>
          <cell r="E1570">
            <v>1123054</v>
          </cell>
        </row>
        <row r="1571">
          <cell r="A1571" t="str">
            <v>017.062</v>
          </cell>
          <cell r="B1571" t="str">
            <v>SUMINISTRO, TRANSPORTE E INSTALACION PUERTA CABINAS SANITARIAS SISTEMA CANTILIVER EN ACERO INOXIDABLE CAL. 20. TIPO GRIJALBA O SIMILAR SEGÚN DETALLE. INCLUYE SUMINISTRO, INSTALACIÓN, MARCO, CHAPETAS, PASADOR DE CIERRE Y PLATINAS SEGÚN DETALLE.</v>
          </cell>
          <cell r="C1571" t="str">
            <v>Actividad</v>
          </cell>
          <cell r="D1571" t="str">
            <v>M2</v>
          </cell>
          <cell r="E1571">
            <v>1083644</v>
          </cell>
        </row>
        <row r="1572">
          <cell r="A1572" t="str">
            <v>017.063</v>
          </cell>
          <cell r="B1572" t="str">
            <v>SUMINISTRO, TRANSPORTE E INSTALACION TAPA EN LÁMINA DE ALFAJOR 6MM  0.80*0.80 M. MARCO EN ÁNGULO DE 2 X 1/8". (INCLUYE GANCHO EN ACERO Y MARCO) SEGÚN DISEÑO.</v>
          </cell>
          <cell r="C1572" t="str">
            <v>Actividad</v>
          </cell>
          <cell r="D1572" t="str">
            <v>UND</v>
          </cell>
          <cell r="E1572">
            <v>350962</v>
          </cell>
        </row>
        <row r="1573">
          <cell r="A1573" t="str">
            <v>017.064</v>
          </cell>
          <cell r="B1573" t="str">
            <v>SUMINISTRO, TRANSPORTE E INSTALACION TAPA EN LÁMINA DE ALFAJOR 6MM 1.00*1.00 M. MARCO EN ÁNGULO DE 2 X 1/8". (INCLUYE GANCHO EN ACERO Y MARCO) SEGÚN DISEÑO. SUMINISTRO E INSTALACIÓN.</v>
          </cell>
          <cell r="C1573" t="str">
            <v>Actividad</v>
          </cell>
          <cell r="D1573" t="str">
            <v>UND</v>
          </cell>
          <cell r="E1573">
            <v>385681</v>
          </cell>
        </row>
        <row r="1574">
          <cell r="A1574" t="str">
            <v>017.065</v>
          </cell>
          <cell r="B1574" t="str">
            <v>SUMINISTRO, TRANSPORTE E INSTALACION PUERTA DUCHA ACRILICO (INCLUYE MARCO EN ALUMINIO ANODIZADO, PASADOR Y TOALLERO) A TODO COSTO</v>
          </cell>
          <cell r="C1574" t="str">
            <v>Actividad</v>
          </cell>
          <cell r="D1574" t="str">
            <v>M2</v>
          </cell>
          <cell r="E1574">
            <v>367406</v>
          </cell>
        </row>
        <row r="1575">
          <cell r="A1575" t="str">
            <v>017.066</v>
          </cell>
          <cell r="B1575" t="str">
            <v>SUMINISTRO, TRANSPORTE E INSTALACION CABINAS SANITARIAS EN ACERO  INOXIDABLE AISI SAE 304 2B SATINADA IVA INCLUIDO</v>
          </cell>
          <cell r="C1575" t="str">
            <v>Actividad</v>
          </cell>
          <cell r="D1575" t="str">
            <v>M2</v>
          </cell>
          <cell r="E1575">
            <v>699218</v>
          </cell>
        </row>
        <row r="1576">
          <cell r="A1576" t="str">
            <v>017.068</v>
          </cell>
          <cell r="B1576" t="str">
            <v>SUMINISTRO, TRANSPORTE E INSTALACION ESCALERA METALICA TIPO CANASTA ACERO 3/4" Y 5/8"  DE 90 KILOGRAMOS (SEGUN DETALLE PLANO) SUMINISTRO E INSTALACIÓN A TODO COSTO. PARA TANQUE DE AGUA.</v>
          </cell>
          <cell r="C1576" t="str">
            <v>Actividad</v>
          </cell>
          <cell r="D1576" t="str">
            <v>UND</v>
          </cell>
          <cell r="E1576">
            <v>409617</v>
          </cell>
        </row>
        <row r="1577">
          <cell r="A1577" t="str">
            <v>017.069</v>
          </cell>
          <cell r="B1577" t="str">
            <v>SUMINISTRO, TRANSPORTE E INSTALACION ESCALERA DE GATO EN TUBERIA AGUA NEGRA 3/4" TIPO COLMENA EN "C" DE 6 PASOS. SUMINISTRO E INSTALACIÒN A TODO COSTO.</v>
          </cell>
          <cell r="C1577" t="str">
            <v>Actividad</v>
          </cell>
          <cell r="D1577" t="str">
            <v>UND</v>
          </cell>
          <cell r="E1577">
            <v>195728</v>
          </cell>
        </row>
        <row r="1578">
          <cell r="A1578" t="str">
            <v>017.070</v>
          </cell>
          <cell r="B1578" t="str">
            <v>SUMINISTRO, TRANSPORTE E INSTALACION REJILLA EN ALUMINIO ANODIZADO MATE BLANCO SU LONGUITUD ES VARIABLE, VERIFICAR EN PLANTAS GENERALES.</v>
          </cell>
          <cell r="C1578" t="str">
            <v>Actividad</v>
          </cell>
          <cell r="D1578" t="str">
            <v>M2</v>
          </cell>
          <cell r="E1578">
            <v>467346</v>
          </cell>
        </row>
        <row r="1579">
          <cell r="A1579" t="str">
            <v>017.073</v>
          </cell>
          <cell r="B1579" t="str">
            <v>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579" t="str">
            <v>Actividad</v>
          </cell>
          <cell r="D1579" t="str">
            <v>UND</v>
          </cell>
          <cell r="E1579">
            <v>1547840</v>
          </cell>
        </row>
        <row r="1580">
          <cell r="A1580" t="str">
            <v>017.074</v>
          </cell>
          <cell r="B1580" t="str">
            <v>SUMINISTRO, TRANSPORTE E INSTALACION VENTANERIA APOYADA EN PERFILERIA DE ALUMINIO ANODIZADO COLOR NATURAL Y CUERPO CORREDIZO+ VIDRIO LAMINADO DE4+5 (INCLUYE EL SUMINISTRO DE TODOS LOS ACCESORIOS REQUERIDOS PARA EL CORRECTO MONTAJE).</v>
          </cell>
          <cell r="C1580" t="str">
            <v>Actividad</v>
          </cell>
          <cell r="D1580" t="str">
            <v>M2</v>
          </cell>
          <cell r="E1580">
            <v>935873</v>
          </cell>
        </row>
        <row r="1581">
          <cell r="A1581" t="str">
            <v>017.075</v>
          </cell>
          <cell r="B1581" t="str">
            <v>SUMINISTRO, TRANSPORTE E INSTALACION VENTANERIA APOYADA EN PERFILERIA DE ALUMINIO ANODIZADO COLOR NATURAL Y REJILLA SUPERIOR EN ALUMINO+ VIDRIO LAMINADO DE4+5 (INCLUYE EL SUMINISTRO DE TODOS LOS ACCESORIOS REQUERIDOS PARA EL CORRECTO MONTAJE).</v>
          </cell>
          <cell r="C1581" t="str">
            <v>Actividad</v>
          </cell>
          <cell r="D1581" t="str">
            <v>M2</v>
          </cell>
          <cell r="E1581">
            <v>882781</v>
          </cell>
        </row>
        <row r="1582">
          <cell r="A1582" t="str">
            <v>017.076</v>
          </cell>
          <cell r="B1582" t="str">
            <v>SUMINISTRO, TRANSPORTE E INSTALACION VENTANERIA APOYADA EN PERFILERIA DE ALUMINIO ANODIZADO COLOR NATURAL + VIDRIO LAMINADO DE4+5 (INCLUYE EL SUMINISTRO DE TODOS LOS ACCESORIOS REQUERIDOS PARA EL CORRECTO MONTAJE).</v>
          </cell>
          <cell r="C1582" t="str">
            <v>Actividad</v>
          </cell>
          <cell r="D1582" t="str">
            <v>M2</v>
          </cell>
          <cell r="E1582">
            <v>964244</v>
          </cell>
        </row>
        <row r="1583">
          <cell r="A1583" t="str">
            <v>017.077</v>
          </cell>
          <cell r="B1583" t="str">
            <v>SUMINISTRO, TRANSPORTE E INSTALACION VENTANERIA APOYADA EN PERFILERIA DE ALUMINIO ANODIZADO COLOR NATURAL +REJILLA SUPERIOR Y CUERPOS CORREDIZOS VIDRIO LAMINADO DE4+5 (INCLUYE EL SUMINISTRO DE TODOS LOS ACCESORIOS REQUERIDOS PARA EL CORRECTO MONTAJE).</v>
          </cell>
          <cell r="C1583" t="str">
            <v>Actividad</v>
          </cell>
          <cell r="D1583" t="str">
            <v>M2</v>
          </cell>
          <cell r="E1583">
            <v>946510</v>
          </cell>
        </row>
        <row r="1584">
          <cell r="A1584" t="str">
            <v>017.078</v>
          </cell>
          <cell r="B1584" t="str">
            <v>SUMINISTRO, TRANSPORTE E INSTALACION VENTANERIA APOYADA EN PERFILERIA DE ALUMINIO ANODIZADO COLOR NATURAL, SISTEMA DE VENTILACION INTEGRADA+REJILLA SUPERIOR Y VIDRIO LAMINADO DE4+5 (INCLUYE EL SUMINISTRO DE TODOS LOS ACCESORIOS REQUERIDOS PARA EL CORRECTO MONTAJE).</v>
          </cell>
          <cell r="C1584" t="str">
            <v>Actividad</v>
          </cell>
          <cell r="D1584" t="str">
            <v>M2</v>
          </cell>
          <cell r="E1584">
            <v>1071134</v>
          </cell>
        </row>
        <row r="1585">
          <cell r="A1585" t="str">
            <v>017.081</v>
          </cell>
          <cell r="B1585" t="str">
            <v>SUMINISTRO, TRANSPORTE E INSTALACION VENTANERIA APOYADA EN PERFILERIA DE ALUMINIO ANODIZADO COLOR NATURAL, ESTRUCTURA METALICA+ VIDRIO LAMINADO DE4+5 (INCLUYE EL SUMINISTRO DE TODOS LOS ACCESORIOS REQUERIDOS PARA EL CORRECTO MONTAJE).</v>
          </cell>
          <cell r="C1585" t="str">
            <v>Actividad</v>
          </cell>
          <cell r="D1585" t="str">
            <v>M2</v>
          </cell>
          <cell r="E1585">
            <v>955579</v>
          </cell>
        </row>
        <row r="1586">
          <cell r="A1586" t="str">
            <v>017.082</v>
          </cell>
          <cell r="B1586" t="str">
            <v>SUMINISTRO, TRANSPORTE E INSTALACION VENTANERIA APOYADA EN PERFILERIA DE ALUMINIO ANODIZADO MATE COLOR BLANCO, VIDRIO TEMPLADO DE 8MM INCOLORO+REJILLA SUPERIOR Y PUERTA EN ALUMINIO ANODIZADO BLANCO MATE CON MANIJA GRIFOX</v>
          </cell>
          <cell r="C1586" t="str">
            <v>Actividad</v>
          </cell>
          <cell r="D1586" t="str">
            <v>M2</v>
          </cell>
          <cell r="E1586">
            <v>894699</v>
          </cell>
        </row>
        <row r="1587">
          <cell r="A1587" t="str">
            <v>017.083</v>
          </cell>
          <cell r="B1587" t="str">
            <v>SUMINISTRO, TRANSPORTE E INSTALACION VENTANERIA APOYADA EN PERFILERIA DE ALUMINIO EMBEBIDA EN MURO Y CIELO RASO, CON VIDRIO TEMPLADO 8MM INCOLORO</v>
          </cell>
          <cell r="C1587" t="str">
            <v>Actividad</v>
          </cell>
          <cell r="D1587" t="str">
            <v>M2</v>
          </cell>
          <cell r="E1587">
            <v>506161</v>
          </cell>
        </row>
        <row r="1588">
          <cell r="A1588" t="str">
            <v>017.084</v>
          </cell>
          <cell r="B1588" t="str">
            <v>SUMINISTRO, TRANSPORTE E INSTALACION VENTANERIA APOYADA EN PERFILERIA DE ALUMINIO ANODIZADO MATE COLOR BLANCO, VIDRIO TEMPLADO DE 8MM INCOLORO CON UNIONES A TOPE +REJILLA SUPERIOR</v>
          </cell>
          <cell r="C1588" t="str">
            <v>Actividad</v>
          </cell>
          <cell r="D1588" t="str">
            <v>M2</v>
          </cell>
          <cell r="E1588">
            <v>741607</v>
          </cell>
        </row>
        <row r="1589">
          <cell r="A1589" t="str">
            <v>017.088</v>
          </cell>
          <cell r="B1589" t="str">
            <v>SUMINISTRO, TRANSPORTE E INSTALACION CABINAS ORINALES 1.20*0,45 ACERO INOXIDABLE CAL. 20. SEGÚN DETALLE. INCLUYE SUMINISTRO E INSTALACIÓN, SEGÚN DETALLE.</v>
          </cell>
          <cell r="C1589" t="str">
            <v>Actividad</v>
          </cell>
          <cell r="D1589" t="str">
            <v>UND</v>
          </cell>
          <cell r="E1589">
            <v>649004</v>
          </cell>
        </row>
        <row r="1590">
          <cell r="A1590" t="str">
            <v>017.089</v>
          </cell>
          <cell r="B1590" t="str">
            <v>SUMINISTRO, TRANSPORTE E INSTALACION BARANDA EN TUBERIA GALVANIZADA 2 HILOS DE 2", ENTRE 0,9 Y 1MTS, PARALES VERTICALES CADA 2 MTS, RELLENA DE CONCRETO, INCLUYE WASH PRIMER, PINTURA, ANCLAJES Y RETIRO DE SOBRANTES.</v>
          </cell>
          <cell r="C1590" t="str">
            <v>Actividad</v>
          </cell>
          <cell r="D1590" t="str">
            <v>ML</v>
          </cell>
          <cell r="E1590">
            <v>146296</v>
          </cell>
        </row>
        <row r="1591">
          <cell r="A1591" t="str">
            <v>017.090</v>
          </cell>
          <cell r="B1591" t="str">
            <v>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v>
          </cell>
          <cell r="C1591" t="str">
            <v>Actividad</v>
          </cell>
          <cell r="D1591" t="str">
            <v>M2</v>
          </cell>
          <cell r="E1591">
            <v>299891</v>
          </cell>
        </row>
        <row r="1592">
          <cell r="A1592" t="str">
            <v>017.091</v>
          </cell>
          <cell r="B1592" t="str">
            <v>ARREGLO DE PORTERIAS MICROFUTBOL CON EXTENSIÓN Y TABLERO BALONCESTO (INCLUYE SOLDADURA, GRAFIL 5,5, PINTURA, ANTICORROSIVO, MALLA ESLABONADA CA 10)</v>
          </cell>
          <cell r="C1592" t="str">
            <v>Actividad</v>
          </cell>
          <cell r="D1592" t="str">
            <v>UND</v>
          </cell>
          <cell r="E1592">
            <v>1204179</v>
          </cell>
        </row>
        <row r="1593">
          <cell r="A1593" t="str">
            <v>017.092</v>
          </cell>
          <cell r="B1593" t="str">
            <v>SUMINISTRO E INSTALACIÓN VENTANA PASA ALIMENTOS EN ALUMINIO FIJA CON NAVE PROYECTANTE EN ALUMINIO MICROPERFORADA Ø 1/8" CAL. 20</v>
          </cell>
          <cell r="C1593" t="str">
            <v>Actividad</v>
          </cell>
          <cell r="D1593" t="str">
            <v>M2</v>
          </cell>
          <cell r="E1593">
            <v>563477</v>
          </cell>
        </row>
        <row r="1594">
          <cell r="A1594" t="str">
            <v>017.093</v>
          </cell>
          <cell r="B1594" t="str">
            <v>SUMINISTRO, TRANSPORTE E INSTALACION DE LAMINA EN ALUMINIO MICROPERFORADA CAL. 20</v>
          </cell>
          <cell r="C1594" t="str">
            <v>Actividad</v>
          </cell>
          <cell r="D1594" t="str">
            <v>M2</v>
          </cell>
          <cell r="E1594">
            <v>362577</v>
          </cell>
        </row>
        <row r="1595">
          <cell r="A1595" t="str">
            <v>017.094</v>
          </cell>
          <cell r="B1595" t="str">
            <v>SUMINISTRO, TRANSPORTE E INSTALACION BARANDA EN TUBERIA GALVANIZADA  4 HILOS DE 2", ENTRE 0.9 Y 1 MTS, PARALES VERTICALES  CADA 2 MTS, RELLENA DE  CONCRETO, INCLUYE WASH PRIMER, PINTURA, ANCLAJES Y RETIRO DE SOBRANTES</v>
          </cell>
          <cell r="C1595" t="str">
            <v>Actividad</v>
          </cell>
          <cell r="D1595" t="str">
            <v>ML</v>
          </cell>
          <cell r="E1595">
            <v>410760</v>
          </cell>
        </row>
        <row r="1596">
          <cell r="A1596" t="str">
            <v>017.096</v>
          </cell>
          <cell r="B1596" t="str">
            <v>SUMINISTRO, TRANSPORTE E INSTALACION PUERTA METALICA LÁMINA  COLD ROLLED CAL. 20  CON MARCO SENCILLO ( INCLUYE ANTICORROSIVO + PINTURA ACEITE + MARCO EN LAMINA  CAL. 20 CARGADOS EN CONCRETO). INCLUYE EL SUMINISTRO DE TODOS LOS ACCESORIOS REQUERIDOS PARA EL CORRECTO MONTAJE( CHAPA DE ENTRADA) ANCHO HASTA 1.0M</v>
          </cell>
          <cell r="C1596" t="str">
            <v>Actividad</v>
          </cell>
          <cell r="D1596" t="str">
            <v>UND</v>
          </cell>
          <cell r="E1596">
            <v>575242</v>
          </cell>
        </row>
        <row r="1597">
          <cell r="A1597" t="str">
            <v>017.097</v>
          </cell>
          <cell r="B1597" t="str">
            <v>SUMINISTRO, TRANSPORTE E INSTALACION REJA EN TUBO CUADRADO DE 3/4 X 3/4 PULGADA X 1.5MM X 6M EN ACERO</v>
          </cell>
          <cell r="C1597" t="str">
            <v>Actividad</v>
          </cell>
          <cell r="D1597" t="str">
            <v>M2</v>
          </cell>
          <cell r="E1597">
            <v>259978</v>
          </cell>
        </row>
        <row r="1598">
          <cell r="A1598" t="str">
            <v>017.098</v>
          </cell>
          <cell r="B1598" t="str">
            <v>SUMINISTRO, TRANSPORTE E INSTALACION DE PERFIL METALICO A572GR-50 CAL. 16 1 1/2 X 3 (40 MM X 80 MM). INCLUYE ANTICORROSIVO, PUNTOS DE SOLDADURA Y ANDAMIO CERTIFICADO PARA TRABAJO EN ALTURAS</v>
          </cell>
          <cell r="C1598" t="str">
            <v>Actividad</v>
          </cell>
          <cell r="D1598" t="str">
            <v>ML</v>
          </cell>
          <cell r="E1598">
            <v>22951</v>
          </cell>
        </row>
        <row r="1599">
          <cell r="A1599" t="str">
            <v>017.099</v>
          </cell>
          <cell r="B1599" t="str">
            <v>SUMINISTRO, TRANSPORTE E INSTALACION DE MODULOS FIJOS EN SISTEMA PROYECTANTE CON PERFIL 1101 NATURAL Y DOBLE PUERTA BATIENTE CON VIDRIO DE 4 MM INCOLORO Y ACCESORIOS PROPIOS DEL SISTEMA CON TORNILLERIA GALVANIZADA, SEGUN PLANOS</v>
          </cell>
          <cell r="C1599" t="str">
            <v>Actividad</v>
          </cell>
          <cell r="D1599" t="str">
            <v>UND</v>
          </cell>
          <cell r="E1599">
            <v>6901985</v>
          </cell>
        </row>
        <row r="1600">
          <cell r="A1600" t="str">
            <v>017.100</v>
          </cell>
          <cell r="B1600" t="str">
            <v>SUMINISTRO, TRANSPORTE E INSTALACION DE MODULOS FIJOS EN SISTEMA PROYECTANTE CON PERFIL 1101 NATURAL Y BASCULANTES SUPERIORES EN VIDRIO DE 4 MM INCOLORO Y ACCESORIOS PROPIOS DEL SISTEMA CON TORNILLERIA GALVANIZADA, SEGUN PLANOS (4,80X2,20)</v>
          </cell>
          <cell r="C1600" t="str">
            <v>Actividad</v>
          </cell>
          <cell r="D1600" t="str">
            <v>UND</v>
          </cell>
          <cell r="E1600">
            <v>2737283</v>
          </cell>
        </row>
        <row r="1601">
          <cell r="A1601" t="str">
            <v>017.101</v>
          </cell>
          <cell r="B1601" t="str">
            <v>SUMINISTRO, TRANSPORTE E INSTALACION DE MODULOS FIJOS SISTEMA PROYECTANTE CON PERFIL 1101 NATURAL Y BASCULANTES SUPERIORES EN VIDRIO DE 4 MM INCOLORO Y ACCESORIOS PROPIOS DEL SISTEMA CON TORNILLERIA GALVANIZADA, SEGUN PLANOS (5,25 X 2,20)</v>
          </cell>
          <cell r="C1601" t="str">
            <v>Actividad</v>
          </cell>
          <cell r="D1601" t="str">
            <v>UND</v>
          </cell>
          <cell r="E1601">
            <v>2993900</v>
          </cell>
        </row>
        <row r="1602">
          <cell r="A1602" t="str">
            <v>017.102</v>
          </cell>
          <cell r="B1602" t="str">
            <v>SUMINISTRO, TRANSPORTE E INSTALACION DE MODULOS FIJOS SISTEMA PROYECTANTE CON PERFIL 1101 NATURAL Y REJILLA SUPERIOR EN VIDRIO DE 4 MM INCOLORO Y ACCESORIOS PROPIOS DEL SISTEMA CON TORNILLERIA GALVANIZADA, SEGUN PLANOS (1,20X1,35)</v>
          </cell>
          <cell r="C1602" t="str">
            <v>Actividad</v>
          </cell>
          <cell r="D1602" t="str">
            <v>UND</v>
          </cell>
          <cell r="E1602">
            <v>419923</v>
          </cell>
        </row>
        <row r="1603">
          <cell r="A1603" t="str">
            <v>017.103</v>
          </cell>
          <cell r="B1603" t="str">
            <v>SUMINISTRO, TRANSPORTE E INSTALACION DE MODULOS FIJOS SISTEMA PROYECTANTE CON PERFIL 1101 NATURAL Y REJILLA VIDRIO DE 4 MM INCOLORO Y ACCESORIOS PROPIOS DEL SISTEMA CON TORNILLERIA GALVANIZADA, SEGUN PLANOS (1,20X0,50)</v>
          </cell>
          <cell r="C1603" t="str">
            <v>Actividad</v>
          </cell>
          <cell r="D1603" t="str">
            <v>UND</v>
          </cell>
          <cell r="E1603">
            <v>155529</v>
          </cell>
        </row>
        <row r="1604">
          <cell r="A1604" t="str">
            <v>017.104</v>
          </cell>
          <cell r="B1604" t="str">
            <v>SUMINISTRO, TRANSPORTE E INSTALACION DE MODULOS FIJOS SISTEMA PROYECTANTE CON PERFIL 1101 NATURAL Y BASCULANTES SUPERIORES EN VIDRIO DE 4 MM INCOLORO Y ACCESORIOS PROPIOS DEL SISTEMA CON TORNILLERIA GALVANIZADA, SEGUN PLANOS (3,27X2,00)</v>
          </cell>
          <cell r="C1604" t="str">
            <v>Actividad</v>
          </cell>
          <cell r="D1604" t="str">
            <v>UND</v>
          </cell>
          <cell r="E1604">
            <v>1695989</v>
          </cell>
        </row>
        <row r="1605">
          <cell r="A1605" t="str">
            <v>017.105</v>
          </cell>
          <cell r="B1605" t="str">
            <v>SUMINISTRO, TRANSPORTE E INSTALACION DE MODULOS FIJOS SISTEMA PROYECTANTE CON PERFIL 1101 NATURAL Y REJILLA SUPERIOR EN VIDRIO DE 4 MM INCOLORO Y ACCESORIOS PROPIOS DEL SISTEMA CON TORNILLERIA GALVANIZADA, SEGUN PLANOS (4,80X2,50)</v>
          </cell>
          <cell r="C1605" t="str">
            <v>Actividad</v>
          </cell>
          <cell r="D1605" t="str">
            <v>UND</v>
          </cell>
          <cell r="E1605">
            <v>3110546</v>
          </cell>
        </row>
        <row r="1606">
          <cell r="A1606" t="str">
            <v>017.106</v>
          </cell>
          <cell r="B1606" t="str">
            <v>SUMINISTRO, TRANSPORTE E INSTALACION DE MODULOS FIJOS SISTEMA PROYECTANTE CON PERFIL 1101 NATURAL Y REJILLA EN VIDRIO DE 4 MM INCOLORO Y ACCESORIOS PROPIOS DEL SISTEMA CON TORNILLERIA GALVANIZADA, SEGUN PLANOS (4,80X0,50)</v>
          </cell>
          <cell r="C1606" t="str">
            <v>Actividad</v>
          </cell>
          <cell r="D1606" t="str">
            <v>UND</v>
          </cell>
          <cell r="E1606">
            <v>622110</v>
          </cell>
        </row>
        <row r="1607">
          <cell r="A1607" t="str">
            <v>017.107</v>
          </cell>
          <cell r="B1607" t="str">
            <v>SUMINISTRO, TRANSPORTE E INSTALACION DE MODULOS FIJOS SISTEMA PROYECTANTE CON PERFIL 1101 NATURAL Y DOBLE PUERTA BATIENTE REJILLA SUPERIOR EN VIDRIO DE 4 MM INCOLORO Y ACCESORIOS PROPIOS DEL SISTEMA CON TORNILLERIA GALVANIZADA, SEGUN PLANOS (3,05X2,50)</v>
          </cell>
          <cell r="C1607" t="str">
            <v>Actividad</v>
          </cell>
          <cell r="D1607" t="str">
            <v>UND</v>
          </cell>
          <cell r="E1607">
            <v>2541205</v>
          </cell>
        </row>
        <row r="1608">
          <cell r="A1608" t="str">
            <v>017.108</v>
          </cell>
          <cell r="B1608" t="str">
            <v>SUMINISTRO, TRANSPORTE E INSTALACION DE MODULOS FIJOS SISTEMA PROYECTANTE CON PERFIL 1101 NATURAL Y PUERTA BATIENTE EN VIDRIO DE 4 MM INCOLORO Y ACCESORIOS PROPIOS DEL SISTEMA CON TORNILLERIA GALVANIZADA, SEGUN PLANOS (1,30X2,50)</v>
          </cell>
          <cell r="C1608" t="str">
            <v>Actividad</v>
          </cell>
          <cell r="D1608" t="str">
            <v>UND</v>
          </cell>
          <cell r="E1608">
            <v>1083139</v>
          </cell>
        </row>
        <row r="1609">
          <cell r="A1609" t="str">
            <v>017.109</v>
          </cell>
          <cell r="B1609" t="str">
            <v>SUMINISTRO, TRANSPORTE E INSTALACION DE MODULOS FIJOS SISTEMA PROYECTANTE CON PERFIL 1101 NATURAL Y DOBLE PUERTA BATIENTE EN VIDRIO DE 4 MM INCOLORO Y ACCESORIOS PROPIOS DEL SISTEMA CON TORNILLERIA GALVANIZADA, SEGUN PLANOS (3,05X2,50)</v>
          </cell>
          <cell r="C1609" t="str">
            <v>Actividad</v>
          </cell>
          <cell r="D1609" t="str">
            <v>UND</v>
          </cell>
          <cell r="E1609">
            <v>2541205</v>
          </cell>
        </row>
        <row r="1610">
          <cell r="A1610" t="str">
            <v>017.110</v>
          </cell>
          <cell r="B1610" t="str">
            <v>SUMINISTRO, TRANSPORTE E INSTALACION DE MODULOS FIJOS SISTEMA PROYECTANTE CON PERFIL 1101 NATURAL Y DOBLE PUERTA BATIENTE, REJILLAS SUPERIORES EN VIDRIO DE 4 MM INCOLORO Y ACCESORIOS PROPIOS DEL SISTEMA CON TORNILLERIA GALVANIZADA, SEGUN PLANOS (4,80X2,50)</v>
          </cell>
          <cell r="C1610" t="str">
            <v>Actividad</v>
          </cell>
          <cell r="D1610" t="str">
            <v>UND</v>
          </cell>
          <cell r="E1610">
            <v>3554907</v>
          </cell>
        </row>
        <row r="1611">
          <cell r="A1611" t="str">
            <v>017.111</v>
          </cell>
          <cell r="B1611" t="str">
            <v>SUMINISTRO, TRANSPORTE E INSTALACION DE MODULOS FIJOS SISTEMA PROYECTANTE CON PERFIL 1101 NATURAL Y DOBLE PUERTA BATIENTE EN VIDRIO DE 4 MM INCOLORO Y ACCESORIOS PROPIOS DEL SISTEMA CON TORNILLERIA GALVANIZADA, SEGUN PLANOS (2,75X2,50)</v>
          </cell>
          <cell r="C1611" t="str">
            <v>Actividad</v>
          </cell>
          <cell r="D1611" t="str">
            <v>UND</v>
          </cell>
          <cell r="E1611">
            <v>2036666</v>
          </cell>
        </row>
        <row r="1612">
          <cell r="A1612" t="str">
            <v>017.112</v>
          </cell>
          <cell r="B1612" t="str">
            <v>SUMINISTRO, TRANSPORTE E INSTALACIÓN DE BARANDILLA DE ESCALERA CON PLATINA DE 4" X 1/4" CON ANTEPECHO Y MALLA PLÁSTICA</v>
          </cell>
          <cell r="C1612" t="str">
            <v>Actividad</v>
          </cell>
          <cell r="D1612" t="str">
            <v>ML</v>
          </cell>
          <cell r="E1612">
            <v>685541</v>
          </cell>
        </row>
        <row r="1613">
          <cell r="A1613" t="str">
            <v>017.113</v>
          </cell>
          <cell r="B1613" t="str">
            <v>SUMINISTRO, TRANSPORTE E INSTALACIÓN DE TOPE PUERTA MEDIA LUNA SATINADO 3/16" FIXSER OP SIMILAR</v>
          </cell>
          <cell r="C1613" t="str">
            <v>Actividad</v>
          </cell>
          <cell r="D1613" t="str">
            <v>UND</v>
          </cell>
          <cell r="E1613">
            <v>40767</v>
          </cell>
        </row>
        <row r="1614">
          <cell r="A1614" t="str">
            <v>017.114</v>
          </cell>
          <cell r="B1614" t="str">
            <v>SUMINISTRO, TRANSPORTE E INSTALACION PASAMANOS EN TUBERÍA NEGRA DE 2". DOS HILOS H= 1.00 M. PARALES VERTICALES CADA 1.20 METROS. INCLUYE ACCESORIOS DE INSTALACIÓN, EQUIPO DE SOLDADURA, ANCLAJE, PINTURA CON ESMALTE PINTULUX O SIMILAR Y WASH PRIMER. SIN RELLENO</v>
          </cell>
          <cell r="C1614" t="str">
            <v>Actividad</v>
          </cell>
          <cell r="D1614" t="str">
            <v>ML</v>
          </cell>
          <cell r="E1614">
            <v>241745</v>
          </cell>
        </row>
        <row r="1615">
          <cell r="A1615" t="str">
            <v>017.115</v>
          </cell>
          <cell r="B1615" t="str">
            <v>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v>
          </cell>
          <cell r="C1615" t="str">
            <v>Actividad</v>
          </cell>
          <cell r="D1615" t="str">
            <v>M2</v>
          </cell>
          <cell r="E1615">
            <v>364648</v>
          </cell>
        </row>
        <row r="1616">
          <cell r="A1616" t="str">
            <v>017.116</v>
          </cell>
          <cell r="B1616" t="str">
            <v>SUMINISTRO, TRANSPORTE E INSTALACIÓN DE PUERTA DE VIDRIO TEMPLADO DE 8MM EN SISTEMA ARBN DE PERFILERÍA METÁLICA CON MARCO Y CHAPA , O SIMILAR. INCLUYE TODOS LOS ACCESORIOS DE INSTALACIÓN</v>
          </cell>
          <cell r="C1616" t="str">
            <v>Actividad</v>
          </cell>
          <cell r="D1616" t="str">
            <v>M2</v>
          </cell>
          <cell r="E1616">
            <v>720400</v>
          </cell>
        </row>
        <row r="1617">
          <cell r="A1617" t="str">
            <v>017.117</v>
          </cell>
          <cell r="B1617" t="str">
            <v>SUMINISTRO, TRANSPORTE E INSTALACIÓN DE CORTAGOTERA METÁLICO. INCLUYE ANTICORROSIVO, ANDAMIOS Y/O ESCALERAS SI SE REQUIERE, Y DEMÁS ELEMENTOS PARA SUCORRECTA INSTALACIÓN Y FUNCIONAMIENTO</v>
          </cell>
          <cell r="C1617" t="str">
            <v>Actividad</v>
          </cell>
          <cell r="D1617" t="str">
            <v>ML</v>
          </cell>
          <cell r="E1617">
            <v>22237</v>
          </cell>
        </row>
        <row r="1618">
          <cell r="A1618" t="str">
            <v>017.118</v>
          </cell>
          <cell r="B1618"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618" t="str">
            <v>Actividad</v>
          </cell>
          <cell r="D1618" t="str">
            <v>M2</v>
          </cell>
          <cell r="E1618">
            <v>389323</v>
          </cell>
        </row>
        <row r="1619">
          <cell r="A1619" t="str">
            <v>017.119</v>
          </cell>
          <cell r="B1619" t="str">
            <v>SUMINISTRO, TRANSPORTE E INSTALACIÓN DE LETREROS DE MÓDULOS SEGÚN DISEÑO. INSTALACIÓN A TODO COSTO</v>
          </cell>
          <cell r="C1619" t="str">
            <v>Actividad</v>
          </cell>
          <cell r="D1619" t="str">
            <v>UND</v>
          </cell>
          <cell r="E1619">
            <v>1158954</v>
          </cell>
        </row>
        <row r="1620">
          <cell r="A1620" t="str">
            <v>017.120</v>
          </cell>
          <cell r="B1620" t="str">
            <v>SUMINISTRO E INSTALACIÓN VENTANA FIJA EN ALUMINIO 7878 CON LAMINA EN ALUMINIO MICROPERFORADA Ø 1/8" CAL. 20</v>
          </cell>
          <cell r="C1620" t="str">
            <v>Actividad</v>
          </cell>
          <cell r="D1620" t="str">
            <v>M2</v>
          </cell>
          <cell r="E1620">
            <v>605919</v>
          </cell>
        </row>
        <row r="1621">
          <cell r="A1621" t="str">
            <v>017.121</v>
          </cell>
          <cell r="B1621" t="str">
            <v>DESMONTE Y REINSTALACION DE PUERTA METALICA</v>
          </cell>
          <cell r="C1621" t="str">
            <v>Actividad</v>
          </cell>
          <cell r="D1621" t="str">
            <v>UND</v>
          </cell>
          <cell r="E1621">
            <v>78553</v>
          </cell>
        </row>
        <row r="1622">
          <cell r="A1622" t="str">
            <v>017.122</v>
          </cell>
          <cell r="B1622" t="str">
            <v>SUMINISTRO, TRANSPORTE E INSTALACIÓN DE PUERTA EN ALUMINIO Y VIDRIO TEMPLADO 6 MM CON CERRADURA Y MANIJA (HOJA SENCILLA). INCLUYE EL SUMINISTRO DE TODOS LOS ACCESORIOS REQUERIDOS PARA EL CORRECTO MONTAJE.</v>
          </cell>
          <cell r="C1622" t="str">
            <v>Actividad</v>
          </cell>
          <cell r="D1622" t="str">
            <v>M2</v>
          </cell>
          <cell r="E1622">
            <v>1015948</v>
          </cell>
        </row>
        <row r="1623">
          <cell r="A1623" t="str">
            <v>017.123</v>
          </cell>
          <cell r="B1623" t="str">
            <v>SUMINISTRO, TRANSPORTE E INSTALACIÓN DE VARILLA DE 1/2" CUADRADA, INCLUYE ANTICORROSIVO Y PINTURA</v>
          </cell>
          <cell r="C1623" t="str">
            <v>Actividad</v>
          </cell>
          <cell r="D1623" t="str">
            <v>M2</v>
          </cell>
          <cell r="E1623">
            <v>114261</v>
          </cell>
        </row>
        <row r="1624">
          <cell r="A1624" t="str">
            <v>017.124</v>
          </cell>
          <cell r="B1624"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1624" t="str">
            <v>Actividad</v>
          </cell>
          <cell r="D1624" t="str">
            <v>M2</v>
          </cell>
          <cell r="E1624">
            <v>269442</v>
          </cell>
        </row>
        <row r="1625">
          <cell r="A1625" t="str">
            <v>017.125</v>
          </cell>
          <cell r="B1625" t="str">
            <v>SUMINISTRO, TRANSPORTE E INSTALACIÓN DE CERRAMIENTO EN MALLA DE POLIETILENO, HUECO 1/2"X1/2", GRIS. INCLUYE ELEMENTOS DE FIJACIÓN SEGÚN DISEÑO.</v>
          </cell>
          <cell r="C1625" t="str">
            <v>Actividad</v>
          </cell>
          <cell r="D1625" t="str">
            <v>M2</v>
          </cell>
          <cell r="E1625">
            <v>41227</v>
          </cell>
        </row>
        <row r="1626">
          <cell r="A1626" t="str">
            <v>017.126</v>
          </cell>
          <cell r="B1626" t="str">
            <v>SUMINISTRO, TRANSPORTE E INSTALACIÓN DE PASAMANOS EN TUBERÍA 1", INCLUYE FIJACIÓN CON BARRA DE ACERO 1/2", CORDÓN DE SOLDADURA A ESTRUCTURA DE PASAMANOS EXISTENTE Y PINTURA ANTICORROSIVA Y DE ACABADO FINAL COLOR GRIS.</v>
          </cell>
          <cell r="C1626" t="str">
            <v>Actividad</v>
          </cell>
          <cell r="D1626" t="str">
            <v>M</v>
          </cell>
          <cell r="E1626">
            <v>79799</v>
          </cell>
        </row>
        <row r="1627">
          <cell r="A1627" t="str">
            <v>017.127</v>
          </cell>
          <cell r="B1627" t="str">
            <v>SUMINISTRO, TRANSPORTE E INSTALACION PUERTA BATIENTE NAVE SENCILLA EN CELOSIA DE ALUMINIO ANODIZADO COLOR NATURAL.INCLUYE MARCO EN ALUMINIO, CERRADURA Y EL SUMINISTRO DE TODOS LOS ACCESORIOS REQUERIDOS PARA EL CORRECTO MONTAJE Y FUNCIONAMIENTO.</v>
          </cell>
          <cell r="C1627" t="str">
            <v>Actividad</v>
          </cell>
          <cell r="D1627" t="str">
            <v>M2</v>
          </cell>
          <cell r="E1627">
            <v>475573</v>
          </cell>
        </row>
        <row r="1628">
          <cell r="A1628" t="str">
            <v>017.128</v>
          </cell>
          <cell r="B1628" t="str">
            <v>SUMINISTRO, TRANSPORTE E INSTALACION PUERTA CORREDIZA DE TRES NAVES EN CELOSIA DE ALUMINIO ANODIZADO COLOR NATURAL.INCLUYE MARCO EN ALUMINIO, CERRADURA Y EL SUMINISTRO DE TODOS LOS ACCESORIOS REQUERIDOS PARA EL CORRECTO MONTAJE Y FUNCIONAMIENTO.</v>
          </cell>
          <cell r="C1628" t="str">
            <v>Actividad</v>
          </cell>
          <cell r="D1628" t="str">
            <v>M2</v>
          </cell>
          <cell r="E1628">
            <v>495573</v>
          </cell>
        </row>
        <row r="1629">
          <cell r="A1629" t="str">
            <v>017.129</v>
          </cell>
          <cell r="B1629" t="str">
            <v>SUMINISTRO, TRANSPORTE E INSTALACIÓN DE PUERTA ENROLLABLE MICROPERFORADA CON PORTACANDADOS Y MANIJA. INCLUYE EL SUMINISTRO DE TODOS LOS ACCESORIOS REQUERIDOS PARA EL CORRECTO MONTAJE Y FUNCIONAMIENTO</v>
          </cell>
          <cell r="C1629" t="str">
            <v>Actividad</v>
          </cell>
          <cell r="D1629" t="str">
            <v>M2</v>
          </cell>
          <cell r="E1629">
            <v>775573</v>
          </cell>
        </row>
        <row r="1630">
          <cell r="A1630" t="str">
            <v>017.130</v>
          </cell>
          <cell r="B1630" t="str">
            <v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630" t="str">
            <v>Actividad</v>
          </cell>
          <cell r="D1630" t="str">
            <v>M2</v>
          </cell>
          <cell r="E1630">
            <v>455573</v>
          </cell>
        </row>
        <row r="1631">
          <cell r="A1631" t="str">
            <v>017.131</v>
          </cell>
          <cell r="B1631" t="str">
            <v>SUMINISTRO, TRANSPORTE E INSTALACIÓN DE GRADERIA MOVIL ACOPRESA O SIMILAR EN ALUMINIO NATURAL DE 4 FILAS X 3.0M DE LARGO. NO ELEVADA. CAPACIDAD 28PERSONAS. INCLUYE BARANDAS. INCLUYE FLETE Y MONTAJE</v>
          </cell>
          <cell r="C1631" t="str">
            <v>Actividad</v>
          </cell>
          <cell r="D1631" t="str">
            <v>UND</v>
          </cell>
          <cell r="E1631">
            <v>10235731</v>
          </cell>
        </row>
        <row r="1632">
          <cell r="A1632" t="str">
            <v>017.132</v>
          </cell>
          <cell r="B1632" t="str">
            <v>SUMINISTRO, TRANSPORTE E INSTALACION DE BARANDA METALICA CONFORMADA POR 3 VARILLAS LISAS 5/8" CADA 20 CM SOLDADAS A TUBO AGUAS NEGRAS 2" EN LA PARTE SUPERIOR Y EN LA PARTE INFERIOR A PLATINA DE 1-1/2" X 1/4" PINTURA COLOR OXIDO SEGÚN DISEÑO</v>
          </cell>
          <cell r="C1632" t="str">
            <v>Actividad</v>
          </cell>
          <cell r="D1632" t="str">
            <v>ML</v>
          </cell>
          <cell r="E1632">
            <v>431688</v>
          </cell>
        </row>
        <row r="1633">
          <cell r="A1633" t="str">
            <v>017.133</v>
          </cell>
          <cell r="B1633" t="str">
            <v>SUMINISTRO, TRANSPORTE E INSTALACIÓN DE VENTANA CON MARCO DE ALUMINIO, VIDRIO CRUDO DE 6MM EN LA PARTE INFERIOR, MONTANTE Y CELOSÍA EN ALUMINIO EN LA PARTE SUPERIOR</v>
          </cell>
          <cell r="C1633" t="str">
            <v>Actividad</v>
          </cell>
          <cell r="D1633" t="str">
            <v>M2</v>
          </cell>
          <cell r="E1633">
            <v>396068</v>
          </cell>
        </row>
        <row r="1634">
          <cell r="A1634" t="str">
            <v>017.134</v>
          </cell>
          <cell r="B1634" t="str">
            <v>SUMINISTRO, TRANSPORTE E INSTALACIÓN DE PUERTA CORTAFUEGO RESISTENCIA 90 MIN ANCHO 0.90CM NAVE SENCILLA CON BARRA ANTIPANICO TIPO PUSH Y CIERRAPUERTAS HIDRAULICA</v>
          </cell>
          <cell r="C1634" t="str">
            <v>Actividad</v>
          </cell>
          <cell r="D1634" t="str">
            <v>UND</v>
          </cell>
          <cell r="E1634">
            <v>2442037</v>
          </cell>
        </row>
        <row r="1635">
          <cell r="A1635" t="str">
            <v>017.135</v>
          </cell>
          <cell r="B1635" t="str">
            <v>SUMINISTRO, TRANSPORTE E INSTALACION DE PASAMANOS EN ACERO INOXIDABLE DE 2" (PASAMANOS CON PARALES EN TUBERÍA REDONDA DE 1-1/2” Y RODA-MANOS O BOLILLO EN TUBERÍA REDONDA DE 2”, 3 HILOS EN TUBERÍA REDONDA DE ½”, TODO EN ACERO INOXIDABLE 304 SATINADO. INCLUYE BRIDAS DE SUJECIÓN PARA ANCLAJE, TAPA-BRIDAS Y CHAZOS. CADA PARAL DE SOPORTE SE UBICA CADA 100CM APROX.</v>
          </cell>
          <cell r="C1635" t="str">
            <v>Actividad</v>
          </cell>
          <cell r="D1635" t="str">
            <v>ML</v>
          </cell>
          <cell r="E1635">
            <v>466165</v>
          </cell>
        </row>
        <row r="1636">
          <cell r="A1636" t="str">
            <v>017.136</v>
          </cell>
          <cell r="B1636" t="str">
            <v>CORTE INFERIOR DE PUERTA METALICA EN BAÑOS A=1.40M. REPARACIÓN INCLUYE TUBO RECTANGULAR DE 100X40X1.5MM Y PINTURA PINTULUX 3 EN 1 EN LA TOTALIDAD DE LA PUERTA Y MARCO</v>
          </cell>
          <cell r="C1636" t="str">
            <v>Actividad</v>
          </cell>
          <cell r="D1636" t="str">
            <v>UND</v>
          </cell>
          <cell r="E1636">
            <v>88793</v>
          </cell>
        </row>
        <row r="1637">
          <cell r="A1637" t="str">
            <v>017.137</v>
          </cell>
          <cell r="B1637" t="str">
            <v>SUMINISTRO, TRANSPORTE E INSTALACIÓN DE MALLA MICROPERFORADA MOLINERA EN ACERO INOXIDABLE CAL. 2.0MM</v>
          </cell>
          <cell r="C1637" t="str">
            <v>Actividad</v>
          </cell>
          <cell r="D1637" t="str">
            <v>M2</v>
          </cell>
          <cell r="E1637">
            <v>702901</v>
          </cell>
        </row>
        <row r="1638">
          <cell r="A1638" t="str">
            <v>017.138</v>
          </cell>
          <cell r="B1638" t="str">
            <v>SUMINISTRO, TRANSPORTE E INSTALACIÓN DE REJILLA GRATING EN ACERO INOXIDABLE S3-0X100 EN PLATINA DE 3/4" - DENTADA DE ALTA SEGURIDAD - REF METALGRATING O SIMILAR. FIJADAS CON GRAPAS TIPO MARIPOSA EN A.INOX. MEDIDAS 100X100</v>
          </cell>
          <cell r="C1638" t="str">
            <v>Actividad</v>
          </cell>
          <cell r="D1638" t="str">
            <v>UND</v>
          </cell>
          <cell r="E1638">
            <v>1871411</v>
          </cell>
        </row>
        <row r="1639">
          <cell r="A1639" t="str">
            <v>017.139</v>
          </cell>
          <cell r="B1639" t="str">
            <v>PASAMANOS EN VIDRIO LAMINADO PUENTE (5MM INCOLORO + 0.89MM ION SENTRYGLAS INCOLORO CERTIFICADO + VC 5MM INCOLORO), INCLUYE TUBERÍA DE REMATE EN ACERO INÓXIDABLE 2", "U" SUPERIOR E INFERIOR PARA ENCAJE VIDRIO. H=1.30M</v>
          </cell>
          <cell r="C1639" t="str">
            <v>Actividad</v>
          </cell>
          <cell r="D1639" t="str">
            <v>ML</v>
          </cell>
          <cell r="E1639">
            <v>947870</v>
          </cell>
        </row>
        <row r="1640">
          <cell r="A1640" t="str">
            <v>017.140</v>
          </cell>
          <cell r="B1640" t="str">
            <v>JUNTA DE DILATACIÓN EN NEOPRENO DE 80X80MM PARA PUENTE PEATONAL</v>
          </cell>
          <cell r="C1640" t="str">
            <v>Actividad</v>
          </cell>
          <cell r="D1640" t="str">
            <v>ML</v>
          </cell>
          <cell r="E1640">
            <v>1907430</v>
          </cell>
        </row>
        <row r="1641">
          <cell r="A1641" t="str">
            <v>017.141</v>
          </cell>
          <cell r="B1641" t="str">
            <v>SUMINISTRO, TRANSPORTE E INSTALACIÓN DE LÁMINA MICROPERFORADA SOBRE MARCO METALICO EN TUBO CUADRADO DE 100X50MM</v>
          </cell>
          <cell r="C1641" t="str">
            <v>Actividad</v>
          </cell>
          <cell r="D1641" t="str">
            <v>M2</v>
          </cell>
          <cell r="E1641">
            <v>386001</v>
          </cell>
        </row>
        <row r="1642">
          <cell r="A1642" t="str">
            <v>017.142</v>
          </cell>
          <cell r="B1642" t="str">
            <v>SUMINISTRO, TRANSPORTE E INSTALACION DE PASO PEATONAL EN VIDRIO MULTILAMINADO 10+8+6MM DE 3.0M DE ANCHO SOBRE PERFILES TUBULARES RECTANGULARES DE 100X40X1.5MM</v>
          </cell>
          <cell r="C1642" t="str">
            <v>Actividad</v>
          </cell>
          <cell r="D1642" t="str">
            <v>M2</v>
          </cell>
          <cell r="E1642">
            <v>2428583</v>
          </cell>
        </row>
        <row r="1643">
          <cell r="A1643" t="str">
            <v>017.143</v>
          </cell>
          <cell r="B1643" t="str">
            <v>SUMINISTRO E INSTALACIÓN DE DIVISIÓN DE OFICINA EN PERFIL DE ALUMINIO DE 1"1/2 X 1"1/2 COLOR NATURAL REF.1101 CON VIDRIO DE SEGURIDAD LAMINADO INCOLORO 3+3 CON FRANJAS OPALIZADAS Y UNA PUERTA BATIENTE.</v>
          </cell>
          <cell r="C1643" t="str">
            <v>Actividad</v>
          </cell>
          <cell r="D1643" t="str">
            <v>M2</v>
          </cell>
          <cell r="E1643">
            <v>613899</v>
          </cell>
        </row>
        <row r="1644">
          <cell r="A1644" t="str">
            <v>017.144</v>
          </cell>
          <cell r="B1644" t="str">
            <v>SUMINISTRO E INSTALACIÓN DE DIVISIÓN DE OFICINA PLEGABLE CON VIDRIO DE SEGURIDAD TEMPLADO INCOLORO DE 8MM CON FRANJAS OPALIZADAS, ZÓCALO DE ALUMINIO EN LA PARTE INFERIOR Y SUPERIOR.</v>
          </cell>
          <cell r="C1644" t="str">
            <v>Actividad</v>
          </cell>
          <cell r="D1644" t="str">
            <v>M2</v>
          </cell>
          <cell r="E1644">
            <v>955771</v>
          </cell>
        </row>
        <row r="1645">
          <cell r="A1645" t="str">
            <v>017.145</v>
          </cell>
          <cell r="B1645" t="str">
            <v>MANTENIMIENTO DE JUEGOS INFANTILES METALICOS (INCLUYE PINTURA Y REPOSISCIÓN DE PIEZAS FALTANTES - CONJUNTO DE 5 EQUIPOS INCLUIDOS)</v>
          </cell>
          <cell r="C1645" t="str">
            <v>Actividad</v>
          </cell>
          <cell r="D1645" t="str">
            <v>UN</v>
          </cell>
          <cell r="E1645">
            <v>3324992</v>
          </cell>
        </row>
        <row r="1646">
          <cell r="A1646" t="str">
            <v>017.146</v>
          </cell>
          <cell r="B1646" t="str">
            <v>MANTENIMIENTO DE MAQUINAS BIOSALUDABLES (INCLUYE DESMONTE, TRANSPORTE, REINSTALACIÓN Y TODOS LOS ELEMENTOS DE REPARACIÓN Y PINTURA - CONJUNTO DE 5 EQUIPOS INCLUIDOS)</v>
          </cell>
          <cell r="C1646" t="str">
            <v>Actividad</v>
          </cell>
          <cell r="D1646" t="str">
            <v>UN</v>
          </cell>
          <cell r="E1646">
            <v>8383604</v>
          </cell>
        </row>
        <row r="1647">
          <cell r="A1647" t="str">
            <v>017.147</v>
          </cell>
          <cell r="B1647" t="str">
            <v>SUMINISTRO, TRANSPORTE E INSTALACION DE REJA METALICA DE 100X160CM EN PLATINA DE 1-1/2"x3/8" CADA 5CM CON MARCO Y CONTRAMARCO EN ANGULO DE 1-1/4"</v>
          </cell>
          <cell r="C1647" t="str">
            <v>Actividad</v>
          </cell>
          <cell r="D1647" t="str">
            <v>UN</v>
          </cell>
          <cell r="E1647">
            <v>1402486</v>
          </cell>
        </row>
        <row r="1648">
          <cell r="A1648" t="str">
            <v>017.148</v>
          </cell>
          <cell r="B1648" t="str">
            <v>SUMINISTRO E INSTALACIÓN DE DIVISIÓN DE OFICINA PLEGABLE CON VIDRIO DE SEGURIDAD TEMPLADO INCOLORO DE 8MM CON FRANJAS OPALIZADAS, ZÓCALO DE ALUMINIO EN LA PARTE INFERIOR Y SUPERIOR.</v>
          </cell>
          <cell r="C1648" t="str">
            <v>Actividad</v>
          </cell>
          <cell r="D1648" t="str">
            <v>M2</v>
          </cell>
          <cell r="E1648">
            <v>480000</v>
          </cell>
        </row>
        <row r="1649">
          <cell r="A1649" t="str">
            <v>017.149</v>
          </cell>
          <cell r="B1649" t="str">
            <v>INSTALACION DE MESON EN ACERO INOXIDABLE EXISTENTE ANCHO=0,60 M</v>
          </cell>
          <cell r="C1649" t="str">
            <v>Actividad</v>
          </cell>
          <cell r="D1649" t="str">
            <v>ML</v>
          </cell>
          <cell r="E1649">
            <v>36707</v>
          </cell>
        </row>
        <row r="1650">
          <cell r="A1650" t="str">
            <v>018</v>
          </cell>
          <cell r="B1650" t="str">
            <v>CERRAJERIA</v>
          </cell>
          <cell r="C1650" t="str">
            <v>Capitulo</v>
          </cell>
          <cell r="D1650"/>
          <cell r="E1650" t="str">
            <v>--</v>
          </cell>
        </row>
        <row r="1651">
          <cell r="A1651" t="str">
            <v>018.001</v>
          </cell>
          <cell r="B1651" t="str">
            <v xml:space="preserve">SUMINISTRO, TRANSPORTE E INSTALACION CERRADURA BELL WOOD POMO MADERA - BAÑO  REF. A40S TIPO SCHALAGE O SIMILAR. ACABADO SEGÚN DISEÑO.  </v>
          </cell>
          <cell r="C1651" t="str">
            <v>Actividad</v>
          </cell>
          <cell r="D1651" t="str">
            <v>UND</v>
          </cell>
          <cell r="E1651">
            <v>126970</v>
          </cell>
        </row>
        <row r="1652">
          <cell r="A1652" t="str">
            <v>018.002</v>
          </cell>
          <cell r="B1652" t="str">
            <v xml:space="preserve">SUMINISTRO, TRANSPORTE E INSTALACION CERRADURA BELL WOOD POMO MADERA - ALCOBA U OFICINA  REF. A50WS TIPO SCHALAGE O SIMILAR.. ACABADO SEGÚN DISEÑO. </v>
          </cell>
          <cell r="C1652" t="str">
            <v>Actividad</v>
          </cell>
          <cell r="D1652" t="str">
            <v>UND</v>
          </cell>
          <cell r="E1652">
            <v>126970</v>
          </cell>
        </row>
        <row r="1653">
          <cell r="A1653" t="str">
            <v>018.003</v>
          </cell>
          <cell r="B1653" t="str">
            <v xml:space="preserve">SUMINISTRO, TRANSPORTE E INSTALACION CERRADURA BELL WOOD POMO MADERA - ENTRADA REF. A80PD TIPO SCHALAGE O SIMILAR.. ACABADO SEGÚN DISEÑO.  </v>
          </cell>
          <cell r="C1653" t="str">
            <v>Actividad</v>
          </cell>
          <cell r="D1653" t="str">
            <v>UND</v>
          </cell>
          <cell r="E1653">
            <v>157258</v>
          </cell>
        </row>
        <row r="1654">
          <cell r="A1654" t="str">
            <v>018.004</v>
          </cell>
          <cell r="B1654" t="str">
            <v xml:space="preserve">SUMINISTRO, TRANSPORTE E INSTALACION CERRADURA ORBIT POMO METALICO - BAÑO REF. A40S TIPO SCHALAGE O SIMILAR. ACABADO SEGÚN DISEÑO. </v>
          </cell>
          <cell r="C1654" t="str">
            <v>Actividad</v>
          </cell>
          <cell r="D1654" t="str">
            <v>UND</v>
          </cell>
          <cell r="E1654">
            <v>204783</v>
          </cell>
        </row>
        <row r="1655">
          <cell r="A1655" t="str">
            <v>018.005</v>
          </cell>
          <cell r="B1655" t="str">
            <v xml:space="preserve">SUMINISTRO, TRANSPORTE E INSTALACION CERRADURA ORBIT POMO METALICO - ALCOBA U OFICINA REF. A50PD TIPO SCHALAGE O SIMILAR. ACABADO SEGÚN DISEÑO. </v>
          </cell>
          <cell r="C1655" t="str">
            <v>Actividad</v>
          </cell>
          <cell r="D1655" t="str">
            <v>UND</v>
          </cell>
          <cell r="E1655">
            <v>232979</v>
          </cell>
        </row>
        <row r="1656">
          <cell r="A1656" t="str">
            <v>018.006</v>
          </cell>
          <cell r="B1656" t="str">
            <v xml:space="preserve">SUMINISTRO, TRANSPORTE E INSTALACION CERRADURA ORBIT POMO METALICO - ENTRADA REF. A80PD TIPO SCHALAGE O SIMILAR. ACABADO SEGÚN DISEÑO.  </v>
          </cell>
          <cell r="C1656" t="str">
            <v>Actividad</v>
          </cell>
          <cell r="D1656" t="str">
            <v>UND</v>
          </cell>
          <cell r="E1656">
            <v>226452</v>
          </cell>
        </row>
        <row r="1657">
          <cell r="A1657" t="str">
            <v>018.007</v>
          </cell>
          <cell r="B1657" t="str">
            <v xml:space="preserve">SUMINISTRO, TRANSPORTE E INSTALACION CERRADURA CERROJO DOBLE LLAVE - REF. B362PX TIPO SCHALAGE O SIMILAR. ACABADO SEGÚN DISEÑO.  </v>
          </cell>
          <cell r="C1657" t="str">
            <v>Actividad</v>
          </cell>
          <cell r="D1657" t="str">
            <v>UND</v>
          </cell>
          <cell r="E1657">
            <v>218536</v>
          </cell>
        </row>
        <row r="1658">
          <cell r="A1658" t="str">
            <v>018.008</v>
          </cell>
          <cell r="B1658" t="str">
            <v xml:space="preserve">SUMINISTRO, TRANSPORTE E INSTALACION CERRADURA CERROJO LLAVE VOLTEADOR - REF. B360PX. TIPO SCHALAGE O SIMILAR. ACABADO SEGÚN DISEÑO.   </v>
          </cell>
          <cell r="C1658" t="str">
            <v>Actividad</v>
          </cell>
          <cell r="D1658" t="str">
            <v>UND</v>
          </cell>
          <cell r="E1658">
            <v>218536</v>
          </cell>
        </row>
        <row r="1659">
          <cell r="A1659" t="str">
            <v>018.009</v>
          </cell>
          <cell r="B1659" t="str">
            <v xml:space="preserve">SUMINISTRO, TRANSPORTE E INSTALACION BARRA ANTIPANICO HORIZONTAL SOLO SALIDA - TIPO AZBE O SIMILAR REF. B0950. CON MANILLA Y CILINDRO EXTERIOR PARA BARRA ANTIPANICO HORIZONTAL - TIPO AZBE REF. 9510M.O SIMILAR   </v>
          </cell>
          <cell r="C1659" t="str">
            <v>Actividad</v>
          </cell>
          <cell r="D1659" t="str">
            <v>UND</v>
          </cell>
          <cell r="E1659">
            <v>2000223</v>
          </cell>
        </row>
        <row r="1660">
          <cell r="A1660" t="str">
            <v>018.010</v>
          </cell>
          <cell r="B1660" t="str">
            <v xml:space="preserve">SUMINISTRO, TRANSPORTE E INSTALACION CERRADURA ENTRADA PRINCIPAL - REF. H387 . TIPO SCHLAGE O SIMILAR. ACABADO SEGÚN DISEÑO.   </v>
          </cell>
          <cell r="C1660" t="str">
            <v>Actividad</v>
          </cell>
          <cell r="D1660" t="str">
            <v>UND</v>
          </cell>
          <cell r="E1660">
            <v>461037</v>
          </cell>
        </row>
        <row r="1661">
          <cell r="A1661" t="str">
            <v>018.011</v>
          </cell>
          <cell r="B1661" t="str">
            <v xml:space="preserve">SUMINISTRO, TRANSPORTE E INSTALACION CERRADURA ENTRADA PRINCIPAL HE-380 TIPO SCHALAGE O SIMILAR. ACABADO SEGÚN DISEÑO.  </v>
          </cell>
          <cell r="C1661" t="str">
            <v>Actividad</v>
          </cell>
          <cell r="D1661" t="str">
            <v>UND</v>
          </cell>
          <cell r="E1661">
            <v>572101</v>
          </cell>
        </row>
        <row r="1662">
          <cell r="A1662" t="str">
            <v>018.012</v>
          </cell>
          <cell r="B1662" t="str">
            <v>SUMINISTRO TRANSPORTE E INSTALACION DE VENTANA EN ALUMINIO-VIDRIO 4 MM INCLUYE TODOS LOS ACCESORIOS PARA SU CORRECTA INSTALACION</v>
          </cell>
          <cell r="C1662" t="str">
            <v>Actividad</v>
          </cell>
          <cell r="D1662" t="str">
            <v>M2</v>
          </cell>
          <cell r="E1662">
            <v>546588</v>
          </cell>
        </row>
        <row r="1663">
          <cell r="A1663" t="str">
            <v>018.013</v>
          </cell>
          <cell r="B1663" t="str">
            <v>SUMINISTRO TRANSPORTE E INSTALACION DE PUERTA VENTANA EN ALUMINIO-VIDRIO DE 4MM INCLUYE TODOS LOS ELEMENTOS PARA SU CORRECTA INSTALACION</v>
          </cell>
          <cell r="C1663" t="str">
            <v>Actividad</v>
          </cell>
          <cell r="D1663" t="str">
            <v>M2</v>
          </cell>
          <cell r="E1663">
            <v>218027</v>
          </cell>
        </row>
        <row r="1664">
          <cell r="A1664" t="str">
            <v>018.014</v>
          </cell>
          <cell r="B1664" t="str">
            <v>SUMINISTRO, TRANSPORTE E INSTALACION DE BASES PARA BICICLETAS PARA SEIS UNIDADES  EN TUBO DE AGUAS NEGRAS DE 1" EN 1,5 MM CON PINTURA ELECTROSTATICA SEGÚN DISEÑO</v>
          </cell>
          <cell r="C1664" t="str">
            <v>Actividad</v>
          </cell>
          <cell r="D1664" t="str">
            <v>UND</v>
          </cell>
          <cell r="E1664">
            <v>373416</v>
          </cell>
        </row>
        <row r="1665">
          <cell r="A1665" t="str">
            <v>018.015</v>
          </cell>
          <cell r="B1665" t="str">
            <v>SUMINISTRO, TRANSPORTE E INSTALACIÓN DE BRAZO HIDRÁULICO AUTOMÁTICO DE CAPACIDAD (45 - 65) KG (INCLUYE ACCESORIOS DE INSTALACIÓN)</v>
          </cell>
          <cell r="C1665" t="str">
            <v>Actividad</v>
          </cell>
          <cell r="D1665" t="str">
            <v>UND</v>
          </cell>
          <cell r="E1665">
            <v>238337</v>
          </cell>
        </row>
        <row r="1666">
          <cell r="A1666" t="str">
            <v>018.016</v>
          </cell>
          <cell r="B1666" t="str">
            <v>SUMINISTRO, TRANSPORTE E INSTALACIÓN DE CERRADURA YALE 3 MACHUELOS SOBREPONER SOLDAR DERECHA O SIMILAR PARA PUERTA METÁLICA INSTITUCIONAL. INCLUYE TODOS LOS ACCESORIOS PARA SU CORRECTA INSTALACIÓN Y 2 COPIAS DE LLAVES. COLOR SEGÚN DISEÑO</v>
          </cell>
          <cell r="C1666" t="str">
            <v>Actividad</v>
          </cell>
          <cell r="D1666" t="str">
            <v>UND</v>
          </cell>
          <cell r="E1666">
            <v>302277</v>
          </cell>
        </row>
        <row r="1667">
          <cell r="A1667" t="str">
            <v>018.017</v>
          </cell>
          <cell r="B1667" t="str">
            <v>DESMONTE DE CERRADURA METÁLICA YALE 3 MACHUELOS O SIMILAR (INCLUYE RETIRO)</v>
          </cell>
          <cell r="C1667" t="str">
            <v>Actividad</v>
          </cell>
          <cell r="D1667" t="str">
            <v>UND</v>
          </cell>
          <cell r="E1667">
            <v>52867</v>
          </cell>
        </row>
        <row r="1668">
          <cell r="A1668" t="str">
            <v>019</v>
          </cell>
          <cell r="B1668" t="str">
            <v>PINTURA</v>
          </cell>
          <cell r="C1668" t="str">
            <v>Capitulo</v>
          </cell>
          <cell r="D1668"/>
          <cell r="E1668" t="str">
            <v>--</v>
          </cell>
        </row>
        <row r="1669">
          <cell r="A1669" t="str">
            <v>019.001</v>
          </cell>
          <cell r="B1669" t="str">
            <v>SUMINISTRO, TRANSPORTE E INSTALACION ESTUCO Y VINILO 3 MANOS SOBRE MURO INTERIOR (INCLUYE ESTUCO, 1 MANO EN PINTURA TIPO 2  Y DOS MANOS EN PINTURA TIPO 1, FILOS Y DILATACIONES). COLOR SEGÚN DISEÑO POR M2</v>
          </cell>
          <cell r="C1669" t="str">
            <v>Actividad</v>
          </cell>
          <cell r="D1669" t="str">
            <v>M2</v>
          </cell>
          <cell r="E1669">
            <v>26633</v>
          </cell>
        </row>
        <row r="1670">
          <cell r="A1670" t="str">
            <v>019.002</v>
          </cell>
          <cell r="B1670" t="str">
            <v>SUMINISTRO, TRANSPORTE E INSTALACION ESTUCO Y VINILO 3 MANOS SOBRE MURO INTERIOR (INCLUYE ESTUCO, 1 MANO EN PINTURA TIPO 2  Y DOS MANOS EN PINTURA TIPO 1 , FILOS Y DILATACIONES). COLOR SEGÚN DISEÑO POR ML</v>
          </cell>
          <cell r="C1670" t="str">
            <v>Actividad</v>
          </cell>
          <cell r="D1670" t="str">
            <v>ML</v>
          </cell>
          <cell r="E1670">
            <v>16772</v>
          </cell>
        </row>
        <row r="1671">
          <cell r="A1671" t="str">
            <v>019.003</v>
          </cell>
          <cell r="B1671" t="str">
            <v>SUMINISTRO, TRANSPORTE E INSTALACION ESTUCO Y VINILO 3 MANOS SOBRE MURO EXTERIOR (INCLUYE ESTUCO, 1 MANO EN PINTURA TIPO 2  Y DOS MANOS EN PINTURA TIPO 1, FILOS Y DILATACIONES). COLOR SEGÚN DISEÑO POR M2</v>
          </cell>
          <cell r="C1671" t="str">
            <v>Actividad</v>
          </cell>
          <cell r="D1671" t="str">
            <v>M2</v>
          </cell>
          <cell r="E1671">
            <v>27317</v>
          </cell>
        </row>
        <row r="1672">
          <cell r="A1672" t="str">
            <v>019.004</v>
          </cell>
          <cell r="B1672" t="str">
            <v>SUMINISTRO, TRANSPORTE E INSTALACION ESTUCO Y VINILO 3 MANOS SOBRE MURO EXTERIOR (INCLUYE ESTUCO, 1 MANO EN PINTURA TIPO 2 Y DOS MANOS EN PINTURA TIPO 1, FILOS Y DILATACIONES). COLOR SEGÚN DISEÑO POR ML</v>
          </cell>
          <cell r="C1672" t="str">
            <v>Actividad</v>
          </cell>
          <cell r="D1672" t="str">
            <v>ML</v>
          </cell>
          <cell r="E1672">
            <v>17105</v>
          </cell>
        </row>
        <row r="1673">
          <cell r="A1673" t="str">
            <v>019.005</v>
          </cell>
          <cell r="B1673" t="str">
            <v>SUMINISTRO, TRANSPORTE E INSTALACION PINTURA SOBRE REVOQUE VINILO 3 MANOS SOBRE MURO (INCLUYE 1 MANO EN PINTURA TIPO 2  Y DOS MANOS EN PINTURA TIPO 1, FILOS Y DILATACIONES).COLOR SEGÚN DISEÑO POR M2</v>
          </cell>
          <cell r="C1673" t="str">
            <v>Actividad</v>
          </cell>
          <cell r="D1673" t="str">
            <v>M2</v>
          </cell>
          <cell r="E1673">
            <v>24586</v>
          </cell>
        </row>
        <row r="1674">
          <cell r="A1674" t="str">
            <v>019.006</v>
          </cell>
          <cell r="B1674" t="str">
            <v>SUMINISTRO, TRANSPORTE E INSTALACION PINTURA SOBRE REVOQUE VINILO 3 MANOS SOBRE MURO (INCLUYE 1 MANO EN PINTURA TIPO 2  Y DOS MANOS EN PINTURA TIPO 1, FILOS Y DILATACIONES). COLOR SEGÚN DISEÑO POR ML</v>
          </cell>
          <cell r="C1674" t="str">
            <v>Actividad</v>
          </cell>
          <cell r="D1674" t="str">
            <v>ML</v>
          </cell>
          <cell r="E1674">
            <v>14257</v>
          </cell>
        </row>
        <row r="1675">
          <cell r="A1675" t="str">
            <v>019.007</v>
          </cell>
          <cell r="B1675" t="str">
            <v>SUMINISTRO, TRANSPORTE E INSTALACION ESTUCO Y VINILO 3 MANOS BAJO PLACA INTERIOR (INCLUYE ESTUCO, 1 MANO EN PINTURA TIPO 2 Y DOS MANOS EN PINTURA TIPO 1, FILOS Y DILATACIONES). COLOR SEGÚN DISEÑO.</v>
          </cell>
          <cell r="C1675" t="str">
            <v>Actividad</v>
          </cell>
          <cell r="D1675" t="str">
            <v>M2</v>
          </cell>
          <cell r="E1675">
            <v>28074</v>
          </cell>
        </row>
        <row r="1676">
          <cell r="A1676" t="str">
            <v>019.008</v>
          </cell>
          <cell r="B1676" t="str">
            <v>SUMINISTRO, TRANSPORTE E INSTALACION ESTUCO Y VINILO 3 MANOS BAJO PLACA INTERIOR (INCLUYE ESTUCO, 1 MANO EN PINTURA TIPO 2 Y DOS MANOS EN PINTURA TIPO 1, FILOS Y DILATACIONES). COLOR SEGÚN DISEÑO.</v>
          </cell>
          <cell r="C1676" t="str">
            <v>Actividad</v>
          </cell>
          <cell r="D1676" t="str">
            <v>ML</v>
          </cell>
          <cell r="E1676">
            <v>17493</v>
          </cell>
        </row>
        <row r="1677">
          <cell r="A1677" t="str">
            <v>019.009</v>
          </cell>
          <cell r="B1677" t="str">
            <v>SUMINISTRO, TRANSPORTE E INSTALACION ESTUCO Y VINILO 3 MANOS BAJO PLACA EXTERIOR (INCLUYE ESTUCO, 1 MANO EN PINTURA TIPO 2 Y DOS MANOS EN PINTURA TIPO 1, FILOS Y DILATACIONES). COLOR SEGÚN DISEÑO POR M2</v>
          </cell>
          <cell r="C1677" t="str">
            <v>Actividad</v>
          </cell>
          <cell r="D1677" t="str">
            <v>M2</v>
          </cell>
          <cell r="E1677">
            <v>28704</v>
          </cell>
        </row>
        <row r="1678">
          <cell r="A1678" t="str">
            <v>019.010</v>
          </cell>
          <cell r="B1678" t="str">
            <v>SUMINISTRO, TRANSPORTE E INSTALACION ESTUCO Y VINILO 3 MANOS BAJO PLACA EXTERIOR (INCLUYE ESTUCO, 1 MANO EN PINTURA TIPO 2 Y DOS MANOS EN PINTURA TIPO 1, FILOS Y DILATACIONES). COLOR SEGÚN DISEÑO POR ML</v>
          </cell>
          <cell r="C1678" t="str">
            <v>Actividad</v>
          </cell>
          <cell r="D1678" t="str">
            <v>ML</v>
          </cell>
          <cell r="E1678">
            <v>17808</v>
          </cell>
        </row>
        <row r="1679">
          <cell r="A1679" t="str">
            <v>019.011</v>
          </cell>
          <cell r="B1679" t="str">
            <v>SUMINISTRO, TRANSPORTE E INSTALACION PINTURA EPOXICA ALTA RESISTENCIA CON CATALIZADOR 3 MANOS SOBRE REVOQUE. (INCLUYE 1 MANO EN PINTURA TIPO 2 Y DOS MANOS EN PINTURA EPOXI POLIAMIDA CON CATALIZADOR, FILOS Y DILATACIONES). COLOR SEGÚN DISEÑO.</v>
          </cell>
          <cell r="C1679" t="str">
            <v>Actividad</v>
          </cell>
          <cell r="D1679" t="str">
            <v>M2</v>
          </cell>
          <cell r="E1679">
            <v>27431</v>
          </cell>
        </row>
        <row r="1680">
          <cell r="A1680" t="str">
            <v>019.013</v>
          </cell>
          <cell r="B1680" t="str">
            <v>SUMINISTRO, TRANSPORTE E INSTALACION GRANIPLAST (ESGRAFIADO) FACHADAS ( INCLUYE FILOS Y DILATACIONES)</v>
          </cell>
          <cell r="C1680" t="str">
            <v>Actividad</v>
          </cell>
          <cell r="D1680" t="str">
            <v>M2</v>
          </cell>
          <cell r="E1680">
            <v>35465</v>
          </cell>
        </row>
        <row r="1681">
          <cell r="A1681" t="str">
            <v>019.014</v>
          </cell>
          <cell r="B1681" t="str">
            <v>SUMINISTRO, TRANSPORTE E INSTALACION ESTUCO Y PINTURA TIPO KORAZA O SIMILAR 3 MANOS FACHADAS (INCLUYE ESTUCO, 1 MANO EN PINTURA TIPO 2 Y DOS MANOS EN PINTURA TIPO KORAZA O SIMILAR, FILOS Y DILATACIONES). COLOR SEGÚN DISEÑO.</v>
          </cell>
          <cell r="C1681" t="str">
            <v>Actividad</v>
          </cell>
          <cell r="D1681" t="str">
            <v>M2</v>
          </cell>
          <cell r="E1681">
            <v>31005</v>
          </cell>
        </row>
        <row r="1682">
          <cell r="A1682" t="str">
            <v>019.015</v>
          </cell>
          <cell r="B1682" t="str">
            <v>SUMINISTRO, TRANSPORTE E INSTALACION PINTURA TIPO KORAZA O SIMILAR 3 MANOS FACHADAS (INCLUYE 1 MANO EN PINTURA TIPO 2 Y DOS MANOS EN PINTURA KORAZA TIPO PINTUCO O SIMILAR, FILOS Y DILATACIONES). COLOR SEGÚN DISEÑO.</v>
          </cell>
          <cell r="C1682" t="str">
            <v>Actividad</v>
          </cell>
          <cell r="D1682" t="str">
            <v>M2</v>
          </cell>
          <cell r="E1682">
            <v>29094</v>
          </cell>
        </row>
        <row r="1683">
          <cell r="A1683" t="str">
            <v>019.016</v>
          </cell>
          <cell r="B1683" t="str">
            <v>SUMINISTRO, TRANSPORTE E INSTALACION RECUBRIMIENTO  EPOXICO FLEXIBLE DE ALTO DESEMPEÑO SE COMPONE DE DOS COMPONENTES ALTA RESISTENCIA QUIMICA DURALKOTE 240  O SIMILAR. (INCLUYE 2 MANOS DE RECUBRIMIENTO, FILOS Y DILATACIONES). COLOR SEGÚN DISEÑO.</v>
          </cell>
          <cell r="C1683" t="str">
            <v>Actividad</v>
          </cell>
          <cell r="D1683" t="str">
            <v>M2</v>
          </cell>
          <cell r="E1683">
            <v>110528</v>
          </cell>
        </row>
        <row r="1684">
          <cell r="A1684" t="str">
            <v>019.017</v>
          </cell>
          <cell r="B1684" t="str">
            <v>SUMINISTRO, TRANSPORTE E INSTALACION DEMARCACION HORIZONTAL DE VIAS PINTURA TIPO TRAFICO</v>
          </cell>
          <cell r="C1684" t="str">
            <v>Actividad</v>
          </cell>
          <cell r="D1684" t="str">
            <v>M2</v>
          </cell>
          <cell r="E1684">
            <v>41823</v>
          </cell>
        </row>
        <row r="1685">
          <cell r="A1685" t="str">
            <v>019.018</v>
          </cell>
          <cell r="B1685" t="str">
            <v>SUMINISTRO, TRANSPORTE E INSTALACION DEMARCACION HORIZONTAL DE VIAS PINTURA PLASTICO EN FRIO</v>
          </cell>
          <cell r="C1685" t="str">
            <v>Actividad</v>
          </cell>
          <cell r="D1685" t="str">
            <v>M2</v>
          </cell>
          <cell r="E1685">
            <v>84632</v>
          </cell>
        </row>
        <row r="1686">
          <cell r="A1686" t="str">
            <v>019.019</v>
          </cell>
          <cell r="B1686" t="str">
            <v>SUMINISTRO, TRANSPORTE E INSTALACION PINTURA CARBURO PARA TANQUES</v>
          </cell>
          <cell r="C1686" t="str">
            <v>Actividad</v>
          </cell>
          <cell r="D1686" t="str">
            <v>M2</v>
          </cell>
          <cell r="E1686">
            <v>12435</v>
          </cell>
        </row>
        <row r="1687">
          <cell r="A1687" t="str">
            <v>019.020</v>
          </cell>
          <cell r="B1687" t="str">
            <v>SUMINISTRO, TRANSPORTE E INSTALACION PINTURA ESMALTE PARA TUBERIAS</v>
          </cell>
          <cell r="C1687" t="str">
            <v>Actividad</v>
          </cell>
          <cell r="D1687" t="str">
            <v>M2</v>
          </cell>
          <cell r="E1687">
            <v>21405</v>
          </cell>
        </row>
        <row r="1688">
          <cell r="A1688" t="str">
            <v>019.021</v>
          </cell>
          <cell r="B1688" t="str">
            <v>SUMINISTRO, TRANSPORTE E INSTALACION PINTURA REFLECTIVA DE ALUMINIO PARA PROTECCION DE TUBERIA EXPUESTA EN PVC</v>
          </cell>
          <cell r="C1688" t="str">
            <v>Actividad</v>
          </cell>
          <cell r="D1688" t="str">
            <v>M2</v>
          </cell>
          <cell r="E1688">
            <v>29554</v>
          </cell>
        </row>
        <row r="1689">
          <cell r="A1689" t="str">
            <v>019.022</v>
          </cell>
          <cell r="B1689" t="str">
            <v>SUMINISTRO TRANSPORTE E INSTALACION REVESTIMIENTO VIGAS Y COLUMNAS DE INTERIORES - ARGAMASA (INCLUYE FILOS Y DILATACIONES</v>
          </cell>
          <cell r="C1689" t="str">
            <v>Actividad</v>
          </cell>
          <cell r="D1689" t="str">
            <v>ML</v>
          </cell>
          <cell r="E1689">
            <v>22145</v>
          </cell>
        </row>
        <row r="1690">
          <cell r="A1690" t="str">
            <v>019.023</v>
          </cell>
          <cell r="B1690" t="str">
            <v>SUMINISTRO TRANSPORTE E INSTALACION ESTUCO Y 3 MANOS DE PINTURA ACRILTEX PARA BAÑO Y COCINA</v>
          </cell>
          <cell r="C1690" t="str">
            <v>Actividad</v>
          </cell>
          <cell r="D1690" t="str">
            <v>M2</v>
          </cell>
          <cell r="E1690">
            <v>30749</v>
          </cell>
        </row>
        <row r="1691">
          <cell r="A1691" t="str">
            <v>019.024</v>
          </cell>
          <cell r="B1691" t="str">
            <v>DEMARCACION DE LAS DIFERENTES CANCHAS (LINEAS PARA FUTBOL SALA, VOLEIBOL, BALONMANO Y BALONCESTO). INCLUYE EQUIPO Y ACTIVIDADES NECESARIAS PARA SU EJECUCION</v>
          </cell>
          <cell r="C1691" t="str">
            <v>Actividad</v>
          </cell>
          <cell r="D1691" t="str">
            <v>UND</v>
          </cell>
          <cell r="E1691">
            <v>1058578</v>
          </cell>
        </row>
        <row r="1692">
          <cell r="A1692" t="str">
            <v>019.025</v>
          </cell>
          <cell r="B1692" t="str">
            <v>SUMINISTRO, TRANSPORTE E INSTALACION ESTUCO Y VINILO 3 MANOS SOBRE MURO INTERIOR ALTURA &gt; 3 M. (INCLUYE, ESTUCO, 1 MANO DE PINTURA TIPO 2, Y  DOS MANOS DE PINTURA TIPO 1). COLOR SEGÚN DISEÑO POR M2</v>
          </cell>
          <cell r="C1692" t="str">
            <v>Actividad</v>
          </cell>
          <cell r="D1692" t="str">
            <v>M2</v>
          </cell>
          <cell r="E1692">
            <v>23896</v>
          </cell>
        </row>
        <row r="1693">
          <cell r="A1693" t="str">
            <v>019.026</v>
          </cell>
          <cell r="B1693" t="str">
            <v>SUMINISTRO, TRANSPORTE E INSTALACION ESTUCO Y VINILO 3 MANOS TIPO 1, SOBRE MURO INTERIOR ALTURA &gt; 3 M. (INCLUYE ESTUCO, FILOS Y DILATACIONES). COLOR SEGÚN DISEÑO POR M2</v>
          </cell>
          <cell r="C1693" t="str">
            <v>Actividad</v>
          </cell>
          <cell r="D1693" t="str">
            <v>M2</v>
          </cell>
          <cell r="E1693">
            <v>23896</v>
          </cell>
        </row>
        <row r="1694">
          <cell r="A1694" t="str">
            <v>019.027</v>
          </cell>
          <cell r="B1694" t="str">
            <v>SUMINISTRO, TRANSPORTE E INSTALACION VINILO 3 MANOS BAJO CUBIERTA AC. COLOR SEGÚN DISEÑO.</v>
          </cell>
          <cell r="C1694" t="str">
            <v>Actividad</v>
          </cell>
          <cell r="D1694" t="str">
            <v>M2</v>
          </cell>
          <cell r="E1694">
            <v>28516</v>
          </cell>
        </row>
        <row r="1695">
          <cell r="A1695" t="str">
            <v>019.028</v>
          </cell>
          <cell r="B1695" t="str">
            <v>SUMINISTRO, TRANSPORTE E INSTALACION PINTURA ESMALTE PARA CERCHAS METÁLICAS (INCLUYE ANDAMIO CERTIFICADO)</v>
          </cell>
          <cell r="C1695" t="str">
            <v>Actividad</v>
          </cell>
          <cell r="D1695" t="str">
            <v>ML</v>
          </cell>
          <cell r="E1695">
            <v>32747</v>
          </cell>
        </row>
        <row r="1696">
          <cell r="A1696" t="str">
            <v>019.029</v>
          </cell>
          <cell r="B1696" t="str">
            <v>SUMINISTRO, TRANSPORTE E INSTALACION PINTURA VINILO 3 MANOS SOBRE VIGAS Y COLUMNAS (INCLUYE, RESANE FILOS Y DILATACIONES). COLOR SEGÚN DISEÑO POR ML POR CADA CARA</v>
          </cell>
          <cell r="C1696" t="str">
            <v>Actividad</v>
          </cell>
          <cell r="D1696" t="str">
            <v>ML</v>
          </cell>
          <cell r="E1696">
            <v>15300</v>
          </cell>
        </row>
        <row r="1697">
          <cell r="A1697" t="str">
            <v>019.030</v>
          </cell>
          <cell r="B1697" t="str">
            <v>SUMINISTRO E INSTALACIÓN PINTURA ESMALTE PARA CABINAS SANITARIAS EN LÁMINA</v>
          </cell>
          <cell r="C1697" t="str">
            <v>Actividad</v>
          </cell>
          <cell r="D1697" t="str">
            <v>M2</v>
          </cell>
          <cell r="E1697">
            <v>31893</v>
          </cell>
        </row>
        <row r="1698">
          <cell r="A1698" t="str">
            <v>019.031</v>
          </cell>
          <cell r="B1698" t="str">
            <v>SUMINISTRO, TRANSPORTE E INSTALACION ESTUCO Y VINILO 3 MANOS SOBRE MURO EXTERIOR ALTURA &gt; 3 M. (INCLUYE, ESTUCO, 3 MANO DE PINTURA TIPO 1). COLOR SEGÚN DISEÑO POR M2</v>
          </cell>
          <cell r="C1698" t="str">
            <v>Actividad</v>
          </cell>
          <cell r="D1698" t="str">
            <v>M2</v>
          </cell>
          <cell r="E1698">
            <v>25758</v>
          </cell>
        </row>
        <row r="1699">
          <cell r="A1699" t="str">
            <v>019.032</v>
          </cell>
          <cell r="B1699" t="str">
            <v>SUMINISTRO, TRANSPORTE E INSTALACION BASE ACRILICA 3 MANOS SOBRE MURO EXTERIOR ALTURA &gt; 3 M. (INCLUYE, 3 MANOS DE PINTURA TIPO KORAZA LADRILLO SEMIMATE TRANSPARENTE) M2</v>
          </cell>
          <cell r="C1699" t="str">
            <v>Actividad</v>
          </cell>
          <cell r="D1699" t="str">
            <v>M2</v>
          </cell>
          <cell r="E1699">
            <v>26084</v>
          </cell>
        </row>
        <row r="1700">
          <cell r="A1700" t="str">
            <v>019.033</v>
          </cell>
          <cell r="B1700" t="str">
            <v>SUMINISTRO, TRANSPORTE E INSTALACION PINTURA ESMALTE PARA PUERTAS, REJAS, VENTANAS Y DEMÁS SUPERFICIES METÁLICAS. INCLUYE FILOS Y DILATACIONES. INCLUYE ANDAMIOS CERTIFICADOS PARA TRABAJO EN ALTURAS</v>
          </cell>
          <cell r="C1700" t="str">
            <v>Actividad</v>
          </cell>
          <cell r="D1700" t="str">
            <v>M2</v>
          </cell>
          <cell r="E1700">
            <v>29553</v>
          </cell>
        </row>
        <row r="1701">
          <cell r="A1701" t="str">
            <v>019.034</v>
          </cell>
          <cell r="B1701" t="str">
            <v>SUMINISTRO, TRANSPORTE E INSTALACION PINTURA ESMALTE PARA PASAMANOS, LAMINAS Y ZÓCALOS. INCLUYE FILOS Y DILATACIONES</v>
          </cell>
          <cell r="C1701" t="str">
            <v>Actividad</v>
          </cell>
          <cell r="D1701" t="str">
            <v>ML</v>
          </cell>
          <cell r="E1701">
            <v>16329</v>
          </cell>
        </row>
        <row r="1702">
          <cell r="A1702" t="str">
            <v>019.035</v>
          </cell>
          <cell r="B1702" t="str">
            <v>SUMINISTRO, TRANSPORTE E INSTALACION ANTICORROSIVO PARA PUERTAS, REJAS Y VENTANAS.</v>
          </cell>
          <cell r="C1702" t="str">
            <v>Actividad</v>
          </cell>
          <cell r="D1702" t="str">
            <v>M2</v>
          </cell>
          <cell r="E1702">
            <v>24445</v>
          </cell>
        </row>
        <row r="1703">
          <cell r="A1703" t="str">
            <v>019.036</v>
          </cell>
          <cell r="B1703" t="str">
            <v>SUMINISTRO, TRANSPORTE E INSTALACIÓN DE PINTURA SPORT LINE PARA ESCENARIOS DEPORTIVAS, INCLUYE PREPARACIÓN DE SUPERFICIE CON HIDROLAVADORA Y SIKATOP 122. INCLUYE DEMARCACIÓN.</v>
          </cell>
          <cell r="C1703" t="str">
            <v>Actividad</v>
          </cell>
          <cell r="D1703" t="str">
            <v>M2</v>
          </cell>
          <cell r="E1703">
            <v>83951</v>
          </cell>
        </row>
        <row r="1704">
          <cell r="A1704" t="str">
            <v>019.037</v>
          </cell>
          <cell r="B1704" t="str">
            <v>SUMINISTRO TRANSPORTE E INSTALACION PINTURA ACRILTEX</v>
          </cell>
          <cell r="C1704" t="str">
            <v>Actividad</v>
          </cell>
          <cell r="D1704" t="str">
            <v>M2</v>
          </cell>
          <cell r="E1704">
            <v>31663</v>
          </cell>
        </row>
        <row r="1705">
          <cell r="A1705" t="str">
            <v>019.038</v>
          </cell>
          <cell r="B1705" t="str">
            <v>SUMINISTRO, TRANSPORTE E INSTALACION VINILO 3 MANOS SOBRE MURO INTERIOR (1 MANO EN PINTURA TIPO 2  Y DOS MANOS EN PINTURA TIPO 1, FILOS Y DILATACIONES). COLOR SEGÚN DISEÑO POR M2</v>
          </cell>
          <cell r="C1705" t="str">
            <v>Actividad</v>
          </cell>
          <cell r="D1705" t="str">
            <v>M2</v>
          </cell>
          <cell r="E1705">
            <v>20833</v>
          </cell>
        </row>
        <row r="1706">
          <cell r="A1706" t="str">
            <v>019.039</v>
          </cell>
          <cell r="B1706" t="str">
            <v>SUMINISTRO, TRANSPORTE E INSTALACION PINTURA ESMALTE PARA FLANCHES Y CORTAGOTERAS. INCLUYE FILOS Y DILATACIONES</v>
          </cell>
          <cell r="C1706" t="str">
            <v>Actividad</v>
          </cell>
          <cell r="D1706" t="str">
            <v>ML</v>
          </cell>
          <cell r="E1706">
            <v>24680</v>
          </cell>
        </row>
        <row r="1707">
          <cell r="A1707" t="str">
            <v>019.040</v>
          </cell>
          <cell r="B1707" t="str">
            <v>SUMINISTRO, TRANSPORTE E INSTALACION VINILO 3 MANOS SOBRE GRANIPLAST EN MURO EXTERIOR ALTURA &gt; 3 M (INCLUYE 1 MANO EN PINTURA TIPO 2  Y DOS MANOS EN PINTURA TIPO 1, FILOS Y DILATACIONES). COLOR SEGÚN DISEÑO POR M2</v>
          </cell>
          <cell r="C1707" t="str">
            <v>Actividad</v>
          </cell>
          <cell r="D1707" t="str">
            <v>M2</v>
          </cell>
          <cell r="E1707">
            <v>25295</v>
          </cell>
        </row>
        <row r="1708">
          <cell r="A1708" t="str">
            <v>019.041</v>
          </cell>
          <cell r="B1708" t="str">
            <v>SUMINISTRO, TRANSPORTE E INSTALACION ESMALTE SINTETICO 3 EN 1 BAJO PLACA METALICA (INC. VIGAS Y PERFILES METALICOS)</v>
          </cell>
          <cell r="C1708" t="str">
            <v>Actividad</v>
          </cell>
          <cell r="D1708" t="str">
            <v>M2</v>
          </cell>
          <cell r="E1708">
            <v>28256</v>
          </cell>
        </row>
        <row r="1709">
          <cell r="A1709" t="str">
            <v>019.042</v>
          </cell>
          <cell r="B1709" t="str">
            <v>SUMINISTRO, TRANSPORTE E INSTALACION PINTURA TIPO KORAZA O SIMILAR 3 MANOS FACHADAS (INCLUYE 1 MANO EN PINTURA TIPO 2 Y DOS MANOS EN PINTURA KORAZA TIPO PINTUCO O SIMILAR, FILOS Y DILATACIONES). COLOR SEGÚN DISEÑO.</v>
          </cell>
          <cell r="C1709" t="str">
            <v>Actividad</v>
          </cell>
          <cell r="D1709" t="str">
            <v>ML</v>
          </cell>
          <cell r="E1709">
            <v>14857</v>
          </cell>
        </row>
        <row r="1710">
          <cell r="A1710" t="str">
            <v>019.043</v>
          </cell>
          <cell r="B1710" t="str">
            <v>SUMINISTRO, TRANSPORTE E INSTALACIÓN DE RETOQUE DE PINTURA EXISTENTE (INCLUYE RESANE, LIJADA Y PINTURA 3 MANOS DE PINTURA)</v>
          </cell>
          <cell r="C1710" t="str">
            <v>Actividad</v>
          </cell>
          <cell r="D1710" t="str">
            <v>M2</v>
          </cell>
          <cell r="E1710">
            <v>19264</v>
          </cell>
        </row>
        <row r="1711">
          <cell r="A1711" t="str">
            <v>019.044</v>
          </cell>
          <cell r="B1711" t="str">
            <v>SUMINISTRO, TRANSPORTE E INSTALACION DE ESTUCO Y PINTURA ESMALTE. INCLUYE FILOS Y DILATACIONES. ALTURA &lt;3.0M</v>
          </cell>
          <cell r="C1711" t="str">
            <v>Actividad</v>
          </cell>
          <cell r="D1711" t="str">
            <v>M2</v>
          </cell>
          <cell r="E1711">
            <v>26409</v>
          </cell>
        </row>
        <row r="1712">
          <cell r="A1712" t="str">
            <v>019.045</v>
          </cell>
          <cell r="B1712" t="str">
            <v>SUMINISTRO, TRANSPORTE E INSTALACION DE ESMALTE URETANO SERIE 36 DE SIKA O EQUIVALENTE PARA ESTRUCTURAS METÁLICAS. INCLUYE PREPARACIÓN DE SUPERFICIE, PUENTE DE ADHERENCIA Y LOS TRATAMIENTOS PREVIOS PARA SU CORRECTA APLICACIÓN Y FUNCIONAMIENTO. ESPESOR DE CAPA 3 MILS.</v>
          </cell>
          <cell r="C1712" t="str">
            <v>Actividad</v>
          </cell>
          <cell r="D1712" t="str">
            <v>M2</v>
          </cell>
          <cell r="E1712">
            <v>44549</v>
          </cell>
        </row>
        <row r="1713">
          <cell r="A1713" t="str">
            <v>020</v>
          </cell>
          <cell r="B1713" t="str">
            <v>EQUIPOS ESPECIALES</v>
          </cell>
          <cell r="C1713" t="str">
            <v>Capitulo</v>
          </cell>
          <cell r="D1713"/>
          <cell r="E1713" t="str">
            <v>--</v>
          </cell>
        </row>
        <row r="1714">
          <cell r="A1714" t="str">
            <v>020.001</v>
          </cell>
          <cell r="B1714" t="str">
            <v>SUMINISTRO, TRANSPORTE E INSTALACIÓN DE ASCENSOR TIPO PASAJEROS, PARA 8 PERSONAS O 630 KILOGRAMOS, 3 PARADAS MAQUINA LATERAL 1.10 * 1.40 * 2.20, A TODO COSTO</v>
          </cell>
          <cell r="C1714" t="str">
            <v>Actividad</v>
          </cell>
          <cell r="D1714" t="str">
            <v>UND</v>
          </cell>
          <cell r="E1714">
            <v>156027305</v>
          </cell>
        </row>
        <row r="1715">
          <cell r="A1715" t="str">
            <v>020.002</v>
          </cell>
          <cell r="B1715" t="str">
            <v>SUMINISTRO, TRANSPORTE E INSTALACION SISTEMA HIDRAULICO DE PRESION PREENSAMBLADO CONTRA INCENDIO   - INCLUYE 2 BOMBAS DE 1.5 HP CAUDAL DE 30 GPM C/U,  RANGO DE PRESIÓN DE 20 - 40 PSI, TANQUE DE 100 LTS., TABLERO DE CONTROL  Y ACCESORIOS CONECCION A SISTEMA HIDRÁULICO Y ELÉCTRICO )</v>
          </cell>
          <cell r="C1715" t="str">
            <v>Actividad</v>
          </cell>
          <cell r="D1715" t="str">
            <v>UND</v>
          </cell>
          <cell r="E1715">
            <v>16472250</v>
          </cell>
        </row>
        <row r="1716">
          <cell r="A1716" t="str">
            <v>020.003</v>
          </cell>
          <cell r="B1716" t="str">
            <v>SUMINISTRO, TRANSPORTE E INSTALACION SISTEMA HIDRAULICO DE PRESION PREENSAMBLADO CONTRA INCENDIO   - INCLUYE 2 BOMBAS DE 2 HP CAUDAL DE 45 GPM C/U,  RANGO DE PRESIÓN DE 20 - 40 PSI, TANQUE DE 200 LTS., TABLERO DE CONTROL  Y ACCESORIOS CONECCION A SISTEMA HIDRÁULICO Y ELÉCTRICO )</v>
          </cell>
          <cell r="C1716" t="str">
            <v>Actividad</v>
          </cell>
          <cell r="D1716" t="str">
            <v>UND</v>
          </cell>
          <cell r="E1716">
            <v>16671091</v>
          </cell>
        </row>
        <row r="1717">
          <cell r="A1717" t="str">
            <v>020.004</v>
          </cell>
          <cell r="B1717" t="str">
            <v>SUMINISTRO, TRANSPORTE E INSTALACION SISTEMA HIDRAULICO DE PRESION PREENSAMBLADO CONTRA INCENDIO   - INCLUYE 2 BOMBAS DE 2 HP CAUDAL DE 56 GPM C/U,  RANGO DE PRESIÓN DE 30 - 50 PSI, TANQUE DE 200 LTS., TABLERO DE CONTROL  Y ACCESORIOS CONECCION A SISTEMA HIDRÁULICO Y ELÉCTRICO )</v>
          </cell>
          <cell r="C1717" t="str">
            <v>Actividad</v>
          </cell>
          <cell r="D1717" t="str">
            <v>UND</v>
          </cell>
          <cell r="E1717">
            <v>17274463</v>
          </cell>
        </row>
        <row r="1718">
          <cell r="A1718" t="str">
            <v>020.005</v>
          </cell>
          <cell r="B1718" t="str">
            <v>SUMINISTRO, TRANSPORTE E INSTALACION SISTEMA HIDRAULICO DE PRESION PREENSAMBLADO CONTRA INCENDIO   - INCLUYE 2 BOMBAS DE 2 HP CAUDAL DE 90 GPM C/U,  RANGO DE PRESIÓN DE 30 - 50 PSI, TANQUE DE 200 LTS., TABLERO DE CONTROL  Y ACCESORIOS CONECCION A SISTEMA HIDRÁULICO Y ELÉCTRICO )</v>
          </cell>
          <cell r="C1718" t="str">
            <v>Actividad</v>
          </cell>
          <cell r="D1718" t="str">
            <v>UND</v>
          </cell>
          <cell r="E1718">
            <v>17274463</v>
          </cell>
        </row>
        <row r="1719">
          <cell r="A1719" t="str">
            <v>020.006</v>
          </cell>
          <cell r="B1719" t="str">
            <v>SUMINISTRO, TRANSPORTE E INSTALACION SISTEMA HIDRAULICO DE PRESION PREENSAMBLADO CONTRA INCENDIO   - INCLUYE 2 BOMBAS DE 3 HP CAUDAL DE 30 GPM C/U,  RANGO DE PRESIÓN DE 30 - 50 PSI, TANQUE DE 200 LTS., TABLERO DE CONTROL  Y ACCESORIOS CONECCION A SISTEMA HIDRÁULICO Y ELÉCTRICO )</v>
          </cell>
          <cell r="C1719" t="str">
            <v>Actividad</v>
          </cell>
          <cell r="D1719" t="str">
            <v>UND</v>
          </cell>
          <cell r="E1719">
            <v>17274463</v>
          </cell>
        </row>
        <row r="1720">
          <cell r="A1720" t="str">
            <v>020.007</v>
          </cell>
          <cell r="B1720" t="str">
            <v>SUMINISTRO, TRANSPORTE E INSTALACION SISTEMA HIDRAULICO DE PRESION PREENSAMBLADO CONTRA INCENDIO   - INCLUYE 2 BOMBAS DE 3 HP CAUDAL DE 55 GPM C/U,  RANGO DE PRESIÓN DE 30 - 50 PSI, TANQUE DE 200 LTS., TABLERO DE CONTROL  Y ACCESORIOS CONECCION A SISTEMA HIDRÁULICO Y ELÉCTRICO )</v>
          </cell>
          <cell r="C1720" t="str">
            <v>Actividad</v>
          </cell>
          <cell r="D1720" t="str">
            <v>UND</v>
          </cell>
          <cell r="E1720">
            <v>17274463</v>
          </cell>
        </row>
        <row r="1721">
          <cell r="A1721" t="str">
            <v>020.008</v>
          </cell>
          <cell r="B1721" t="str">
            <v>SUMINISTRO, TRANSPORTE E INSTALACION SISTEMA HIDRAULICO DE PRESION PREENSAMBLADO CONTRA INCENDIO  - INCLUYE 2 BOMBAS DE 5 HP CAUDAL DE 100 GPM C/U,  RANGO DE PRESIÓN DE 40 - 60 PSI, TANQUE DE 300 LTS., TABLERO DE CONTROL  Y ACCESORIOS CONECCION A SISTEMA HIDRÁULICO Y ELÉCTRICO )</v>
          </cell>
          <cell r="C1721" t="str">
            <v>Actividad</v>
          </cell>
          <cell r="D1721" t="str">
            <v>UND</v>
          </cell>
          <cell r="E1721">
            <v>18867466</v>
          </cell>
        </row>
        <row r="1722">
          <cell r="A1722" t="str">
            <v>020.009</v>
          </cell>
          <cell r="B1722" t="str">
            <v>SUMINISTRO, TRANSPORTE E INSTALACION SISTEMA HIDRAULICO DE PRESION PREENSAMBLADO CONTRA INCENDIO  - INCLUYE 2 BOMBAS DE 5 HP CAUDAL DE 180 GPM C/U,  RANGO DE PRESIÓN DE 30 - 50 PSI, TANQUE DE 300 LTS., TABLERO DE CONTROL  Y ACCESORIOS CONECCION A SISTEMA HIDRÁULICO Y ELÉCTRICO )</v>
          </cell>
          <cell r="C1722" t="str">
            <v>Actividad</v>
          </cell>
          <cell r="D1722" t="str">
            <v>UND</v>
          </cell>
          <cell r="E1722">
            <v>19514262</v>
          </cell>
        </row>
        <row r="1723">
          <cell r="A1723" t="str">
            <v>020.010</v>
          </cell>
          <cell r="B1723" t="str">
            <v>SUMINISTRO, TRANSPORTE E INSTALACION SISTEMA HIDRAULICO DE PRESION PREENSAMBLADO CONTRA INCENDIO  - INCLUYE 2 BOMBAS DE 7.5 HP CAUDAL DE 140 GPM C/U,  RANGO DE PRESIÓN DE 40 - 60 PSI, TANQUE DE 500 LTS., TABLERO DE CONTROL  Y ACCESORIOS CONECCION A SISTEMA HIDRÁULICO Y ELÉCTRICO )</v>
          </cell>
          <cell r="C1723" t="str">
            <v>Actividad</v>
          </cell>
          <cell r="D1723" t="str">
            <v>UND</v>
          </cell>
          <cell r="E1723">
            <v>23228219</v>
          </cell>
        </row>
        <row r="1724">
          <cell r="A1724" t="str">
            <v>020.011</v>
          </cell>
          <cell r="B1724" t="str">
            <v>SUMINISTRO, TRANSPORTE E INSTALACION SISTEMA HIDRAULICO DE PRESION PREENSAMBLADO CONTRA INCENDIO  - INCLUYE 2 BOMBAS DE 10 HP CAUDAL DE 160 GPM C/U,  RANGO DE PRESIÓN DE 70 - 90 PSI, TANQUE DE 500 LTS., TABLERO DE CONTROL  Y ACCESORIOS CONECCION A SISTEMA HIDRÁULICO Y ELÉCTRICO )</v>
          </cell>
          <cell r="C1724" t="str">
            <v>Actividad</v>
          </cell>
          <cell r="D1724" t="str">
            <v>UND</v>
          </cell>
          <cell r="E1724">
            <v>26334224</v>
          </cell>
        </row>
        <row r="1725">
          <cell r="A1725" t="str">
            <v>020.012</v>
          </cell>
          <cell r="B1725" t="str">
            <v>SUMINISTRO, TRANSPORTE E INSTALACION SISTEMA HIDRAULICO DE PRESION PREENSAMBLADO CONTRA INCENDIO (INCLUYE 2 BOMBAS DE 1.5 HP CAUDAL DE 20 GPM C/U,  RANGO DE PRESIÓN DE 30 - 50, TANQUE DE 100 LTS., TABLERO DE CONTROL  Y ACCESORIOS CONECCION A SISTEMA HIDRÁULICO Y ELÉCTRICO )</v>
          </cell>
          <cell r="C1725" t="str">
            <v>Actividad</v>
          </cell>
          <cell r="D1725" t="str">
            <v>UND</v>
          </cell>
          <cell r="E1725">
            <v>16472250</v>
          </cell>
        </row>
        <row r="1726">
          <cell r="A1726" t="str">
            <v>020.013</v>
          </cell>
          <cell r="B1726" t="str">
            <v>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726" t="str">
            <v>Actividad</v>
          </cell>
          <cell r="D1726" t="str">
            <v>UND</v>
          </cell>
          <cell r="E1726">
            <v>132142952</v>
          </cell>
        </row>
        <row r="1727">
          <cell r="A1727" t="str">
            <v>020.014</v>
          </cell>
          <cell r="B1727" t="str">
            <v>SUMINISTRO, TRANSPORTE E INSTALACIÓN DE ELECTROBOMBA  1"X1", 0.50HP, 40 M, 40 LT X MINUTO, USO LIVIANO. REF PEDROLLO PKM60 O SIMILAR</v>
          </cell>
          <cell r="C1727" t="str">
            <v>Actividad</v>
          </cell>
          <cell r="D1727" t="str">
            <v>UND</v>
          </cell>
          <cell r="E1727">
            <v>403239</v>
          </cell>
        </row>
        <row r="1728">
          <cell r="A1728" t="str">
            <v>020.015</v>
          </cell>
          <cell r="B1728" t="str">
            <v>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1728" t="str">
            <v>Actividad</v>
          </cell>
          <cell r="D1728" t="str">
            <v>UND</v>
          </cell>
          <cell r="E1728">
            <v>10089524</v>
          </cell>
        </row>
        <row r="1729">
          <cell r="A1729" t="str">
            <v>020.016</v>
          </cell>
          <cell r="B1729" t="str">
            <v>REPARACIÓN DE ASCENSOR EXISTENTE - SUMINISTRO DE VARIADOR PARA CONTROL Y PUESTA EN MARCHA ASCENSOR - CASA DE LA CULTURA PALOGRANDE</v>
          </cell>
          <cell r="C1729" t="str">
            <v>Actividad</v>
          </cell>
          <cell r="D1729" t="str">
            <v>UND</v>
          </cell>
          <cell r="E1729">
            <v>23562000</v>
          </cell>
        </row>
        <row r="1730">
          <cell r="A1730" t="str">
            <v>021</v>
          </cell>
          <cell r="B1730" t="str">
            <v>OBRAS EXTERIORES</v>
          </cell>
          <cell r="C1730" t="str">
            <v>Capitulo</v>
          </cell>
          <cell r="D1730"/>
          <cell r="E1730" t="str">
            <v>--</v>
          </cell>
        </row>
        <row r="1731">
          <cell r="A1731" t="str">
            <v>021.002</v>
          </cell>
          <cell r="B1731" t="str">
            <v>SUMINISTRO, TRANSPORTE E INSTALACIÓN DE CUNETA PARA VÍA VEHICULAR CONCRETO CLASE II PRODUCIDO EN OBRA</v>
          </cell>
          <cell r="C1731" t="str">
            <v>Actividad</v>
          </cell>
          <cell r="D1731" t="str">
            <v>M3</v>
          </cell>
          <cell r="E1731">
            <v>868872</v>
          </cell>
        </row>
        <row r="1732">
          <cell r="A1732" t="str">
            <v>021.003</v>
          </cell>
          <cell r="B1732" t="str">
            <v>SUMINISTRO, TRANSPORTE E INSTALACION ANDEN CONCRETO 3000 PSI  REFORZADO  E= 0.10M.  ACABADO: ADOQUIN DE 24 X 6 X 8 CM. Y PIEZA ESPECIAL EN L DE 26 X 6 CM. + ESCOBIADO.</v>
          </cell>
          <cell r="C1732" t="str">
            <v>Actividad</v>
          </cell>
          <cell r="D1732" t="str">
            <v>M2</v>
          </cell>
          <cell r="E1732">
            <v>191674</v>
          </cell>
        </row>
        <row r="1733">
          <cell r="A1733" t="str">
            <v>021.005</v>
          </cell>
          <cell r="B1733" t="str">
            <v>SUMINISTRO, TRANSPORTE E INSTALACION REJILLA CUNETA METALICA (A = 0.50 M) MARCO CONTRAMARCO EN ANGULO DE 1 1/2 X 3/16 CELOSIAS EN PLATINA DE 1/4 X 3/16 ACERO A36 CON ANTICORROSIVO Y PINTURA NEGRO MATE.</v>
          </cell>
          <cell r="C1733" t="str">
            <v>Actividad</v>
          </cell>
          <cell r="D1733" t="str">
            <v>ML</v>
          </cell>
          <cell r="E1733">
            <v>309491</v>
          </cell>
        </row>
        <row r="1734">
          <cell r="A1734" t="str">
            <v>021.006</v>
          </cell>
          <cell r="B1734" t="str">
            <v>SUMINISTRO, TRANSPORTE E INSTALACIÓN DE EMPRADIZACIÓN DE TALUDES Y ZONAS VERDES</v>
          </cell>
          <cell r="C1734" t="str">
            <v>Actividad</v>
          </cell>
          <cell r="D1734" t="str">
            <v>M2</v>
          </cell>
          <cell r="E1734">
            <v>19412</v>
          </cell>
        </row>
        <row r="1735">
          <cell r="A1735" t="str">
            <v>021.007</v>
          </cell>
          <cell r="B1735" t="str">
            <v>SUMINISTRO, TRANSPORTE E INSTALACION JARDINES EXTERIORES (INCLUYE PLANTAS ORNAMENTALES, TIERRA NEGRA Y EMPRADIZACIÓN ).</v>
          </cell>
          <cell r="C1735" t="str">
            <v>Actividad</v>
          </cell>
          <cell r="D1735" t="str">
            <v>M2</v>
          </cell>
          <cell r="E1735">
            <v>111645</v>
          </cell>
        </row>
        <row r="1736">
          <cell r="A1736" t="str">
            <v>021.008</v>
          </cell>
          <cell r="B1736" t="str">
            <v>SUMINISTRO, TRANSPORTE E INSTALACION SARDINEL PREFABRICADO EN CONCRETO DE 3000  H=20 CM, B=10  CM, L=100CM</v>
          </cell>
          <cell r="C1736" t="str">
            <v>Actividad</v>
          </cell>
          <cell r="D1736" t="str">
            <v>ML</v>
          </cell>
          <cell r="E1736">
            <v>110422</v>
          </cell>
        </row>
        <row r="1737">
          <cell r="A1737" t="str">
            <v>021.010</v>
          </cell>
          <cell r="B1737" t="str">
            <v>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SEGÚN DETALLE.</v>
          </cell>
          <cell r="C1737" t="str">
            <v>Actividad</v>
          </cell>
          <cell r="D1737" t="str">
            <v>ML</v>
          </cell>
          <cell r="E1737">
            <v>386767</v>
          </cell>
        </row>
        <row r="1738">
          <cell r="A1738" t="str">
            <v>021.012</v>
          </cell>
          <cell r="B1738" t="str">
            <v>SUMINISTRO, TRANSPORTE E INSTALACION CUNETA RECTANGULAR EN CONCRETO 3000 PSI A=0.45 M. H=VARIABLE 0.20 A 0.35  M</v>
          </cell>
          <cell r="C1738" t="str">
            <v>Actividad</v>
          </cell>
          <cell r="D1738" t="str">
            <v>ML</v>
          </cell>
          <cell r="E1738">
            <v>112788</v>
          </cell>
        </row>
        <row r="1739">
          <cell r="A1739" t="str">
            <v>021.014</v>
          </cell>
          <cell r="B1739" t="str">
            <v>SUMINISTRO, TRANSPORTE E INSTALACION EMPRADIZACION  GRAMA TIPO BERMUDA GRASS</v>
          </cell>
          <cell r="C1739" t="str">
            <v>Actividad</v>
          </cell>
          <cell r="D1739" t="str">
            <v>M2</v>
          </cell>
          <cell r="E1739">
            <v>27406</v>
          </cell>
        </row>
        <row r="1740">
          <cell r="A1740" t="str">
            <v>021.015</v>
          </cell>
          <cell r="B1740" t="str">
            <v>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v>
          </cell>
          <cell r="C1740" t="str">
            <v>Actividad</v>
          </cell>
          <cell r="D1740" t="str">
            <v>UND</v>
          </cell>
          <cell r="E1740">
            <v>1028788</v>
          </cell>
        </row>
        <row r="1741">
          <cell r="A1741" t="str">
            <v>021.016</v>
          </cell>
          <cell r="B1741" t="str">
            <v>SUMINISTRO, TRANSPORTE E INSTALACION SARDINEL CHAFLANADO ANCHO = 20 CM H =  ENTRE  17 Y 24 CM  EN CONCRETO 3000 PSI</v>
          </cell>
          <cell r="C1741" t="str">
            <v>Actividad</v>
          </cell>
          <cell r="D1741" t="str">
            <v>ML</v>
          </cell>
          <cell r="E1741">
            <v>78414</v>
          </cell>
        </row>
        <row r="1742">
          <cell r="A1742" t="str">
            <v>021.017</v>
          </cell>
          <cell r="B1742" t="str">
            <v>SUMINISTRO, TRANSPORTE E INSTALACION SARDINEL ANCHO = 20 CM H =  ENTRE  25 Y 30 CM  EN CONCRETO 3000 PSI</v>
          </cell>
          <cell r="C1742" t="str">
            <v>Actividad</v>
          </cell>
          <cell r="D1742" t="str">
            <v>ML</v>
          </cell>
          <cell r="E1742">
            <v>106432</v>
          </cell>
        </row>
        <row r="1743">
          <cell r="A1743" t="str">
            <v>021.018</v>
          </cell>
          <cell r="B1743" t="str">
            <v>SUMINISTRO, TRANSPORTE E INSTALACION VIGUETA EN CONCRETO 3000 PSI PARA CONFINAR ADOQUIN SECCION 0,15X0,20</v>
          </cell>
          <cell r="C1743" t="str">
            <v>Actividad</v>
          </cell>
          <cell r="D1743" t="str">
            <v>ML</v>
          </cell>
          <cell r="E1743">
            <v>67351</v>
          </cell>
        </row>
        <row r="1744">
          <cell r="A1744" t="str">
            <v>021.019</v>
          </cell>
          <cell r="B1744" t="str">
            <v>SUMINISTRO, TRANSPORTE E INSTALACION VIGUETA CONCRETO 3000 PSI PARA CONFINAR ADOQUIN RAMPA PEATONAL</v>
          </cell>
          <cell r="C1744" t="str">
            <v>Actividad</v>
          </cell>
          <cell r="D1744" t="str">
            <v>ML</v>
          </cell>
          <cell r="E1744">
            <v>84698</v>
          </cell>
        </row>
        <row r="1745">
          <cell r="A1745" t="str">
            <v>021.020</v>
          </cell>
          <cell r="B1745" t="str">
            <v xml:space="preserve">SUMINISTRO, TRANSPORTE E INSTALACION PAVIMENTO EN ADOQUINES DE CONCRETO </v>
          </cell>
          <cell r="C1745" t="str">
            <v>Actividad</v>
          </cell>
          <cell r="D1745" t="str">
            <v>M2</v>
          </cell>
          <cell r="E1745">
            <v>113314</v>
          </cell>
        </row>
        <row r="1746">
          <cell r="A1746" t="str">
            <v>021.021</v>
          </cell>
          <cell r="B1746" t="str">
            <v>SUMINISTRO, TRANSPORTE E INSTALACION ANDEN EN ADOQUINES DE ARCILLA</v>
          </cell>
          <cell r="C1746" t="str">
            <v>Actividad</v>
          </cell>
          <cell r="D1746" t="str">
            <v>M2</v>
          </cell>
          <cell r="E1746">
            <v>105362</v>
          </cell>
        </row>
        <row r="1747">
          <cell r="A1747" t="str">
            <v>021.022</v>
          </cell>
          <cell r="B1747" t="str">
            <v xml:space="preserve">SUMINISTRO, TRANSPORTE E INSTALACION LOSETA PREFABRICADA EN CONCRETO CON ACABADO LISO </v>
          </cell>
          <cell r="C1747" t="str">
            <v>Actividad</v>
          </cell>
          <cell r="D1747" t="str">
            <v>M2</v>
          </cell>
          <cell r="E1747">
            <v>137274</v>
          </cell>
        </row>
        <row r="1748">
          <cell r="A1748" t="str">
            <v>021.024</v>
          </cell>
          <cell r="B1748" t="str">
            <v>SUMINISTRO, TRANSPORTE E INSTALACION EMPRADIZACIÓN CON BLOQUES DE CÉSPED</v>
          </cell>
          <cell r="C1748" t="str">
            <v>Actividad</v>
          </cell>
          <cell r="D1748" t="str">
            <v>M2</v>
          </cell>
          <cell r="E1748">
            <v>17726</v>
          </cell>
        </row>
        <row r="1749">
          <cell r="A1749" t="str">
            <v>021.026</v>
          </cell>
          <cell r="B1749" t="str">
            <v>SUMINISTRO, TRANSPORTE E INSTALACION CANECAS METALICA MALLA METALICA PARA BASUREROS</v>
          </cell>
          <cell r="C1749" t="str">
            <v>Actividad</v>
          </cell>
          <cell r="D1749" t="str">
            <v>UND</v>
          </cell>
          <cell r="E1749">
            <v>428590</v>
          </cell>
        </row>
        <row r="1750">
          <cell r="A1750" t="str">
            <v>021.032</v>
          </cell>
          <cell r="B1750" t="str">
            <v>PODA DE ARBOLES H=5MTS 2,5 MTS DE RADIO DE FOLLAJE APROXIMADO (INCLUYE RETIRO)</v>
          </cell>
          <cell r="C1750" t="str">
            <v>Actividad</v>
          </cell>
          <cell r="D1750" t="str">
            <v>UND</v>
          </cell>
          <cell r="E1750">
            <v>221863</v>
          </cell>
        </row>
        <row r="1751">
          <cell r="A1751" t="str">
            <v>021.033</v>
          </cell>
          <cell r="B1751" t="str">
            <v>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v>
          </cell>
          <cell r="C1751" t="str">
            <v>Actividad</v>
          </cell>
          <cell r="D1751" t="str">
            <v>ML</v>
          </cell>
          <cell r="E1751">
            <v>290180</v>
          </cell>
        </row>
        <row r="1752">
          <cell r="A1752" t="str">
            <v>021.034</v>
          </cell>
          <cell r="B1752" t="str">
            <v>SUMINISTRO, TRANSPORTE E INSTALACION ESCALAS CONCRETO 3000 PSI E= 0.10M.  SOBRE TIERRA ACABADO ESCOBIADO</v>
          </cell>
          <cell r="C1752" t="str">
            <v>Actividad</v>
          </cell>
          <cell r="D1752" t="str">
            <v>M2</v>
          </cell>
          <cell r="E1752">
            <v>162556</v>
          </cell>
        </row>
        <row r="1753">
          <cell r="A1753" t="str">
            <v>021.036</v>
          </cell>
          <cell r="B1753" t="str">
            <v>SUMINISTRO, TRANSPORTE E INSTALACION TOPELLANTAS PREFABRICADO EN CONCRETO CON PINTURA ACRILICA PARA TRAFICO H=15 CM, B=20 CM Y L=50 CM.</v>
          </cell>
          <cell r="C1753" t="str">
            <v>Actividad</v>
          </cell>
          <cell r="D1753" t="str">
            <v>UND</v>
          </cell>
          <cell r="E1753">
            <v>91230</v>
          </cell>
        </row>
        <row r="1754">
          <cell r="A1754" t="str">
            <v>021.037</v>
          </cell>
          <cell r="B1754" t="str">
            <v xml:space="preserve">SUMINISTRO, TRANSPORTE E INSTALACION PAVIMENTO EN ADOQUIN ECOLOGICO DE CONCRETO </v>
          </cell>
          <cell r="C1754" t="str">
            <v>Actividad</v>
          </cell>
          <cell r="D1754" t="str">
            <v>M2</v>
          </cell>
          <cell r="E1754">
            <v>98803</v>
          </cell>
        </row>
        <row r="1755">
          <cell r="A1755" t="str">
            <v>021.038</v>
          </cell>
          <cell r="B1755" t="str">
            <v>CORTE MECANIZADO DE ANDEN EN CONCRETO 0,03 MM</v>
          </cell>
          <cell r="C1755" t="str">
            <v>Actividad</v>
          </cell>
          <cell r="D1755" t="str">
            <v>ML</v>
          </cell>
          <cell r="E1755">
            <v>9439</v>
          </cell>
        </row>
        <row r="1756">
          <cell r="A1756" t="str">
            <v>021.039</v>
          </cell>
          <cell r="B1756" t="str">
            <v>SUMINISTRO, TRANSPORTE E INSTALACION BOLARDO LISO EN HF</v>
          </cell>
          <cell r="C1756" t="str">
            <v>Actividad</v>
          </cell>
          <cell r="D1756" t="str">
            <v>UND</v>
          </cell>
          <cell r="E1756">
            <v>582218</v>
          </cell>
        </row>
        <row r="1757">
          <cell r="A1757" t="str">
            <v>021.040</v>
          </cell>
          <cell r="B1757" t="str">
            <v>SUMINISTRO, TRANSPORTE E INSTALACIÓN DE BOLARDO EN CONCRETO  DIÁMETRO 18 CM, H:62 CM LIBRES. TIPO PASEO DEL CARMEN</v>
          </cell>
          <cell r="C1757" t="str">
            <v>Actividad</v>
          </cell>
          <cell r="D1757" t="str">
            <v>UND</v>
          </cell>
          <cell r="E1757">
            <v>275089</v>
          </cell>
        </row>
        <row r="1758">
          <cell r="A1758" t="str">
            <v>021.041</v>
          </cell>
          <cell r="B1758" t="str">
            <v>DEFENSA METALICA VEHICULAR TIPO INVIAS</v>
          </cell>
          <cell r="C1758" t="str">
            <v>Actividad</v>
          </cell>
          <cell r="D1758" t="str">
            <v>ML</v>
          </cell>
          <cell r="E1758">
            <v>586046</v>
          </cell>
        </row>
        <row r="1759">
          <cell r="A1759" t="str">
            <v>021.042</v>
          </cell>
          <cell r="B1759" t="str">
            <v>SUMINISTRO, TRANSPORTE E INSTALACIÓN DE CERRAMIENTO EN POSTE DE CONCRETO Y MALLA ESLABONADA, INCLUYE MACHONES EN CONCRETO DE 3.000 PSI</v>
          </cell>
          <cell r="C1759" t="str">
            <v>Actividad</v>
          </cell>
          <cell r="D1759" t="str">
            <v>ML</v>
          </cell>
          <cell r="E1759">
            <v>237812</v>
          </cell>
        </row>
        <row r="1760">
          <cell r="A1760" t="str">
            <v>021.043</v>
          </cell>
          <cell r="B1760" t="str">
            <v>SUMINISTRO, TRANSPORTE E INSTALACIÓN DE CERRAMIENTO EN POSTE DE CONCRETO, MALLA ESLABONADA Y MURO EN BLOQUE, INCLUYE MACHONES DE CONCRETO DE 3.000 PSI Y ZARPAS EN CONCRETO CICLÓPEO</v>
          </cell>
          <cell r="C1760" t="str">
            <v>Actividad</v>
          </cell>
          <cell r="D1760" t="str">
            <v>M2</v>
          </cell>
          <cell r="E1760">
            <v>313602</v>
          </cell>
        </row>
        <row r="1761">
          <cell r="A1761" t="str">
            <v>021.044</v>
          </cell>
          <cell r="B1761" t="str">
            <v>SUMINISTRO, TRANSPORTE E INSTALACIÓN DE CERRAMIENTO EN TUBERÍA GALVANIZADA PARA CERRAMIENTO, MURO A LA VISTA, MALLA ESLABONADA, INCLUYE MACHONES EN CONCRETO DE 3.000 PSI, ZARPAS EN CONCRETO REFORZADO.</v>
          </cell>
          <cell r="C1761" t="str">
            <v>Actividad</v>
          </cell>
          <cell r="D1761" t="str">
            <v>ML</v>
          </cell>
          <cell r="E1761">
            <v>404087</v>
          </cell>
        </row>
        <row r="1762">
          <cell r="A1762" t="str">
            <v>021.045</v>
          </cell>
          <cell r="B1762" t="str">
            <v>SUMINISTRO, TRANSPORTE E INSTALACIÓN DE CERRAMIENTO EN TUBERÍA GALVANIZADA PARA CERRAMIENTO, MALLA ESLABONADA Y ZÓCALO EN SARDINEL EN CONCRETO REFORZADO DE 3,000 PSI</v>
          </cell>
          <cell r="C1762" t="str">
            <v>Actividad</v>
          </cell>
          <cell r="D1762" t="str">
            <v>M2</v>
          </cell>
          <cell r="E1762">
            <v>422443</v>
          </cell>
        </row>
        <row r="1763">
          <cell r="A1763" t="str">
            <v>021.046</v>
          </cell>
          <cell r="B1763" t="str">
            <v>SUMINISTRO, TRANSPORTE E INSTALACIÓN DE CERRAMIENTO EN POSTE DE MADERA 4 HILOS DE ALAMBRE DE PÚAS</v>
          </cell>
          <cell r="C1763" t="str">
            <v>Actividad</v>
          </cell>
          <cell r="D1763" t="str">
            <v>ML</v>
          </cell>
          <cell r="E1763">
            <v>47491</v>
          </cell>
        </row>
        <row r="1764">
          <cell r="A1764" t="str">
            <v>021.047</v>
          </cell>
          <cell r="B1764" t="str">
            <v>SUMINISTRO, TRANSPORTE E INSTALACIÓN DE CERRAMIENTO EN POSTE DE MADERA 3 HILOS DE ALAMBRE DE PÚAS</v>
          </cell>
          <cell r="C1764" t="str">
            <v>Actividad</v>
          </cell>
          <cell r="D1764" t="str">
            <v>ML</v>
          </cell>
          <cell r="E1764">
            <v>29164</v>
          </cell>
        </row>
        <row r="1765">
          <cell r="A1765" t="str">
            <v>021.048</v>
          </cell>
          <cell r="B1765" t="str">
            <v xml:space="preserve">SUMINISTRO, TRANSPORTE E INSTALACIÓN DE REALCE CERRAMIENTO H=1.50 M INCLUYE TUBOS 2", MALLA ESLABONADA CAL 12, ANTICORROSIVO Y PINTURA COLOR ALUMINIO </v>
          </cell>
          <cell r="C1765" t="str">
            <v>Actividad</v>
          </cell>
          <cell r="D1765" t="str">
            <v>ML</v>
          </cell>
          <cell r="E1765">
            <v>342432</v>
          </cell>
        </row>
        <row r="1766">
          <cell r="A1766" t="str">
            <v>021.049</v>
          </cell>
          <cell r="B1766" t="str">
            <v>SUMINISTRO, TRANSPORTE E INSTALACIÓN DE CONSTRUCCIÓN DE CERRAMIENTO EN POSTES DE CONCRETO, ALAMBRE DE PÚA  Y MACHONES DE CONCRETO DE 3000 PSI</v>
          </cell>
          <cell r="C1766" t="str">
            <v>Actividad</v>
          </cell>
          <cell r="D1766" t="str">
            <v>ML</v>
          </cell>
          <cell r="E1766">
            <v>135748</v>
          </cell>
        </row>
        <row r="1767">
          <cell r="A1767" t="str">
            <v>021.050</v>
          </cell>
          <cell r="B1767" t="str">
            <v>CONSTRUCCIÓN DE CERRAMIENTO EN POSTES DE CONCRETO, ALAMBRE DE PÚA  Y MACHONES DE CONCRETO DE 3000 PSI</v>
          </cell>
          <cell r="C1767" t="str">
            <v>Actividad</v>
          </cell>
          <cell r="D1767" t="str">
            <v>ML</v>
          </cell>
          <cell r="E1767">
            <v>17321</v>
          </cell>
        </row>
        <row r="1768">
          <cell r="A1768" t="str">
            <v>021.051</v>
          </cell>
          <cell r="B1768" t="str">
            <v>SUMINISTRO, TRANSPORTE E INSTALACION LOSETA 50X50CM TACTIL / GUIA PREFABRICADA EN CONCRETO GRIS O COLOR.</v>
          </cell>
          <cell r="C1768" t="str">
            <v>Actividad</v>
          </cell>
          <cell r="D1768" t="str">
            <v>M2</v>
          </cell>
          <cell r="E1768">
            <v>173487</v>
          </cell>
        </row>
        <row r="1769">
          <cell r="A1769" t="str">
            <v>021.052</v>
          </cell>
          <cell r="B1769" t="str">
            <v>SUMINISTRO, TRANSPORTE E INSTALACION ANDEN CONCRETO 3000 PSI  E= 0.08M.  ACABADO:  ESCOBIADO</v>
          </cell>
          <cell r="C1769" t="str">
            <v>Actividad</v>
          </cell>
          <cell r="D1769" t="str">
            <v>M2</v>
          </cell>
          <cell r="E1769">
            <v>88649</v>
          </cell>
        </row>
        <row r="1770">
          <cell r="A1770" t="str">
            <v>021.053</v>
          </cell>
          <cell r="B1770" t="str">
            <v>SUMINISTRO, TRANSPORTE E INSTALACIÓN DE CERRAMIENTO EN TUBERÍA GALVANIZADA PARA CERRAMIENTO Ø 2", MURO EN CONCRETO A LA VISTA E= 0,12M H= 0,4M CON MORTERO DE REVOQUE IMPERMEABILIZADO, MALLA ESLABONADA CA. 10  OJO 2-1/4"X2-1/4", VIGA EN CONCRETO REFORZADO 0.3 X 0.4. ALTURA CERRAMIENTO= 6,0 M (INCLUYE EXCAVACIÓN, FORMALETA, ACERO DE REFUERZO, ALFAJÍA EN CONCRETO, PINTURA)</v>
          </cell>
          <cell r="C1770" t="str">
            <v>Actividad</v>
          </cell>
          <cell r="D1770" t="str">
            <v>ML</v>
          </cell>
          <cell r="E1770">
            <v>601663</v>
          </cell>
        </row>
        <row r="1771">
          <cell r="A1771" t="str">
            <v>021.054</v>
          </cell>
          <cell r="B1771" t="str">
            <v>INSTALACIÓN PORTERÍAS DE MICROFUTBOL CON EXTENSIÓN Y TABLERO PARA BALONCESTO</v>
          </cell>
          <cell r="C1771" t="str">
            <v>Actividad</v>
          </cell>
          <cell r="D1771" t="str">
            <v>UND</v>
          </cell>
          <cell r="E1771">
            <v>347882</v>
          </cell>
        </row>
        <row r="1772">
          <cell r="A1772" t="str">
            <v>021.055</v>
          </cell>
          <cell r="B1772" t="str">
            <v>SUMINISTRO, TRANSPORTE E INSTALACION BANCA PARA MEDIA TORTA PREFABRICADA A=42; B=42; H=70 CM.</v>
          </cell>
          <cell r="C1772" t="str">
            <v>Actividad</v>
          </cell>
          <cell r="D1772" t="str">
            <v>UND</v>
          </cell>
          <cell r="E1772">
            <v>319640</v>
          </cell>
        </row>
        <row r="1773">
          <cell r="A1773" t="str">
            <v>021.056</v>
          </cell>
          <cell r="B1773" t="str">
            <v>SUMINISTRO, TRANSPORTE E INSTALACION MESA BASE EN CONCRETO A=90; B=90; H= 100 CM. INCLUYE JUEGOS DE MESA</v>
          </cell>
          <cell r="C1773" t="str">
            <v>Actividad</v>
          </cell>
          <cell r="D1773" t="str">
            <v>UND</v>
          </cell>
          <cell r="E1773">
            <v>1043558</v>
          </cell>
        </row>
        <row r="1774">
          <cell r="A1774" t="str">
            <v>021.058</v>
          </cell>
          <cell r="B1774" t="str">
            <v>SUMINISTRO, TRANSPORTE E INSTALACIÓN PORTERÍA DE MICROFUTBOL CON EXTENSIÓN Y TABLERO PARA BALONCESTO - INCLUYE  ARO Y MALLA BALONCESTO</v>
          </cell>
          <cell r="C1774" t="str">
            <v>Actividad</v>
          </cell>
          <cell r="D1774" t="str">
            <v>UND</v>
          </cell>
          <cell r="E1774">
            <v>2720572</v>
          </cell>
        </row>
        <row r="1775">
          <cell r="A1775" t="str">
            <v>021.059</v>
          </cell>
          <cell r="B1775" t="str">
            <v>SUMINISTRO, TRANSPORTE E INSTALACION BORDILLO CHAFLANADO PREFABRICADO EN CONCRETO DE 15x35x80cm</v>
          </cell>
          <cell r="C1775" t="str">
            <v>Actividad</v>
          </cell>
          <cell r="D1775" t="str">
            <v>ML</v>
          </cell>
          <cell r="E1775">
            <v>84198</v>
          </cell>
        </row>
        <row r="1776">
          <cell r="A1776" t="str">
            <v>021.060</v>
          </cell>
          <cell r="B1776" t="str">
            <v>REUBICACION EN EL MISMO ESCENARIO PORTERÍAS DE MICROFUTBOL CON EXTENSIÓN Y TABLERO PARA BALONCESTO</v>
          </cell>
          <cell r="C1776" t="str">
            <v>Actividad</v>
          </cell>
          <cell r="D1776" t="str">
            <v>UND</v>
          </cell>
          <cell r="E1776">
            <v>292574</v>
          </cell>
        </row>
        <row r="1777">
          <cell r="A1777" t="str">
            <v>021.061</v>
          </cell>
          <cell r="B1777" t="str">
            <v>REUBICACION EN EL MISMO ESCENARIO POSTES Y TABLERO PARA BALONCESTO</v>
          </cell>
          <cell r="C1777" t="str">
            <v>Actividad</v>
          </cell>
          <cell r="D1777" t="str">
            <v>UND</v>
          </cell>
          <cell r="E1777">
            <v>207452</v>
          </cell>
        </row>
        <row r="1778">
          <cell r="A1778" t="str">
            <v>021.062</v>
          </cell>
          <cell r="B1778" t="str">
            <v>SUMINISTRO, TRANSPORTE E INSTALACIÓN DE CERRAMIENTO EN TUBERÍA GALVANIZADA PARA CERRAMIENTO Ø 2", MURO EN CONCRETO A LA VISTA E= 0,12M H= 0,4M, MALLA ESLABONADA CA. 10  OJO 2"X2", VIGA EN CONCRETO REFORZADO 0.3 X 0.4. ALTURA CERRAMIENTO= 3,0 M (INCLUYE FORMALETA, ACERO DE REFUERZO, CASTILLO EN ACERO PARA VIGUETAS, MALLA ELECTROSOLDADA D 131, CONCRETO PISA MALLA, CONCERTINA DIAMETRO 18"ESPIRAL ESPACIADO CADA 20 CM CUCHILLAS EN ACERO INOXIDABLE AISI 430 Y MORTERO DE NIVELACIÓN)</v>
          </cell>
          <cell r="C1778" t="str">
            <v>Actividad</v>
          </cell>
          <cell r="D1778" t="str">
            <v>ML</v>
          </cell>
          <cell r="E1778">
            <v>889401</v>
          </cell>
        </row>
        <row r="1779">
          <cell r="A1779" t="str">
            <v>021.063</v>
          </cell>
          <cell r="B1779" t="str">
            <v>SUMINISTRO, TRANSPORTE E INSTALACION DE CERRAMIENTO EN TUBO AGUAS NEGRAS PARA CERRAMIENTO 2", ANTICORROSIVO + PINTURA,  3 HILOS DE ALAMBRE DE PUA</v>
          </cell>
          <cell r="C1779" t="str">
            <v>Actividad</v>
          </cell>
          <cell r="D1779" t="str">
            <v>ML</v>
          </cell>
          <cell r="E1779">
            <v>116743</v>
          </cell>
        </row>
        <row r="1780">
          <cell r="A1780" t="str">
            <v>021.064</v>
          </cell>
          <cell r="B1780" t="str">
            <v>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v>
          </cell>
          <cell r="C1780" t="str">
            <v>Actividad</v>
          </cell>
          <cell r="D1780" t="str">
            <v>ML</v>
          </cell>
          <cell r="E1780">
            <v>692676</v>
          </cell>
        </row>
        <row r="1781">
          <cell r="A1781" t="str">
            <v>021.065</v>
          </cell>
          <cell r="B1781" t="str">
            <v>SUMINISTRO, TRANSPORTE E INSTALACION PUERTA  EN MALLA ESLABONADA CAL. 10 2" X 2" +  PLATINA 2"+3/16" + ANTICORROSIVO + PINTURA, TUBO AGUAS NEGRAS PARA CERRAMIENTO 3", ALAMBRE DE PUA 3 HILOS, FALLEBA, PORTACANDADO, INCLUYE (BISAGRA EN TUBO Y DADOS EN CONCRETO)</v>
          </cell>
          <cell r="C1781" t="str">
            <v>Actividad</v>
          </cell>
          <cell r="D1781" t="str">
            <v>UND</v>
          </cell>
          <cell r="E1781">
            <v>1985228</v>
          </cell>
        </row>
        <row r="1782">
          <cell r="A1782" t="str">
            <v>021.066</v>
          </cell>
          <cell r="B1782" t="str">
            <v>SUMINSITRO, TRANSPORTE E INSTALACION DE PISO EN GRAMOQUIN</v>
          </cell>
          <cell r="C1782" t="str">
            <v>Actividad</v>
          </cell>
          <cell r="D1782" t="str">
            <v>M2</v>
          </cell>
          <cell r="E1782">
            <v>134050</v>
          </cell>
        </row>
        <row r="1783">
          <cell r="A1783" t="str">
            <v>021.067</v>
          </cell>
          <cell r="B1783" t="str">
            <v>SUMINISTRO, TRANSPORTE E INSTALACION PUERTA  EN MALLA ESLABONADA CAL 10.5 X 2-1/4" +  PLATINA 2"+3/16" + ANTICORROSIVO + PINTURA, TUBO AGUAS NEGRAS PARA CERRAMIENTO 3", FALLEBA, PORTACANDADO, INCLUYE (BISAGRA EN TUBO Y DADOS EN CONCRETO)</v>
          </cell>
          <cell r="C1783" t="str">
            <v>Actividad</v>
          </cell>
          <cell r="D1783" t="str">
            <v>M2</v>
          </cell>
          <cell r="E1783">
            <v>736060</v>
          </cell>
        </row>
        <row r="1784">
          <cell r="A1784" t="str">
            <v>021.068</v>
          </cell>
          <cell r="B1784" t="str">
            <v>SUMINISTRO, TRANSPORTE E INSTALACION TUBO AGUAS NEGRAS PARA CERRAMIENTO 2" + ANTICORROSIVO + PINTURA, CONCERTINA DIAMETRO 18"ESPIRAL ESPACIADO CADA 20 CM CUCHILLAS EN ACERO INOXIDABLE AISI 430 ESPESOR 0,60MM ANCHO 25MM</v>
          </cell>
          <cell r="C1784" t="str">
            <v>Actividad</v>
          </cell>
          <cell r="D1784" t="str">
            <v>ML</v>
          </cell>
          <cell r="E1784">
            <v>167393</v>
          </cell>
        </row>
        <row r="1785">
          <cell r="A1785" t="str">
            <v>021.069</v>
          </cell>
          <cell r="B1785" t="str">
            <v>SUMINISTRO, TRANSPORTE E INSTALACION CONCERTINA DIAMETRO 18"ESPIRAL ESPACIADO CADA 20 CM CUCHILLAS EN ACERO INOXIDABLE AISI 430 ESPESOR 0,60MM ANCHO 25MM</v>
          </cell>
          <cell r="C1785" t="str">
            <v>Actividad</v>
          </cell>
          <cell r="D1785" t="str">
            <v>ML</v>
          </cell>
          <cell r="E1785">
            <v>129450</v>
          </cell>
        </row>
        <row r="1786">
          <cell r="A1786" t="str">
            <v>021.070</v>
          </cell>
          <cell r="B1786" t="str">
            <v>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v>
          </cell>
          <cell r="C1786" t="str">
            <v>Actividad</v>
          </cell>
          <cell r="D1786" t="str">
            <v>ML</v>
          </cell>
          <cell r="E1786">
            <v>600124</v>
          </cell>
        </row>
        <row r="1787">
          <cell r="A1787" t="str">
            <v>021.071</v>
          </cell>
          <cell r="B1787" t="str">
            <v>SUMINISTRO, TRANSPORTE E INSTALACION CUNETA RECTANGULAR EN CONCRETO 3000 PSI A=0.45 M. H=VARIABLE 0.20 A 0.35  M CON REJILLA PREFABRICADA (INCLUYE REJILLA PREFABRICADA CONCRETO)</v>
          </cell>
          <cell r="C1787" t="str">
            <v>Actividad</v>
          </cell>
          <cell r="D1787" t="str">
            <v>ML</v>
          </cell>
          <cell r="E1787">
            <v>201511</v>
          </cell>
        </row>
        <row r="1788">
          <cell r="A1788" t="str">
            <v>021.072</v>
          </cell>
          <cell r="B1788" t="str">
            <v>SUMINISTRO, TRANSPORTE E INSTALACIÓN PORTERÍA DE MICROFUTBOL</v>
          </cell>
          <cell r="C1788" t="str">
            <v>Actividad</v>
          </cell>
          <cell r="D1788" t="str">
            <v>UND</v>
          </cell>
          <cell r="E1788">
            <v>2335607</v>
          </cell>
        </row>
        <row r="1789">
          <cell r="A1789" t="str">
            <v>021.073</v>
          </cell>
          <cell r="B1789" t="str">
            <v>SUMINISTRO, TRANSPORTE E INSTALACION CERRAMIENTO EN MALLA ESLABONADA CAL. 12  DE 2 1/4" X 2 1/4" +  ANGULO 3/4 X  1/8" + ANTICORROSIVO + PINTURA, TUBO AGUAS NEGRAS PARA CERRAMIENTO 2", PEDESTAL EN CONCRETO. SEGÚN DETALLE.</v>
          </cell>
          <cell r="C1789" t="str">
            <v>Actividad</v>
          </cell>
          <cell r="D1789" t="str">
            <v>ML</v>
          </cell>
          <cell r="E1789">
            <v>346058</v>
          </cell>
        </row>
        <row r="1790">
          <cell r="A1790" t="str">
            <v>021.080</v>
          </cell>
          <cell r="B1790" t="str">
            <v>SUMINISTRO, TRANSPORTE E INSTALACION CERRAMIENTO EN MALLA ESLABONADA CAL. 12  DE 2 1/4" X 2 1/4" +  ANGULO 3/4 X  1/8" + ANTICORROSIVO + PINTURA, TUBO AGUAS NEGRAS PARA CERRAMIENTO 2",  CUCHILLAS EN ACERO INOXIDABLE AISI 430 ESPESOR 0,60MM ANCHO 25MM,</v>
          </cell>
          <cell r="C1790" t="str">
            <v>Actividad</v>
          </cell>
          <cell r="D1790" t="str">
            <v>ML</v>
          </cell>
          <cell r="E1790">
            <v>601026</v>
          </cell>
        </row>
        <row r="1791">
          <cell r="A1791" t="str">
            <v>021.081</v>
          </cell>
          <cell r="B1791" t="str">
            <v>SUMINISTRO, TRANSPORTE E INSTALACIÓN DE MATERA PREFABRICADA RECTANGULAR 80X30X40 CON BASE METÁLICA. INCLUYE TIERRA NEGRA Y PLANTAS HORNAMENTALES</v>
          </cell>
          <cell r="C1791" t="str">
            <v>Actividad</v>
          </cell>
          <cell r="D1791" t="str">
            <v>UN</v>
          </cell>
          <cell r="E1791">
            <v>226401</v>
          </cell>
        </row>
        <row r="1792">
          <cell r="A1792" t="str">
            <v>021.082</v>
          </cell>
          <cell r="B1792" t="str">
            <v>SUMINISTRO, TRANSPORTE E INSTALACIÓN DE MATERA PREFABRICADA RECTANGULAR ACANALADA DE 100X30X60. INCLUYE TIERRA NEGRA Y PLANTAS HORNAMENTALES</v>
          </cell>
          <cell r="C1792" t="str">
            <v>Actividad</v>
          </cell>
          <cell r="D1792" t="str">
            <v>UN</v>
          </cell>
          <cell r="E1792">
            <v>286865</v>
          </cell>
        </row>
        <row r="1793">
          <cell r="A1793" t="str">
            <v>021.083</v>
          </cell>
          <cell r="B1793" t="str">
            <v>SUMINISTRO, TRANSPORTE E INSTALACIÓN DE MASTIL PARA BANDERAS EN TUBERIA A 500 GRADO C DE 4", ESPESOR DE PARED DE 6,0MM SOLDADO A PLATINA DE 3/4" CON PERNOS DE 3/4" INSCRUSTADOS EN PEDESTAL DE CONCRETO (NO INCLUIDO). INCLUYE: PERNOS, PLATINAS, TUERCAS, SOLDADURA, PINTURA, POLEAS, MANILAS) L=8M</v>
          </cell>
          <cell r="C1793" t="str">
            <v>Actividad</v>
          </cell>
          <cell r="D1793" t="str">
            <v>UN</v>
          </cell>
          <cell r="E1793">
            <v>3017017</v>
          </cell>
        </row>
        <row r="1794">
          <cell r="A1794" t="str">
            <v>021.084</v>
          </cell>
          <cell r="B1794" t="str">
            <v>SUMINISTRO, TRANSPORTE E INSTALACIÓN DE ARENA PARA RESELLADO DE JUNTAS EN PLAQUETAS PREFABRICADAS EXISTENTES. INCLUYE COMPACTACIÓN. (NO APLICA PARA OBRAS NUEVAS)</v>
          </cell>
          <cell r="C1794" t="str">
            <v>Actividad</v>
          </cell>
          <cell r="D1794" t="str">
            <v>M2</v>
          </cell>
          <cell r="E1794">
            <v>9104</v>
          </cell>
        </row>
        <row r="1795">
          <cell r="A1795" t="str">
            <v>021.085</v>
          </cell>
          <cell r="B1795" t="str">
            <v>REINSTALACIÓN DE PLAQUETAS PREFABRICADAS PARA ANDENES. INCLUYE NIVELACIÓN, COMPACTACIÓN Y SELLO CON ARENA</v>
          </cell>
          <cell r="C1795" t="str">
            <v>Actividad</v>
          </cell>
          <cell r="D1795" t="str">
            <v>M2</v>
          </cell>
          <cell r="E1795">
            <v>20058</v>
          </cell>
        </row>
        <row r="1796">
          <cell r="A1796" t="str">
            <v>021.086</v>
          </cell>
          <cell r="B1796" t="str">
            <v>SUIMINISTRO, TRANSPORTE Y CONSTRUCCION DE BANCA CORRIDA EN CONCRETO A LA VISTA DE 3000 PSI. E=0.10M ALIGERADA CON CASETON DE ESTERILLA, REFORZADA CON MALLA DE 4.5MM 15X15CM</v>
          </cell>
          <cell r="C1796" t="str">
            <v>Actividad</v>
          </cell>
          <cell r="D1796" t="str">
            <v>M2</v>
          </cell>
          <cell r="E1796">
            <v>219754</v>
          </cell>
        </row>
        <row r="1797">
          <cell r="A1797" t="str">
            <v>021.087</v>
          </cell>
          <cell r="B1797" t="str">
            <v>SUMINISTRO, TRANSPORTE E INSTALACIÓN DE PROTECTOR DE ARBOL PREFABRICADO 50X50CM</v>
          </cell>
          <cell r="C1797" t="str">
            <v>Actividad</v>
          </cell>
          <cell r="D1797" t="str">
            <v>UND</v>
          </cell>
          <cell r="E1797">
            <v>37021</v>
          </cell>
        </row>
        <row r="1798">
          <cell r="A1798" t="str">
            <v>021.088</v>
          </cell>
          <cell r="B1798" t="str">
            <v>CONSTRUCCION DE SARDINEL PARA CONFORMACION DE ANDENES H= HASTA 25 CM CHAFLANADO ENTRE A=10 CM Y 15 CM, INCLUYE REF LONG 2 VARILLAS DE 3/8", FLEJES TRANSVERSALES DE 1/4" CADA 15 CM ANCLADOS A PAVIMENTO (INCLUYE ANCLAJES EPOXICOS)</v>
          </cell>
          <cell r="C1798" t="str">
            <v>Actividad</v>
          </cell>
          <cell r="D1798" t="str">
            <v>ML</v>
          </cell>
          <cell r="E1798">
            <v>124172</v>
          </cell>
        </row>
        <row r="1799">
          <cell r="A1799" t="str">
            <v>021.089</v>
          </cell>
          <cell r="B1799" t="str">
            <v>SUMINISTRO, TRANSPORTE E INSTALACION PAVIMENTO EN ADOQUINES DE CONCRETO SISTEMA ARTE CONCRETO O SIMILAR DE 100 CM X14,5 CM X 4,5 CM COLOR CONFORME AL DISEÑO - PEATONAL</v>
          </cell>
          <cell r="C1799" t="str">
            <v>Actividad</v>
          </cell>
          <cell r="D1799" t="str">
            <v>M2</v>
          </cell>
          <cell r="E1799">
            <v>308819</v>
          </cell>
        </row>
        <row r="1800">
          <cell r="A1800" t="str">
            <v>021.090</v>
          </cell>
          <cell r="B1800" t="str">
            <v>SUMINISTRO, TRANSPORTE E INSTALACION PAVIMENTO EN ADOQUINES DE CONCRETO SISTEMA ARTE CONCRETO O SIMILAR DE 100 CM X14,5 CM X 8 CM COLOR CONFORME AL DISEÑO - VEHICULAR</v>
          </cell>
          <cell r="C1800" t="str">
            <v>Actividad</v>
          </cell>
          <cell r="D1800" t="str">
            <v>M2</v>
          </cell>
          <cell r="E1800">
            <v>553535</v>
          </cell>
        </row>
        <row r="1801">
          <cell r="A1801" t="str">
            <v>021.091</v>
          </cell>
          <cell r="B1801" t="str">
            <v>SUMINISTRO, TRANSPORTE Y CONSTRUCCION ESCALAS EN CONCRETO A LA VISTA DE 3000 PSI E=0,1M, SOBRE TIERRA RECUBRIENDO TERRENO PERFILADO EN ESCALA, REFORZADA CON MALLA DE 4,5 MM DE 15X15</v>
          </cell>
          <cell r="C1801" t="str">
            <v>Actividad</v>
          </cell>
          <cell r="D1801" t="str">
            <v>M2</v>
          </cell>
          <cell r="E1801">
            <v>127482</v>
          </cell>
        </row>
        <row r="1802">
          <cell r="A1802" t="str">
            <v>021.092</v>
          </cell>
          <cell r="B1802" t="str">
            <v>SUMINISTRO, TRANSPORTE Y CONSTRUCCION ESCALAS EN CONCRETO A LA VISTA DE 3000 PSI E=0,1M, SOBRE TIERRA RECUBRIENDO TERRENO PERFILADO INCLINADO (PASO CONFORMADO EN CONCRETO)</v>
          </cell>
          <cell r="C1802" t="str">
            <v>Actividad</v>
          </cell>
          <cell r="D1802" t="str">
            <v>M3</v>
          </cell>
          <cell r="E1802">
            <v>1015136</v>
          </cell>
        </row>
        <row r="1803">
          <cell r="A1803" t="str">
            <v>021.093</v>
          </cell>
          <cell r="B1803" t="str">
            <v>SUMINISTRO, TRANSPORTE E INSTALACION DE INDIVIDUOS ARBORESOS HASTA H=1.80M (INCLUYE TIERRA NEGRA)</v>
          </cell>
          <cell r="C1803" t="str">
            <v>Actividad</v>
          </cell>
          <cell r="D1803" t="str">
            <v>UN</v>
          </cell>
          <cell r="E1803">
            <v>175008</v>
          </cell>
        </row>
        <row r="1804">
          <cell r="A1804" t="str">
            <v>021.094</v>
          </cell>
          <cell r="B1804" t="str">
            <v>SUMINISTRO, TRANSPORTE E INSTALACION DE PLANTA ORNAMENTALES (INCLUYE TIERRA NEGRA)</v>
          </cell>
          <cell r="C1804" t="str">
            <v>Actividad</v>
          </cell>
          <cell r="D1804" t="str">
            <v>UN</v>
          </cell>
          <cell r="E1804">
            <v>57633</v>
          </cell>
        </row>
        <row r="1805">
          <cell r="A1805" t="str">
            <v>021.095</v>
          </cell>
          <cell r="B1805" t="str">
            <v>SUMINISTRO, TRANSPORTE E INSTALACION DE ILUMINACION CINTA LED DE INCRUSTAR PARA EXTERIORES (INCLUYE CINTA LED, PERFIL Y CONEXIÓN A LA ACOMETIDA)</v>
          </cell>
          <cell r="C1805" t="str">
            <v>Actividad</v>
          </cell>
          <cell r="D1805" t="str">
            <v>ML</v>
          </cell>
          <cell r="E1805">
            <v>42417</v>
          </cell>
        </row>
        <row r="1806">
          <cell r="A1806" t="str">
            <v>021.096</v>
          </cell>
          <cell r="B1806" t="str">
            <v>SUMINISTRO, TRANSPORTE E INSTALACION DE ILUMINACION TIPO GL18303 OSIMILAR BOLARDO PARA EXTERIORES (INCLUYE CONEXIÓN A LA ACOMETIDA</v>
          </cell>
          <cell r="C1806" t="str">
            <v>Actividad</v>
          </cell>
          <cell r="D1806" t="str">
            <v>UN</v>
          </cell>
          <cell r="E1806">
            <v>688145</v>
          </cell>
        </row>
        <row r="1807">
          <cell r="A1807" t="str">
            <v>021.097</v>
          </cell>
          <cell r="B1807" t="str">
            <v>SUMINISTRO, TRANSPORTE E INSTALACION DE ILUMINACION  TIPO ACUA-I-100W-5K O SIMILAR REFLECTOR EXTERIORES  (INCLUYE CONEXIÓN A LA ACOMETIDA)</v>
          </cell>
          <cell r="C1807" t="str">
            <v>Actividad</v>
          </cell>
          <cell r="D1807" t="str">
            <v>UN</v>
          </cell>
          <cell r="E1807">
            <v>556632</v>
          </cell>
        </row>
        <row r="1808">
          <cell r="A1808" t="str">
            <v>021.098</v>
          </cell>
          <cell r="B1808" t="str">
            <v>SUMINISTRO, TRANSPORTE E INSTALACION ANDEN EN TABLETA DE TRES COLORES - INCLUYE LOSA CONTRAPISO EN CONCRETO DE 3000 PSI E=8CM; MALLA ELECTROSOLDADA DE 15X15X4.5MM Y MORTERO DE 3.0CM</v>
          </cell>
          <cell r="C1808" t="str">
            <v>Actividad</v>
          </cell>
          <cell r="D1808" t="str">
            <v>M2</v>
          </cell>
          <cell r="E1808">
            <v>237186</v>
          </cell>
        </row>
        <row r="1809">
          <cell r="A1809" t="str">
            <v>021.099</v>
          </cell>
          <cell r="B1809" t="str">
            <v>PAISAJISMO BIOFILIA (SEGÚN ESPECIES EN DISEÑO) - INCLUYE SUMINISTRO, TRANSPORTE,TIERRA NEGRA, ABONO Y SIEMBRA DE LOS INDIVIDUOS</v>
          </cell>
          <cell r="C1809" t="str">
            <v>Actividad</v>
          </cell>
          <cell r="D1809" t="str">
            <v>M2</v>
          </cell>
          <cell r="E1809">
            <v>25009</v>
          </cell>
        </row>
        <row r="1810">
          <cell r="A1810" t="str">
            <v>021.100</v>
          </cell>
          <cell r="B1810" t="str">
            <v>SUMINISTRO, TRANSPORTE E INSTALACIÓN DE PLACA EN CONCRETO DE 3000 PSI E=10CM ACABADO CON ENDURECEDOR DE COLORES SEGÚN DISEÑO EN FRANJAS DE ANCHO VARIABLE</v>
          </cell>
          <cell r="C1810" t="str">
            <v>Actividad</v>
          </cell>
          <cell r="D1810" t="str">
            <v>M2</v>
          </cell>
          <cell r="E1810">
            <v>195343</v>
          </cell>
        </row>
        <row r="1811">
          <cell r="A1811" t="str">
            <v>021.101</v>
          </cell>
          <cell r="B1811" t="str">
            <v>SUMINISTRO, TRANSPORTE E INSTALACIÓN DE PLATINA DE 3/4" CON CUATRO PERNOS DE 3/4" L=0,4M INSCRUSTADOS EN PEDESTAL DE CONCRETO (NO INCLUIDO). INCLUYE: PERNOS, PLATINA DE 0,27*0,27, TUERCAS, PINTURA, SOLDADURA</v>
          </cell>
          <cell r="C1811" t="str">
            <v>Actividad</v>
          </cell>
          <cell r="D1811" t="str">
            <v>UN</v>
          </cell>
          <cell r="E1811">
            <v>262168</v>
          </cell>
        </row>
        <row r="1812">
          <cell r="A1812" t="str">
            <v>021.102</v>
          </cell>
          <cell r="B1812" t="str">
            <v>SUMINISTRO, TRANSPORTE E INSTALACION PUERTA DE DOS ALAS, EN MALLA ESLABONADA CAL. 10 2 1/4" X 2 1/4" + ANTICORROSIVO + PINTURA, TUBO AGUAS NEGRAS PARA CERRAMIENTO 2", FALLEBA, PORTACANDADO, INCLUYE (BISAGRA EN TUBO) A:1,8M; H= 2,2M</v>
          </cell>
          <cell r="C1812" t="str">
            <v>Actividad</v>
          </cell>
          <cell r="D1812" t="str">
            <v>UN</v>
          </cell>
          <cell r="E1812">
            <v>2148111</v>
          </cell>
        </row>
        <row r="1813">
          <cell r="A1813" t="str">
            <v>021.103</v>
          </cell>
          <cell r="B1813" t="str">
            <v>SUMINISTRO, TRANSPORTE E INSTALACION SARDINEL ANCHO = 10 CM H =  ENTRE  17 Y 24 CM  EN CONCRETO 3000 PSI</v>
          </cell>
          <cell r="C1813" t="str">
            <v>Actividad</v>
          </cell>
          <cell r="D1813" t="str">
            <v>ML</v>
          </cell>
          <cell r="E1813">
            <v>52166</v>
          </cell>
        </row>
        <row r="1814">
          <cell r="A1814" t="str">
            <v>021.104</v>
          </cell>
          <cell r="B1814" t="str">
            <v>SUMINISTRO, TRANSPORTE E INSTALACION SARDINEL ANCHO = 10 CM H =  ENTRE  25 Y 30 CM  EN CONCRETO 3000 PSI</v>
          </cell>
          <cell r="C1814" t="str">
            <v>Actividad</v>
          </cell>
          <cell r="D1814" t="str">
            <v>ML</v>
          </cell>
          <cell r="E1814">
            <v>76944</v>
          </cell>
        </row>
        <row r="1815">
          <cell r="A1815" t="str">
            <v>021.105</v>
          </cell>
          <cell r="B1815" t="str">
            <v>MANTENIMIENTO DE BANCAS EN CONCRETO (INCLUYE LIMPIEZA Y PINTURA TIPO KORAZA AL ASINTO Y EL ESPALDAR ESMALTE PARA LOS BRAZOS )</v>
          </cell>
          <cell r="C1815" t="str">
            <v>Actividad</v>
          </cell>
          <cell r="D1815" t="str">
            <v>UN</v>
          </cell>
          <cell r="E1815">
            <v>264718</v>
          </cell>
        </row>
        <row r="1816">
          <cell r="A1816" t="str">
            <v>021.106</v>
          </cell>
          <cell r="B1816" t="str">
            <v>SUMINISTRO, TRANSPORTE E INSTALACIÓN DE CERRAMIENTO DOS(2) MODULOS  EN TUBERÍA GALVANIZADA PARA CERRAMIENTO Ø 3", MALLA ESLABONADA CAL. 10.5mm, Tubo galvanizado  Ø1” c/0.15m, Platina en L 1 1/2”x3/16” Y ANGULO ÁNGULO DE 1”x1”x3/16” PERNO B7 x1/2  ALTURA TOTAL 5M  (INCLUYE CIMENTACIÓN POR TUBO (PILOTE D=35cm L=3.0M, CABEZAL Y PEDESTAL)  , ACERO REFUERZO, PINTURA,MODULO SUPERIOR EN RIOSTRA) segun diseño</v>
          </cell>
          <cell r="C1816" t="str">
            <v>Actividad</v>
          </cell>
          <cell r="D1816" t="str">
            <v>ML</v>
          </cell>
          <cell r="E1816">
            <v>1252352</v>
          </cell>
        </row>
        <row r="1817">
          <cell r="A1817" t="str">
            <v>022</v>
          </cell>
          <cell r="B1817" t="str">
            <v>ASEO GENERAL Y LIMPIEZA</v>
          </cell>
          <cell r="C1817" t="str">
            <v>Capitulo</v>
          </cell>
          <cell r="D1817"/>
          <cell r="E1817" t="str">
            <v>--</v>
          </cell>
        </row>
        <row r="1818">
          <cell r="A1818" t="str">
            <v>022.001</v>
          </cell>
          <cell r="B1818" t="str">
            <v>ASEO GENERAL</v>
          </cell>
          <cell r="C1818" t="str">
            <v>Actividad</v>
          </cell>
          <cell r="D1818" t="str">
            <v>M2</v>
          </cell>
          <cell r="E1818">
            <v>3815</v>
          </cell>
        </row>
        <row r="1819">
          <cell r="A1819" t="str">
            <v>022.002</v>
          </cell>
          <cell r="B1819" t="str">
            <v>LIMPIEZA DE ESCALAS Y PEATONALES</v>
          </cell>
          <cell r="C1819" t="str">
            <v>Actividad</v>
          </cell>
          <cell r="D1819" t="str">
            <v>ML</v>
          </cell>
          <cell r="E1819">
            <v>3255</v>
          </cell>
        </row>
        <row r="1820">
          <cell r="A1820" t="str">
            <v>022.003</v>
          </cell>
          <cell r="B1820" t="str">
            <v>LIMPIEZA DE ESTRUCTURAS DE DISIPACIÓN Y ENTREGA</v>
          </cell>
          <cell r="C1820" t="str">
            <v>Actividad</v>
          </cell>
          <cell r="D1820" t="str">
            <v>ML</v>
          </cell>
          <cell r="E1820">
            <v>3847</v>
          </cell>
        </row>
        <row r="1821">
          <cell r="A1821" t="str">
            <v>022.004</v>
          </cell>
          <cell r="B1821" t="str">
            <v>LIMPIEZA DE CÁMARAS DE INSPECCIÓN</v>
          </cell>
          <cell r="C1821" t="str">
            <v>Actividad</v>
          </cell>
          <cell r="D1821" t="str">
            <v>UND</v>
          </cell>
          <cell r="E1821">
            <v>8465</v>
          </cell>
        </row>
        <row r="1822">
          <cell r="A1822" t="str">
            <v>022.005</v>
          </cell>
          <cell r="B1822" t="str">
            <v>LIMPIEZA DE CAJAS DE INSPECCIÓN</v>
          </cell>
          <cell r="C1822" t="str">
            <v>Actividad</v>
          </cell>
          <cell r="D1822" t="str">
            <v>UND</v>
          </cell>
          <cell r="E1822">
            <v>8465</v>
          </cell>
        </row>
        <row r="1823">
          <cell r="A1823" t="str">
            <v>022.006</v>
          </cell>
          <cell r="B1823" t="str">
            <v>LIMPIEZA DE SUMIDEROS SIMPLES</v>
          </cell>
          <cell r="C1823" t="str">
            <v>Actividad</v>
          </cell>
          <cell r="D1823" t="str">
            <v>UND</v>
          </cell>
          <cell r="E1823">
            <v>14056</v>
          </cell>
        </row>
        <row r="1824">
          <cell r="A1824" t="str">
            <v>022.007</v>
          </cell>
          <cell r="B1824" t="str">
            <v>LIMPIEZA DE TRANVERSALES</v>
          </cell>
          <cell r="C1824" t="str">
            <v>Actividad</v>
          </cell>
          <cell r="D1824" t="str">
            <v>ML</v>
          </cell>
          <cell r="E1824">
            <v>2809</v>
          </cell>
        </row>
        <row r="1825">
          <cell r="A1825" t="str">
            <v>022.008</v>
          </cell>
          <cell r="B1825" t="str">
            <v>LIMPIEZA DE DRENES Y FILTROS</v>
          </cell>
          <cell r="C1825" t="str">
            <v>Actividad</v>
          </cell>
          <cell r="D1825" t="str">
            <v>ML</v>
          </cell>
          <cell r="E1825">
            <v>8137</v>
          </cell>
        </row>
        <row r="1826">
          <cell r="A1826" t="str">
            <v>022.009</v>
          </cell>
          <cell r="B1826" t="str">
            <v>LIMPIEZA DE VIDRIOS</v>
          </cell>
          <cell r="C1826" t="str">
            <v>Actividad</v>
          </cell>
          <cell r="D1826" t="str">
            <v>M2</v>
          </cell>
          <cell r="E1826">
            <v>2292</v>
          </cell>
        </row>
        <row r="1827">
          <cell r="A1827" t="str">
            <v>022.010</v>
          </cell>
          <cell r="B1827" t="str">
            <v>LIMPIEZA DE CANALES EN CONCRETO A NIVEL DEL TERRENO (ANCHO HASTA 0.60 MTS)</v>
          </cell>
          <cell r="C1827" t="str">
            <v>Actividad</v>
          </cell>
          <cell r="D1827" t="str">
            <v>ML</v>
          </cell>
          <cell r="E1827">
            <v>3743</v>
          </cell>
        </row>
        <row r="1828">
          <cell r="A1828" t="str">
            <v>022.011</v>
          </cell>
          <cell r="B1828" t="str">
            <v>SUMINISTRO, TRANSPORTE DE HIDROLAVADO PARA PISOS</v>
          </cell>
          <cell r="C1828" t="str">
            <v>Actividad</v>
          </cell>
          <cell r="D1828" t="str">
            <v>M2</v>
          </cell>
          <cell r="E1828">
            <v>9744</v>
          </cell>
        </row>
        <row r="1829">
          <cell r="A1829" t="str">
            <v>022.012</v>
          </cell>
          <cell r="B1829" t="str">
            <v>ASEO GENERAL</v>
          </cell>
          <cell r="C1829" t="str">
            <v>Actividad</v>
          </cell>
          <cell r="D1829" t="str">
            <v>GLB</v>
          </cell>
          <cell r="E1829">
            <v>412063</v>
          </cell>
        </row>
        <row r="1830">
          <cell r="A1830" t="str">
            <v>022.013</v>
          </cell>
          <cell r="B1830" t="str">
            <v>MANEJO INTEGRAL DE ROEDORES</v>
          </cell>
          <cell r="C1830" t="str">
            <v>Actividad</v>
          </cell>
          <cell r="D1830" t="str">
            <v>UND</v>
          </cell>
          <cell r="E1830">
            <v>300000</v>
          </cell>
        </row>
        <row r="1831">
          <cell r="A1831" t="str">
            <v>022.014</v>
          </cell>
          <cell r="B1831" t="str">
            <v>CEBADEROS HERMÉTICOS PARA CONTROL DE ROEDORES</v>
          </cell>
          <cell r="C1831" t="str">
            <v>Actividad</v>
          </cell>
          <cell r="D1831" t="str">
            <v>UND</v>
          </cell>
          <cell r="E1831">
            <v>35000</v>
          </cell>
        </row>
        <row r="1832">
          <cell r="A1832" t="str">
            <v>022.015</v>
          </cell>
          <cell r="B1832" t="str">
            <v>LAVADO Y LIMPIEZA DE ADOQUIN EN GRES CON OXICLORURO DE COBRE</v>
          </cell>
          <cell r="C1832" t="str">
            <v>Actividad</v>
          </cell>
          <cell r="D1832" t="str">
            <v>M2</v>
          </cell>
          <cell r="E1832">
            <v>6506</v>
          </cell>
        </row>
        <row r="1833">
          <cell r="A1833" t="str">
            <v>023</v>
          </cell>
          <cell r="B1833" t="str">
            <v>VIAS</v>
          </cell>
          <cell r="C1833" t="str">
            <v>Capitulo</v>
          </cell>
          <cell r="D1833"/>
          <cell r="E1833" t="str">
            <v>--</v>
          </cell>
        </row>
        <row r="1834">
          <cell r="A1834" t="str">
            <v>023.001</v>
          </cell>
          <cell r="B1834" t="str">
            <v>SUMINISTRO, TRANSPORTE E INSTALACION DE PAVIMENTO EN CONCRETO PREMEZCLADO FAST TRACK</v>
          </cell>
          <cell r="C1834" t="str">
            <v>Actividad</v>
          </cell>
          <cell r="D1834" t="str">
            <v>M3</v>
          </cell>
          <cell r="E1834">
            <v>1207765</v>
          </cell>
        </row>
        <row r="1835">
          <cell r="A1835" t="str">
            <v>023.002</v>
          </cell>
          <cell r="B1835" t="str">
            <v>SUMINISTRO, TRANSPORTE E INSTALACION IMPRIMACION CON EMULSION ASFALTICA</v>
          </cell>
          <cell r="C1835" t="str">
            <v>Actividad</v>
          </cell>
          <cell r="D1835" t="str">
            <v>M2</v>
          </cell>
          <cell r="E1835">
            <v>6037</v>
          </cell>
        </row>
        <row r="1836">
          <cell r="A1836" t="str">
            <v>023.004</v>
          </cell>
          <cell r="B1836" t="str">
            <v>SUMINISTRO, TRANSPORTE E INSTALACION  MEZCLA ASFALTICA TIPO MDC-19. EXTENDIDO MECÁNICO Y COMPACTADO</v>
          </cell>
          <cell r="C1836" t="str">
            <v>Actividad</v>
          </cell>
          <cell r="D1836" t="str">
            <v>M3</v>
          </cell>
          <cell r="E1836">
            <v>1330695</v>
          </cell>
        </row>
        <row r="1837">
          <cell r="A1837" t="str">
            <v>023.006</v>
          </cell>
          <cell r="B1837" t="str">
            <v>SUMINISTRO, TRANSPORTE E INSTALACION PAVIMENTO EN CONCRETO PREMEZCLADO MR 43</v>
          </cell>
          <cell r="C1837" t="str">
            <v>Actividad</v>
          </cell>
          <cell r="D1837" t="str">
            <v>M3</v>
          </cell>
          <cell r="E1837">
            <v>1107702</v>
          </cell>
        </row>
        <row r="1838">
          <cell r="A1838" t="str">
            <v>023.008</v>
          </cell>
          <cell r="B1838" t="str">
            <v xml:space="preserve">SUMINISTRO, TRANSPORTE E INSTALACION AFIRMADO PARA ANDENES </v>
          </cell>
          <cell r="C1838" t="str">
            <v>Actividad</v>
          </cell>
          <cell r="D1838" t="str">
            <v>M3</v>
          </cell>
          <cell r="E1838">
            <v>114633</v>
          </cell>
        </row>
        <row r="1839">
          <cell r="A1839" t="str">
            <v>023.009</v>
          </cell>
          <cell r="B1839" t="str">
            <v>SUMINISTRO, TRANSPORTE E INSTALACION BASE COMPACTADA CON CILINDRO</v>
          </cell>
          <cell r="C1839" t="str">
            <v>Actividad</v>
          </cell>
          <cell r="D1839" t="str">
            <v>M3</v>
          </cell>
          <cell r="E1839">
            <v>194940</v>
          </cell>
        </row>
        <row r="1840">
          <cell r="A1840" t="str">
            <v>023.010</v>
          </cell>
          <cell r="B1840" t="str">
            <v>SUMINISTRO, TRANSPORTE E INSTALACION BASE COMPACTADA CON RANA</v>
          </cell>
          <cell r="C1840" t="str">
            <v>Actividad</v>
          </cell>
          <cell r="D1840" t="str">
            <v>M3</v>
          </cell>
          <cell r="E1840">
            <v>200128</v>
          </cell>
        </row>
        <row r="1841">
          <cell r="A1841" t="str">
            <v>023.011</v>
          </cell>
          <cell r="B1841" t="str">
            <v>SUMINISTRO, TRANSPORTE E INSTALACION SUB BASE COMPACTADA CON RANA</v>
          </cell>
          <cell r="C1841" t="str">
            <v>Actividad</v>
          </cell>
          <cell r="D1841" t="str">
            <v>M3</v>
          </cell>
          <cell r="E1841">
            <v>197034</v>
          </cell>
        </row>
        <row r="1842">
          <cell r="A1842" t="str">
            <v>023.012</v>
          </cell>
          <cell r="B1842" t="str">
            <v>SUMINISTRO, TRANSPORTE E INSTALACION SUB BASE COMPACTADA CON CILINDRO</v>
          </cell>
          <cell r="C1842" t="str">
            <v>Actividad</v>
          </cell>
          <cell r="D1842" t="str">
            <v>M3</v>
          </cell>
          <cell r="E1842">
            <v>191846</v>
          </cell>
        </row>
        <row r="1843">
          <cell r="A1843" t="str">
            <v>023.013</v>
          </cell>
          <cell r="B1843" t="str">
            <v>SUMINISTRO, TRANSPORTE E INSTALACION  RELLENO FLUIDO (INSTALACION)</v>
          </cell>
          <cell r="C1843" t="str">
            <v>Actividad</v>
          </cell>
          <cell r="D1843" t="str">
            <v>M3</v>
          </cell>
          <cell r="E1843">
            <v>136580</v>
          </cell>
        </row>
        <row r="1844">
          <cell r="A1844" t="str">
            <v>023.014</v>
          </cell>
          <cell r="B1844" t="str">
            <v>SUMINISTRO, TRANSPORTE E INSTALACION BASE ESTABILIZADA CON CEMENTO</v>
          </cell>
          <cell r="C1844" t="str">
            <v>Actividad</v>
          </cell>
          <cell r="D1844" t="str">
            <v>M3</v>
          </cell>
          <cell r="E1844">
            <v>283756</v>
          </cell>
        </row>
        <row r="1845">
          <cell r="A1845" t="str">
            <v>023.016</v>
          </cell>
          <cell r="B1845" t="str">
            <v>SUMINISTRO, TRANSPORTE E INSTALACION PAVIMENTO DE CONCRETO PREMEZCLADO MR 45</v>
          </cell>
          <cell r="C1845" t="str">
            <v>Actividad</v>
          </cell>
          <cell r="D1845" t="str">
            <v>M3</v>
          </cell>
          <cell r="E1845">
            <v>1141234</v>
          </cell>
        </row>
        <row r="1846">
          <cell r="A1846" t="str">
            <v>023.017</v>
          </cell>
          <cell r="B1846" t="str">
            <v>SUMINISTRO, TRANSPORTE E INSTALACION PILOTES PARA PUENTE EN CONCRETO 3000 PSI INCLUYE EXCAVACION Y  RETIRO</v>
          </cell>
          <cell r="C1846" t="str">
            <v>Actividad</v>
          </cell>
          <cell r="D1846" t="str">
            <v>M3</v>
          </cell>
          <cell r="E1846">
            <v>2153971</v>
          </cell>
        </row>
        <row r="1847">
          <cell r="A1847" t="str">
            <v>023.018</v>
          </cell>
          <cell r="B1847" t="str">
            <v>SUMINISTRO, TRANSPORTE E INSTALACION ESTRIBOS PARA PUENTE  EN CONCRETO 3000 PSI, INCLUYE CARGUEROS Y LOSAS DE APROXIMACION</v>
          </cell>
          <cell r="C1847" t="str">
            <v>Actividad</v>
          </cell>
          <cell r="D1847" t="str">
            <v>M3</v>
          </cell>
          <cell r="E1847">
            <v>1257530</v>
          </cell>
        </row>
        <row r="1848">
          <cell r="A1848" t="str">
            <v>023.019</v>
          </cell>
          <cell r="B1848" t="str">
            <v>SUMINISTRO, TRANSPORTE E INSTALACION BARRERA TIPO NEW JERSEY EN CONCRETO 3000 PSI</v>
          </cell>
          <cell r="C1848" t="str">
            <v>Actividad</v>
          </cell>
          <cell r="D1848" t="str">
            <v>M3</v>
          </cell>
          <cell r="E1848">
            <v>1027066</v>
          </cell>
        </row>
        <row r="1849">
          <cell r="A1849" t="str">
            <v>023.020</v>
          </cell>
          <cell r="B1849" t="str">
            <v>SUMINISTRO, TRANSPORTE E INSTALACION PILAS EN CONCRETO 4000 PSI</v>
          </cell>
          <cell r="C1849" t="str">
            <v>Actividad</v>
          </cell>
          <cell r="D1849" t="str">
            <v>M3</v>
          </cell>
          <cell r="E1849">
            <v>1765232</v>
          </cell>
        </row>
        <row r="1850">
          <cell r="A1850" t="str">
            <v>023.021</v>
          </cell>
          <cell r="B1850" t="str">
            <v>SUMINISTRO, TRANSPORTE E INSTALACION TABLERO DE PUENTE EN CONCRETO 5000 PSI</v>
          </cell>
          <cell r="C1850" t="str">
            <v>Actividad</v>
          </cell>
          <cell r="D1850" t="str">
            <v>M3</v>
          </cell>
          <cell r="E1850">
            <v>2452783</v>
          </cell>
        </row>
        <row r="1851">
          <cell r="A1851" t="str">
            <v>023.022</v>
          </cell>
          <cell r="B1851" t="str">
            <v>SUMINISTRO, TRANSPORTE E INSTALACION AISLADORES SISMICOS DIS DI=650</v>
          </cell>
          <cell r="C1851" t="str">
            <v>Actividad</v>
          </cell>
          <cell r="D1851" t="str">
            <v>UND</v>
          </cell>
          <cell r="E1851">
            <v>47703882</v>
          </cell>
        </row>
        <row r="1852">
          <cell r="A1852" t="str">
            <v>023.023</v>
          </cell>
          <cell r="B1852" t="str">
            <v>SUMINISTRO, TRANSPORTE E INSTALACION AISLADORES SISMICOS DIS DI=1000</v>
          </cell>
          <cell r="C1852" t="str">
            <v>Actividad</v>
          </cell>
          <cell r="D1852" t="str">
            <v>UND</v>
          </cell>
          <cell r="E1852">
            <v>55822345</v>
          </cell>
        </row>
        <row r="1853">
          <cell r="A1853" t="str">
            <v>023.024</v>
          </cell>
          <cell r="B1853" t="str">
            <v>SUMINISTRO E INSTALACION DE BARANDILLA METALICA</v>
          </cell>
          <cell r="C1853" t="str">
            <v>Actividad</v>
          </cell>
          <cell r="D1853" t="str">
            <v>ML</v>
          </cell>
          <cell r="E1853">
            <v>428613</v>
          </cell>
        </row>
        <row r="1854">
          <cell r="A1854" t="str">
            <v>023.025</v>
          </cell>
          <cell r="B1854" t="str">
            <v>SUMINISTRO, TRANSPORTE E INSTALACION JUNTA ELASTOMETRICA DE EXPANSION TIPO VSL T-100 O SIMILAR</v>
          </cell>
          <cell r="C1854" t="str">
            <v>Actividad</v>
          </cell>
          <cell r="D1854" t="str">
            <v>ML</v>
          </cell>
          <cell r="E1854">
            <v>4485924</v>
          </cell>
        </row>
        <row r="1855">
          <cell r="A1855" t="str">
            <v>023.027</v>
          </cell>
          <cell r="B1855" t="str">
            <v>SUMINISTRO, TRANSPORTE E INSTALACION ACERO DE PREESFUERZO (FY 1860 MPA)</v>
          </cell>
          <cell r="C1855" t="str">
            <v>Actividad</v>
          </cell>
          <cell r="D1855" t="str">
            <v>KG</v>
          </cell>
          <cell r="E1855">
            <v>38023</v>
          </cell>
        </row>
        <row r="1856">
          <cell r="A1856" t="str">
            <v>023.028</v>
          </cell>
          <cell r="B1856" t="str">
            <v>SUMINISTRO, TRANSPORTE E INSTALACION PAVIMENTO EN CONCRETO MR 42 HECHO EN OBRA</v>
          </cell>
          <cell r="C1856" t="str">
            <v>Actividad</v>
          </cell>
          <cell r="D1856" t="str">
            <v>M3</v>
          </cell>
          <cell r="E1856">
            <v>839365</v>
          </cell>
        </row>
        <row r="1857">
          <cell r="A1857" t="str">
            <v>023.029</v>
          </cell>
          <cell r="B1857" t="str">
            <v>SUMINISTRO, TRANSPORTE E INSTALACION PAVIMENTO EN CONCRETO MR 45 HECHO EN OBRA</v>
          </cell>
          <cell r="C1857" t="str">
            <v>Actividad</v>
          </cell>
          <cell r="D1857" t="str">
            <v>M3</v>
          </cell>
          <cell r="E1857">
            <v>995487</v>
          </cell>
        </row>
        <row r="1858">
          <cell r="A1858" t="str">
            <v>023.031</v>
          </cell>
          <cell r="B1858" t="str">
            <v>SUMINISTRO, TRANSPORTE E INSTALACION  MEZCLA ASFALTICA TIPO MDC-19 PARA PARCHEO MANTENIMIENTO.</v>
          </cell>
          <cell r="C1858" t="str">
            <v>Actividad</v>
          </cell>
          <cell r="D1858" t="str">
            <v>M3-SUELTO</v>
          </cell>
          <cell r="E1858">
            <v>1411836</v>
          </cell>
        </row>
        <row r="1859">
          <cell r="A1859" t="str">
            <v>023.032</v>
          </cell>
          <cell r="B1859" t="str">
            <v>SUMINISTRO, TRANSPORTE E INSTALACION SELLO DE JUNTA DE PAVIMENTO RIGIDO 0,01 M</v>
          </cell>
          <cell r="C1859" t="str">
            <v>Actividad</v>
          </cell>
          <cell r="D1859" t="str">
            <v>ML</v>
          </cell>
          <cell r="E1859">
            <v>15824</v>
          </cell>
        </row>
        <row r="1860">
          <cell r="A1860" t="str">
            <v>023.033</v>
          </cell>
          <cell r="B1860" t="str">
            <v>SUMINISTRO, TRANSPORTE E INSTALACION PAVIMENTO EN CONCRETO MR 41</v>
          </cell>
          <cell r="C1860" t="str">
            <v>Actividad</v>
          </cell>
          <cell r="D1860" t="str">
            <v>M3</v>
          </cell>
          <cell r="E1860">
            <v>441523</v>
          </cell>
        </row>
        <row r="1861">
          <cell r="A1861" t="str">
            <v>023.034</v>
          </cell>
          <cell r="B1861" t="str">
            <v>CORTE MECANIZADO DE PAVIMENTO A=5 MM PROFUNDIDAD UN TERCIO DEL ESPESOR</v>
          </cell>
          <cell r="C1861" t="str">
            <v>Actividad</v>
          </cell>
          <cell r="D1861" t="str">
            <v>ML</v>
          </cell>
          <cell r="E1861">
            <v>10064</v>
          </cell>
        </row>
        <row r="1862">
          <cell r="A1862" t="str">
            <v>023.035</v>
          </cell>
          <cell r="B1862" t="str">
            <v>CORTE MECANIZADO DE PAVIMENTO A=10 MM PROFUNDIDAD UN TERCIO DEL ESPESOR</v>
          </cell>
          <cell r="C1862" t="str">
            <v>Actividad</v>
          </cell>
          <cell r="D1862" t="str">
            <v>ML</v>
          </cell>
          <cell r="E1862">
            <v>9396</v>
          </cell>
        </row>
        <row r="1863">
          <cell r="A1863" t="str">
            <v>023.036</v>
          </cell>
          <cell r="B1863" t="str">
            <v>SUMINISTRO, TRANSPORTE E INSTALACION SELLO DE JUNTA DE PAVIMENTO RIGIDO 5MM</v>
          </cell>
          <cell r="C1863" t="str">
            <v>Actividad</v>
          </cell>
          <cell r="D1863" t="str">
            <v>ML</v>
          </cell>
          <cell r="E1863">
            <v>12042</v>
          </cell>
        </row>
        <row r="1864">
          <cell r="A1864" t="str">
            <v>023.037</v>
          </cell>
          <cell r="B1864" t="str">
            <v>SUMINISTRO, TRANSPORTE E INSTALACIÓN DE ACELERANTE DE FRAGUADO Y RESISTENCIA PARA CONCRETO</v>
          </cell>
          <cell r="C1864" t="str">
            <v>Actividad</v>
          </cell>
          <cell r="D1864" t="str">
            <v>KG</v>
          </cell>
          <cell r="E1864">
            <v>25013</v>
          </cell>
        </row>
        <row r="1865">
          <cell r="A1865" t="str">
            <v>023.045</v>
          </cell>
          <cell r="B1865" t="str">
            <v>CANASTILLA DE SOPORTE DE DOVELAS EN HIERRO 3/8" Y 1/4"</v>
          </cell>
          <cell r="C1865" t="str">
            <v>Actividad</v>
          </cell>
          <cell r="D1865" t="str">
            <v>ML</v>
          </cell>
          <cell r="E1865">
            <v>16503</v>
          </cell>
        </row>
        <row r="1866">
          <cell r="A1866" t="str">
            <v>023.046</v>
          </cell>
          <cell r="B1866" t="str">
            <v>DOVELAS DE ACERO LISO 60000 PSI PARA PAVIMENTOS</v>
          </cell>
          <cell r="C1866" t="str">
            <v>Actividad</v>
          </cell>
          <cell r="D1866" t="str">
            <v>KG</v>
          </cell>
          <cell r="E1866">
            <v>14923</v>
          </cell>
        </row>
        <row r="1867">
          <cell r="A1867" t="str">
            <v>023.047</v>
          </cell>
          <cell r="B1867" t="str">
            <v>SUMINISTRO, TRANSPORTE E INSTALACION  MEZCLA ASFALTICA TIPO MDC-2  PARA PARCHEO DE MANTENIMIENTO SUELO</v>
          </cell>
          <cell r="C1867" t="str">
            <v>Actividad</v>
          </cell>
          <cell r="D1867" t="str">
            <v>M3-SUELTO</v>
          </cell>
          <cell r="E1867">
            <v>1484446</v>
          </cell>
        </row>
        <row r="1868">
          <cell r="A1868" t="str">
            <v>023.048</v>
          </cell>
          <cell r="B1868" t="str">
            <v>SUMINISTRO, TRANSPORTE E INSTALACION  DEMARCACION PASOS PEATONALES, LINEAS DE PARE, SIMBOLOS, TEXTOS Y OTRAS, CON PINTURA PLASTICO EN FRIO METODO LLANA</v>
          </cell>
          <cell r="C1868" t="str">
            <v>Actividad</v>
          </cell>
          <cell r="D1868" t="str">
            <v>M2</v>
          </cell>
          <cell r="E1868">
            <v>73551</v>
          </cell>
        </row>
        <row r="1869">
          <cell r="A1869" t="str">
            <v>023.049</v>
          </cell>
          <cell r="B1869" t="str">
            <v>SUMINISTRO, TRANSPORTE E INSTALACION  DEMARCACION LINEAS CENTRALES CON PINTURA PLÁSTICA EN FRIO APLICADA CON VEHICULO (DE BORDE, DE CARRIL Y OTRAS (ANCHO 12CMS)</v>
          </cell>
          <cell r="C1869" t="str">
            <v>Actividad</v>
          </cell>
          <cell r="D1869" t="str">
            <v>ML</v>
          </cell>
          <cell r="E1869">
            <v>8593</v>
          </cell>
        </row>
        <row r="1870">
          <cell r="A1870" t="str">
            <v>023.050</v>
          </cell>
          <cell r="B1870" t="str">
            <v>SUMINISTRO, TRANSPORTE E INSTALACION  DEMARCACION PASOS PEATONALES, LINEAS DE PARE, SIMBOLOS, TEXTOS Y OTRAS, CON PINTURA ACRILICA BASE SOLVENTE.</v>
          </cell>
          <cell r="C1870" t="str">
            <v>Actividad</v>
          </cell>
          <cell r="D1870" t="str">
            <v>M2</v>
          </cell>
          <cell r="E1870">
            <v>35633</v>
          </cell>
        </row>
        <row r="1871">
          <cell r="A1871" t="str">
            <v>023.051</v>
          </cell>
          <cell r="B1871" t="str">
            <v>SUMINISTRO, TRANSPORTE E INSTALACION  DEMARCACION LINEAS CENTRALES, DE BORDE, DE CARRIL Y OTRAS (ANCHO 12CMS), CON PINTURA ACRILICA BASE SOLVENTE.</v>
          </cell>
          <cell r="C1871" t="str">
            <v>Actividad</v>
          </cell>
          <cell r="D1871" t="str">
            <v>ML</v>
          </cell>
          <cell r="E1871">
            <v>2982</v>
          </cell>
        </row>
        <row r="1872">
          <cell r="A1872" t="str">
            <v>023.052</v>
          </cell>
          <cell r="B1872" t="str">
            <v>SUMINISTRO, TRANSPORTE E INSTALACION  FRESADO DE MARCAS VIALES</v>
          </cell>
          <cell r="C1872" t="str">
            <v>Actividad</v>
          </cell>
          <cell r="D1872" t="str">
            <v>ML</v>
          </cell>
          <cell r="E1872">
            <v>12710</v>
          </cell>
        </row>
        <row r="1873">
          <cell r="A1873" t="str">
            <v>023.053</v>
          </cell>
          <cell r="B1873" t="str">
            <v>SUMINISTRO, TRANSPORTE E INSTALACION SEÑALES VERTICALES GRADO DIAMANTE. SR/SP/SI (60CMS). PARA FIJAR EN POSTE EXISTENTE (SECCIÓN CIRCULAR - ROMBO - HEXAGONO - CUADRADA).  - CUMPLE MANUAL DE SEÑALIZACIÓN INVIAS 2024</v>
          </cell>
          <cell r="C1873" t="str">
            <v>Actividad</v>
          </cell>
          <cell r="D1873" t="str">
            <v>UND</v>
          </cell>
          <cell r="E1873">
            <v>401326</v>
          </cell>
        </row>
        <row r="1874">
          <cell r="A1874" t="str">
            <v>023.054</v>
          </cell>
          <cell r="B1874" t="str">
            <v>SUMINISTRO, TRANSPORTE E INSTALACION SEÑALES VERTICALES GRADO DIAMANTE. SR/SP/SI (60CMS) INCLUYE POSTE (CIRCULAR - ROMBO - HEXAGONO - CUADRADA).  - CUMPLE MANUAL DE SEÑALIZACIÓN INVIAS 2024</v>
          </cell>
          <cell r="C1874" t="str">
            <v>Actividad</v>
          </cell>
          <cell r="D1874" t="str">
            <v>UND</v>
          </cell>
          <cell r="E1874">
            <v>554154</v>
          </cell>
        </row>
        <row r="1875">
          <cell r="A1875" t="str">
            <v>023.055</v>
          </cell>
          <cell r="B1875" t="str">
            <v>SUMINISTRO, TRANSPORTE E INSTALACION SEÑAL VERTICAL RECTANGULAR SR-39 O SR-38 (75CMS X 25CMS) PARA FIJAR EN POSTE O PARED - CUMPLE MANUAL DE SEÑALIZACIÓN INVIAS 2024</v>
          </cell>
          <cell r="C1875" t="str">
            <v>Actividad</v>
          </cell>
          <cell r="D1875" t="str">
            <v>UND</v>
          </cell>
          <cell r="E1875">
            <v>189381</v>
          </cell>
        </row>
        <row r="1876">
          <cell r="A1876" t="str">
            <v>023.056</v>
          </cell>
          <cell r="B1876" t="str">
            <v>SUMINISTRO, TRANSPORTE E INSTALACIÓN DE SEÑALIZACIÓN «SR», «SP» (60 × 60 CM) CIRCULAR, EN ROMBO O HEXÁGONO CON PELÍCULA ANTIGRAFITI. INSTALACIÓN EN POSTE RECTO EN TUBO DOBLE CUMPLIENDO NORMATIVIDAD VIGENTE (INCLUYE TABLERO PRINCIPAL Y TABLERO PARA LEYENDA DE 82 × 30 CM)</v>
          </cell>
          <cell r="C1876" t="str">
            <v>Actividad</v>
          </cell>
          <cell r="D1876" t="str">
            <v>UND</v>
          </cell>
          <cell r="E1876">
            <v>881407</v>
          </cell>
        </row>
        <row r="1877">
          <cell r="A1877" t="str">
            <v>023.057</v>
          </cell>
          <cell r="B1877" t="str">
            <v>SUMINISTRO, TRANSPORTE E INSTALACION SEÑAL VERTICAL RECTANGULAR SR-39 O SR-38 (75CMS X 25CMS) INCLUYE POSTE - CUMPLE MANUAL DE SEÑALIZACIÓN INVIAS 2024</v>
          </cell>
          <cell r="C1877" t="str">
            <v>Actividad</v>
          </cell>
          <cell r="D1877" t="str">
            <v>UND</v>
          </cell>
          <cell r="E1877">
            <v>325357</v>
          </cell>
        </row>
        <row r="1878">
          <cell r="A1878" t="str">
            <v>023.058</v>
          </cell>
          <cell r="B1878" t="str">
            <v>SUMINISTRO E INSTALACIÓN DE SEÑAL VERTICAL SR O SP GRADO DIAMANTE (60CMS X 60CMS),CON POSTE</v>
          </cell>
          <cell r="C1878" t="str">
            <v>Actividad</v>
          </cell>
          <cell r="D1878" t="str">
            <v>UND</v>
          </cell>
          <cell r="E1878">
            <v>456888</v>
          </cell>
        </row>
        <row r="1879">
          <cell r="A1879" t="str">
            <v>023.059</v>
          </cell>
          <cell r="B1879" t="str">
            <v>SUMINISTRO, TRANSPORTE E INSTALACION REDUCTOR DE VELOCIDAD (3,7 M. ANCHO X 10CMS DE ALTURA)</v>
          </cell>
          <cell r="C1879" t="str">
            <v>Actividad</v>
          </cell>
          <cell r="D1879" t="str">
            <v>ML</v>
          </cell>
          <cell r="E1879">
            <v>572720</v>
          </cell>
        </row>
        <row r="1880">
          <cell r="A1880" t="str">
            <v>023.060</v>
          </cell>
          <cell r="B1880" t="str">
            <v>SUMINISTRO, TRANSPORTE E INSTALACION REDUCTOR EN ASFALTO 1,6M DE ANCHO * 0,07M DE H´</v>
          </cell>
          <cell r="C1880" t="str">
            <v>Actividad</v>
          </cell>
          <cell r="D1880" t="str">
            <v>ML</v>
          </cell>
          <cell r="E1880">
            <v>335531</v>
          </cell>
        </row>
        <row r="1881">
          <cell r="A1881" t="str">
            <v>023.061</v>
          </cell>
          <cell r="B1881" t="str">
            <v>SUMINISTRO, TRANSPORTE E INSTALACION TACHAS REFLECTIVAS.</v>
          </cell>
          <cell r="C1881" t="str">
            <v>Actividad</v>
          </cell>
          <cell r="D1881" t="str">
            <v>UND</v>
          </cell>
          <cell r="E1881">
            <v>14004</v>
          </cell>
        </row>
        <row r="1882">
          <cell r="A1882" t="str">
            <v>023.062</v>
          </cell>
          <cell r="B1882" t="str">
            <v>SUMINISTRO, TRANSPORTE E INSTALACION TACHONES 40X15X8CM</v>
          </cell>
          <cell r="C1882" t="str">
            <v>Actividad</v>
          </cell>
          <cell r="D1882" t="str">
            <v>UND</v>
          </cell>
          <cell r="E1882">
            <v>69717</v>
          </cell>
        </row>
        <row r="1883">
          <cell r="A1883" t="str">
            <v>023.063</v>
          </cell>
          <cell r="B1883" t="str">
            <v>SUMINISTRO, TRANSPORTE E INSTALACION ESTOPEROLES CON ESPIGO</v>
          </cell>
          <cell r="C1883" t="str">
            <v>Actividad</v>
          </cell>
          <cell r="D1883" t="str">
            <v>UND</v>
          </cell>
          <cell r="E1883">
            <v>14382</v>
          </cell>
        </row>
        <row r="1884">
          <cell r="A1884" t="str">
            <v>023.064</v>
          </cell>
          <cell r="B1884" t="str">
            <v>SUMINISTRO, TRANSPORTE E INSTALACION HITOS REFLECTIVOS</v>
          </cell>
          <cell r="C1884" t="str">
            <v>Actividad</v>
          </cell>
          <cell r="D1884" t="str">
            <v>UND</v>
          </cell>
          <cell r="E1884">
            <v>92144</v>
          </cell>
        </row>
        <row r="1885">
          <cell r="A1885" t="str">
            <v>023.065</v>
          </cell>
          <cell r="B1885" t="str">
            <v>SUMINISTRO, TRANSPORTE E INSTALACION  MEZCLA ASFALTICA TIPO MDC-19 EXTENDIDO MANUAL, COMPACTACIÓN MECANICA.</v>
          </cell>
          <cell r="C1885" t="str">
            <v>Actividad</v>
          </cell>
          <cell r="D1885" t="str">
            <v>M3-SUELTO</v>
          </cell>
          <cell r="E1885">
            <v>1445399</v>
          </cell>
        </row>
        <row r="1886">
          <cell r="A1886" t="str">
            <v>023.066</v>
          </cell>
          <cell r="B1886" t="str">
            <v>SUMINISTRO, TRANSPORTE E INSTALACION DE TRITURADO DE 3/4" E=10CM PARA ZONAS DURAS</v>
          </cell>
          <cell r="C1886" t="str">
            <v>Actividad</v>
          </cell>
          <cell r="D1886" t="str">
            <v>M2</v>
          </cell>
          <cell r="E1886">
            <v>29732</v>
          </cell>
        </row>
        <row r="1887">
          <cell r="A1887" t="str">
            <v>023.067</v>
          </cell>
          <cell r="B1887" t="str">
            <v>SUMINISTRO, TRANSPORTE E INSTALACIÓN DE GEOMALLA BIAXIAL DE RESISTENCIA A LA CARGA CÍCLICA DE 800 KN/M INSTALADA EN LA MITAD DE LA CARPETA ASFALTICA</v>
          </cell>
          <cell r="C1887" t="str">
            <v>Actividad</v>
          </cell>
          <cell r="D1887" t="str">
            <v>M2</v>
          </cell>
          <cell r="E1887">
            <v>20999</v>
          </cell>
        </row>
        <row r="1888">
          <cell r="A1888" t="str">
            <v>023.068</v>
          </cell>
          <cell r="B1888" t="str">
            <v>DESMONTE Y REINSTALACIÓN DE BARRERA PREFABRICADA EN CONCRETO PARA SEPARADOR</v>
          </cell>
          <cell r="C1888" t="str">
            <v>Actividad</v>
          </cell>
          <cell r="D1888" t="str">
            <v>UND</v>
          </cell>
          <cell r="E1888">
            <v>134161</v>
          </cell>
        </row>
        <row r="1889">
          <cell r="A1889" t="str">
            <v>023.069</v>
          </cell>
          <cell r="B1889" t="str">
            <v>SUMINISTRO, TRANSPORTE E INSTALACIÓN DE BARRERA PREFABRICADA EN CONCRETO DE 100X60CM</v>
          </cell>
          <cell r="C1889" t="str">
            <v>Actividad</v>
          </cell>
          <cell r="D1889" t="str">
            <v>UND</v>
          </cell>
          <cell r="E1889">
            <v>179924</v>
          </cell>
        </row>
        <row r="1890">
          <cell r="A1890" t="str">
            <v>023.070</v>
          </cell>
          <cell r="B1890" t="str">
            <v>SUMINISTRO, TRANSPORTE E INSTALACION DE SELLO ASFÁLTICO EN CALIENTE TIPO II</v>
          </cell>
          <cell r="C1890" t="str">
            <v>Actividad</v>
          </cell>
          <cell r="D1890" t="str">
            <v>ML</v>
          </cell>
          <cell r="E1890">
            <v>35253</v>
          </cell>
        </row>
        <row r="1891">
          <cell r="A1891" t="str">
            <v>023.071</v>
          </cell>
          <cell r="B1891" t="str">
            <v>SUMINISTRO, TRANSPORTE E INSTALACIÓN DE  ASFALTO EN FRIO PARA PARCHEO (BULTO X 25 KG) - INCLUYE EXTENSIÓN Y COMPACTACIÓN MECÁNICA.</v>
          </cell>
          <cell r="C1891" t="str">
            <v>Actividad</v>
          </cell>
          <cell r="D1891" t="str">
            <v>BULTO</v>
          </cell>
          <cell r="E1891">
            <v>115243</v>
          </cell>
        </row>
        <row r="1892">
          <cell r="A1892" t="str">
            <v>023.072</v>
          </cell>
          <cell r="B1892" t="str">
            <v>SUMINISTRO, TRANSPORTE E INSTALACIÓN DE  MORTERO PARA REPARACIÓN TIPO SIKATOP-122 PLUS MONOCOMPONENTE O SIMILAR (BULTO X 25 KG)</v>
          </cell>
          <cell r="C1892" t="str">
            <v>Actividad</v>
          </cell>
          <cell r="D1892" t="str">
            <v>BULTO</v>
          </cell>
          <cell r="E1892">
            <v>381642</v>
          </cell>
        </row>
        <row r="1893">
          <cell r="A1893" t="str">
            <v>023.073</v>
          </cell>
          <cell r="B1893" t="str">
            <v>SUMINISTRO, TRANSPORTE E INSTALACION PIEDRAPLEN COMPACTO, INCLUYE TRANSPORTE</v>
          </cell>
          <cell r="C1893" t="str">
            <v>Actividad</v>
          </cell>
          <cell r="D1893" t="str">
            <v>M3</v>
          </cell>
          <cell r="E1893">
            <v>210000</v>
          </cell>
        </row>
        <row r="1894">
          <cell r="A1894" t="str">
            <v>024</v>
          </cell>
          <cell r="B1894" t="str">
            <v>ALCANTARILLADO</v>
          </cell>
          <cell r="C1894" t="str">
            <v>Capitulo</v>
          </cell>
          <cell r="D1894"/>
          <cell r="E1894" t="str">
            <v>--</v>
          </cell>
        </row>
        <row r="1895">
          <cell r="A1895" t="str">
            <v>024.002</v>
          </cell>
          <cell r="B1895" t="str">
            <v>SUMINISTRO, TRANSPORTE E INSTALACION TUBERÍA PVC CORRUGADA 160 M.M. (6") PARA ALCANTARILLADO</v>
          </cell>
          <cell r="C1895" t="str">
            <v>Actividad</v>
          </cell>
          <cell r="D1895" t="str">
            <v>ML</v>
          </cell>
          <cell r="E1895">
            <v>54015</v>
          </cell>
        </row>
        <row r="1896">
          <cell r="A1896" t="str">
            <v>024.003</v>
          </cell>
          <cell r="B1896" t="str">
            <v xml:space="preserve">TRANSPORTE E INSTALACION TUBERÍA PVC CORRUGADA 160 M.M. (6") PARA ALCANTARILLADO   </v>
          </cell>
          <cell r="C1896" t="str">
            <v>Actividad</v>
          </cell>
          <cell r="D1896" t="str">
            <v>ML</v>
          </cell>
          <cell r="E1896">
            <v>26150</v>
          </cell>
        </row>
        <row r="1897">
          <cell r="A1897" t="str">
            <v>024.004</v>
          </cell>
          <cell r="B1897" t="str">
            <v>SUMINISTRO, TRANSPORTE E INSTALACION TUBERÍA PVC CORRUGADA DE 200 M.M. (8") PARA ALCANTARILLADO</v>
          </cell>
          <cell r="C1897" t="str">
            <v>Actividad</v>
          </cell>
          <cell r="D1897" t="str">
            <v>ML</v>
          </cell>
          <cell r="E1897">
            <v>75156</v>
          </cell>
        </row>
        <row r="1898">
          <cell r="A1898" t="str">
            <v>024.005</v>
          </cell>
          <cell r="B1898" t="str">
            <v xml:space="preserve">TRANSPORTE E INSTALACION TUBERÍA PVC CORRUGADA DE 200 M.M. (8") PARA ALCANTARILLADO                 </v>
          </cell>
          <cell r="C1898" t="str">
            <v>Actividad</v>
          </cell>
          <cell r="D1898" t="str">
            <v>ML</v>
          </cell>
          <cell r="E1898">
            <v>28228</v>
          </cell>
        </row>
        <row r="1899">
          <cell r="A1899" t="str">
            <v>024.006</v>
          </cell>
          <cell r="B1899" t="str">
            <v>SUMINISTRO, TRANSPORTE E INSTALACION TUBERÍA PVC CORRUGADA DE 250 M.M. (10") PARA ALCANTARILLADO</v>
          </cell>
          <cell r="C1899" t="str">
            <v>Actividad</v>
          </cell>
          <cell r="D1899" t="str">
            <v>ML</v>
          </cell>
          <cell r="E1899">
            <v>108143</v>
          </cell>
        </row>
        <row r="1900">
          <cell r="A1900" t="str">
            <v>024.007</v>
          </cell>
          <cell r="B1900" t="str">
            <v xml:space="preserve">TRANSPORTE E INSTALACION TUBERÍA PVC CORRUGADA DE 250 M.M. (10") PARA ALCANTARILLADO              </v>
          </cell>
          <cell r="C1900" t="str">
            <v>Actividad</v>
          </cell>
          <cell r="D1900" t="str">
            <v>ML</v>
          </cell>
          <cell r="E1900">
            <v>35023</v>
          </cell>
        </row>
        <row r="1901">
          <cell r="A1901" t="str">
            <v>024.008</v>
          </cell>
          <cell r="B1901" t="str">
            <v>SUMINISTRO, TRANSPORTE E INSTALACION TUBERÍA PVC CORRUGADA DE 315 M.M. (12") PARA ALCANTARILLADO</v>
          </cell>
          <cell r="C1901" t="str">
            <v>Actividad</v>
          </cell>
          <cell r="D1901" t="str">
            <v>ML</v>
          </cell>
          <cell r="E1901">
            <v>142379</v>
          </cell>
        </row>
        <row r="1902">
          <cell r="A1902" t="str">
            <v>024.009</v>
          </cell>
          <cell r="B1902" t="str">
            <v xml:space="preserve">TRANSPORTE E INSTALACION TUBERÍA PVC CORRUGADA DE 315 M.M. (12") PARA ALCANTARILLADO                                        </v>
          </cell>
          <cell r="C1902" t="str">
            <v>Actividad</v>
          </cell>
          <cell r="D1902" t="str">
            <v>ML</v>
          </cell>
          <cell r="E1902">
            <v>39245</v>
          </cell>
        </row>
        <row r="1903">
          <cell r="A1903" t="str">
            <v>024.010</v>
          </cell>
          <cell r="B1903" t="str">
            <v>SUMINISTRO, TRANSPORTE E INSTALACION TUBERÍA PVC CORRUGADA DE 355 M.M. (14") PARA ALCANTARILLADO</v>
          </cell>
          <cell r="C1903" t="str">
            <v>Actividad</v>
          </cell>
          <cell r="D1903" t="str">
            <v>ML</v>
          </cell>
          <cell r="E1903">
            <v>155963</v>
          </cell>
        </row>
        <row r="1904">
          <cell r="A1904" t="str">
            <v>024.011</v>
          </cell>
          <cell r="B1904" t="str">
            <v xml:space="preserve">TRANSPORTE E INSTALACION TUBERÍA PVC CORRUGADA DE 355 M.M. (14") PARA ALCANTARILLADO                                                      </v>
          </cell>
          <cell r="C1904" t="str">
            <v>Actividad</v>
          </cell>
          <cell r="D1904" t="str">
            <v>ML</v>
          </cell>
          <cell r="E1904">
            <v>40149</v>
          </cell>
        </row>
        <row r="1905">
          <cell r="A1905" t="str">
            <v>024.012</v>
          </cell>
          <cell r="B1905" t="str">
            <v>SUMINISTRO, TRANSPORTE E INSTALACION TUBERÍA PVC CORRUGADA DE 400 M.M. (16") PARA ALCANTARILLADO</v>
          </cell>
          <cell r="C1905" t="str">
            <v>Actividad</v>
          </cell>
          <cell r="D1905" t="str">
            <v>ML</v>
          </cell>
          <cell r="E1905">
            <v>184640</v>
          </cell>
        </row>
        <row r="1906">
          <cell r="A1906" t="str">
            <v>024.013</v>
          </cell>
          <cell r="B1906" t="str">
            <v xml:space="preserve">TRANSPORTE E INSTALACION TUBERÍA PVC CORRUGADA DE 400 M.M. (16") PARA ALCANTARILLADO                                        </v>
          </cell>
          <cell r="C1906" t="str">
            <v>Actividad</v>
          </cell>
          <cell r="D1906" t="str">
            <v>ML</v>
          </cell>
          <cell r="E1906">
            <v>58157</v>
          </cell>
        </row>
        <row r="1907">
          <cell r="A1907" t="str">
            <v>024.014</v>
          </cell>
          <cell r="B1907" t="str">
            <v>SUMINISTRO, TRANSPORTE E INSTALACION TUBERÍA PVC CORRUGADA DE 450 M.M. (18") PARA ALCANTARILLADO</v>
          </cell>
          <cell r="C1907" t="str">
            <v>Actividad</v>
          </cell>
          <cell r="D1907" t="str">
            <v>ML</v>
          </cell>
          <cell r="E1907">
            <v>240616</v>
          </cell>
        </row>
        <row r="1908">
          <cell r="A1908" t="str">
            <v>024.015</v>
          </cell>
          <cell r="B1908" t="str">
            <v xml:space="preserve">TRANSPORTE E INSTALACION TUBERÍA PVC CORRUGADA DE 450 M.M. (18") PARA ALCANTARILLADO         </v>
          </cell>
          <cell r="C1908" t="str">
            <v>Actividad</v>
          </cell>
          <cell r="D1908" t="str">
            <v>ML</v>
          </cell>
          <cell r="E1908">
            <v>60584</v>
          </cell>
        </row>
        <row r="1909">
          <cell r="A1909" t="str">
            <v>024.016</v>
          </cell>
          <cell r="B1909" t="str">
            <v>SUMINISTRO, TRANSPORTE E INSTALACION TUBERÍA PVC CORRUGADA DE 500 M.M. (20") PARA ALCANTARILLADO</v>
          </cell>
          <cell r="C1909" t="str">
            <v>Actividad</v>
          </cell>
          <cell r="D1909" t="str">
            <v>ML</v>
          </cell>
          <cell r="E1909">
            <v>283692</v>
          </cell>
        </row>
        <row r="1910">
          <cell r="A1910" t="str">
            <v>024.017</v>
          </cell>
          <cell r="B1910" t="str">
            <v xml:space="preserve">TRANSPORTE E INSTALACION TUBERÍA PVC CORRUGADA DE 500 M.M. (20") PARA ALCANTARILLADO </v>
          </cell>
          <cell r="C1910" t="str">
            <v>Actividad</v>
          </cell>
          <cell r="D1910" t="str">
            <v>ML</v>
          </cell>
          <cell r="E1910">
            <v>71059</v>
          </cell>
        </row>
        <row r="1911">
          <cell r="A1911" t="str">
            <v>024.018</v>
          </cell>
          <cell r="B1911" t="str">
            <v>SUMINISTRO, TRANSPORTE E INSTALACION TUBERÍA PVC CORRUGADA DE 24" PARA ALCANTARILLADO</v>
          </cell>
          <cell r="C1911" t="str">
            <v>Actividad</v>
          </cell>
          <cell r="D1911" t="str">
            <v>ML</v>
          </cell>
          <cell r="E1911">
            <v>766531</v>
          </cell>
        </row>
        <row r="1912">
          <cell r="A1912" t="str">
            <v>024.019</v>
          </cell>
          <cell r="B1912" t="str">
            <v>TRANSPORTE E INSTALACION TUBERÍA PVC CORRUGADA DE 24" PARA ALCANTARILLADO</v>
          </cell>
          <cell r="C1912" t="str">
            <v>Actividad</v>
          </cell>
          <cell r="D1912" t="str">
            <v>ML</v>
          </cell>
          <cell r="E1912">
            <v>139343</v>
          </cell>
        </row>
        <row r="1913">
          <cell r="A1913" t="str">
            <v>024.020</v>
          </cell>
          <cell r="B1913" t="str">
            <v>SUMINISTRO, TRANSPORTE E INSTALACION TUBERÍA PVC CORRUGADA DE 27" PARA ALCANTARILLADO</v>
          </cell>
          <cell r="C1913" t="str">
            <v>Actividad</v>
          </cell>
          <cell r="D1913" t="str">
            <v>ML</v>
          </cell>
          <cell r="E1913">
            <v>875938</v>
          </cell>
        </row>
        <row r="1914">
          <cell r="A1914" t="str">
            <v>024.021</v>
          </cell>
          <cell r="B1914" t="str">
            <v>TRANSPORTE E INSTALACION TUBERÍA PVC CORRUGADA DE 27" PARA ALCANTARILLADO</v>
          </cell>
          <cell r="C1914" t="str">
            <v>Actividad</v>
          </cell>
          <cell r="D1914" t="str">
            <v>ML</v>
          </cell>
          <cell r="E1914">
            <v>139395</v>
          </cell>
        </row>
        <row r="1915">
          <cell r="A1915" t="str">
            <v>024.022</v>
          </cell>
          <cell r="B1915" t="str">
            <v>SUMINISTRO, TRANSPORTE E INSTALACION TUBERÍA PVC CORRUGADA DE 30" PARA ALCANTARILLADO</v>
          </cell>
          <cell r="C1915" t="str">
            <v>Actividad</v>
          </cell>
          <cell r="D1915" t="str">
            <v>ML</v>
          </cell>
          <cell r="E1915">
            <v>1061599</v>
          </cell>
        </row>
        <row r="1916">
          <cell r="A1916" t="str">
            <v>024.023</v>
          </cell>
          <cell r="B1916" t="str">
            <v>TRANSPORTE E INSTALACION TUBERÍA PVC CORRUGADA DE 30" PARA ALCANTARILLADO</v>
          </cell>
          <cell r="C1916" t="str">
            <v>Actividad</v>
          </cell>
          <cell r="D1916" t="str">
            <v>ML</v>
          </cell>
          <cell r="E1916">
            <v>132360</v>
          </cell>
        </row>
        <row r="1917">
          <cell r="A1917" t="str">
            <v>024.028</v>
          </cell>
          <cell r="B1917" t="str">
            <v>SUMINISTRO, TRANSPORTE E INSTALACION  TUBERÍA PVC PERFILADA (24") ALCANTARILLADO</v>
          </cell>
          <cell r="C1917" t="str">
            <v>Actividad</v>
          </cell>
          <cell r="D1917" t="str">
            <v>ML</v>
          </cell>
          <cell r="E1917">
            <v>762809</v>
          </cell>
        </row>
        <row r="1918">
          <cell r="A1918" t="str">
            <v>024.029</v>
          </cell>
          <cell r="B1918" t="str">
            <v>TRANSPORTE E INSTALACION  TUBERÍA PVC PERFILADA (24") ALCANTARILLADO</v>
          </cell>
          <cell r="C1918" t="str">
            <v>Actividad</v>
          </cell>
          <cell r="D1918" t="str">
            <v>ML</v>
          </cell>
          <cell r="E1918">
            <v>138932</v>
          </cell>
        </row>
        <row r="1919">
          <cell r="A1919" t="str">
            <v>024.030</v>
          </cell>
          <cell r="B1919" t="str">
            <v>SUMINISTRO, TRANSPORTE E INSTALACION  TUBERÍA PVC PERFILADA (27") ALCANTARILLADO</v>
          </cell>
          <cell r="C1919" t="str">
            <v>Actividad</v>
          </cell>
          <cell r="D1919" t="str">
            <v>ML</v>
          </cell>
          <cell r="E1919">
            <v>867712</v>
          </cell>
        </row>
        <row r="1920">
          <cell r="A1920" t="str">
            <v>024.031</v>
          </cell>
          <cell r="B1920" t="str">
            <v>TRANSPORTE E INSTALACION  TUBERÍA PVC PERFILADA (27") ALCANTARILLADO</v>
          </cell>
          <cell r="C1920" t="str">
            <v>Actividad</v>
          </cell>
          <cell r="D1920" t="str">
            <v>ML</v>
          </cell>
          <cell r="E1920">
            <v>145951</v>
          </cell>
        </row>
        <row r="1921">
          <cell r="A1921" t="str">
            <v>024.032</v>
          </cell>
          <cell r="B1921" t="str">
            <v>SUMINISTRO, TRANSPORTE E INSTALACION  TUBERÍA PVC PERFILADA (30") ALCANTARILLADO</v>
          </cell>
          <cell r="C1921" t="str">
            <v>Actividad</v>
          </cell>
          <cell r="D1921" t="str">
            <v>ML</v>
          </cell>
          <cell r="E1921">
            <v>1090351</v>
          </cell>
        </row>
        <row r="1922">
          <cell r="A1922" t="str">
            <v>024.033</v>
          </cell>
          <cell r="B1922" t="str">
            <v>TRANSPORTE E INSTALACION  TUBERÍA PVC PERFILADA (30") ALCANTARILLADO</v>
          </cell>
          <cell r="C1922" t="str">
            <v>Actividad</v>
          </cell>
          <cell r="D1922" t="str">
            <v>ML</v>
          </cell>
          <cell r="E1922">
            <v>145951</v>
          </cell>
        </row>
        <row r="1923">
          <cell r="A1923" t="str">
            <v>024.034</v>
          </cell>
          <cell r="B1923" t="str">
            <v>SUMINISTRO, TRANSPORTE E INSTALACION  TUBERÍA PVC PERFILADA (33") ALCANTARILLADO</v>
          </cell>
          <cell r="C1923" t="str">
            <v>Actividad</v>
          </cell>
          <cell r="D1923" t="str">
            <v>ML</v>
          </cell>
          <cell r="E1923">
            <v>1430015</v>
          </cell>
        </row>
        <row r="1924">
          <cell r="A1924" t="str">
            <v>024.035</v>
          </cell>
          <cell r="B1924" t="str">
            <v>TRANSPORTE E INSTALACION  TUBERÍA PVC PERFILADA (33") ALCANTARILLADO</v>
          </cell>
          <cell r="C1924" t="str">
            <v>Actividad</v>
          </cell>
          <cell r="D1924" t="str">
            <v>ML</v>
          </cell>
          <cell r="E1924">
            <v>160997</v>
          </cell>
        </row>
        <row r="1925">
          <cell r="A1925" t="str">
            <v>024.036</v>
          </cell>
          <cell r="B1925" t="str">
            <v>SUMINISTRO, TRANSPORTE E INSTALACION  TUBERÍA PVC PERFILADA (36") ALCANTARILLADO</v>
          </cell>
          <cell r="C1925" t="str">
            <v>Actividad</v>
          </cell>
          <cell r="D1925" t="str">
            <v>ML</v>
          </cell>
          <cell r="E1925">
            <v>1897164</v>
          </cell>
        </row>
        <row r="1926">
          <cell r="A1926" t="str">
            <v>024.037</v>
          </cell>
          <cell r="B1926" t="str">
            <v>TRANSPORTE E INSTALACION  TUBERÍA PVC PERFILADA (36") ALCANTARILLADO</v>
          </cell>
          <cell r="C1926" t="str">
            <v>Actividad</v>
          </cell>
          <cell r="D1926" t="str">
            <v>ML</v>
          </cell>
          <cell r="E1926">
            <v>183165</v>
          </cell>
        </row>
        <row r="1927">
          <cell r="A1927" t="str">
            <v>024.038</v>
          </cell>
          <cell r="B1927" t="str">
            <v>SUMINISTRO, TRANSPORTE E INSTALACION  TUBERÍA PVC PERFILADA (39") ALCANTARILLADO</v>
          </cell>
          <cell r="C1927" t="str">
            <v>Actividad</v>
          </cell>
          <cell r="D1927" t="str">
            <v>ML</v>
          </cell>
          <cell r="E1927">
            <v>1599218</v>
          </cell>
        </row>
        <row r="1928">
          <cell r="A1928" t="str">
            <v>024.039</v>
          </cell>
          <cell r="B1928" t="str">
            <v>TRANSPORTE E INSTALACION  TUBERÍA PVC PERFILADA (39") ALCANTARILLADO</v>
          </cell>
          <cell r="C1928" t="str">
            <v>Actividad</v>
          </cell>
          <cell r="D1928" t="str">
            <v>ML</v>
          </cell>
          <cell r="E1928">
            <v>184173</v>
          </cell>
        </row>
        <row r="1929">
          <cell r="A1929" t="str">
            <v>024.040</v>
          </cell>
          <cell r="B1929" t="str">
            <v>SUMINISTRO, TRANSPORTE E INSTALACION  TUBERÍA PVC PERFILADA (42") ALCANTARILLADO</v>
          </cell>
          <cell r="C1929" t="str">
            <v>Actividad</v>
          </cell>
          <cell r="D1929" t="str">
            <v>ML</v>
          </cell>
          <cell r="E1929">
            <v>1747206</v>
          </cell>
        </row>
        <row r="1930">
          <cell r="A1930" t="str">
            <v>024.041</v>
          </cell>
          <cell r="B1930" t="str">
            <v>TRANSPORTE E INSTALACION  TUBERÍA PVC PERFILADA (42") ALCANTARILLADO</v>
          </cell>
          <cell r="C1930" t="str">
            <v>Actividad</v>
          </cell>
          <cell r="D1930" t="str">
            <v>ML</v>
          </cell>
          <cell r="E1930">
            <v>184532</v>
          </cell>
        </row>
        <row r="1931">
          <cell r="A1931" t="str">
            <v>024.042</v>
          </cell>
          <cell r="B1931" t="str">
            <v>SUMINISTRO, TRANSPORTE E INSTALACION  TUBERÍA PVC PERFILADA (45") ALCANTARILLADO</v>
          </cell>
          <cell r="C1931" t="str">
            <v>Actividad</v>
          </cell>
          <cell r="D1931" t="str">
            <v>ML</v>
          </cell>
          <cell r="E1931">
            <v>1886370</v>
          </cell>
        </row>
        <row r="1932">
          <cell r="A1932" t="str">
            <v>024.043</v>
          </cell>
          <cell r="B1932" t="str">
            <v>TRANSPORTE E INSTALACION  TUBERÍA PVC PERFILADA (45") ALCANTARILLADO</v>
          </cell>
          <cell r="C1932" t="str">
            <v>Actividad</v>
          </cell>
          <cell r="D1932" t="str">
            <v>ML</v>
          </cell>
          <cell r="E1932">
            <v>231441</v>
          </cell>
        </row>
        <row r="1933">
          <cell r="A1933" t="str">
            <v>024.044</v>
          </cell>
          <cell r="B1933" t="str">
            <v>SUMINISTRO, TRANSPORTE E INSTALACION  TUBERÍA PVC PERFILADA (48") ALCANTARILLADO</v>
          </cell>
          <cell r="C1933" t="str">
            <v>Actividad</v>
          </cell>
          <cell r="D1933" t="str">
            <v>ML</v>
          </cell>
          <cell r="E1933">
            <v>2413166</v>
          </cell>
        </row>
        <row r="1934">
          <cell r="A1934" t="str">
            <v>024.045</v>
          </cell>
          <cell r="B1934" t="str">
            <v>TRANSPORTE E INSTALACION  TUBERÍA PVC PERFILADA (48") ALCANTARILLADO</v>
          </cell>
          <cell r="C1934" t="str">
            <v>Actividad</v>
          </cell>
          <cell r="D1934" t="str">
            <v>ML</v>
          </cell>
          <cell r="E1934">
            <v>233243</v>
          </cell>
        </row>
        <row r="1935">
          <cell r="A1935" t="str">
            <v>024.046</v>
          </cell>
          <cell r="B1935" t="str">
            <v>SUMINISTRO, TRANSPORTE E INSTALACION  TUBERÍA PVC PERFILADA (51") ALCANTARILLADO</v>
          </cell>
          <cell r="C1935" t="str">
            <v>Actividad</v>
          </cell>
          <cell r="D1935" t="str">
            <v>ML</v>
          </cell>
          <cell r="E1935">
            <v>2777783</v>
          </cell>
        </row>
        <row r="1936">
          <cell r="A1936" t="str">
            <v>024.047</v>
          </cell>
          <cell r="B1936" t="str">
            <v>TRANSPORTE E INSTALACION  TUBERÍA PVC PERFILADA (51") ALCANTARILLADO</v>
          </cell>
          <cell r="C1936" t="str">
            <v>Actividad</v>
          </cell>
          <cell r="D1936" t="str">
            <v>ML</v>
          </cell>
          <cell r="E1936">
            <v>233243</v>
          </cell>
        </row>
        <row r="1937">
          <cell r="A1937" t="str">
            <v>024.048</v>
          </cell>
          <cell r="B1937" t="str">
            <v>SUMINISTRO, TRANSPORTE E INSTALACION  TUBERÍA PVC PERFILADA (54") ALCANTARILLADO</v>
          </cell>
          <cell r="C1937" t="str">
            <v>Actividad</v>
          </cell>
          <cell r="D1937" t="str">
            <v>ML</v>
          </cell>
          <cell r="E1937">
            <v>2924291</v>
          </cell>
        </row>
        <row r="1938">
          <cell r="A1938" t="str">
            <v>024.049</v>
          </cell>
          <cell r="B1938" t="str">
            <v>TRANSPORTE E INSTALACION  TUBERÍA PVC PERFILADA (54") ALCANTARILLADO</v>
          </cell>
          <cell r="C1938" t="str">
            <v>Actividad</v>
          </cell>
          <cell r="D1938" t="str">
            <v>ML</v>
          </cell>
          <cell r="E1938">
            <v>275571</v>
          </cell>
        </row>
        <row r="1939">
          <cell r="A1939" t="str">
            <v>024.050</v>
          </cell>
          <cell r="B1939" t="str">
            <v>SUMINISTRO, TRANSPORTE E INSTALACION  TUBERÍA PVC PERFILADA (57") ALCANTARILLADO</v>
          </cell>
          <cell r="C1939" t="str">
            <v>Actividad</v>
          </cell>
          <cell r="D1939" t="str">
            <v>ML</v>
          </cell>
          <cell r="E1939">
            <v>3131985</v>
          </cell>
        </row>
        <row r="1940">
          <cell r="A1940" t="str">
            <v>024.051</v>
          </cell>
          <cell r="B1940" t="str">
            <v>TRANSPORTE E INSTALACION  TUBERÍA PVC PERFILADA (57") ALCANTARILLADO</v>
          </cell>
          <cell r="C1940" t="str">
            <v>Actividad</v>
          </cell>
          <cell r="D1940" t="str">
            <v>ML</v>
          </cell>
          <cell r="E1940">
            <v>285470</v>
          </cell>
        </row>
        <row r="1941">
          <cell r="A1941" t="str">
            <v>024.052</v>
          </cell>
          <cell r="B1941" t="str">
            <v>SUMINISTRO, TRANSPORTE E INSTALACION  TUBERÍA PVC PERFILADA (60") ALCANTARILLADO</v>
          </cell>
          <cell r="C1941" t="str">
            <v>Actividad</v>
          </cell>
          <cell r="D1941" t="str">
            <v>ML</v>
          </cell>
          <cell r="E1941">
            <v>3446859</v>
          </cell>
        </row>
        <row r="1942">
          <cell r="A1942" t="str">
            <v>024.053</v>
          </cell>
          <cell r="B1942" t="str">
            <v>TRANSPORTE E INSTALACION  TUBERÍA PVC PERFILADA (60") ALCANTARILLADO</v>
          </cell>
          <cell r="C1942" t="str">
            <v>Actividad</v>
          </cell>
          <cell r="D1942" t="str">
            <v>ML</v>
          </cell>
          <cell r="E1942">
            <v>290419</v>
          </cell>
        </row>
        <row r="1943">
          <cell r="A1943" t="str">
            <v>024.054</v>
          </cell>
          <cell r="B1943" t="str">
            <v>SUMINISTRO, TRANSPORTE E INSTALACION  TUBERÍA PVC PERFILADA (68") ALCANTARILLADO</v>
          </cell>
          <cell r="C1943" t="str">
            <v>Actividad</v>
          </cell>
          <cell r="D1943" t="str">
            <v>ML</v>
          </cell>
          <cell r="E1943">
            <v>3756581</v>
          </cell>
        </row>
        <row r="1944">
          <cell r="A1944" t="str">
            <v>024.055</v>
          </cell>
          <cell r="B1944" t="str">
            <v>TRANSPORTE E INSTALACION  TUBERÍA PVC PERFILADA (68") ALCANTARILLADO</v>
          </cell>
          <cell r="C1944" t="str">
            <v>Actividad</v>
          </cell>
          <cell r="D1944" t="str">
            <v>ML</v>
          </cell>
          <cell r="E1944">
            <v>311492</v>
          </cell>
        </row>
        <row r="1945">
          <cell r="A1945" t="str">
            <v>024.056</v>
          </cell>
          <cell r="B1945" t="str">
            <v xml:space="preserve">SUMINISTRO, TRANSPORTE E INSTALACION EMPALME PARA PVC CORRUGADA DE 200 X 160 M.M. </v>
          </cell>
          <cell r="C1945" t="str">
            <v>Actividad</v>
          </cell>
          <cell r="D1945" t="str">
            <v>UND</v>
          </cell>
          <cell r="E1945">
            <v>225749</v>
          </cell>
        </row>
        <row r="1946">
          <cell r="A1946" t="str">
            <v>024.057</v>
          </cell>
          <cell r="B1946" t="str">
            <v xml:space="preserve">TRANSPORTE E INSTALACION EMPALME PARA PVC CORRUGADA DE 200 X 160 M.M. </v>
          </cell>
          <cell r="C1946" t="str">
            <v>Actividad</v>
          </cell>
          <cell r="D1946" t="str">
            <v>UND</v>
          </cell>
          <cell r="E1946">
            <v>77366</v>
          </cell>
        </row>
        <row r="1947">
          <cell r="A1947" t="str">
            <v>024.058</v>
          </cell>
          <cell r="B1947" t="str">
            <v xml:space="preserve">SUMINISTRO EMPALME PARA PVC CORRUGADA DE 200 X 160 M.M. </v>
          </cell>
          <cell r="C1947" t="str">
            <v>Actividad</v>
          </cell>
          <cell r="D1947" t="str">
            <v>UND</v>
          </cell>
          <cell r="E1947">
            <v>145572</v>
          </cell>
        </row>
        <row r="1948">
          <cell r="A1948" t="str">
            <v>024.059</v>
          </cell>
          <cell r="B1948" t="str">
            <v>SUMINISTRO, TRANSPORTE E INSTALACION EMPALME PARA PVC CORRUGADA DE 250 X 160 M.M.</v>
          </cell>
          <cell r="C1948" t="str">
            <v>Actividad</v>
          </cell>
          <cell r="D1948" t="str">
            <v>UND</v>
          </cell>
          <cell r="E1948">
            <v>263312</v>
          </cell>
        </row>
        <row r="1949">
          <cell r="A1949" t="str">
            <v>024.060</v>
          </cell>
          <cell r="B1949" t="str">
            <v>TRANSPORTE E INSTALACION EMPALME PARA PVC CORRUGADA DE 250 X 160 M.M.</v>
          </cell>
          <cell r="C1949" t="str">
            <v>Actividad</v>
          </cell>
          <cell r="D1949" t="str">
            <v>UND</v>
          </cell>
          <cell r="E1949">
            <v>69901</v>
          </cell>
        </row>
        <row r="1950">
          <cell r="A1950" t="str">
            <v>024.061</v>
          </cell>
          <cell r="B1950" t="str">
            <v>SUMINISTRO, TRANSPORTE E INSTALACION  EMPALME PARA PVC CORRUGADA DE 315 X 160 M.M</v>
          </cell>
          <cell r="C1950" t="str">
            <v>Actividad</v>
          </cell>
          <cell r="D1950" t="str">
            <v>UND</v>
          </cell>
          <cell r="E1950">
            <v>470343</v>
          </cell>
        </row>
        <row r="1951">
          <cell r="A1951" t="str">
            <v>024.062</v>
          </cell>
          <cell r="B1951" t="str">
            <v>TRANSPORTE E INSTALACION  EMPALME PARA PVC CORRUGADA DE 315 X 160 M.M</v>
          </cell>
          <cell r="C1951" t="str">
            <v>Actividad</v>
          </cell>
          <cell r="D1951" t="str">
            <v>UND</v>
          </cell>
          <cell r="E1951">
            <v>95943</v>
          </cell>
        </row>
        <row r="1952">
          <cell r="A1952" t="str">
            <v>024.063</v>
          </cell>
          <cell r="B1952" t="str">
            <v>SUMINISTRO, TRANSPORTE E INSTALACION   EMPALME PARA PVC CORRUGADA DE 400 X 160 M.M.</v>
          </cell>
          <cell r="C1952" t="str">
            <v>Actividad</v>
          </cell>
          <cell r="D1952" t="str">
            <v>UND</v>
          </cell>
          <cell r="E1952">
            <v>502554</v>
          </cell>
        </row>
        <row r="1953">
          <cell r="A1953" t="str">
            <v>024.064</v>
          </cell>
          <cell r="B1953" t="str">
            <v>TRANSPORTE E INSTALACION   EMPALME PARA PVC CORRUGADA DE 400 X 160 M.M.</v>
          </cell>
          <cell r="C1953" t="str">
            <v>Actividad</v>
          </cell>
          <cell r="D1953" t="str">
            <v>UND</v>
          </cell>
          <cell r="E1953">
            <v>213990</v>
          </cell>
        </row>
        <row r="1954">
          <cell r="A1954" t="str">
            <v>024.065</v>
          </cell>
          <cell r="B1954" t="str">
            <v>SUMINISTRO, TRANSPORTE E INSTALACION   EMPALME PARA PVC CORRUGADA DE 450 X 160 M.M.</v>
          </cell>
          <cell r="C1954" t="str">
            <v>Actividad</v>
          </cell>
          <cell r="D1954" t="str">
            <v>UND</v>
          </cell>
          <cell r="E1954">
            <v>604255</v>
          </cell>
        </row>
        <row r="1955">
          <cell r="A1955" t="str">
            <v>024.066</v>
          </cell>
          <cell r="B1955" t="str">
            <v>TRANSPORTE E INSTALACION   EMPALME PARA PVC CORRUGADA DE 450 X 160 M.M.</v>
          </cell>
          <cell r="C1955" t="str">
            <v>Actividad</v>
          </cell>
          <cell r="D1955" t="str">
            <v>UND</v>
          </cell>
          <cell r="E1955">
            <v>293156</v>
          </cell>
        </row>
        <row r="1956">
          <cell r="A1956" t="str">
            <v>024.067</v>
          </cell>
          <cell r="B1956" t="str">
            <v>SUMINISTRO, TRANSPORTE E INSTALACION   EMPALME PARA PVC CORRUGADA DE 500 X 160 M.M.</v>
          </cell>
          <cell r="C1956" t="str">
            <v>Actividad</v>
          </cell>
          <cell r="D1956" t="str">
            <v>UND</v>
          </cell>
          <cell r="E1956">
            <v>821575</v>
          </cell>
        </row>
        <row r="1957">
          <cell r="A1957" t="str">
            <v>024.068</v>
          </cell>
          <cell r="B1957" t="str">
            <v>TRANSPORTE E INSTALACION EMPALME PARA PVC CORRUGADA DE 500 X 160 M.M.</v>
          </cell>
          <cell r="C1957" t="str">
            <v>Actividad</v>
          </cell>
          <cell r="D1957" t="str">
            <v>UND</v>
          </cell>
          <cell r="E1957">
            <v>351684</v>
          </cell>
        </row>
        <row r="1958">
          <cell r="A1958" t="str">
            <v>024.069</v>
          </cell>
          <cell r="B1958" t="str">
            <v>SUMINISTRO, TRANSPORTE E INSTALACION  EMPALME PARA PVC CORRUGADA DE 24"X 160 M.M.</v>
          </cell>
          <cell r="C1958" t="str">
            <v>Actividad</v>
          </cell>
          <cell r="D1958" t="str">
            <v>UND</v>
          </cell>
          <cell r="E1958">
            <v>736604</v>
          </cell>
        </row>
        <row r="1959">
          <cell r="A1959" t="str">
            <v>024.070</v>
          </cell>
          <cell r="B1959" t="str">
            <v>TRANSPORTE E INSTALACION   EMPALME PARA PVC CORRUGADA DE 24"X 160 M.M.</v>
          </cell>
          <cell r="C1959" t="str">
            <v>Actividad</v>
          </cell>
          <cell r="D1959" t="str">
            <v>UND</v>
          </cell>
          <cell r="E1959">
            <v>347861</v>
          </cell>
        </row>
        <row r="1960">
          <cell r="A1960" t="str">
            <v>024.071</v>
          </cell>
          <cell r="B1960" t="str">
            <v>SUMINISTRO, TRANSPORTE E INSTALACION   EMPALME PARA PVC CORRUGADA DE 27"X 160 M.M.</v>
          </cell>
          <cell r="C1960" t="str">
            <v>Actividad</v>
          </cell>
          <cell r="D1960" t="str">
            <v>UND</v>
          </cell>
          <cell r="E1960">
            <v>827509</v>
          </cell>
        </row>
        <row r="1961">
          <cell r="A1961" t="str">
            <v>024.072</v>
          </cell>
          <cell r="B1961" t="str">
            <v>TRANSPORTE E INSTALACION   EMPALME PARA PVC CORRUGADA DE 27"X 160 M.M.</v>
          </cell>
          <cell r="C1961" t="str">
            <v>Actividad</v>
          </cell>
          <cell r="D1961" t="str">
            <v>UND</v>
          </cell>
          <cell r="E1961">
            <v>347861</v>
          </cell>
        </row>
        <row r="1962">
          <cell r="A1962" t="str">
            <v>024.073</v>
          </cell>
          <cell r="B1962" t="str">
            <v xml:space="preserve">SUMINISTRO, TRANSPORTE E INSTALACION ANCLAJE Y EMPOTRAMIENTO DE TUBERÍAS EN CONCRETO CLASE II                                       </v>
          </cell>
          <cell r="C1962" t="str">
            <v>Actividad</v>
          </cell>
          <cell r="D1962" t="str">
            <v>M3</v>
          </cell>
          <cell r="E1962">
            <v>719587</v>
          </cell>
        </row>
        <row r="1963">
          <cell r="A1963" t="str">
            <v>024.074</v>
          </cell>
          <cell r="B1963" t="str">
            <v xml:space="preserve">TRANSPORTE E INSTALACION ANCLAJE Y EMPOTRAMIENTO DE TUBERÍAS EN CONCRETO CLASE II                                       </v>
          </cell>
          <cell r="C1963" t="str">
            <v>Actividad</v>
          </cell>
          <cell r="D1963" t="str">
            <v>M3</v>
          </cell>
          <cell r="E1963">
            <v>428337</v>
          </cell>
        </row>
        <row r="1964">
          <cell r="A1964" t="str">
            <v>024.075</v>
          </cell>
          <cell r="B1964" t="str">
            <v>SUMINISTRO, TRANSPORTE E INSTALACION CÁMARA CIRCULAR DE INSPECCIÓN/CAÍDA D=1.20 M. EN CONCRETO REFORZADO DE 3000 PSI. INCLUYE REFUERZO EN MALLA 15X15X5.0MM  Y PASOS EN VARILLA DE 3/4" ANCLADOS CON EPÓXICO. CUMPLE NORMA AGUAS DE MANIZALES.</v>
          </cell>
          <cell r="C1964" t="str">
            <v>Actividad</v>
          </cell>
          <cell r="D1964" t="str">
            <v>ML</v>
          </cell>
          <cell r="E1964">
            <v>647281</v>
          </cell>
        </row>
        <row r="1965">
          <cell r="A1965" t="str">
            <v>024.076</v>
          </cell>
          <cell r="B1965" t="str">
            <v xml:space="preserve">TRANSPORTE E INSTALACION CÁMARA CIRCULAR DE INSPECCIÓN/CAÍDA D=1.20 M. EN CONCRETO CLASE II                                </v>
          </cell>
          <cell r="C1965" t="str">
            <v>Actividad</v>
          </cell>
          <cell r="D1965" t="str">
            <v>ML</v>
          </cell>
          <cell r="E1965">
            <v>270242</v>
          </cell>
        </row>
        <row r="1966">
          <cell r="A1966" t="str">
            <v>024.077</v>
          </cell>
          <cell r="B1966" t="str">
            <v>SUMINISTRO, TRANSPORTE E INSTALACION  CÁMARA CIRCULAR DE INSPECCIÓN/CAÍDA D=1.20 M. EN CONCRETO CLASE II PARA REALCE</v>
          </cell>
          <cell r="C1966" t="str">
            <v>Actividad</v>
          </cell>
          <cell r="D1966" t="str">
            <v>M3</v>
          </cell>
          <cell r="E1966">
            <v>644148</v>
          </cell>
        </row>
        <row r="1967">
          <cell r="A1967" t="str">
            <v>024.078</v>
          </cell>
          <cell r="B1967" t="str">
            <v>TRANSPORTE E INSTALACION  CÁMARA CIRCULAR DE INSPECCIÓN/CAÍDA D=1.20 M. EN CONCRETO CLASE II PARA REALCE</v>
          </cell>
          <cell r="C1967" t="str">
            <v>Actividad</v>
          </cell>
          <cell r="D1967" t="str">
            <v>M3</v>
          </cell>
          <cell r="E1967">
            <v>239051</v>
          </cell>
        </row>
        <row r="1968">
          <cell r="A1968" t="str">
            <v>024.079</v>
          </cell>
          <cell r="B1968" t="str">
            <v xml:space="preserve">SUMINISTRO, TRANSPORTE E INSTALACION CÁMARA CIRCULAR DE INSPECCIÓN/CAÍDA D=1.50 M. EN CONCRETO CLASE II                                       </v>
          </cell>
          <cell r="C1968" t="str">
            <v>Actividad</v>
          </cell>
          <cell r="D1968" t="str">
            <v>ML</v>
          </cell>
          <cell r="E1968">
            <v>760435</v>
          </cell>
        </row>
        <row r="1969">
          <cell r="A1969" t="str">
            <v>024.081</v>
          </cell>
          <cell r="B1969" t="str">
            <v>TRANSPORTE E INSTALACION CÁMARA CIRCULAR DE INSPECCIÓN/CAÍDA D=1.50 M. EN CONCRETO CLASE II</v>
          </cell>
          <cell r="C1969" t="str">
            <v>Actividad</v>
          </cell>
          <cell r="D1969" t="str">
            <v>ML</v>
          </cell>
          <cell r="E1969">
            <v>456251</v>
          </cell>
        </row>
        <row r="1970">
          <cell r="A1970" t="str">
            <v>024.084</v>
          </cell>
          <cell r="B1970" t="str">
            <v xml:space="preserve">SUMINISTRO, TRANSPORTE E INSTALACION BASE-CAÑUELA CÁMARA CIRCULAR INSPEC D=1.50 M EN CONCRETO CLASE II                                                        </v>
          </cell>
          <cell r="C1970" t="str">
            <v>Actividad</v>
          </cell>
          <cell r="D1970" t="str">
            <v>UND</v>
          </cell>
          <cell r="E1970">
            <v>755381</v>
          </cell>
        </row>
        <row r="1971">
          <cell r="A1971" t="str">
            <v>024.085</v>
          </cell>
          <cell r="B1971" t="str">
            <v xml:space="preserve">TRANSPORTE E INSTALACION BASE-CAÑUELA CÁMARA CIRCULAR INSPEC D=1.50 M EN CONCRETO CLASE II                                                        </v>
          </cell>
          <cell r="C1971" t="str">
            <v>Actividad</v>
          </cell>
          <cell r="D1971" t="str">
            <v>UND</v>
          </cell>
          <cell r="E1971">
            <v>286860</v>
          </cell>
        </row>
        <row r="1972">
          <cell r="A1972" t="str">
            <v>024.086</v>
          </cell>
          <cell r="B1972" t="str">
            <v xml:space="preserve">SUMINISTRO, TRANSPORTE E INSTALACION ARO-TAPA HD DE 0.65 M. PARA CÁMARA CIRCULAR DE INSPECCIÓN-ANTI RUIDO                                                     </v>
          </cell>
          <cell r="C1972" t="str">
            <v>Actividad</v>
          </cell>
          <cell r="D1972" t="str">
            <v>UND</v>
          </cell>
          <cell r="E1972">
            <v>1450994</v>
          </cell>
        </row>
        <row r="1973">
          <cell r="A1973" t="str">
            <v>024.087</v>
          </cell>
          <cell r="B1973" t="str">
            <v xml:space="preserve">TRANSPORTE E INSTALACION ARO-TAPA HD DE 0.65 M. PARA CÁMARA CIRCULAR DE INSPECCIÓN-ANTI RUIDO                                                     </v>
          </cell>
          <cell r="C1973" t="str">
            <v>Actividad</v>
          </cell>
          <cell r="D1973" t="str">
            <v>UND</v>
          </cell>
          <cell r="E1973">
            <v>89021</v>
          </cell>
        </row>
        <row r="1974">
          <cell r="A1974" t="str">
            <v>024.088</v>
          </cell>
          <cell r="B1974" t="str">
            <v xml:space="preserve">SUMINISTRO, TRANSPORTE E INSTALACION ARO TAPA HF D=0.68 M. P/CÁMARA DE INSPECCIÓN                                                         </v>
          </cell>
          <cell r="C1974" t="str">
            <v>Actividad</v>
          </cell>
          <cell r="D1974" t="str">
            <v>UND</v>
          </cell>
          <cell r="E1974">
            <v>853444</v>
          </cell>
        </row>
        <row r="1975">
          <cell r="A1975" t="str">
            <v>024.089</v>
          </cell>
          <cell r="B1975" t="str">
            <v xml:space="preserve">TRANSPORTE E INSTALACION ARO TAPA HF D=0.68 M. P/CÁMARA DE INSPECCIÓN                                                         </v>
          </cell>
          <cell r="C1975" t="str">
            <v>Actividad</v>
          </cell>
          <cell r="D1975" t="str">
            <v>UND</v>
          </cell>
          <cell r="E1975">
            <v>179662</v>
          </cell>
        </row>
        <row r="1976">
          <cell r="A1976" t="str">
            <v>024.090</v>
          </cell>
          <cell r="B1976" t="str">
            <v xml:space="preserve">SUMINISTRO, TRANSPORTE E INSTALACION TAPA D=0.68 M. P/CÁMARA DE INSPECCIÓN EN CONCRETO REFORZ CLASE I VEHIC              </v>
          </cell>
          <cell r="C1976" t="str">
            <v>Actividad</v>
          </cell>
          <cell r="D1976" t="str">
            <v>UND</v>
          </cell>
          <cell r="E1976">
            <v>220490</v>
          </cell>
        </row>
        <row r="1977">
          <cell r="A1977" t="str">
            <v>024.091</v>
          </cell>
          <cell r="B1977" t="str">
            <v>TRANSPORTE E INSTALACION TAPA D=0.68 M. P/CÁMARA DE INSPECCIÓN EN CONCRETO REFORZ CLASE I VEHIC</v>
          </cell>
          <cell r="C1977" t="str">
            <v>Actividad</v>
          </cell>
          <cell r="D1977" t="str">
            <v>UND</v>
          </cell>
          <cell r="E1977">
            <v>144718</v>
          </cell>
        </row>
        <row r="1978">
          <cell r="A1978" t="str">
            <v>024.092</v>
          </cell>
          <cell r="B1978" t="str">
            <v>SUMINISTRO, TRANSPORTE E INSTALACION TAPA D=0.68 M. P/CÁMARA DE INSPECCIÓN EN CONCRETO REFORZ CLASE II PEATONAL</v>
          </cell>
          <cell r="C1978" t="str">
            <v>Actividad</v>
          </cell>
          <cell r="D1978" t="str">
            <v>UND</v>
          </cell>
          <cell r="E1978">
            <v>132906</v>
          </cell>
        </row>
        <row r="1979">
          <cell r="A1979" t="str">
            <v>024.093</v>
          </cell>
          <cell r="B1979" t="str">
            <v>TRANSPORTE E INSTALACION TAPA D=0.68 M. P/CÁMARA DE INSPECCIÓN EN CONCRETO REFORZ CLASE II PEATONAL</v>
          </cell>
          <cell r="C1979" t="str">
            <v>Actividad</v>
          </cell>
          <cell r="D1979" t="str">
            <v>UND</v>
          </cell>
          <cell r="E1979">
            <v>103969</v>
          </cell>
        </row>
        <row r="1980">
          <cell r="A1980" t="str">
            <v>024.095</v>
          </cell>
          <cell r="B1980" t="str">
            <v>TRANSPORTE E INSTALACION ARO/ TAPA EN POLIPROPILENO D= 0,70 M PARA CÁMARA DE INSPECCION  (CUELLO 13 CM)</v>
          </cell>
          <cell r="C1980" t="str">
            <v>Actividad</v>
          </cell>
          <cell r="D1980" t="str">
            <v>UND</v>
          </cell>
          <cell r="E1980">
            <v>210123</v>
          </cell>
        </row>
        <row r="1981">
          <cell r="A1981" t="str">
            <v>024.096</v>
          </cell>
          <cell r="B1981" t="str">
            <v xml:space="preserve">SUMINISTRO, TRANSPORTE E INSTALACION ARO/ TAPA EN POLIPROPILENO D= 0,70 M PARA CÁMARA DE INSPECCION  (CUELLO 20 CM)                                              </v>
          </cell>
          <cell r="C1981" t="str">
            <v>Actividad</v>
          </cell>
          <cell r="D1981" t="str">
            <v>UND</v>
          </cell>
          <cell r="E1981">
            <v>992094</v>
          </cell>
        </row>
        <row r="1982">
          <cell r="A1982" t="str">
            <v>024.097</v>
          </cell>
          <cell r="B1982" t="str">
            <v>TRANSPORTE E INSTALACION ARO/ TAPA EN POLIPROPILENO D= 0,70 M PARA CÁMARA DE INSPECCION  (CUELLO 20 CM)</v>
          </cell>
          <cell r="C1982" t="str">
            <v>Actividad</v>
          </cell>
          <cell r="D1982" t="str">
            <v>UND</v>
          </cell>
          <cell r="E1982">
            <v>210123</v>
          </cell>
        </row>
        <row r="1983">
          <cell r="A1983" t="str">
            <v>024.098</v>
          </cell>
          <cell r="B1983" t="str">
            <v xml:space="preserve">SUMINISTRO, TRANSPORTE E INSTALACION CAJA DE INSPECCIÓN EMPALME DOMICILIARIO TIPO I (0,60X0,60 M) EN CONCRETO CLASE II                                                                                  </v>
          </cell>
          <cell r="C1983" t="str">
            <v>Actividad</v>
          </cell>
          <cell r="D1983" t="str">
            <v>ML</v>
          </cell>
          <cell r="E1983">
            <v>412545</v>
          </cell>
        </row>
        <row r="1984">
          <cell r="A1984" t="str">
            <v>024.099</v>
          </cell>
          <cell r="B1984" t="str">
            <v>TRANSPORTE E INSTALACION CAJA DE INSPECCIÓN EMPALME DOMICILIARIO TIPO I (0,60X0,60 M) EN CONCRETO CLASE II</v>
          </cell>
          <cell r="C1984" t="str">
            <v>Actividad</v>
          </cell>
          <cell r="D1984" t="str">
            <v>ML</v>
          </cell>
          <cell r="E1984">
            <v>366451</v>
          </cell>
        </row>
        <row r="1985">
          <cell r="A1985" t="str">
            <v>024.100</v>
          </cell>
          <cell r="B1985" t="str">
            <v xml:space="preserve">SUMINISTRO, TRANSPORTE E INSTALACION CAJA DE INSPECCIÓN TIPO II (0,80X0,80 M) EN CONCRETO CLASE II                                                                                                                      </v>
          </cell>
          <cell r="C1985" t="str">
            <v>Actividad</v>
          </cell>
          <cell r="D1985" t="str">
            <v>ML</v>
          </cell>
          <cell r="E1985">
            <v>628409</v>
          </cell>
        </row>
        <row r="1986">
          <cell r="A1986" t="str">
            <v>024.101</v>
          </cell>
          <cell r="B1986" t="str">
            <v>TRANSPORTE E INSTALACION CAJA DE INSPECCIÓN TIPO II (0,80X0,80 M) EN CONCRETO CLASE II</v>
          </cell>
          <cell r="C1986" t="str">
            <v>Actividad</v>
          </cell>
          <cell r="D1986" t="str">
            <v>ML</v>
          </cell>
          <cell r="E1986">
            <v>389515</v>
          </cell>
        </row>
        <row r="1987">
          <cell r="A1987" t="str">
            <v>024.102</v>
          </cell>
          <cell r="B1987" t="str">
            <v xml:space="preserve">SUMINISTRO, TRANSPORTE E INSTALACION CAJA DE INSPECCIÓN EMPALME DOMICILIARIO  (0,50X0,50 M) EN CONCRETO CLASE II                                                                                                                                                         </v>
          </cell>
          <cell r="C1987" t="str">
            <v>Actividad</v>
          </cell>
          <cell r="D1987" t="str">
            <v>ML</v>
          </cell>
          <cell r="E1987">
            <v>423291</v>
          </cell>
        </row>
        <row r="1988">
          <cell r="A1988" t="str">
            <v>024.103</v>
          </cell>
          <cell r="B1988" t="str">
            <v>TRANSPORTE E INSTALACION CAJA DE INSPECCIÓN EMPALME DOMICILIARIO  (0,50X0,50 M) EN CONCRETO CLASE II</v>
          </cell>
          <cell r="C1988" t="str">
            <v>Actividad</v>
          </cell>
          <cell r="D1988" t="str">
            <v>ML</v>
          </cell>
          <cell r="E1988">
            <v>368015</v>
          </cell>
        </row>
        <row r="1989">
          <cell r="A1989" t="str">
            <v>024.104</v>
          </cell>
          <cell r="B1989" t="str">
            <v xml:space="preserve">SUMINISTRO, TRANSPORTE E INSTALACION TAPA P/CAJA DE INSPECCIÓN TIPO I (0,6X0,6X0,1 M) CONCRETO CLASE II                                                                                                                                                                                             </v>
          </cell>
          <cell r="C1989" t="str">
            <v>Actividad</v>
          </cell>
          <cell r="D1989" t="str">
            <v>UND</v>
          </cell>
          <cell r="E1989">
            <v>188487</v>
          </cell>
        </row>
        <row r="1990">
          <cell r="A1990" t="str">
            <v>024.105</v>
          </cell>
          <cell r="B1990" t="str">
            <v xml:space="preserve">TRANSPORTE E INSTALACION  TAPA P/CAJA DE INSPECCIÓN TIPO I (0,6X0,6X0,1 M) CONCRETO CLASE II                                                                                                                                                                                             </v>
          </cell>
          <cell r="C1990" t="str">
            <v>Actividad</v>
          </cell>
          <cell r="D1990" t="str">
            <v>UND</v>
          </cell>
          <cell r="E1990">
            <v>72445</v>
          </cell>
        </row>
        <row r="1991">
          <cell r="A1991" t="str">
            <v>024.106</v>
          </cell>
          <cell r="B1991" t="str">
            <v xml:space="preserve">SUMINISTRO, TRANSPORTE E INSTALACION TAPA P/CAJA DE INSPECCIÓN TIPO II (0,9X0,9X0,1 M) CONCRETO CLASE II                                       </v>
          </cell>
          <cell r="C1991" t="str">
            <v>Actividad</v>
          </cell>
          <cell r="D1991" t="str">
            <v>UND</v>
          </cell>
          <cell r="E1991">
            <v>245141</v>
          </cell>
        </row>
        <row r="1992">
          <cell r="A1992" t="str">
            <v>024.107</v>
          </cell>
          <cell r="B1992" t="str">
            <v xml:space="preserve">TRANSPORTE E INSTALACION TAPA P/CAJA DE INSPECCIÓN TIPO II (0,9X0,9X0,1 M) CONCRETO CLASE II                                       </v>
          </cell>
          <cell r="C1992" t="str">
            <v>Actividad</v>
          </cell>
          <cell r="D1992" t="str">
            <v>UND</v>
          </cell>
          <cell r="E1992">
            <v>72445</v>
          </cell>
        </row>
        <row r="1993">
          <cell r="A1993" t="str">
            <v>024.108</v>
          </cell>
          <cell r="B1993" t="str">
            <v xml:space="preserve">SUMINISTRO, TRANSPORTE E INSTALACION TAPA P/CAJA DE INSPECCIÓN (0,5X0,5X0,1 M) CONCRETO CLASE II                                       </v>
          </cell>
          <cell r="C1993" t="str">
            <v>Actividad</v>
          </cell>
          <cell r="D1993" t="str">
            <v>UND</v>
          </cell>
          <cell r="E1993">
            <v>174845</v>
          </cell>
        </row>
        <row r="1994">
          <cell r="A1994" t="str">
            <v>024.109</v>
          </cell>
          <cell r="B1994" t="str">
            <v xml:space="preserve">TRANSPORTE E INSTALACION TAPA P/CAJA DE INSPECCIÓN (0,5X0,5X0,1 M) CONCRETO CLASE II                                       </v>
          </cell>
          <cell r="C1994" t="str">
            <v>Actividad</v>
          </cell>
          <cell r="D1994" t="str">
            <v>UND</v>
          </cell>
          <cell r="E1994">
            <v>67256</v>
          </cell>
        </row>
        <row r="1995">
          <cell r="A1995" t="str">
            <v>024.110</v>
          </cell>
          <cell r="B1995" t="str">
            <v xml:space="preserve">SUMINISTRO, TRANSPORTE E INSTALACION TAPA P/CAJA DE INSPECCIÓN (0,6X0,8X0,1 M) CONCRETO CLASE II                           </v>
          </cell>
          <cell r="C1995" t="str">
            <v>Actividad</v>
          </cell>
          <cell r="D1995" t="str">
            <v>UND</v>
          </cell>
          <cell r="E1995">
            <v>165293</v>
          </cell>
        </row>
        <row r="1996">
          <cell r="A1996" t="str">
            <v>024.111</v>
          </cell>
          <cell r="B1996" t="str">
            <v xml:space="preserve">TRANSPORTE E INSTALACION TAPA P/CAJA DE INSPECCIÓN (0,6X0,8X0,1 M) CONCRETO CLASE II                           </v>
          </cell>
          <cell r="C1996" t="str">
            <v>Actividad</v>
          </cell>
          <cell r="D1996" t="str">
            <v>UND</v>
          </cell>
          <cell r="E1996">
            <v>72205</v>
          </cell>
        </row>
        <row r="1997">
          <cell r="A1997" t="str">
            <v>024.112</v>
          </cell>
          <cell r="B1997" t="str">
            <v>SUMINISTRO, TRANSPORTE E INSTALACION SUMIDERO DOBLE REJA TIPO SIFÓN EN CONCRETO CLASE II-TAPA ANTIRUIDO</v>
          </cell>
          <cell r="C1997" t="str">
            <v>Actividad</v>
          </cell>
          <cell r="D1997" t="str">
            <v>UND</v>
          </cell>
          <cell r="E1997">
            <v>2676402</v>
          </cell>
        </row>
        <row r="1998">
          <cell r="A1998" t="str">
            <v>024.113</v>
          </cell>
          <cell r="B1998" t="str">
            <v>TRANSPORTE E INSTALACION SUMIDERO DOBLE REJA TIPO SIFÓN EN CONCRETO CLASE II-TAPA ANTIRUIDO</v>
          </cell>
          <cell r="C1998" t="str">
            <v>Actividad</v>
          </cell>
          <cell r="D1998" t="str">
            <v>UND</v>
          </cell>
          <cell r="E1998">
            <v>709244</v>
          </cell>
        </row>
        <row r="1999">
          <cell r="A1999" t="str">
            <v>024.114</v>
          </cell>
          <cell r="B1999" t="str">
            <v xml:space="preserve">SUMINISTRO, TRANSPORTE E INSTALACION SUMIDERO CUATRO REJAS TIPO SIFÓN EN CONCRETO CLASE II-TAPA HF     </v>
          </cell>
          <cell r="C1999" t="str">
            <v>Actividad</v>
          </cell>
          <cell r="D1999" t="str">
            <v>UND</v>
          </cell>
          <cell r="E1999">
            <v>2742337</v>
          </cell>
        </row>
        <row r="2000">
          <cell r="A2000" t="str">
            <v>024.115</v>
          </cell>
          <cell r="B2000" t="str">
            <v>TRANSPORTE E INSTALACION SUMIDERO CUATRO REJAS TIPO SIFÓN EN CONCRETO CLASE II-TAPA HF</v>
          </cell>
          <cell r="C2000" t="str">
            <v>Actividad</v>
          </cell>
          <cell r="D2000" t="str">
            <v>UND</v>
          </cell>
          <cell r="E2000">
            <v>709244</v>
          </cell>
        </row>
        <row r="2001">
          <cell r="A2001" t="str">
            <v>024.116</v>
          </cell>
          <cell r="B2001" t="str">
            <v>SUMINISTRO, TRANSPORTE E INSTALACION  SUMIDERO DOBLE REJA SIN SIFÓN EN CONCRETO CLASE II - SIN TAPA</v>
          </cell>
          <cell r="C2001" t="str">
            <v>Actividad</v>
          </cell>
          <cell r="D2001" t="str">
            <v>UND</v>
          </cell>
          <cell r="E2001">
            <v>1041380</v>
          </cell>
        </row>
        <row r="2002">
          <cell r="A2002" t="str">
            <v>024.117</v>
          </cell>
          <cell r="B2002" t="str">
            <v>TRANSPORTE E INSTALACION  SUMIDERO DOBLE REJA SIN SIFÓN EN CONCRETO CLASE II - SIN TAPA</v>
          </cell>
          <cell r="C2002" t="str">
            <v>Actividad</v>
          </cell>
          <cell r="D2002" t="str">
            <v>UND</v>
          </cell>
          <cell r="E2002">
            <v>672777</v>
          </cell>
        </row>
        <row r="2003">
          <cell r="A2003" t="str">
            <v>024.118</v>
          </cell>
          <cell r="B2003" t="str">
            <v>SUMINISTRO, TRANSPORTE E INSTALACION SUMIDERO DOBLE REJA TIPO SIFÓN EN CONCRETO CLASE II-TAPA EN POLIPROPILENO D=0,58M</v>
          </cell>
          <cell r="C2003" t="str">
            <v>Actividad</v>
          </cell>
          <cell r="D2003" t="str">
            <v>UND</v>
          </cell>
          <cell r="E2003">
            <v>2104047</v>
          </cell>
        </row>
        <row r="2004">
          <cell r="A2004" t="str">
            <v>024.119</v>
          </cell>
          <cell r="B2004" t="str">
            <v>TRANSPORTE E INSTALACION SUMIDERO DOBLE REJA TIPO SIFÓN EN CONCRETO CLASE II-TAPA EN POLIPROPILENO D=0,58M</v>
          </cell>
          <cell r="C2004" t="str">
            <v>Actividad</v>
          </cell>
          <cell r="D2004" t="str">
            <v>UND</v>
          </cell>
          <cell r="E2004">
            <v>828850</v>
          </cell>
        </row>
        <row r="2005">
          <cell r="A2005" t="str">
            <v>024.120</v>
          </cell>
          <cell r="B2005" t="str">
            <v>SUMINISTRO, TRANSPORTE E INSTALACION EMPALME A CÁMARAS DE INSPECCIÓN CONCRETO CLASE II</v>
          </cell>
          <cell r="C2005" t="str">
            <v>Actividad</v>
          </cell>
          <cell r="D2005" t="str">
            <v>UND</v>
          </cell>
          <cell r="E2005">
            <v>126762</v>
          </cell>
        </row>
        <row r="2006">
          <cell r="A2006" t="str">
            <v>024.121</v>
          </cell>
          <cell r="B2006" t="str">
            <v>TRANSPORTE E INSTALACION EMPALME A CÁMARAS DE INSPECCIÓN CONCRETO CLASE II</v>
          </cell>
          <cell r="C2006" t="str">
            <v>Actividad</v>
          </cell>
          <cell r="D2006" t="str">
            <v>UND</v>
          </cell>
          <cell r="E2006">
            <v>104810</v>
          </cell>
        </row>
        <row r="2007">
          <cell r="A2007" t="str">
            <v>024.122</v>
          </cell>
          <cell r="B2007" t="str">
            <v>SUMINISTRO, TRANSPORTE E INSTALACION EMPALME DE DOMICILIARIAS DE ALCANTARILLADO</v>
          </cell>
          <cell r="C2007" t="str">
            <v>Actividad</v>
          </cell>
          <cell r="D2007" t="str">
            <v>UND</v>
          </cell>
          <cell r="E2007">
            <v>95625</v>
          </cell>
        </row>
        <row r="2008">
          <cell r="A2008" t="str">
            <v>024.123</v>
          </cell>
          <cell r="B2008" t="str">
            <v>TRANSPORTE E INSTALACION EMPALME DE DOMICILIARIAS DE ALCANTARILLADO</v>
          </cell>
          <cell r="C2008" t="str">
            <v>Actividad</v>
          </cell>
          <cell r="D2008" t="str">
            <v>UND</v>
          </cell>
          <cell r="E2008">
            <v>88495</v>
          </cell>
        </row>
        <row r="2009">
          <cell r="A2009" t="str">
            <v>024.124</v>
          </cell>
          <cell r="B2009" t="str">
            <v>SUMINISTRO, TRANSPORTE E INSTALACION UNIÓN 24" (INCLUYE HIDROSELLO)</v>
          </cell>
          <cell r="C2009" t="str">
            <v>Actividad</v>
          </cell>
          <cell r="D2009" t="str">
            <v>UND</v>
          </cell>
          <cell r="E2009">
            <v>277953</v>
          </cell>
        </row>
        <row r="2010">
          <cell r="A2010" t="str">
            <v>024.125</v>
          </cell>
          <cell r="B2010" t="str">
            <v>TRANSPORTE E INSTALACION UNIÓN 24" (INCLUYE HIDROSELLO)</v>
          </cell>
          <cell r="C2010" t="str">
            <v>Actividad</v>
          </cell>
          <cell r="D2010" t="str">
            <v>UND</v>
          </cell>
          <cell r="E2010">
            <v>57745</v>
          </cell>
        </row>
        <row r="2011">
          <cell r="A2011" t="str">
            <v>024.126</v>
          </cell>
          <cell r="B2011" t="str">
            <v>SUMINISTRO, TRANSPORTE E INSTALACION UNIÓN 27" (INCLUYE HIDROSELLO)</v>
          </cell>
          <cell r="C2011" t="str">
            <v>Actividad</v>
          </cell>
          <cell r="D2011" t="str">
            <v>UND</v>
          </cell>
          <cell r="E2011">
            <v>292333</v>
          </cell>
        </row>
        <row r="2012">
          <cell r="A2012" t="str">
            <v>024.127</v>
          </cell>
          <cell r="B2012" t="str">
            <v>TRANSPORTE E INSTALACION UNIÓN 27" (INCLUYE HIDROSELLO)</v>
          </cell>
          <cell r="C2012" t="str">
            <v>Actividad</v>
          </cell>
          <cell r="D2012" t="str">
            <v>UND</v>
          </cell>
          <cell r="E2012">
            <v>57745</v>
          </cell>
        </row>
        <row r="2013">
          <cell r="A2013" t="str">
            <v>024.128</v>
          </cell>
          <cell r="B2013" t="str">
            <v>SUMINISTRO, TRANSPORTE E INSTALACION UNIÓN 30" (INCLUYE HIDROSELLO)</v>
          </cell>
          <cell r="C2013" t="str">
            <v>Actividad</v>
          </cell>
          <cell r="D2013" t="str">
            <v>UND</v>
          </cell>
          <cell r="E2013">
            <v>315627</v>
          </cell>
        </row>
        <row r="2014">
          <cell r="A2014" t="str">
            <v>024.129</v>
          </cell>
          <cell r="B2014" t="str">
            <v>TRANSPORTE E INSTALACION UNIÓN 30" (INCLUYE HIDROSELLO)</v>
          </cell>
          <cell r="C2014" t="str">
            <v>Actividad</v>
          </cell>
          <cell r="D2014" t="str">
            <v>UND</v>
          </cell>
          <cell r="E2014">
            <v>57745</v>
          </cell>
        </row>
        <row r="2015">
          <cell r="A2015" t="str">
            <v>024.130</v>
          </cell>
          <cell r="B2015" t="str">
            <v>SUMINISTRO, TRANSPORTE E INSTALACION UNIÓN 33" (INCLUYE HIDROSELLO)</v>
          </cell>
          <cell r="C2015" t="str">
            <v>Actividad</v>
          </cell>
          <cell r="D2015" t="str">
            <v>UND</v>
          </cell>
          <cell r="E2015">
            <v>333887</v>
          </cell>
        </row>
        <row r="2016">
          <cell r="A2016" t="str">
            <v>024.131</v>
          </cell>
          <cell r="B2016" t="str">
            <v>TRANSPORTE E INSTALACION UNIÓN 33" (INCLUYE HIDROSELLO)</v>
          </cell>
          <cell r="C2016" t="str">
            <v>Actividad</v>
          </cell>
          <cell r="D2016" t="str">
            <v>UND</v>
          </cell>
          <cell r="E2016">
            <v>57745</v>
          </cell>
        </row>
        <row r="2017">
          <cell r="A2017" t="str">
            <v>024.132</v>
          </cell>
          <cell r="B2017" t="str">
            <v>SUMINISTRO, TRANSPORTE E INSTALACION UNIÓN 36" (INCLUYE HIDROSELLO)</v>
          </cell>
          <cell r="C2017" t="str">
            <v>Actividad</v>
          </cell>
          <cell r="D2017" t="str">
            <v>UND</v>
          </cell>
          <cell r="E2017">
            <v>357263</v>
          </cell>
        </row>
        <row r="2018">
          <cell r="A2018" t="str">
            <v>024.133</v>
          </cell>
          <cell r="B2018" t="str">
            <v>TRANSPORTE E INSTALACION UNIÓN 36" (INCLUYE HIDROSELLO)</v>
          </cell>
          <cell r="C2018" t="str">
            <v>Actividad</v>
          </cell>
          <cell r="D2018" t="str">
            <v>UND</v>
          </cell>
          <cell r="E2018">
            <v>57745</v>
          </cell>
        </row>
        <row r="2019">
          <cell r="A2019" t="str">
            <v>024.134</v>
          </cell>
          <cell r="B2019" t="str">
            <v>SUMINISTRO, TRANSPORTE E INSTALACION UNIÓN 39" (INCLUYE HIDROSELLO)</v>
          </cell>
          <cell r="C2019" t="str">
            <v>Actividad</v>
          </cell>
          <cell r="D2019" t="str">
            <v>UND</v>
          </cell>
          <cell r="E2019">
            <v>387701</v>
          </cell>
        </row>
        <row r="2020">
          <cell r="A2020" t="str">
            <v>024.135</v>
          </cell>
          <cell r="B2020" t="str">
            <v>TRANSPORTE E INSTALACION UNIÓN 39" (INCLUYE HIDROSELLO)</v>
          </cell>
          <cell r="C2020" t="str">
            <v>Actividad</v>
          </cell>
          <cell r="D2020" t="str">
            <v>UND</v>
          </cell>
          <cell r="E2020">
            <v>57745</v>
          </cell>
        </row>
        <row r="2021">
          <cell r="A2021" t="str">
            <v>024.136</v>
          </cell>
          <cell r="B2021" t="str">
            <v>SUMINISTRO, TRANSPORTE E INSTALACION UNIÓN 42" (INCLUYE HIDROSELLO)</v>
          </cell>
          <cell r="C2021" t="str">
            <v>Actividad</v>
          </cell>
          <cell r="D2021" t="str">
            <v>UND</v>
          </cell>
          <cell r="E2021">
            <v>422764</v>
          </cell>
        </row>
        <row r="2022">
          <cell r="A2022" t="str">
            <v>024.137</v>
          </cell>
          <cell r="B2022" t="str">
            <v>TRANSPORTE E INSTALACION UNIÓN 42" (INCLUYE HIDROSELLO)</v>
          </cell>
          <cell r="C2022" t="str">
            <v>Actividad</v>
          </cell>
          <cell r="D2022" t="str">
            <v>UND</v>
          </cell>
          <cell r="E2022">
            <v>57745</v>
          </cell>
        </row>
        <row r="2023">
          <cell r="A2023" t="str">
            <v>024.138</v>
          </cell>
          <cell r="B2023" t="str">
            <v>SUMINISTRO, TRANSPORTE E INSTALACION UNIÓN 45" (INCLUYE HIDROSELLO)</v>
          </cell>
          <cell r="C2023" t="str">
            <v>Actividad</v>
          </cell>
          <cell r="D2023" t="str">
            <v>UND</v>
          </cell>
          <cell r="E2023">
            <v>608708</v>
          </cell>
        </row>
        <row r="2024">
          <cell r="A2024" t="str">
            <v>024.139</v>
          </cell>
          <cell r="B2024" t="str">
            <v>TRANSPORTE E INSTALACION UNIÓN 45" (INCLUYE HIDROSELLO)</v>
          </cell>
          <cell r="C2024" t="str">
            <v>Actividad</v>
          </cell>
          <cell r="D2024" t="str">
            <v>UND</v>
          </cell>
          <cell r="E2024">
            <v>57745</v>
          </cell>
        </row>
        <row r="2025">
          <cell r="A2025" t="str">
            <v>024.140</v>
          </cell>
          <cell r="B2025" t="str">
            <v>SUMINISTRO, TRANSPORTE E INSTALACION UNIÓN 48" (INCLUYE HIDROSELLO)</v>
          </cell>
          <cell r="C2025" t="str">
            <v>Actividad</v>
          </cell>
          <cell r="D2025" t="str">
            <v>UND</v>
          </cell>
          <cell r="E2025">
            <v>656695</v>
          </cell>
        </row>
        <row r="2026">
          <cell r="A2026" t="str">
            <v>024.141</v>
          </cell>
          <cell r="B2026" t="str">
            <v>TRANSPORTE E INSTALACION UNIÓN 48" (INCLUYE HIDROSELLO)</v>
          </cell>
          <cell r="C2026" t="str">
            <v>Actividad</v>
          </cell>
          <cell r="D2026" t="str">
            <v>UND</v>
          </cell>
          <cell r="E2026">
            <v>57745</v>
          </cell>
        </row>
        <row r="2027">
          <cell r="A2027" t="str">
            <v>024.142</v>
          </cell>
          <cell r="B2027" t="str">
            <v>SUMINISTRO, TRANSPORTE E INSTALACION UNIÓN 51" (INCLUYE HIDROSELLO)</v>
          </cell>
          <cell r="C2027" t="str">
            <v>Actividad</v>
          </cell>
          <cell r="D2027" t="str">
            <v>UND</v>
          </cell>
          <cell r="E2027">
            <v>751385</v>
          </cell>
        </row>
        <row r="2028">
          <cell r="A2028" t="str">
            <v>024.143</v>
          </cell>
          <cell r="B2028" t="str">
            <v>TRANSPORTE E INSTALACION UNIÓN 51" (INCLUYE HIDROSELLO)</v>
          </cell>
          <cell r="C2028" t="str">
            <v>Actividad</v>
          </cell>
          <cell r="D2028" t="str">
            <v>UND</v>
          </cell>
          <cell r="E2028">
            <v>57745</v>
          </cell>
        </row>
        <row r="2029">
          <cell r="A2029" t="str">
            <v>024.144</v>
          </cell>
          <cell r="B2029" t="str">
            <v>SUMINISTRO, TRANSPORTE E INSTALACION UNIÓN 57" (INCLUYE HIDROSELLO)</v>
          </cell>
          <cell r="C2029" t="str">
            <v>Actividad</v>
          </cell>
          <cell r="D2029" t="str">
            <v>UND</v>
          </cell>
          <cell r="E2029">
            <v>870120</v>
          </cell>
        </row>
        <row r="2030">
          <cell r="A2030" t="str">
            <v>024.145</v>
          </cell>
          <cell r="B2030" t="str">
            <v>TRANSPORTE E INSTALACION UNIÓN 57" (INCLUYE HIDROSELLO)</v>
          </cell>
          <cell r="C2030" t="str">
            <v>Actividad</v>
          </cell>
          <cell r="D2030" t="str">
            <v>UND</v>
          </cell>
          <cell r="E2030">
            <v>57745</v>
          </cell>
        </row>
        <row r="2031">
          <cell r="A2031" t="str">
            <v>024.146</v>
          </cell>
          <cell r="B2031" t="str">
            <v>SUMINISTRO, TRANSPORTE E INSTALACION UNIÓN 60" (INCLUYE HIDROSELLO)</v>
          </cell>
          <cell r="C2031" t="str">
            <v>Actividad</v>
          </cell>
          <cell r="D2031" t="str">
            <v>UND</v>
          </cell>
          <cell r="E2031">
            <v>909874</v>
          </cell>
        </row>
        <row r="2032">
          <cell r="A2032" t="str">
            <v>024.147</v>
          </cell>
          <cell r="B2032" t="str">
            <v>TRANSPORTE E INSTALACION UNIÓN 60" (INCLUYE HIDROSELLO)</v>
          </cell>
          <cell r="C2032" t="str">
            <v>Actividad</v>
          </cell>
          <cell r="D2032" t="str">
            <v>UND</v>
          </cell>
          <cell r="E2032">
            <v>57745</v>
          </cell>
        </row>
        <row r="2033">
          <cell r="A2033" t="str">
            <v>024.148</v>
          </cell>
          <cell r="B2033" t="str">
            <v>SUMINISTRO, TRANSPORTE E INSTALACION UNIÓN 68" (INCLUYE HIDROSELLO)</v>
          </cell>
          <cell r="C2033" t="str">
            <v>Actividad</v>
          </cell>
          <cell r="D2033" t="str">
            <v>UND</v>
          </cell>
          <cell r="E2033">
            <v>998427</v>
          </cell>
        </row>
        <row r="2034">
          <cell r="A2034" t="str">
            <v>024.149</v>
          </cell>
          <cell r="B2034" t="str">
            <v>TRANSPORTE E INSTALACION UNIÓN 68" (INCLUYE HIDROSELLO)</v>
          </cell>
          <cell r="C2034" t="str">
            <v>Actividad</v>
          </cell>
          <cell r="D2034" t="str">
            <v>UND</v>
          </cell>
          <cell r="E2034">
            <v>57745</v>
          </cell>
        </row>
        <row r="2035">
          <cell r="A2035" t="str">
            <v>024.150</v>
          </cell>
          <cell r="B2035" t="str">
            <v>SUMINISTRO, TRANSPORTE E INSTALACION DE TUBERIA PVC SANITARIA DE 1 1/2"</v>
          </cell>
          <cell r="C2035" t="str">
            <v>Actividad</v>
          </cell>
          <cell r="D2035" t="str">
            <v>ML</v>
          </cell>
          <cell r="E2035">
            <v>19440</v>
          </cell>
        </row>
        <row r="2036">
          <cell r="A2036" t="str">
            <v>024.151</v>
          </cell>
          <cell r="B2036" t="str">
            <v>TRANSPORTE E INSTALACION DE TUBERIA PVC SANITARIA DE 1 1/2"</v>
          </cell>
          <cell r="C2036" t="str">
            <v>Actividad</v>
          </cell>
          <cell r="D2036" t="str">
            <v>ML</v>
          </cell>
          <cell r="E2036">
            <v>10937</v>
          </cell>
        </row>
        <row r="2037">
          <cell r="A2037" t="str">
            <v>024.152</v>
          </cell>
          <cell r="B2037" t="str">
            <v>SUMINISTRO, TRANSPORTE E INSTALACION DE TUBERIA PVC SANITARIA DE 2"</v>
          </cell>
          <cell r="C2037" t="str">
            <v>Actividad</v>
          </cell>
          <cell r="D2037" t="str">
            <v>ML</v>
          </cell>
          <cell r="E2037">
            <v>19845</v>
          </cell>
        </row>
        <row r="2038">
          <cell r="A2038" t="str">
            <v>024.153</v>
          </cell>
          <cell r="B2038" t="str">
            <v>TRANSPORTE E INSTALACION DE TUBERIA PVC SANITARIA DE 2"</v>
          </cell>
          <cell r="C2038" t="str">
            <v>Actividad</v>
          </cell>
          <cell r="D2038" t="str">
            <v>ML</v>
          </cell>
          <cell r="E2038">
            <v>10937</v>
          </cell>
        </row>
        <row r="2039">
          <cell r="A2039" t="str">
            <v>024.154</v>
          </cell>
          <cell r="B2039" t="str">
            <v>SUMINISTRO, TRANSPORTE E INSTALACION DE TUBERIA PVC SANITARIA DE 3"</v>
          </cell>
          <cell r="C2039" t="str">
            <v>Actividad</v>
          </cell>
          <cell r="D2039" t="str">
            <v>ML</v>
          </cell>
          <cell r="E2039">
            <v>35040</v>
          </cell>
        </row>
        <row r="2040">
          <cell r="A2040" t="str">
            <v>024.155</v>
          </cell>
          <cell r="B2040" t="str">
            <v>TRANSPORTE E INSTALACION DE TUBERIA PVC SANITARIA DE 3"</v>
          </cell>
          <cell r="C2040" t="str">
            <v>Actividad</v>
          </cell>
          <cell r="D2040" t="str">
            <v>ML</v>
          </cell>
          <cell r="E2040">
            <v>10937</v>
          </cell>
        </row>
        <row r="2041">
          <cell r="A2041" t="str">
            <v>024.156</v>
          </cell>
          <cell r="B2041" t="str">
            <v>SUMINISTRO, TRANSPORTE E INSTALACION DE TUBERIA PVC SANITARIA DE 4"</v>
          </cell>
          <cell r="C2041" t="str">
            <v>Actividad</v>
          </cell>
          <cell r="D2041" t="str">
            <v>ML</v>
          </cell>
          <cell r="E2041">
            <v>26813</v>
          </cell>
        </row>
        <row r="2042">
          <cell r="A2042" t="str">
            <v>024.157</v>
          </cell>
          <cell r="B2042" t="str">
            <v>TRANSPORTE E INSTALACION DE TUBERIA PVC SANITARIA DE 4"</v>
          </cell>
          <cell r="C2042" t="str">
            <v>Actividad</v>
          </cell>
          <cell r="D2042" t="str">
            <v>ML</v>
          </cell>
          <cell r="E2042">
            <v>12630</v>
          </cell>
        </row>
        <row r="2043">
          <cell r="A2043" t="str">
            <v>024.158</v>
          </cell>
          <cell r="B2043" t="str">
            <v>SUMINISTRO, TRANSPORTE E INSTALACION DE TUBERIA PVC SANITARIA DE 6"</v>
          </cell>
          <cell r="C2043" t="str">
            <v>Actividad</v>
          </cell>
          <cell r="D2043" t="str">
            <v>ML</v>
          </cell>
          <cell r="E2043">
            <v>44149</v>
          </cell>
        </row>
        <row r="2044">
          <cell r="A2044" t="str">
            <v>024.159</v>
          </cell>
          <cell r="B2044" t="str">
            <v>TRANSPORTE E INSTALACION DE TUBERIA PVC SANITARIA DE 6"</v>
          </cell>
          <cell r="C2044" t="str">
            <v>Actividad</v>
          </cell>
          <cell r="D2044" t="str">
            <v>ML</v>
          </cell>
          <cell r="E2044">
            <v>12630</v>
          </cell>
        </row>
        <row r="2045">
          <cell r="A2045" t="str">
            <v>024.160</v>
          </cell>
          <cell r="B2045" t="str">
            <v xml:space="preserve">SUMINISTRO, TRANSPORTE E INSTALACION CAJA DE INSPECCIÓN EMPALME DOMICILIARIO TIPO I (0,60X0,60 M) EN CONCRETO CLASE II  INCLUYE TAPA Y CAÑUELA                                                                                </v>
          </cell>
          <cell r="C2045" t="str">
            <v>Actividad</v>
          </cell>
          <cell r="D2045" t="str">
            <v>ML</v>
          </cell>
          <cell r="E2045">
            <v>493659</v>
          </cell>
        </row>
        <row r="2046">
          <cell r="A2046" t="str">
            <v>024.161</v>
          </cell>
          <cell r="B2046" t="str">
            <v xml:space="preserve">TRANSPORTE E INSTALACION CAJA DE INSPECCIÓN EMPALME DOMICILIARIO TIPO I (0,60X0,60 M) EN CONCRETO CLASE II  INCLUYE TAPA Y CAÑUELA                                                                                </v>
          </cell>
          <cell r="C2046" t="str">
            <v>Actividad</v>
          </cell>
          <cell r="D2046" t="str">
            <v>ML</v>
          </cell>
          <cell r="E2046">
            <v>280737</v>
          </cell>
        </row>
        <row r="2047">
          <cell r="A2047" t="str">
            <v>024.162</v>
          </cell>
          <cell r="B2047" t="str">
            <v>SUMINISTRO, TRANSPORTE E INSTALACION BASE-CAÑUELA CÁMARA CIRCULAR INSPEC D=1.20 M EN CONCRETO CLASE II</v>
          </cell>
          <cell r="C2047" t="str">
            <v>Actividad</v>
          </cell>
          <cell r="D2047" t="str">
            <v>UND</v>
          </cell>
          <cell r="E2047">
            <v>442162</v>
          </cell>
        </row>
        <row r="2048">
          <cell r="A2048" t="str">
            <v>024.164</v>
          </cell>
          <cell r="B2048" t="str">
            <v>SUMINISTRO, TRANSPORTE E INSTALACION SUMIDERO DOBLE REJA TIPO SIFÓN EN CONCRETO CLASE II-TAPA HF</v>
          </cell>
          <cell r="C2048" t="str">
            <v>Actividad</v>
          </cell>
          <cell r="D2048" t="str">
            <v>UND</v>
          </cell>
          <cell r="E2048">
            <v>2022460</v>
          </cell>
        </row>
        <row r="2049">
          <cell r="A2049" t="str">
            <v>024.165</v>
          </cell>
          <cell r="B2049" t="str">
            <v>SUMINISTRO, TRANSPORTE E INSTALACION SUMIDERO CUATRO REJAS TIPO SIFÓN EN CONCRETO CLASE II-TAPA ANTIRUIDO</v>
          </cell>
          <cell r="C2049" t="str">
            <v>Actividad</v>
          </cell>
          <cell r="D2049" t="str">
            <v>UND</v>
          </cell>
          <cell r="E2049">
            <v>3331778</v>
          </cell>
        </row>
        <row r="2050">
          <cell r="A2050" t="str">
            <v>024.166</v>
          </cell>
          <cell r="B2050" t="str">
            <v>SUMINISTRO, TRANSPORTE E INSTALACIÓN DE SUMIDERO 30X40CM EN CONCRETO DE 3000 PSI CON REJA METALICA EN ÁNGULO Y VARILLA. (MEDIDAS INTERNAS - INCLUYE MALLA ELECTROSOLDADA 15X15X4MM)</v>
          </cell>
          <cell r="C2050" t="str">
            <v>Actividad</v>
          </cell>
          <cell r="D2050" t="str">
            <v>UND</v>
          </cell>
          <cell r="E2050">
            <v>430602</v>
          </cell>
        </row>
        <row r="2051">
          <cell r="A2051" t="str">
            <v>024.167</v>
          </cell>
          <cell r="B2051" t="str">
            <v>SUMINISTRO, TRANSPORTE E INSTALACIÓN DE DESARENADOR EN CONCRETO IMPERMEABILIZADO REFORZADO DE 3000 PSI DE 0.80X1.20X1.25M. (INCUYE TAPA EN LÁMINA DE ALFAJOR DE 60X60CM, Y REFUERZO EN MALLA ELECTROSOLDADD)</v>
          </cell>
          <cell r="C2051" t="str">
            <v>Actividad</v>
          </cell>
          <cell r="D2051" t="str">
            <v>UND</v>
          </cell>
          <cell r="E2051">
            <v>1294608</v>
          </cell>
        </row>
        <row r="2052">
          <cell r="A2052" t="str">
            <v>024.168</v>
          </cell>
          <cell r="B2052" t="str">
            <v>SUMINISTRO, TRANSPORTE E INSTALACIÓN DE CANAL EN CONCRETO DE 3000 PSI DE 40X85CM CON REJA EN ANGULO Y VARILLA (INC REFUERZO EN MALLA ELECTROSOLDADA)</v>
          </cell>
          <cell r="C2052" t="str">
            <v>Actividad</v>
          </cell>
          <cell r="D2052" t="str">
            <v>ML</v>
          </cell>
          <cell r="E2052">
            <v>292280</v>
          </cell>
        </row>
        <row r="2053">
          <cell r="A2053" t="str">
            <v>024.169</v>
          </cell>
          <cell r="B2053" t="str">
            <v>SUMINISTRO, TRANSPORTE E INSTALACIÓN DE CUERPO PARA CÁMARA DE INSPECCIÓN DE 60X60 EN CONCRETO REFORZADO DE 3000 PSI. E=15CM. (INC REFUERZO EN MALLA ELECTROSOLDADA) - NORMA AGUAS DE MANIZALES</v>
          </cell>
          <cell r="C2053" t="str">
            <v>Actividad</v>
          </cell>
          <cell r="D2053" t="str">
            <v>ML</v>
          </cell>
          <cell r="E2053">
            <v>516555</v>
          </cell>
        </row>
        <row r="2054">
          <cell r="A2054" t="str">
            <v>024.170</v>
          </cell>
          <cell r="B2054" t="str">
            <v>SUMINISTRO, TRANSPORTE E INSTALACIÓN DE CUERPO PARA CÁMARA DE INSPECCIÓN DE 80X80 EN CONCRETO REFORZADO DE 3000 PSI. E=15CM. (INC REFUERZO EN MALLA ELECTROSOLDADA) - NORMA AGUAS DE MANIZALES</v>
          </cell>
          <cell r="C2054" t="str">
            <v>Actividad</v>
          </cell>
          <cell r="D2054" t="str">
            <v>ML</v>
          </cell>
          <cell r="E2054">
            <v>610350</v>
          </cell>
        </row>
        <row r="2055">
          <cell r="A2055" t="str">
            <v>024.171</v>
          </cell>
          <cell r="B2055" t="str">
            <v>SUMINISTRO, TRANSPORTE E INSTALACIÓN DE CUERPO PARA CÁMARA DE INSPECCIÓN DE 100X100 EN CONCRETO REFORZADO DE 3000 PSI. E=15CM. (INC REFUERZO EN MALLA ELECTROSOLDADA) - NORMA AGUAS DE MANIZALES</v>
          </cell>
          <cell r="C2055" t="str">
            <v>Actividad</v>
          </cell>
          <cell r="D2055" t="str">
            <v>ML</v>
          </cell>
          <cell r="E2055">
            <v>692020</v>
          </cell>
        </row>
        <row r="2056">
          <cell r="A2056" t="str">
            <v>024.172</v>
          </cell>
          <cell r="B2056" t="str">
            <v>SUMINISTRO, TRANSPORTE E INSTALACIÓN DE BASE Y CAÑUELA EN CONCRETO PARA CÁRAMA DE INSPECCIÓN DE 60X60CM. INCLUYE EXCAVACIÓN, AFIRMADO COMPACTADO.</v>
          </cell>
          <cell r="C2056" t="str">
            <v>Actividad</v>
          </cell>
          <cell r="D2056" t="str">
            <v>UND</v>
          </cell>
          <cell r="E2056">
            <v>184138</v>
          </cell>
        </row>
        <row r="2057">
          <cell r="A2057" t="str">
            <v>024.173</v>
          </cell>
          <cell r="B2057" t="str">
            <v>SUMINISTRO, TRANSPORTE E INSTALACIÓN DE BASE Y CAÑUELA EN CONCRETO PARA CÁRAMA DE INSPECCIÓN DE 80X80CM</v>
          </cell>
          <cell r="C2057" t="str">
            <v>Actividad</v>
          </cell>
          <cell r="D2057" t="str">
            <v>UND</v>
          </cell>
          <cell r="E2057">
            <v>242318</v>
          </cell>
        </row>
        <row r="2058">
          <cell r="A2058" t="str">
            <v>024.174</v>
          </cell>
          <cell r="B2058" t="str">
            <v>SUMINISTRO, TRANSPORTE E INSTALACIÓN DE BASE Y CAÑUELA EN CONCRETO PARA CÁRAMA DE INSPECCIÓN DE 100X100CM</v>
          </cell>
          <cell r="C2058" t="str">
            <v>Actividad</v>
          </cell>
          <cell r="D2058" t="str">
            <v>UND</v>
          </cell>
          <cell r="E2058">
            <v>309956</v>
          </cell>
        </row>
        <row r="2059">
          <cell r="A2059" t="str">
            <v>024.175</v>
          </cell>
          <cell r="B2059" t="str">
            <v>SUMINISTRO, TRANSPORTE E INSTALACIÓN DE TAPA EN CONCRETO PARA CÁMARA DE INSPECCIÓN DE 60X60CM. INCLUYE MARCO Y CONTRAMARCO EN ÁNGULO DE 2"X2"X3/16", ACERO DE REFUERZO Y AGARRADERA EN VARILLA.</v>
          </cell>
          <cell r="C2059" t="str">
            <v>Actividad</v>
          </cell>
          <cell r="D2059" t="str">
            <v>UND</v>
          </cell>
          <cell r="E2059">
            <v>196149</v>
          </cell>
        </row>
        <row r="2060">
          <cell r="A2060" t="str">
            <v>024.176</v>
          </cell>
          <cell r="B2060" t="str">
            <v>SUMINISTRO, TRANSPORTE E INSTALACIÓN DE TAPA EN CONCRETO PARA CÁMARA DE INSPECCIÓN DE 80X80CM. INCLUYE MARCO Y CONTRAMARCO EN ÁNGULO DE 2"X2"X3/16", ACERO DE REFUERZO Y AGARRADERA EN VARILLA.</v>
          </cell>
          <cell r="C2060" t="str">
            <v>Actividad</v>
          </cell>
          <cell r="D2060" t="str">
            <v>UND</v>
          </cell>
          <cell r="E2060">
            <v>254674</v>
          </cell>
        </row>
        <row r="2061">
          <cell r="A2061" t="str">
            <v>024.177</v>
          </cell>
          <cell r="B2061" t="str">
            <v>SUMINISTRO, TRANSPORTE E INSTALACIÓN DE TAPA EN CONCRETO PARA CÁMARA DE INSPECCIÓN DE 100X100CM. INCLUYE MARCO Y CONTRAMARCO EN ÁNGULO DE 2"X2"X3/16", ACERO DE REFUERZO Y AGARRADERA EN VARILLA.</v>
          </cell>
          <cell r="C2061" t="str">
            <v>Actividad</v>
          </cell>
          <cell r="D2061" t="str">
            <v>UND</v>
          </cell>
          <cell r="E2061">
            <v>305768</v>
          </cell>
        </row>
        <row r="2062">
          <cell r="A2062" t="str">
            <v>025</v>
          </cell>
          <cell r="B2062" t="str">
            <v>ACUEDUCTO</v>
          </cell>
          <cell r="C2062" t="str">
            <v>Capitulo</v>
          </cell>
          <cell r="D2062"/>
          <cell r="E2062" t="str">
            <v>--</v>
          </cell>
        </row>
        <row r="2063">
          <cell r="A2063" t="str">
            <v>025.001</v>
          </cell>
          <cell r="B2063" t="str">
            <v>SUMINISTRO, TRANSPORTE E INSTALACION DE  TUBERÍA PVC TIPO UNIÓN MECÁNICA RDE 21 DE 2" P/ACUEDUCTO</v>
          </cell>
          <cell r="C2063" t="str">
            <v>Actividad</v>
          </cell>
          <cell r="D2063" t="str">
            <v>ML</v>
          </cell>
          <cell r="E2063">
            <v>30868</v>
          </cell>
        </row>
        <row r="2064">
          <cell r="A2064" t="str">
            <v>025.002</v>
          </cell>
          <cell r="B2064" t="str">
            <v>SUMINISTRO, TRANSPORTE E INSTALACION TUBERÍA PVC TIPO UNIÓN MECÁNICA RDE 21 DE 3" P/ACUEDUCTO</v>
          </cell>
          <cell r="C2064" t="str">
            <v>Actividad</v>
          </cell>
          <cell r="D2064" t="str">
            <v>ML</v>
          </cell>
          <cell r="E2064">
            <v>44618</v>
          </cell>
        </row>
        <row r="2065">
          <cell r="A2065" t="str">
            <v>025.003</v>
          </cell>
          <cell r="B2065" t="str">
            <v>TRANSPORTE E INSTALACION TUBERÍA PVC TIPO UNIÓN MECÁNICA RDE 21 DE 3" P/ACUEDUCTO</v>
          </cell>
          <cell r="C2065" t="str">
            <v>Actividad</v>
          </cell>
          <cell r="D2065" t="str">
            <v>ML</v>
          </cell>
          <cell r="E2065">
            <v>20141</v>
          </cell>
        </row>
        <row r="2066">
          <cell r="A2066" t="str">
            <v>025.004</v>
          </cell>
          <cell r="B2066" t="str">
            <v>SUMINISTRO, TRANSPORTE E INSTALACION TUBERÍA PVC TIPO UNIÓN MECÁNICA RDE 21 DE 4" P/ACUEDUCTO</v>
          </cell>
          <cell r="C2066" t="str">
            <v>Actividad</v>
          </cell>
          <cell r="D2066" t="str">
            <v>ML</v>
          </cell>
          <cell r="E2066">
            <v>58454</v>
          </cell>
        </row>
        <row r="2067">
          <cell r="A2067" t="str">
            <v>025.005</v>
          </cell>
          <cell r="B2067" t="str">
            <v xml:space="preserve">TRANSPORTE E INSTALACION TUBERÍA PVC TIPO UNIÓN MECÁNICA RDE 21 DE 4" P/ACUEDUCTO </v>
          </cell>
          <cell r="C2067" t="str">
            <v>Actividad</v>
          </cell>
          <cell r="D2067" t="str">
            <v>ML</v>
          </cell>
          <cell r="E2067">
            <v>19010</v>
          </cell>
        </row>
        <row r="2068">
          <cell r="A2068" t="str">
            <v>025.006</v>
          </cell>
          <cell r="B2068" t="str">
            <v>SUMINISTRO, TRANSPORTE E INSTALACION TUBERÍA PVC TIPO UNIÓN MECÁNICA RDE 21 DE 6" P/ACUEDUCTO</v>
          </cell>
          <cell r="C2068" t="str">
            <v>Actividad</v>
          </cell>
          <cell r="D2068" t="str">
            <v>ML</v>
          </cell>
          <cell r="E2068">
            <v>106720</v>
          </cell>
        </row>
        <row r="2069">
          <cell r="A2069" t="str">
            <v>025.007</v>
          </cell>
          <cell r="B2069" t="str">
            <v xml:space="preserve">TRANSPORTE E INSTALACION TUBERÍA PVC TIPO UNIÓN MECÁNICA RDE 21 DE 6" P/ACUEDUCTO </v>
          </cell>
          <cell r="C2069" t="str">
            <v>Actividad</v>
          </cell>
          <cell r="D2069" t="str">
            <v>ML</v>
          </cell>
          <cell r="E2069">
            <v>19010</v>
          </cell>
        </row>
        <row r="2070">
          <cell r="A2070" t="str">
            <v>025.008</v>
          </cell>
          <cell r="B2070" t="str">
            <v>SUMINISTRO, TRANSPORTE E INSTALACION TUBERÍA PVC TIPO UNIÓN MECÁNICA RDE 21 DE 8" P/ACUEDUCTO</v>
          </cell>
          <cell r="C2070" t="str">
            <v>Actividad</v>
          </cell>
          <cell r="D2070" t="str">
            <v>ML</v>
          </cell>
          <cell r="E2070">
            <v>179538</v>
          </cell>
        </row>
        <row r="2071">
          <cell r="A2071" t="str">
            <v>025.009</v>
          </cell>
          <cell r="B2071" t="str">
            <v>TRANSPORTE E INSTALACION TUBERÍA PVC TIPO UNIÓN MECÁNICA RDE 21 DE 8" P/ACUEDUCTO</v>
          </cell>
          <cell r="C2071" t="str">
            <v>Actividad</v>
          </cell>
          <cell r="D2071" t="str">
            <v>ML</v>
          </cell>
          <cell r="E2071">
            <v>37240</v>
          </cell>
        </row>
        <row r="2072">
          <cell r="A2072" t="str">
            <v>025.01A</v>
          </cell>
          <cell r="B2072" t="str">
            <v>TRANSPORTE E INSTALACION DE  TUBERÍA PVC TIPO UNIÓN MECÁNICA RDE 21 DE 2" P/ACUEDUCTO</v>
          </cell>
          <cell r="C2072" t="str">
            <v>Actividad</v>
          </cell>
          <cell r="D2072" t="str">
            <v>ML</v>
          </cell>
          <cell r="E2072">
            <v>20405</v>
          </cell>
        </row>
        <row r="2073">
          <cell r="A2073" t="str">
            <v>025.010</v>
          </cell>
          <cell r="B2073" t="str">
            <v>SUMINISTRO, TRANSPORTE E INSTALACION TUBERÍA PVC TIPO UNIÓN MECÁNICA RDE 21 DE 10" P/ACUEDUCTO</v>
          </cell>
          <cell r="C2073" t="str">
            <v>Actividad</v>
          </cell>
          <cell r="D2073" t="str">
            <v>ML</v>
          </cell>
          <cell r="E2073">
            <v>266731</v>
          </cell>
        </row>
        <row r="2074">
          <cell r="A2074" t="str">
            <v>025.012</v>
          </cell>
          <cell r="B2074" t="str">
            <v>SUMINISTRO, TRANSPORTE E INSTALACION TUBERÍA PVC TIPO UNIÓN MECÁNICA RDE 21 DE 12" P/ACUEDUCTO</v>
          </cell>
          <cell r="C2074" t="str">
            <v>Actividad</v>
          </cell>
          <cell r="D2074" t="str">
            <v>ML</v>
          </cell>
          <cell r="E2074">
            <v>355455</v>
          </cell>
        </row>
        <row r="2075">
          <cell r="A2075" t="str">
            <v>025.013</v>
          </cell>
          <cell r="B2075" t="str">
            <v xml:space="preserve">TRANSPORTE E INSTALACION TUBERÍA PVC TIPO UNIÓN MECÁNICA RDE 21 DE 12" P/ACUEDUCTO </v>
          </cell>
          <cell r="C2075" t="str">
            <v>Actividad</v>
          </cell>
          <cell r="D2075" t="str">
            <v>ML</v>
          </cell>
          <cell r="E2075">
            <v>38088</v>
          </cell>
        </row>
        <row r="2076">
          <cell r="A2076" t="str">
            <v>025.014</v>
          </cell>
          <cell r="B2076" t="str">
            <v>SUMINISTRO, TRANSPORTE E INSTALACION TUBERÍA PVC TIPO UNIÓN MECÁNICA RDE 21 DE 14" P/ACUEDUCTO</v>
          </cell>
          <cell r="C2076" t="str">
            <v>Actividad</v>
          </cell>
          <cell r="D2076" t="str">
            <v>ML</v>
          </cell>
          <cell r="E2076">
            <v>435172</v>
          </cell>
        </row>
        <row r="2077">
          <cell r="A2077" t="str">
            <v>025.015</v>
          </cell>
          <cell r="B2077" t="str">
            <v>TRANSPORTE E INSTALACION TUBERÍA PVC TIPO UNIÓN MECÁNICA RDE 21 DE 14" P/ACUEDUCTO</v>
          </cell>
          <cell r="C2077" t="str">
            <v>Actividad</v>
          </cell>
          <cell r="D2077" t="str">
            <v>ML</v>
          </cell>
          <cell r="E2077">
            <v>34797</v>
          </cell>
        </row>
        <row r="2078">
          <cell r="A2078" t="str">
            <v>025.016</v>
          </cell>
          <cell r="B2078" t="str">
            <v>SUMINISTRO, TRANSPORTE E INSTALACION TUBERÍA PVC TIPO UNIÓN MECÁNICA RDE 21 DE 16" P/ACUEDUCTO</v>
          </cell>
          <cell r="C2078" t="str">
            <v>Actividad</v>
          </cell>
          <cell r="D2078" t="str">
            <v>ML</v>
          </cell>
          <cell r="E2078">
            <v>558775</v>
          </cell>
        </row>
        <row r="2079">
          <cell r="A2079" t="str">
            <v>025.017</v>
          </cell>
          <cell r="B2079" t="str">
            <v>TRANSPORTE E INSTALACION TUBERÍA PVC TIPO UNIÓN MECÁNICA RDE 21 DE 16" P/ACUEDUCTO</v>
          </cell>
          <cell r="C2079" t="str">
            <v>Actividad</v>
          </cell>
          <cell r="D2079" t="str">
            <v>ML</v>
          </cell>
          <cell r="E2079">
            <v>39879</v>
          </cell>
        </row>
        <row r="2080">
          <cell r="A2080" t="str">
            <v>025.018</v>
          </cell>
          <cell r="B2080" t="str">
            <v>SUMINISTRO, TRANSPORTE E INSTALACION TUBERÍA PVC TIPO BIAXIAL PR 200 DE 3" P/ACUEDUCTO</v>
          </cell>
          <cell r="C2080" t="str">
            <v>Actividad</v>
          </cell>
          <cell r="D2080" t="str">
            <v>ML</v>
          </cell>
          <cell r="E2080">
            <v>44602</v>
          </cell>
        </row>
        <row r="2081">
          <cell r="A2081" t="str">
            <v>025.019</v>
          </cell>
          <cell r="B2081" t="str">
            <v>TRANSPORTE E INSTALACION TUBERÍA PVC TIPO BIAXIAL PR 200 DE 3" P/ACUEDUCTO</v>
          </cell>
          <cell r="C2081" t="str">
            <v>Actividad</v>
          </cell>
          <cell r="D2081" t="str">
            <v>ML</v>
          </cell>
          <cell r="E2081">
            <v>18458</v>
          </cell>
        </row>
        <row r="2082">
          <cell r="A2082" t="str">
            <v>025.020</v>
          </cell>
          <cell r="B2082" t="str">
            <v>SUMINISTRO, TRANSPORTE E INSTALACION TUBERÍA PVC TIPO BIAXIAL PR 200 DE 4" P/ACUEDUCTO</v>
          </cell>
          <cell r="C2082" t="str">
            <v>Actividad</v>
          </cell>
          <cell r="D2082" t="str">
            <v>ML</v>
          </cell>
          <cell r="E2082">
            <v>64257</v>
          </cell>
        </row>
        <row r="2083">
          <cell r="A2083" t="str">
            <v>025.021</v>
          </cell>
          <cell r="B2083" t="str">
            <v>TRANSPORTE E INSTALACION TUBERÍA PVC TIPO BIAXIAL PR 200 DE 4" P/ACUEDUCTO</v>
          </cell>
          <cell r="C2083" t="str">
            <v>Actividad</v>
          </cell>
          <cell r="D2083" t="str">
            <v>ML</v>
          </cell>
          <cell r="E2083">
            <v>24023</v>
          </cell>
        </row>
        <row r="2084">
          <cell r="A2084" t="str">
            <v>025.022</v>
          </cell>
          <cell r="B2084" t="str">
            <v>SUMINISTRO, TRANSPORTE E INSTALACION TUBERÍA PVC TIPO BIAXIAL PR 200 DE 6" P/ACUEDUCTO</v>
          </cell>
          <cell r="C2084" t="str">
            <v>Actividad</v>
          </cell>
          <cell r="D2084" t="str">
            <v>ML</v>
          </cell>
          <cell r="E2084">
            <v>111461</v>
          </cell>
        </row>
        <row r="2085">
          <cell r="A2085" t="str">
            <v>025.023</v>
          </cell>
          <cell r="B2085" t="str">
            <v>TRANSPORTE E INSTALACION TUBERÍA PVC TIPO BIAXIAL PR 200 DE 6" P/ACUEDUCTO</v>
          </cell>
          <cell r="C2085" t="str">
            <v>Actividad</v>
          </cell>
          <cell r="D2085" t="str">
            <v>ML</v>
          </cell>
          <cell r="E2085">
            <v>25230</v>
          </cell>
        </row>
        <row r="2086">
          <cell r="A2086" t="str">
            <v>025.024</v>
          </cell>
          <cell r="B2086" t="str">
            <v>SUMINISTRO, TRANSPORTE E INSTALACION TUBERÍA PVC TIPO BIAXIAL PR 200 DE 8" P/ACUEDUCTO</v>
          </cell>
          <cell r="C2086" t="str">
            <v>Actividad</v>
          </cell>
          <cell r="D2086" t="str">
            <v>ML</v>
          </cell>
          <cell r="E2086">
            <v>186044</v>
          </cell>
        </row>
        <row r="2087">
          <cell r="A2087" t="str">
            <v>025.025</v>
          </cell>
          <cell r="B2087" t="str">
            <v>TRANSPORTE E INSTALACION TUBERÍA PVC TIPO BIAXIAL PR 200 DE 8" P/ACUEDUCTO</v>
          </cell>
          <cell r="C2087" t="str">
            <v>Actividad</v>
          </cell>
          <cell r="D2087" t="str">
            <v>ML</v>
          </cell>
          <cell r="E2087">
            <v>38775</v>
          </cell>
        </row>
        <row r="2088">
          <cell r="A2088" t="str">
            <v>025.026</v>
          </cell>
          <cell r="B2088" t="str">
            <v>SUMINISTRO, TRANSPORTE E INSTALACION TUBERÍA PVC TIPO BIAXIAL PR 200 DE 10" P/ACUEDUCTO</v>
          </cell>
          <cell r="C2088" t="str">
            <v>Actividad</v>
          </cell>
          <cell r="D2088" t="str">
            <v>ML</v>
          </cell>
          <cell r="E2088">
            <v>270907</v>
          </cell>
        </row>
        <row r="2089">
          <cell r="A2089" t="str">
            <v>025.027</v>
          </cell>
          <cell r="B2089" t="str">
            <v>TRANSPORTE E INSTALACION TUBERÍA PVC TIPO BIAXIAL PR 200 DE 10" P/ACUEDUCTO</v>
          </cell>
          <cell r="C2089" t="str">
            <v>Actividad</v>
          </cell>
          <cell r="D2089" t="str">
            <v>ML</v>
          </cell>
          <cell r="E2089">
            <v>39791</v>
          </cell>
        </row>
        <row r="2090">
          <cell r="A2090" t="str">
            <v>025.028</v>
          </cell>
          <cell r="B2090" t="str">
            <v>SUMINISTRO, TRANSPORTE E INSTALACION TUBERÍA PVC TIPO BIAXIAL PR 200 DE 12" P/ACUEDUCTO</v>
          </cell>
          <cell r="C2090" t="str">
            <v>Actividad</v>
          </cell>
          <cell r="D2090" t="str">
            <v>ML</v>
          </cell>
          <cell r="E2090">
            <v>362227</v>
          </cell>
        </row>
        <row r="2091">
          <cell r="A2091" t="str">
            <v>025.029</v>
          </cell>
          <cell r="B2091" t="str">
            <v>TRANSPORTE E INSTALACION TUBERÍA PVC TIPO BIAXIAL PR 200 DE 12" P/ACUEDUCTO</v>
          </cell>
          <cell r="C2091" t="str">
            <v>Actividad</v>
          </cell>
          <cell r="D2091" t="str">
            <v>ML</v>
          </cell>
          <cell r="E2091">
            <v>39791</v>
          </cell>
        </row>
        <row r="2092">
          <cell r="A2092" t="str">
            <v>025.030</v>
          </cell>
          <cell r="B2092" t="str">
            <v xml:space="preserve">SUMINISTRO, TRANSPORTE E INSTALACION TUBERÍA PF + UAD DE 3/4" PARA ACOMETIDA DE ACUEDUCTO                                      </v>
          </cell>
          <cell r="C2092" t="str">
            <v>Actividad</v>
          </cell>
          <cell r="D2092" t="str">
            <v>ML</v>
          </cell>
          <cell r="E2092">
            <v>6111</v>
          </cell>
        </row>
        <row r="2093">
          <cell r="A2093" t="str">
            <v>025.031</v>
          </cell>
          <cell r="B2093" t="str">
            <v xml:space="preserve">SUMINISTRO, TRANSPORTE E INSTALACION TUBERÍA PF + UAD DE 1/2" PARA ACOMETIDA DE ACUEDUCTO             </v>
          </cell>
          <cell r="C2093" t="str">
            <v>Actividad</v>
          </cell>
          <cell r="D2093" t="str">
            <v>ML</v>
          </cell>
          <cell r="E2093">
            <v>5875</v>
          </cell>
        </row>
        <row r="2094">
          <cell r="A2094" t="str">
            <v>025.032</v>
          </cell>
          <cell r="B2094" t="str">
            <v>SUMINISTRO, TRANSPORTE E INSTALACION EMPALME PVC DE 6" X 1/2" PARA ACOMETIDA DE ACUEDUCTO</v>
          </cell>
          <cell r="C2094" t="str">
            <v>Actividad</v>
          </cell>
          <cell r="D2094" t="str">
            <v>UND</v>
          </cell>
          <cell r="E2094">
            <v>69226</v>
          </cell>
        </row>
        <row r="2095">
          <cell r="A2095" t="str">
            <v>025.033</v>
          </cell>
          <cell r="B2095" t="str">
            <v>SUMINISTRO, TRANSPORTE E INSTALACION EMPALME PVC DE 4" X 1/2" PARA ACOMETIDA DE ACUEDUCTO</v>
          </cell>
          <cell r="C2095" t="str">
            <v>Actividad</v>
          </cell>
          <cell r="D2095" t="str">
            <v>UND</v>
          </cell>
          <cell r="E2095">
            <v>64205</v>
          </cell>
        </row>
        <row r="2096">
          <cell r="A2096" t="str">
            <v>025.034</v>
          </cell>
          <cell r="B2096" t="str">
            <v>SUMINISTRO, TRANSPORTE E INSTALACION EMPALME PVC DE 3" X 1/2" PARA ACOMETIDA DE ACUEDUCTO</v>
          </cell>
          <cell r="C2096" t="str">
            <v>Actividad</v>
          </cell>
          <cell r="D2096" t="str">
            <v>UND</v>
          </cell>
          <cell r="E2096">
            <v>61700</v>
          </cell>
        </row>
        <row r="2097">
          <cell r="A2097" t="str">
            <v>025.035</v>
          </cell>
          <cell r="B2097" t="str">
            <v>SUMINISTRO, TRANSPORTE E INSTALACION EMPALME PVC DE 2" X 1/2" PARA ACOMETIDA DE ACUEDUCTO</v>
          </cell>
          <cell r="C2097" t="str">
            <v>Actividad</v>
          </cell>
          <cell r="D2097" t="str">
            <v>UND</v>
          </cell>
          <cell r="E2097">
            <v>54835</v>
          </cell>
        </row>
        <row r="2098">
          <cell r="A2098" t="str">
            <v>025.036</v>
          </cell>
          <cell r="B2098" t="str">
            <v>SUMINISTRO, TRANSPORTE E INSTALACION EMPALME ACERO INOX 6"X1/2" PARA ACOMETIDA DE ACUEDUCTO NO INCLUYE REGISTRO DE INCORPORACION 1/2" NI VALVULA DE CONTROL 1/2"</v>
          </cell>
          <cell r="C2098" t="str">
            <v>Actividad</v>
          </cell>
          <cell r="D2098" t="str">
            <v>UND</v>
          </cell>
          <cell r="E2098">
            <v>332713</v>
          </cell>
        </row>
        <row r="2099">
          <cell r="A2099" t="str">
            <v>025.037</v>
          </cell>
          <cell r="B2099" t="str">
            <v>SUMINISTRO, TRANSPORTE E INSTALACION EMPALME ACERO INOX  8"X 1/2" PARA ACOMETIDA DE ACUEDUCTO. NO INCLUYE REGISTRO DE INCORPORACION 1/2" NI VALVULA DE CONTROL 1/2"</v>
          </cell>
          <cell r="C2099" t="str">
            <v>Actividad</v>
          </cell>
          <cell r="D2099" t="str">
            <v>UND</v>
          </cell>
          <cell r="E2099">
            <v>358574</v>
          </cell>
        </row>
        <row r="2100">
          <cell r="A2100" t="str">
            <v>025.038</v>
          </cell>
          <cell r="B2100" t="str">
            <v>SUMINISTRO, TRANSPORTE E INSTALACION TUBERÍA POLIETILE PE 100/PN 10 DE 355 MM PARA ACUEDUCTO</v>
          </cell>
          <cell r="C2100" t="str">
            <v>Actividad</v>
          </cell>
          <cell r="D2100" t="str">
            <v>ML</v>
          </cell>
          <cell r="E2100">
            <v>434957</v>
          </cell>
        </row>
        <row r="2101">
          <cell r="A2101" t="str">
            <v>025.039</v>
          </cell>
          <cell r="B2101" t="str">
            <v>SUMINISTRO, TRANSPORTE E INSTALACION TUBERÍA POLIETILE PE 100/PN 12,5 DE 355 MM PARA ACUEDUCTO</v>
          </cell>
          <cell r="C2101" t="str">
            <v>Actividad</v>
          </cell>
          <cell r="D2101" t="str">
            <v>ML</v>
          </cell>
          <cell r="E2101">
            <v>541026</v>
          </cell>
        </row>
        <row r="2102">
          <cell r="A2102" t="str">
            <v>025.040</v>
          </cell>
          <cell r="B2102" t="str">
            <v>SUMINISTRO, TRANSPORTE E INSTALACION TUBERÍA POLIETILE PE 100/PN 16 DE 355 MM PARA ACUEDUCTO</v>
          </cell>
          <cell r="C2102" t="str">
            <v>Actividad</v>
          </cell>
          <cell r="D2102" t="str">
            <v>ML</v>
          </cell>
          <cell r="E2102">
            <v>639649</v>
          </cell>
        </row>
        <row r="2103">
          <cell r="A2103" t="str">
            <v>025.041</v>
          </cell>
          <cell r="B2103" t="str">
            <v>TRANSPORTE E INSTALACION TUBERÍA POLIETILE PE 100/PN 16 DE 355 MM PARA ACUEDUCTO</v>
          </cell>
          <cell r="C2103" t="str">
            <v>Actividad</v>
          </cell>
          <cell r="D2103" t="str">
            <v>ML</v>
          </cell>
          <cell r="E2103">
            <v>43146</v>
          </cell>
        </row>
        <row r="2104">
          <cell r="A2104" t="str">
            <v>025.042</v>
          </cell>
          <cell r="B2104" t="str">
            <v>SUMINISTRO, TRANSPORTE E INSTALACION TUBERÍA POLIETILE PE 100/PN 10 DE 315 MM PARA ACUEDUCTO</v>
          </cell>
          <cell r="C2104" t="str">
            <v>Actividad</v>
          </cell>
          <cell r="D2104" t="str">
            <v>ML</v>
          </cell>
          <cell r="E2104">
            <v>278376</v>
          </cell>
        </row>
        <row r="2105">
          <cell r="A2105" t="str">
            <v>025.043</v>
          </cell>
          <cell r="B2105" t="str">
            <v>SUMINISTRO, TRANSPORTE E INSTALACION TUBERÍA POLIETILE PE 100/PN 12,5 DE 315 MM PARA ACUEDUCTO</v>
          </cell>
          <cell r="C2105" t="str">
            <v>Actividad</v>
          </cell>
          <cell r="D2105" t="str">
            <v>ML</v>
          </cell>
          <cell r="E2105">
            <v>435406</v>
          </cell>
        </row>
        <row r="2106">
          <cell r="A2106" t="str">
            <v>025.044</v>
          </cell>
          <cell r="B2106" t="str">
            <v>SUMINISTRO, TRANSPORTE E INSTALACION TUBERÍA POLIETILE PE 100/PN 16 DE 315 MM PARA ACUEDUCTO</v>
          </cell>
          <cell r="C2106" t="str">
            <v>Actividad</v>
          </cell>
          <cell r="D2106" t="str">
            <v>ML</v>
          </cell>
          <cell r="E2106">
            <v>512823</v>
          </cell>
        </row>
        <row r="2107">
          <cell r="A2107" t="str">
            <v>025.045</v>
          </cell>
          <cell r="B2107" t="str">
            <v>TRANSPORTE E INSTALACION TUBERÍA POLIETILE PE 100/PN 16 DE 315 MM PARA ACUEDUCTO</v>
          </cell>
          <cell r="C2107" t="str">
            <v>Actividad</v>
          </cell>
          <cell r="D2107" t="str">
            <v>ML</v>
          </cell>
          <cell r="E2107">
            <v>43363</v>
          </cell>
        </row>
        <row r="2108">
          <cell r="A2108" t="str">
            <v>025.046</v>
          </cell>
          <cell r="B2108" t="str">
            <v>SUMINISTRO, TRANSPORTE E INSTALACION TUBERÍA POLIETILE PE 100/PN 10 DE 250 MM PARA ACUEDUCTO</v>
          </cell>
          <cell r="C2108" t="str">
            <v>Actividad</v>
          </cell>
          <cell r="D2108" t="str">
            <v>ML</v>
          </cell>
          <cell r="E2108">
            <v>228151</v>
          </cell>
        </row>
        <row r="2109">
          <cell r="A2109" t="str">
            <v>025.047</v>
          </cell>
          <cell r="B2109" t="str">
            <v>SUMINISTRO, TRANSPORTE E INSTALACION TUBERÍA POLIETILE PE 100/PN 12,5 DE 250 MM PARA ACUEDUCTO</v>
          </cell>
          <cell r="C2109" t="str">
            <v>Actividad</v>
          </cell>
          <cell r="D2109" t="str">
            <v>ML</v>
          </cell>
          <cell r="E2109">
            <v>274674</v>
          </cell>
        </row>
        <row r="2110">
          <cell r="A2110" t="str">
            <v>025.048</v>
          </cell>
          <cell r="B2110" t="str">
            <v>SUMINISTRO, TRANSPORTE E INSTALACION TUBERÍA POLIETILE PE 100/PN 16 DE 250 MM PARA ACUEDUCTO</v>
          </cell>
          <cell r="C2110" t="str">
            <v>Actividad</v>
          </cell>
          <cell r="D2110" t="str">
            <v>ML</v>
          </cell>
          <cell r="E2110">
            <v>322413</v>
          </cell>
        </row>
        <row r="2111">
          <cell r="A2111" t="str">
            <v>025.049</v>
          </cell>
          <cell r="B2111" t="str">
            <v>TRANSPORTE E INSTALACION TUBERÍA POLIETILE PE 100/PN 16 DE 250 MM PARA ACUEDUCTO</v>
          </cell>
          <cell r="C2111" t="str">
            <v>Actividad</v>
          </cell>
          <cell r="D2111" t="str">
            <v>ML</v>
          </cell>
          <cell r="E2111">
            <v>34177</v>
          </cell>
        </row>
        <row r="2112">
          <cell r="A2112" t="str">
            <v>025.050</v>
          </cell>
          <cell r="B2112" t="str">
            <v>SUMINISTRO, TRANSPORTE E INSTALACION TUBERÍA POLIETILE PE 100/PN 10 DE 200 MM PARA ACUEDUCTO</v>
          </cell>
          <cell r="C2112" t="str">
            <v>Actividad</v>
          </cell>
          <cell r="D2112" t="str">
            <v>ML</v>
          </cell>
          <cell r="E2112">
            <v>152990</v>
          </cell>
        </row>
        <row r="2113">
          <cell r="A2113" t="str">
            <v>025.051</v>
          </cell>
          <cell r="B2113" t="str">
            <v>SUMINISTRO, TRANSPORTE E INSTALACION TUBERÍA POLIETILE PE 100/PN 12,5 DE 200 MM PARA ACUEDUCTO</v>
          </cell>
          <cell r="C2113" t="str">
            <v>Actividad</v>
          </cell>
          <cell r="D2113" t="str">
            <v>ML</v>
          </cell>
          <cell r="E2113">
            <v>181983</v>
          </cell>
        </row>
        <row r="2114">
          <cell r="A2114" t="str">
            <v>025.052</v>
          </cell>
          <cell r="B2114" t="str">
            <v>SUMINISTRO, TRANSPORTE E INSTALACION TUBERÍA POLIETILE PE 100/PN 16 DE 200 MM PARA ACUEDUCTO</v>
          </cell>
          <cell r="C2114" t="str">
            <v>Actividad</v>
          </cell>
          <cell r="D2114" t="str">
            <v>ML</v>
          </cell>
          <cell r="E2114">
            <v>213084</v>
          </cell>
        </row>
        <row r="2115">
          <cell r="A2115" t="str">
            <v>025.053</v>
          </cell>
          <cell r="B2115" t="str">
            <v>TRANSPORTE E INSTALACION TUBERÍA POLIETILE PE 100/PN 16 DE 200 MM PARA ACUEDUCTO</v>
          </cell>
          <cell r="C2115" t="str">
            <v>Actividad</v>
          </cell>
          <cell r="D2115" t="str">
            <v>ML</v>
          </cell>
          <cell r="E2115">
            <v>29165</v>
          </cell>
        </row>
        <row r="2116">
          <cell r="A2116" t="str">
            <v>025.054</v>
          </cell>
          <cell r="B2116" t="str">
            <v>SUMINISTRO, TRANSPORTE E INSTALACION TUBERÍA POLIETILE PE 100/PN 10 DE 160 MM PARA ACUEDUCTO</v>
          </cell>
          <cell r="C2116" t="str">
            <v>Actividad</v>
          </cell>
          <cell r="D2116" t="str">
            <v>ML</v>
          </cell>
          <cell r="E2116">
            <v>96803</v>
          </cell>
        </row>
        <row r="2117">
          <cell r="A2117" t="str">
            <v>025.055</v>
          </cell>
          <cell r="B2117" t="str">
            <v>SUMINISTRO, TRANSPORTE E INSTALACION TUBERÍA POLIETILE PE 100/PN 12,5 DE 160 MM PARA ACUEDUCTO</v>
          </cell>
          <cell r="C2117" t="str">
            <v>Actividad</v>
          </cell>
          <cell r="D2117" t="str">
            <v>ML</v>
          </cell>
          <cell r="E2117">
            <v>115830</v>
          </cell>
        </row>
        <row r="2118">
          <cell r="A2118" t="str">
            <v>025.056</v>
          </cell>
          <cell r="B2118" t="str">
            <v>SUMINISTRO, TRANSPORTE E INSTALACION TUBERÍA POLIETILE PE 100/PN 16 DE 160 MM PARA ACUEDUCTO</v>
          </cell>
          <cell r="C2118" t="str">
            <v>Actividad</v>
          </cell>
          <cell r="D2118" t="str">
            <v>ML</v>
          </cell>
          <cell r="E2118">
            <v>135710</v>
          </cell>
        </row>
        <row r="2119">
          <cell r="A2119" t="str">
            <v>025.057</v>
          </cell>
          <cell r="B2119" t="str">
            <v>TRANSPORTE E INSTALACION TUBERÍA POLIETILE PE 100/PN 16 DE 160 MM PARA ACUEDUCTO</v>
          </cell>
          <cell r="C2119" t="str">
            <v>Actividad</v>
          </cell>
          <cell r="D2119" t="str">
            <v>ML</v>
          </cell>
          <cell r="E2119">
            <v>18360</v>
          </cell>
        </row>
        <row r="2120">
          <cell r="A2120" t="str">
            <v>025.058</v>
          </cell>
          <cell r="B2120" t="str">
            <v>SUMINISTRO, TRANSPORTE E INSTALACION TUBERÍA POLIETILE PE 100/PN 10 DE 110 MM  PARA ACUEDUCTO</v>
          </cell>
          <cell r="C2120" t="str">
            <v>Actividad</v>
          </cell>
          <cell r="D2120" t="str">
            <v>ML</v>
          </cell>
          <cell r="E2120">
            <v>59023</v>
          </cell>
        </row>
        <row r="2121">
          <cell r="A2121" t="str">
            <v>025.059</v>
          </cell>
          <cell r="B2121" t="str">
            <v>SUMINISTRO, TRANSPORTE E INSTALACION TUBERÍA POLIETILE PE 100/PN 12,5 DE 110 MM  PARA ACUEDUCTO</v>
          </cell>
          <cell r="C2121" t="str">
            <v>Actividad</v>
          </cell>
          <cell r="D2121" t="str">
            <v>ML</v>
          </cell>
          <cell r="E2121">
            <v>71453</v>
          </cell>
        </row>
        <row r="2122">
          <cell r="A2122" t="str">
            <v>025.060</v>
          </cell>
          <cell r="B2122" t="str">
            <v>SUMINISTRO, TRANSPORTE E INSTALACION TUBERÍA POLIETILE PE 100/PN 16 DE 110 MM  PARA ACUEDUCTO</v>
          </cell>
          <cell r="C2122" t="str">
            <v>Actividad</v>
          </cell>
          <cell r="D2122" t="str">
            <v>ML</v>
          </cell>
          <cell r="E2122">
            <v>70884</v>
          </cell>
        </row>
        <row r="2123">
          <cell r="A2123" t="str">
            <v>025.061</v>
          </cell>
          <cell r="B2123" t="str">
            <v>TRANSPORTE E INSTALACION TUBERÍA POLIETILE PE 100/PN 16 DE 110 MM  PARA ACUEDUCTO</v>
          </cell>
          <cell r="C2123" t="str">
            <v>Actividad</v>
          </cell>
          <cell r="D2123" t="str">
            <v>ML</v>
          </cell>
          <cell r="E2123">
            <v>16557</v>
          </cell>
        </row>
        <row r="2124">
          <cell r="A2124" t="str">
            <v>025.062</v>
          </cell>
          <cell r="B2124" t="str">
            <v>SUMINISTRO, TRANSPORTE E INSTALACION TUBERÍA POLIETILENO PE 100/PN 10 DE 90  MM   PARA ACUEDUCTO</v>
          </cell>
          <cell r="C2124" t="str">
            <v>Actividad</v>
          </cell>
          <cell r="D2124" t="str">
            <v>ML</v>
          </cell>
          <cell r="E2124">
            <v>43750</v>
          </cell>
        </row>
        <row r="2125">
          <cell r="A2125" t="str">
            <v>025.063</v>
          </cell>
          <cell r="B2125" t="str">
            <v>SUMINISTRO, TRANSPORTE E INSTALACION TUBERÍA POLIETILENO PE 100/PN 12,50 DE 90  MM   PARA ACUEDUCTO</v>
          </cell>
          <cell r="C2125" t="str">
            <v>Actividad</v>
          </cell>
          <cell r="D2125" t="str">
            <v>ML</v>
          </cell>
          <cell r="E2125">
            <v>47328</v>
          </cell>
        </row>
        <row r="2126">
          <cell r="A2126" t="str">
            <v>025.064</v>
          </cell>
          <cell r="B2126" t="str">
            <v>SUMINISTRO, TRANSPORTE E INSTALACION TUBERÍA POLIETILENO PE 100/PN 16 DE 90  MM   PARA ACUEDUCTO</v>
          </cell>
          <cell r="C2126" t="str">
            <v>Actividad</v>
          </cell>
          <cell r="D2126" t="str">
            <v>ML</v>
          </cell>
          <cell r="E2126">
            <v>53302</v>
          </cell>
        </row>
        <row r="2127">
          <cell r="A2127" t="str">
            <v>025.065</v>
          </cell>
          <cell r="B2127" t="str">
            <v>TRANSPORTE E INSTALACION TUBERÍA POLIETILENO PE 100/PN 16 DE 90  MM   PARA ACUEDUCTO</v>
          </cell>
          <cell r="C2127" t="str">
            <v>Actividad</v>
          </cell>
          <cell r="D2127" t="str">
            <v>ML</v>
          </cell>
          <cell r="E2127">
            <v>18044</v>
          </cell>
        </row>
        <row r="2128">
          <cell r="A2128" t="str">
            <v>025.066</v>
          </cell>
          <cell r="B2128" t="str">
            <v>SUMINISTRO, TRANSPORTE E INSTALACION TUBERÍA POLIETILENO PE 100/ PN 10 DE 75 MM  PARA ACUEDUCTO</v>
          </cell>
          <cell r="C2128" t="str">
            <v>Actividad</v>
          </cell>
          <cell r="D2128" t="str">
            <v>ML</v>
          </cell>
          <cell r="E2128">
            <v>35399</v>
          </cell>
        </row>
        <row r="2129">
          <cell r="A2129" t="str">
            <v>025.067</v>
          </cell>
          <cell r="B2129" t="str">
            <v>SUMINISTRO, TRANSPORTE E INSTALACION TUBERÍA POLIETILENO PE 100/ PN 12,50 DE 75 MM  PARA ACUEDUCTO</v>
          </cell>
          <cell r="C2129" t="str">
            <v>Actividad</v>
          </cell>
          <cell r="D2129" t="str">
            <v>ML</v>
          </cell>
          <cell r="E2129">
            <v>38694</v>
          </cell>
        </row>
        <row r="2130">
          <cell r="A2130" t="str">
            <v>025.068</v>
          </cell>
          <cell r="B2130" t="str">
            <v>SUMINISTRO, TRANSPORTE E INSTALACION TUBERÍA POLIETILENO PE 100/ PN 16 DE 75 MM  PARA ACUEDUCTO</v>
          </cell>
          <cell r="C2130" t="str">
            <v>Actividad</v>
          </cell>
          <cell r="D2130" t="str">
            <v>ML</v>
          </cell>
          <cell r="E2130">
            <v>38856</v>
          </cell>
        </row>
        <row r="2131">
          <cell r="A2131" t="str">
            <v>025.069</v>
          </cell>
          <cell r="B2131" t="str">
            <v>TRANSPORTE E INSTALACION TUBERÍA POLIETILENO PE 100/ PN 16 DE 75 MM  PARA ACUEDUCTO</v>
          </cell>
          <cell r="C2131" t="str">
            <v>Actividad</v>
          </cell>
          <cell r="D2131" t="str">
            <v>ML</v>
          </cell>
          <cell r="E2131">
            <v>14578</v>
          </cell>
        </row>
        <row r="2132">
          <cell r="A2132" t="str">
            <v>025.070</v>
          </cell>
          <cell r="B2132" t="str">
            <v>SUMINISTRO, TRANSPORTE E INSTALACION TUBERÍA POLIETILENO PE 100 /PN 10 DE 63 MM   PARA ACUEDUCTO</v>
          </cell>
          <cell r="C2132" t="str">
            <v>Actividad</v>
          </cell>
          <cell r="D2132" t="str">
            <v>ML</v>
          </cell>
          <cell r="E2132">
            <v>33419</v>
          </cell>
        </row>
        <row r="2133">
          <cell r="A2133" t="str">
            <v>025.071</v>
          </cell>
          <cell r="B2133" t="str">
            <v>SUMINISTRO, TRANSPORTE E INSTALACION TUBERÍA POLIETILENO PE 100 /PN 12,50 DE 63 MM   PARA ACUEDUCTO</v>
          </cell>
          <cell r="C2133" t="str">
            <v>Actividad</v>
          </cell>
          <cell r="D2133" t="str">
            <v>ML</v>
          </cell>
          <cell r="E2133">
            <v>33417</v>
          </cell>
        </row>
        <row r="2134">
          <cell r="A2134" t="str">
            <v>025.072</v>
          </cell>
          <cell r="B2134" t="str">
            <v>SUMINISTRO, TRANSPORTE E INSTALACION TUBERÍA POLIETILENO PE 100 /PN 16 DE 63 MM   PARA ACUEDUCTO</v>
          </cell>
          <cell r="C2134" t="str">
            <v>Actividad</v>
          </cell>
          <cell r="D2134" t="str">
            <v>ML</v>
          </cell>
          <cell r="E2134">
            <v>36487</v>
          </cell>
        </row>
        <row r="2135">
          <cell r="A2135" t="str">
            <v>025.073</v>
          </cell>
          <cell r="B2135" t="str">
            <v>TRANSPORTE E INSTALACION TUBERÍA POLIETILENO PE 100 /PN 16 DE 63 MM   PARA ACUEDUCTO</v>
          </cell>
          <cell r="C2135" t="str">
            <v>Actividad</v>
          </cell>
          <cell r="D2135" t="str">
            <v>ML</v>
          </cell>
          <cell r="E2135">
            <v>11875</v>
          </cell>
        </row>
        <row r="2136">
          <cell r="A2136" t="str">
            <v>025.074</v>
          </cell>
          <cell r="B2136" t="str">
            <v>SUMINISTRO, TRANSPORTE E INSTALACION TUBERÍA POLIETILENO PE 100 /PN 10 DE 50 MM   PARA ACUEDUCTO</v>
          </cell>
          <cell r="C2136" t="str">
            <v>Actividad</v>
          </cell>
          <cell r="D2136" t="str">
            <v>ML</v>
          </cell>
          <cell r="E2136">
            <v>25638</v>
          </cell>
        </row>
        <row r="2137">
          <cell r="A2137" t="str">
            <v>025.075</v>
          </cell>
          <cell r="B2137" t="str">
            <v>SUMINISTRO, TRANSPORTE E INSTALACION TUBERÍA POLIETILENO PE 100 /PN 12,5 DE 50 MM   PARA ACUEDUCTO</v>
          </cell>
          <cell r="C2137" t="str">
            <v>Actividad</v>
          </cell>
          <cell r="D2137" t="str">
            <v>ML</v>
          </cell>
          <cell r="E2137">
            <v>27326</v>
          </cell>
        </row>
        <row r="2138">
          <cell r="A2138" t="str">
            <v>025.076</v>
          </cell>
          <cell r="B2138" t="str">
            <v>SUMINISTRO, TRANSPORTE E INSTALACION TUBERÍA POLIETILENO PE 100 /PN 16 DE 50 MM   PARA ACUEDUCTO</v>
          </cell>
          <cell r="C2138" t="str">
            <v>Actividad</v>
          </cell>
          <cell r="D2138" t="str">
            <v>ML</v>
          </cell>
          <cell r="E2138">
            <v>29588</v>
          </cell>
        </row>
        <row r="2139">
          <cell r="A2139" t="str">
            <v>025.077</v>
          </cell>
          <cell r="B2139" t="str">
            <v>SUMINISTRO, TRANSPORTE E INSTALACION TUBERÍA POLIETILENO PE 80/PN 16  RDE 9 DE 32 MM  PARA ACUEDUCTO</v>
          </cell>
          <cell r="C2139" t="str">
            <v>Actividad</v>
          </cell>
          <cell r="D2139" t="str">
            <v>ML</v>
          </cell>
          <cell r="E2139">
            <v>19473</v>
          </cell>
        </row>
        <row r="2140">
          <cell r="A2140" t="str">
            <v>025.078</v>
          </cell>
          <cell r="B2140" t="str">
            <v>SUMINISTRO, TRANSPORTE E INSTALACION TUBERÍA POLIETILENO PE 80/PN 16  RDE 9 DE 20 MM  PARA ACUEDUCTO</v>
          </cell>
          <cell r="C2140" t="str">
            <v>Actividad</v>
          </cell>
          <cell r="D2140" t="str">
            <v>ML</v>
          </cell>
          <cell r="E2140">
            <v>5933</v>
          </cell>
        </row>
        <row r="2141">
          <cell r="A2141" t="str">
            <v>025.079</v>
          </cell>
          <cell r="B2141" t="str">
            <v xml:space="preserve">SUMINISTRO, TRANSPORTE E INSTALACION EMPALME ACOMETIDA EN POLIETILENO 20 M.M. </v>
          </cell>
          <cell r="C2141" t="str">
            <v>Actividad</v>
          </cell>
          <cell r="D2141" t="str">
            <v>UND</v>
          </cell>
          <cell r="E2141">
            <v>122929</v>
          </cell>
        </row>
        <row r="2142">
          <cell r="A2142" t="str">
            <v>025.080</v>
          </cell>
          <cell r="B2142" t="str">
            <v xml:space="preserve">SUMINISTRO, TRANSPORTE E INSTALACION EMPALME ACOMETIDA EN POLIETILENO 32 M.M. </v>
          </cell>
          <cell r="C2142" t="str">
            <v>Actividad</v>
          </cell>
          <cell r="D2142" t="str">
            <v>UND</v>
          </cell>
          <cell r="E2142">
            <v>123143</v>
          </cell>
        </row>
        <row r="2143">
          <cell r="A2143" t="str">
            <v>025.081</v>
          </cell>
          <cell r="B2143" t="str">
            <v xml:space="preserve">SUMINISTRO, TRANSPORTE E INSTALACION  REGISTRO DE INCORPORACIÓN DE 1/2" PARA ACUEDUCTO                                       </v>
          </cell>
          <cell r="C2143" t="str">
            <v>Actividad</v>
          </cell>
          <cell r="D2143" t="str">
            <v>UND</v>
          </cell>
          <cell r="E2143">
            <v>45346</v>
          </cell>
        </row>
        <row r="2144">
          <cell r="A2144" t="str">
            <v>025.082</v>
          </cell>
          <cell r="B2144" t="str">
            <v xml:space="preserve">SUMINISTRO, TRANSPORTE E INSTALACION  REGISTRO TIPO RED WHITE 3" </v>
          </cell>
          <cell r="C2144" t="str">
            <v>Actividad</v>
          </cell>
          <cell r="D2144" t="str">
            <v>UND</v>
          </cell>
          <cell r="E2144">
            <v>608630</v>
          </cell>
        </row>
        <row r="2145">
          <cell r="A2145" t="str">
            <v>025.083</v>
          </cell>
          <cell r="B2145" t="str">
            <v xml:space="preserve">SUMINISTRO, TRANSPORTE E INSTALACION  REGISTRO TIPO RED WHITE 2" </v>
          </cell>
          <cell r="C2145" t="str">
            <v>Actividad</v>
          </cell>
          <cell r="D2145" t="str">
            <v>UND</v>
          </cell>
          <cell r="E2145">
            <v>250648</v>
          </cell>
        </row>
        <row r="2146">
          <cell r="A2146" t="str">
            <v>025.084</v>
          </cell>
          <cell r="B2146" t="str">
            <v xml:space="preserve">SUMINISTRO, TRANSPORTE E INSTALACION  REGISTRO TIPO RED WHITE 1.5" </v>
          </cell>
          <cell r="C2146" t="str">
            <v>Actividad</v>
          </cell>
          <cell r="D2146" t="str">
            <v>UND</v>
          </cell>
          <cell r="E2146">
            <v>155971</v>
          </cell>
        </row>
        <row r="2147">
          <cell r="A2147" t="str">
            <v>025.085</v>
          </cell>
          <cell r="B2147" t="str">
            <v xml:space="preserve">SUMINISTRO, TRANSPORTE E INSTALACION  REGISTRO TIPO RED WHITE 1" </v>
          </cell>
          <cell r="C2147" t="str">
            <v>Actividad</v>
          </cell>
          <cell r="D2147" t="str">
            <v>UND</v>
          </cell>
          <cell r="E2147">
            <v>97575</v>
          </cell>
        </row>
        <row r="2148">
          <cell r="A2148" t="str">
            <v>025.086</v>
          </cell>
          <cell r="B2148" t="str">
            <v xml:space="preserve">SUMINISTRO, TRANSPORTE E INSTALACION VÁLVULA DE COMPUERTA ELÁSTICA VÁSTAGO NO ASCENDENTE EXTREMO LISO HF DE 6" P/ACUEDUCTO </v>
          </cell>
          <cell r="C2148" t="str">
            <v>Actividad</v>
          </cell>
          <cell r="D2148" t="str">
            <v>UND</v>
          </cell>
          <cell r="E2148">
            <v>2381917</v>
          </cell>
        </row>
        <row r="2149">
          <cell r="A2149" t="str">
            <v>025.087</v>
          </cell>
          <cell r="B2149" t="str">
            <v>TRANSPORTE E INSTALACION VÁLVULA DE COMPUERTA ELÁSTICA VÁSTAGO NO ASCENDENTE EXTREMO LISO HF DE 6" P/ACUEDUCTO</v>
          </cell>
          <cell r="C2149" t="str">
            <v>Actividad</v>
          </cell>
          <cell r="D2149" t="str">
            <v>UND</v>
          </cell>
          <cell r="E2149">
            <v>197734</v>
          </cell>
        </row>
        <row r="2150">
          <cell r="A2150" t="str">
            <v>025.088</v>
          </cell>
          <cell r="B2150" t="str">
            <v xml:space="preserve">SUMINISTRO, TRANSPORTE E INSTALACION VÁLVULA DE COMPUERTA ELÁSTICA VÁSTAGO NO ASCENDENTE EXTREMO LISO HF DE 4" P/ACUEDUCTO </v>
          </cell>
          <cell r="C2150" t="str">
            <v>Actividad</v>
          </cell>
          <cell r="D2150" t="str">
            <v>UND</v>
          </cell>
          <cell r="E2150">
            <v>1231277</v>
          </cell>
        </row>
        <row r="2151">
          <cell r="A2151" t="str">
            <v>025.089</v>
          </cell>
          <cell r="B2151" t="str">
            <v>TRANSPORTE E INSTALACION VÁLVULA DE COMPUERTA ELÁSTICA VÁSTAGO NO ASCENDENTE EXTREMO LISO HF DE 4" P/ACUEDUCTO</v>
          </cell>
          <cell r="C2151" t="str">
            <v>Actividad</v>
          </cell>
          <cell r="D2151" t="str">
            <v>UND</v>
          </cell>
          <cell r="E2151">
            <v>178906</v>
          </cell>
        </row>
        <row r="2152">
          <cell r="A2152" t="str">
            <v>025.090</v>
          </cell>
          <cell r="B2152" t="str">
            <v xml:space="preserve">SUMINISTRO, TRANSPORTE E INSTALACION VÁLVULA DE COMPUERTA ELÁSTICA VÁSTAGO NO ASCENDENTE EXTREMO LISO HF DE 3" P/ACUEDUCTO </v>
          </cell>
          <cell r="C2152" t="str">
            <v>Actividad</v>
          </cell>
          <cell r="D2152" t="str">
            <v>UND</v>
          </cell>
          <cell r="E2152">
            <v>1051204</v>
          </cell>
        </row>
        <row r="2153">
          <cell r="A2153" t="str">
            <v>025.091</v>
          </cell>
          <cell r="B2153" t="str">
            <v>TRANSPORTE E INSTALACION VÁLVULA DE COMPUERTA ELÁSTICA VÁSTAGO NO ASCENDENTE EXTREMO LISO HF DE 3" P/ACUEDUCTO</v>
          </cell>
          <cell r="C2153" t="str">
            <v>Actividad</v>
          </cell>
          <cell r="D2153" t="str">
            <v>UND</v>
          </cell>
          <cell r="E2153">
            <v>177236</v>
          </cell>
        </row>
        <row r="2154">
          <cell r="A2154" t="str">
            <v>025.092</v>
          </cell>
          <cell r="B2154" t="str">
            <v xml:space="preserve">SUMINISTRO, TRANSPORTE E INSTALACION VÁLVULA DE COMPUERTA ELÁSTICA VÁSTAGO NO ASCENDENTE BRIDADA HF DE 8" P/ACUEDUCTO </v>
          </cell>
          <cell r="C2154" t="str">
            <v>Actividad</v>
          </cell>
          <cell r="D2154" t="str">
            <v>UND</v>
          </cell>
          <cell r="E2154">
            <v>3148822</v>
          </cell>
        </row>
        <row r="2155">
          <cell r="A2155" t="str">
            <v>025.093</v>
          </cell>
          <cell r="B2155" t="str">
            <v>TRANSPORTE E INSTALACION VÁLVULA DE COMPUERTA ELÁSTICA VÁSTAGO NO ASCENDENTE BRIDADA HF DE 8" P/ACUEDUCTO</v>
          </cell>
          <cell r="C2155" t="str">
            <v>Actividad</v>
          </cell>
          <cell r="D2155" t="str">
            <v>UND</v>
          </cell>
          <cell r="E2155">
            <v>231724</v>
          </cell>
        </row>
        <row r="2156">
          <cell r="A2156" t="str">
            <v>025.094</v>
          </cell>
          <cell r="B2156" t="str">
            <v xml:space="preserve">SUMINISTRO, TRANSPORTE E INSTALACION VÁLVULA DE COMPUERTA ELÁSTICA VÁSTAGO NO ASCENDENTE BRIDADA HF DE 6" P/ACUEDUCTO </v>
          </cell>
          <cell r="C2156" t="str">
            <v>Actividad</v>
          </cell>
          <cell r="D2156" t="str">
            <v>UND</v>
          </cell>
          <cell r="E2156">
            <v>2309168</v>
          </cell>
        </row>
        <row r="2157">
          <cell r="A2157" t="str">
            <v>025.095</v>
          </cell>
          <cell r="B2157" t="str">
            <v>TRANSPORTE E INSTALACION VÁLVULA DE COMPUERTA ELÁSTICA VÁSTAGO NO ASCENDENTE BRIDADA HF DE 6" P/ACUEDUCTO</v>
          </cell>
          <cell r="C2157" t="str">
            <v>Actividad</v>
          </cell>
          <cell r="D2157" t="str">
            <v>UND</v>
          </cell>
          <cell r="E2157">
            <v>204067</v>
          </cell>
        </row>
        <row r="2158">
          <cell r="A2158" t="str">
            <v>025.096</v>
          </cell>
          <cell r="B2158" t="str">
            <v xml:space="preserve">SUMINISTRO, TRANSPORTE E INSTALACION VÁLVULA DE COMPUERTA ELÁSTICA VÁSTAGO NO ASCENDENTE BRIDADA HF DE 4" P/ACUEDUCTO </v>
          </cell>
          <cell r="C2158" t="str">
            <v>Actividad</v>
          </cell>
          <cell r="D2158" t="str">
            <v>UND</v>
          </cell>
          <cell r="E2158">
            <v>1360398</v>
          </cell>
        </row>
        <row r="2159">
          <cell r="A2159" t="str">
            <v>025.097</v>
          </cell>
          <cell r="B2159" t="str">
            <v>TRANSPORTE E INSTALACION VÁLVULA DE COMPUERTA ELÁSTICA VÁSTAGO NO ASCENDENTE BRIDADA HF DE 4" P/ACUEDUCTO</v>
          </cell>
          <cell r="C2159" t="str">
            <v>Actividad</v>
          </cell>
          <cell r="D2159" t="str">
            <v>UND</v>
          </cell>
          <cell r="E2159">
            <v>181463</v>
          </cell>
        </row>
        <row r="2160">
          <cell r="A2160" t="str">
            <v>025.098</v>
          </cell>
          <cell r="B2160" t="str">
            <v xml:space="preserve">SUMINISTRO/ TRANSPORTE E INSTALACION VÁLVULA DE COMPUERTA ELÁSTICA VÁSTAGO NO ASCENDENTE BRIDADA HF DE 3" P/ACUEDUCTO </v>
          </cell>
          <cell r="C2160" t="str">
            <v>Actividad</v>
          </cell>
          <cell r="D2160" t="str">
            <v>UND</v>
          </cell>
          <cell r="E2160">
            <v>1150671</v>
          </cell>
        </row>
        <row r="2161">
          <cell r="A2161" t="str">
            <v>025.099</v>
          </cell>
          <cell r="B2161" t="str">
            <v>TRANSPORTE E INSTALACION VÁLVULA DE COMPUERTA ELÁSTICA VÁSTAGO NO ASCENDENTE BRIDADA HF DE 3" P/ACUEDUCTO</v>
          </cell>
          <cell r="C2161" t="str">
            <v>Actividad</v>
          </cell>
          <cell r="D2161" t="str">
            <v>UND</v>
          </cell>
          <cell r="E2161">
            <v>179476</v>
          </cell>
        </row>
        <row r="2162">
          <cell r="A2162" t="str">
            <v>025.100</v>
          </cell>
          <cell r="B2162" t="str">
            <v xml:space="preserve">SUMINISTRO, TRANSPORTE E INSTALACION VÁLVULA DE COMPUERTA ELÁSTICA VÁSTAGO NO ASCENDENTE BRIDADA HF DE 2" P/ACUEDUCTO </v>
          </cell>
          <cell r="C2162" t="str">
            <v>Actividad</v>
          </cell>
          <cell r="D2162" t="str">
            <v>UND</v>
          </cell>
          <cell r="E2162">
            <v>867824</v>
          </cell>
        </row>
        <row r="2163">
          <cell r="A2163" t="str">
            <v>025.101</v>
          </cell>
          <cell r="B2163" t="str">
            <v>TRANSPORTE E INSTALACION VÁLVULA DE COMPUERTA ELÁSTICA VÁSTAGO NO ASCENDENTE BRIDADA HF DE 2" P/ACUEDUCTO</v>
          </cell>
          <cell r="C2163" t="str">
            <v>Actividad</v>
          </cell>
          <cell r="D2163" t="str">
            <v>UND</v>
          </cell>
          <cell r="E2163">
            <v>149737</v>
          </cell>
        </row>
        <row r="2164">
          <cell r="A2164" t="str">
            <v>025.102</v>
          </cell>
          <cell r="B2164" t="str">
            <v>SUMINISTRO/ TRANSPORTE E INSTALACION HIDRANTE BRIDADO HF DE 4" TIPO TRÁFICO P/ACUEDUCTO</v>
          </cell>
          <cell r="C2164" t="str">
            <v>Actividad</v>
          </cell>
          <cell r="D2164" t="str">
            <v>UND</v>
          </cell>
          <cell r="E2164">
            <v>4720570</v>
          </cell>
        </row>
        <row r="2165">
          <cell r="A2165" t="str">
            <v>025.103</v>
          </cell>
          <cell r="B2165" t="str">
            <v>TRANSPORTE E INSTALACION HIDRANTE BRIDADO HF DE 4" TIPO TRÁFICO P/ACUEDUCTO</v>
          </cell>
          <cell r="C2165" t="str">
            <v>Actividad</v>
          </cell>
          <cell r="D2165" t="str">
            <v>UND</v>
          </cell>
          <cell r="E2165">
            <v>190454</v>
          </cell>
        </row>
        <row r="2166">
          <cell r="A2166" t="str">
            <v>025.104</v>
          </cell>
          <cell r="B2166" t="str">
            <v>SUMNINISTRO/TRANSPORTE E INSTALACION HIDRANTE BRIDADO HF DE 3" TIPO TRÁFICO P/ACUEDUCTO</v>
          </cell>
          <cell r="C2166" t="str">
            <v>Actividad</v>
          </cell>
          <cell r="D2166" t="str">
            <v>UND</v>
          </cell>
          <cell r="E2166">
            <v>3294601</v>
          </cell>
        </row>
        <row r="2167">
          <cell r="A2167" t="str">
            <v>025.105</v>
          </cell>
          <cell r="B2167" t="str">
            <v>TRANSPORTE E INSTALACION HIDRANTE BRIDADO HF DE 3" TIPO TRÁFICO P/ACUEDUCTO</v>
          </cell>
          <cell r="C2167" t="str">
            <v>Actividad</v>
          </cell>
          <cell r="D2167" t="str">
            <v>UND</v>
          </cell>
          <cell r="E2167">
            <v>176946</v>
          </cell>
        </row>
        <row r="2168">
          <cell r="A2168" t="str">
            <v>025.106</v>
          </cell>
          <cell r="B2168" t="str">
            <v>SUMINISTRO, TRANSPORTE E INSTALACION CAJA HF Y ALINEACIÓN MEDIDORES DE ACUEDUCTO</v>
          </cell>
          <cell r="C2168" t="str">
            <v>Actividad</v>
          </cell>
          <cell r="D2168" t="str">
            <v>UND</v>
          </cell>
          <cell r="E2168">
            <v>134378</v>
          </cell>
        </row>
        <row r="2169">
          <cell r="A2169" t="str">
            <v>025.106A</v>
          </cell>
          <cell r="B2169" t="str">
            <v>TRANSPORTE E INSTALACION CAJA HF Y ALINEACIÓN MEDIDORES DE ACUEDUCTO</v>
          </cell>
          <cell r="C2169" t="str">
            <v>Actividad</v>
          </cell>
          <cell r="D2169" t="str">
            <v>UND</v>
          </cell>
          <cell r="E2169">
            <v>32216</v>
          </cell>
        </row>
        <row r="2170">
          <cell r="A2170" t="str">
            <v>025.107</v>
          </cell>
          <cell r="B2170" t="str">
            <v xml:space="preserve">SUMINISTRO, TRANSPORTE E INSTALACION PORTAVÁLVULAS 2" A 8"  EN HD               </v>
          </cell>
          <cell r="C2170" t="str">
            <v>Actividad</v>
          </cell>
          <cell r="D2170" t="str">
            <v>UND</v>
          </cell>
          <cell r="E2170">
            <v>426295</v>
          </cell>
        </row>
        <row r="2171">
          <cell r="A2171" t="str">
            <v>025.107A</v>
          </cell>
          <cell r="B2171" t="str">
            <v xml:space="preserve">TRANSPORTE E INSTALACION PORTAVÁLVULAS 2" A 8"  EN HD               </v>
          </cell>
          <cell r="C2171" t="str">
            <v>Actividad</v>
          </cell>
          <cell r="D2171" t="str">
            <v>UND</v>
          </cell>
          <cell r="E2171">
            <v>64817</v>
          </cell>
        </row>
        <row r="2172">
          <cell r="A2172" t="str">
            <v>025.108</v>
          </cell>
          <cell r="B2172" t="str">
            <v>SUMINISTRO, TRANSPORTE E INSTALACION TUBERÍA PVC PRESIÓN RDE 21 200 PSI DE 1" P/ACUEDUCTO</v>
          </cell>
          <cell r="C2172" t="str">
            <v>Actividad</v>
          </cell>
          <cell r="D2172" t="str">
            <v>ML</v>
          </cell>
          <cell r="E2172">
            <v>22101</v>
          </cell>
        </row>
        <row r="2173">
          <cell r="A2173" t="str">
            <v>025.108A</v>
          </cell>
          <cell r="B2173" t="str">
            <v>TRANSPORTE E INSTALACION TUBERÍA PVC PRESIÓN RDE 21 200 PSI DE 1" P/ACUEDUCTO</v>
          </cell>
          <cell r="C2173" t="str">
            <v>Actividad</v>
          </cell>
          <cell r="D2173" t="str">
            <v>ML</v>
          </cell>
          <cell r="E2173">
            <v>13353</v>
          </cell>
        </row>
        <row r="2174">
          <cell r="A2174" t="str">
            <v>025.109</v>
          </cell>
          <cell r="B2174" t="str">
            <v>SUMINISTRO, TRANSPORTE E INSTALACION TUBERÍA PVC PRESIÓN RDE 21 200 PSI DE 2" P/ACUEDUCTO</v>
          </cell>
          <cell r="C2174" t="str">
            <v>Actividad</v>
          </cell>
          <cell r="D2174" t="str">
            <v>ML</v>
          </cell>
          <cell r="E2174">
            <v>35204</v>
          </cell>
        </row>
        <row r="2175">
          <cell r="A2175" t="str">
            <v>025.109A</v>
          </cell>
          <cell r="B2175" t="str">
            <v>TRANSPORTE E INSTALACION TUBERÍA PVC PRESIÓN RDE 21 200 PSI DE 2" P/ACUEDUCTO</v>
          </cell>
          <cell r="C2175" t="str">
            <v>Actividad</v>
          </cell>
          <cell r="D2175" t="str">
            <v>ML</v>
          </cell>
          <cell r="E2175">
            <v>14828</v>
          </cell>
        </row>
        <row r="2176">
          <cell r="A2176" t="str">
            <v>025.110</v>
          </cell>
          <cell r="B2176" t="str">
            <v>SUMINISTRO, TRANSPORTE E INSTALACION TUBERÍA PVC PRESIÓN RDE 21 200 PSI DE 3" P/ACUEDUCTO</v>
          </cell>
          <cell r="C2176" t="str">
            <v>Actividad</v>
          </cell>
          <cell r="D2176" t="str">
            <v>ML</v>
          </cell>
          <cell r="E2176">
            <v>63048</v>
          </cell>
        </row>
        <row r="2177">
          <cell r="A2177" t="str">
            <v>025.110A</v>
          </cell>
          <cell r="B2177" t="str">
            <v>TRANSPORTE E INSTALACION TUBERÍA PVC PRESIÓN RDE 21 200 PSI DE 3" P/ACUEDUCTO</v>
          </cell>
          <cell r="C2177" t="str">
            <v>Actividad</v>
          </cell>
          <cell r="D2177" t="str">
            <v>ML</v>
          </cell>
          <cell r="E2177">
            <v>14901</v>
          </cell>
        </row>
        <row r="2178">
          <cell r="A2178" t="str">
            <v>025.111</v>
          </cell>
          <cell r="B2178" t="str">
            <v>SUMINISTRO, TRANSPORTE E INSTALACION TUBERÍA PVC PRESIÓN RDE 21 200 PSI DE 4" P/ACUEDUCTO</v>
          </cell>
          <cell r="C2178" t="str">
            <v>Actividad</v>
          </cell>
          <cell r="D2178" t="str">
            <v>ML</v>
          </cell>
          <cell r="E2178">
            <v>96763</v>
          </cell>
        </row>
        <row r="2179">
          <cell r="A2179" t="str">
            <v>025.111A</v>
          </cell>
          <cell r="B2179" t="str">
            <v>TRANSPORTE E INSTALACION TUBERÍA PVC PRESIÓN RDE 21 200 PSI DE 4" P/ACUEDUCTO</v>
          </cell>
          <cell r="C2179" t="str">
            <v>Actividad</v>
          </cell>
          <cell r="D2179" t="str">
            <v>ML</v>
          </cell>
          <cell r="E2179">
            <v>14828</v>
          </cell>
        </row>
        <row r="2180">
          <cell r="A2180" t="str">
            <v>025.30A</v>
          </cell>
          <cell r="B2180" t="str">
            <v>TRANSPORTE E INSTALACION TUBERÍA PF + UAD DE 3/4" PARA ACOMETIDA DE ACUEDUCTO</v>
          </cell>
          <cell r="C2180" t="str">
            <v>Actividad</v>
          </cell>
          <cell r="D2180" t="str">
            <v>ML</v>
          </cell>
          <cell r="E2180">
            <v>2395</v>
          </cell>
        </row>
        <row r="2181">
          <cell r="A2181" t="str">
            <v>025.31A</v>
          </cell>
          <cell r="B2181" t="str">
            <v>TRANSPORTE E INSTALACION TUBERÍA PF + UAD DE 1/2" PARA ACOMETIDA DE ACUEDUCTO</v>
          </cell>
          <cell r="C2181" t="str">
            <v>Actividad</v>
          </cell>
          <cell r="D2181" t="str">
            <v>ML</v>
          </cell>
          <cell r="E2181">
            <v>2724</v>
          </cell>
        </row>
        <row r="2182">
          <cell r="A2182" t="str">
            <v>025.32A</v>
          </cell>
          <cell r="B2182" t="str">
            <v xml:space="preserve">TRANSPORTE E INSTALACION EMPALME PVC DE 6" X 1/2" PARA ACOMETIDA DE ACUEDUCTO </v>
          </cell>
          <cell r="C2182" t="str">
            <v>Actividad</v>
          </cell>
          <cell r="D2182" t="str">
            <v>UND</v>
          </cell>
          <cell r="E2182">
            <v>46431</v>
          </cell>
        </row>
        <row r="2183">
          <cell r="A2183" t="str">
            <v>025.33A</v>
          </cell>
          <cell r="B2183" t="str">
            <v xml:space="preserve">TRANSPORTE E INSTALACION EMPALME PVC DE 4" X 1/2" PARA ACOMETIDA DE ACUEDUCTO </v>
          </cell>
          <cell r="C2183" t="str">
            <v>Actividad</v>
          </cell>
          <cell r="D2183" t="str">
            <v>UND</v>
          </cell>
          <cell r="E2183">
            <v>46431</v>
          </cell>
        </row>
        <row r="2184">
          <cell r="A2184" t="str">
            <v>025.34A</v>
          </cell>
          <cell r="B2184" t="str">
            <v xml:space="preserve">TRANSPORTE E INSTALACION EMPALME PVC DE 3" X 1/2" PARA ACOMETIDA DE ACUEDUCTO </v>
          </cell>
          <cell r="C2184" t="str">
            <v>Actividad</v>
          </cell>
          <cell r="D2184" t="str">
            <v>UND</v>
          </cell>
          <cell r="E2184">
            <v>46522</v>
          </cell>
        </row>
        <row r="2185">
          <cell r="A2185" t="str">
            <v>025.35A</v>
          </cell>
          <cell r="B2185" t="str">
            <v xml:space="preserve">TRANSPORTE E INSTALACION EMPALME PVC DE 2" X 1/2" PARA ACOMETIDA DE ACUEDUCTO </v>
          </cell>
          <cell r="C2185" t="str">
            <v>Actividad</v>
          </cell>
          <cell r="D2185" t="str">
            <v>UND</v>
          </cell>
          <cell r="E2185">
            <v>46431</v>
          </cell>
        </row>
        <row r="2186">
          <cell r="A2186" t="str">
            <v>025.38A</v>
          </cell>
          <cell r="B2186" t="str">
            <v>TRANSPORTE E INSTALACION TUBERÍA POLIETILE PE 100/PN 10 DE 355 MM PARA ACUEDUCTO</v>
          </cell>
          <cell r="C2186" t="str">
            <v>Actividad</v>
          </cell>
          <cell r="D2186" t="str">
            <v>ML</v>
          </cell>
          <cell r="E2186">
            <v>42833</v>
          </cell>
        </row>
        <row r="2187">
          <cell r="A2187" t="str">
            <v>025.39A</v>
          </cell>
          <cell r="B2187" t="str">
            <v>TRANSPORTE E INSTALACION TUBERÍA POLIETILE PE 100/PN 12,5 DE 355 MM PARA ACUEDUCTO</v>
          </cell>
          <cell r="C2187" t="str">
            <v>Actividad</v>
          </cell>
          <cell r="D2187" t="str">
            <v>ML</v>
          </cell>
          <cell r="E2187">
            <v>43146</v>
          </cell>
        </row>
        <row r="2188">
          <cell r="A2188" t="str">
            <v>025.42A</v>
          </cell>
          <cell r="B2188" t="str">
            <v>TRANSPORTE E INSTALACION TUBERÍA POLIETILE PE 100/PN 10 DE 315 MM PARA ACUEDUCTO</v>
          </cell>
          <cell r="C2188" t="str">
            <v>Actividad</v>
          </cell>
          <cell r="D2188" t="str">
            <v>ML</v>
          </cell>
          <cell r="E2188">
            <v>43146</v>
          </cell>
        </row>
        <row r="2189">
          <cell r="A2189" t="str">
            <v>025.43A</v>
          </cell>
          <cell r="B2189" t="str">
            <v>TRANSPORTE E INSTALACION TUBERÍA POLIETILE PE 100/PN 12,5 DE 315 MM PARA ACUEDUCTO</v>
          </cell>
          <cell r="C2189" t="str">
            <v>Actividad</v>
          </cell>
          <cell r="D2189" t="str">
            <v>ML</v>
          </cell>
          <cell r="E2189">
            <v>43146</v>
          </cell>
        </row>
        <row r="2190">
          <cell r="A2190" t="str">
            <v>025.46A</v>
          </cell>
          <cell r="B2190" t="str">
            <v>TRANSPORTE E INSTALACION TUBERÍA POLIETILE PE 100/PN 10 DE 250 MM PARA ACUEDUCTO</v>
          </cell>
          <cell r="C2190" t="str">
            <v>Actividad</v>
          </cell>
          <cell r="D2190" t="str">
            <v>ML</v>
          </cell>
          <cell r="E2190">
            <v>41343</v>
          </cell>
        </row>
        <row r="2191">
          <cell r="A2191" t="str">
            <v>025.47A</v>
          </cell>
          <cell r="B2191" t="str">
            <v>TRANSPORTE E INSTALACION TUBERÍA POLIETILE PE 100/PN 12,5 DE 250 MM PARA ACUEDUCTO</v>
          </cell>
          <cell r="C2191" t="str">
            <v>Actividad</v>
          </cell>
          <cell r="D2191" t="str">
            <v>ML</v>
          </cell>
          <cell r="E2191">
            <v>34571</v>
          </cell>
        </row>
        <row r="2192">
          <cell r="A2192" t="str">
            <v>025.50A</v>
          </cell>
          <cell r="B2192" t="str">
            <v>TRANSPORTE E INSTALACION TUBERÍA POLIETILE PE 100/PN 10 DE 200 MM PARA ACUEDUCTO</v>
          </cell>
          <cell r="C2192" t="str">
            <v>Actividad</v>
          </cell>
          <cell r="D2192" t="str">
            <v>ML</v>
          </cell>
          <cell r="E2192">
            <v>35937</v>
          </cell>
        </row>
        <row r="2193">
          <cell r="A2193" t="str">
            <v>025.51A</v>
          </cell>
          <cell r="B2193" t="str">
            <v>TRANSPORTE E INSTALACION TUBERÍA POLIETILE PE 100/PN 12,5 DE 200 MM PARA ACUEDUCTO</v>
          </cell>
          <cell r="C2193" t="str">
            <v>Actividad</v>
          </cell>
          <cell r="D2193" t="str">
            <v>ML</v>
          </cell>
          <cell r="E2193">
            <v>29165</v>
          </cell>
        </row>
        <row r="2194">
          <cell r="A2194" t="str">
            <v>025.54A</v>
          </cell>
          <cell r="B2194" t="str">
            <v>TRANSPORTE E INSTALACION TUBERÍA POLIETILE PE 100/PN 10 DE 160 MM PARA ACUEDUCTO</v>
          </cell>
          <cell r="C2194" t="str">
            <v>Actividad</v>
          </cell>
          <cell r="D2194" t="str">
            <v>ML</v>
          </cell>
          <cell r="E2194">
            <v>30212</v>
          </cell>
        </row>
        <row r="2195">
          <cell r="A2195" t="str">
            <v>025.55A</v>
          </cell>
          <cell r="B2195" t="str">
            <v>TRANSPORTE E INSTALACION TUBERÍA POLIETILE PE 100/PN 12,5 DE 160 MM PARA ACUEDUCTO</v>
          </cell>
          <cell r="C2195" t="str">
            <v>Actividad</v>
          </cell>
          <cell r="D2195" t="str">
            <v>ML</v>
          </cell>
          <cell r="E2195">
            <v>18360</v>
          </cell>
        </row>
        <row r="2196">
          <cell r="A2196" t="str">
            <v>025.58A</v>
          </cell>
          <cell r="B2196" t="str">
            <v>TRANSPORTE E INSTALACION TUBERÍA POLIETILE PE 100/PN 10 DE 110 MM  PARA ACUEDUCTO</v>
          </cell>
          <cell r="C2196" t="str">
            <v>Actividad</v>
          </cell>
          <cell r="D2196" t="str">
            <v>ML</v>
          </cell>
          <cell r="E2196">
            <v>25591</v>
          </cell>
        </row>
        <row r="2197">
          <cell r="A2197" t="str">
            <v>025.59A</v>
          </cell>
          <cell r="B2197" t="str">
            <v>TRANSPORTE E INSTALACION TUBERÍA POLIETILE PE 100/PN 12,5 DE 110 MM  PARA ACUEDUCTO</v>
          </cell>
          <cell r="C2197" t="str">
            <v>Actividad</v>
          </cell>
          <cell r="D2197" t="str">
            <v>ML</v>
          </cell>
          <cell r="E2197">
            <v>16557</v>
          </cell>
        </row>
        <row r="2198">
          <cell r="A2198" t="str">
            <v>025.62A</v>
          </cell>
          <cell r="B2198" t="str">
            <v>TRANSPORTE E INSTALACION TUBERÍA POLIETILENO PE 100/PN 10 DE 90  MM   PARA ACUEDUCTO</v>
          </cell>
          <cell r="C2198" t="str">
            <v>Actividad</v>
          </cell>
          <cell r="D2198" t="str">
            <v>ML</v>
          </cell>
          <cell r="E2198">
            <v>19603</v>
          </cell>
        </row>
        <row r="2199">
          <cell r="A2199" t="str">
            <v>025.63A</v>
          </cell>
          <cell r="B2199" t="str">
            <v>TRANSPORTE E INSTALACION TUBERÍA POLIETILENO PE 100/PN 12,50 DE 90  MM   PARA ACUEDUCTO</v>
          </cell>
          <cell r="C2199" t="str">
            <v>Actividad</v>
          </cell>
          <cell r="D2199" t="str">
            <v>ML</v>
          </cell>
          <cell r="E2199">
            <v>17457</v>
          </cell>
        </row>
        <row r="2200">
          <cell r="A2200" t="str">
            <v>025.66A</v>
          </cell>
          <cell r="B2200" t="str">
            <v>TRANSPORTE E INSTALACION TUBERÍA POLIETILENO PE 100/ PN 10 DE 75 MM  PARA ACUEDUCTO</v>
          </cell>
          <cell r="C2200" t="str">
            <v>Actividad</v>
          </cell>
          <cell r="D2200" t="str">
            <v>ML</v>
          </cell>
          <cell r="E2200">
            <v>16277</v>
          </cell>
        </row>
        <row r="2201">
          <cell r="A2201" t="str">
            <v>025.67A</v>
          </cell>
          <cell r="B2201" t="str">
            <v>TRANSPORTE E INSTALACION TUBERÍA POLIETILENO PE 100/ PN 12,50 DE 75 MM  PARA ACUEDUCTO</v>
          </cell>
          <cell r="C2201" t="str">
            <v>Actividad</v>
          </cell>
          <cell r="D2201" t="str">
            <v>ML</v>
          </cell>
          <cell r="E2201">
            <v>11875</v>
          </cell>
        </row>
        <row r="2202">
          <cell r="A2202" t="str">
            <v>025.70A</v>
          </cell>
          <cell r="B2202" t="str">
            <v>TRANSPORTE E INSTALACION TUBERÍA POLIETILENO PE 100 /PN 10 DE 63 MM   PARA ACUEDUCTO</v>
          </cell>
          <cell r="C2202" t="str">
            <v>Actividad</v>
          </cell>
          <cell r="D2202" t="str">
            <v>ML</v>
          </cell>
          <cell r="E2202">
            <v>17631</v>
          </cell>
        </row>
        <row r="2203">
          <cell r="A2203" t="str">
            <v>025.71A</v>
          </cell>
          <cell r="B2203" t="str">
            <v>TRANSPORTE E INSTALACION TUBERÍA POLIETILENO PE 100 /PN 12,50 DE 63 MM   PARA ACUEDUCTO</v>
          </cell>
          <cell r="C2203" t="str">
            <v>Actividad</v>
          </cell>
          <cell r="D2203" t="str">
            <v>ML</v>
          </cell>
          <cell r="E2203">
            <v>11875</v>
          </cell>
        </row>
        <row r="2204">
          <cell r="A2204" t="str">
            <v>025.74A</v>
          </cell>
          <cell r="B2204" t="str">
            <v>TRANSPORTE E INSTALACION TUBERÍA POLIETILENO PE 100 /PN 10 DE 50 MM   PARA ACUEDUCTO</v>
          </cell>
          <cell r="C2204" t="str">
            <v>Actividad</v>
          </cell>
          <cell r="D2204" t="str">
            <v>ML</v>
          </cell>
          <cell r="E2204">
            <v>17970</v>
          </cell>
        </row>
        <row r="2205">
          <cell r="A2205" t="str">
            <v>025.75A</v>
          </cell>
          <cell r="B2205" t="str">
            <v>TRANSPORTE E INSTALACION TUBERÍA POLIETILENO PE 100 /PN 12,5 DE 50 MM   PARA ACUEDUCTO</v>
          </cell>
          <cell r="C2205" t="str">
            <v>Actividad</v>
          </cell>
          <cell r="D2205" t="str">
            <v>ML</v>
          </cell>
          <cell r="E2205">
            <v>17970</v>
          </cell>
        </row>
        <row r="2206">
          <cell r="A2206" t="str">
            <v>025.76A</v>
          </cell>
          <cell r="B2206" t="str">
            <v>TRANSPORTE E INSTALACION TUBERÍA POLIETILENO PE 100 /PN 16 DE 50 MM   PARA ACUEDUCTO</v>
          </cell>
          <cell r="C2206" t="str">
            <v>Actividad</v>
          </cell>
          <cell r="D2206" t="str">
            <v>ML</v>
          </cell>
          <cell r="E2206">
            <v>17970</v>
          </cell>
        </row>
        <row r="2207">
          <cell r="A2207" t="str">
            <v>025.77A</v>
          </cell>
          <cell r="B2207" t="str">
            <v>TRANSPORTE E INSTALACION TUBERÍA POLIETILENO PE 80/PN 16  RDE 9 DE 32 MM  PARA ACUEDUCTO</v>
          </cell>
          <cell r="C2207" t="str">
            <v>Actividad</v>
          </cell>
          <cell r="D2207" t="str">
            <v>ML</v>
          </cell>
          <cell r="E2207">
            <v>13568</v>
          </cell>
        </row>
        <row r="2208">
          <cell r="A2208" t="str">
            <v>025.78A</v>
          </cell>
          <cell r="B2208" t="str">
            <v>TRANSPORTE E INSTALACION TUBERÍA POLIETILENO PE 80/PN 16  RDE 9 DE 20 MM  PARA ACUEDUCTO</v>
          </cell>
          <cell r="C2208" t="str">
            <v>Actividad</v>
          </cell>
          <cell r="D2208" t="str">
            <v>ML</v>
          </cell>
          <cell r="E2208">
            <v>2366</v>
          </cell>
        </row>
        <row r="2209">
          <cell r="A2209" t="str">
            <v>025.79A</v>
          </cell>
          <cell r="B2209" t="str">
            <v xml:space="preserve">TRANSPORTE E INSTALACION EMPALME ACOMETIDA EN POLIETILENO 20 M.M. </v>
          </cell>
          <cell r="C2209" t="str">
            <v>Actividad</v>
          </cell>
          <cell r="D2209" t="str">
            <v>UND</v>
          </cell>
          <cell r="E2209">
            <v>72443</v>
          </cell>
        </row>
        <row r="2210">
          <cell r="A2210" t="str">
            <v>025.80A</v>
          </cell>
          <cell r="B2210" t="str">
            <v xml:space="preserve">TRANSPORTE E INSTALACION EMPALME ACOMETIDA EN POLIETILENO 32 M.M. </v>
          </cell>
          <cell r="C2210" t="str">
            <v>Actividad</v>
          </cell>
          <cell r="D2210" t="str">
            <v>UND</v>
          </cell>
          <cell r="E2210">
            <v>66596</v>
          </cell>
        </row>
        <row r="2211">
          <cell r="A2211" t="str">
            <v>025.81A</v>
          </cell>
          <cell r="B2211" t="str">
            <v>TRANSPORTE E INSTALACION  REGISTRO DE INCORPORACIÓN DE 1/2" PARA ACUEDUCTO</v>
          </cell>
          <cell r="C2211" t="str">
            <v>Actividad</v>
          </cell>
          <cell r="D2211" t="str">
            <v>UND</v>
          </cell>
          <cell r="E2211">
            <v>5681</v>
          </cell>
        </row>
        <row r="2212">
          <cell r="A2212" t="str">
            <v>025.82A</v>
          </cell>
          <cell r="B2212" t="str">
            <v xml:space="preserve">TRANSPORTE E INSTALACION  REGISTRO TIPO RED WHITE 3" </v>
          </cell>
          <cell r="C2212" t="str">
            <v>Actividad</v>
          </cell>
          <cell r="D2212" t="str">
            <v>UND</v>
          </cell>
          <cell r="E2212">
            <v>20150</v>
          </cell>
        </row>
        <row r="2213">
          <cell r="A2213" t="str">
            <v>025.83A</v>
          </cell>
          <cell r="B2213" t="str">
            <v xml:space="preserve">TRANSPORTE E INSTALACION  REGISTRO TIPO RED WHITE 2" </v>
          </cell>
          <cell r="C2213" t="str">
            <v>Actividad</v>
          </cell>
          <cell r="D2213" t="str">
            <v>UND</v>
          </cell>
          <cell r="E2213">
            <v>20150</v>
          </cell>
        </row>
        <row r="2214">
          <cell r="A2214" t="str">
            <v>025.84A</v>
          </cell>
          <cell r="B2214" t="str">
            <v xml:space="preserve">TRANSPORTE E INSTALACION  REGISTRO TIPO RED WHITE 1.5" </v>
          </cell>
          <cell r="C2214" t="str">
            <v>Actividad</v>
          </cell>
          <cell r="D2214" t="str">
            <v>UND</v>
          </cell>
          <cell r="E2214">
            <v>14748</v>
          </cell>
        </row>
        <row r="2215">
          <cell r="A2215" t="str">
            <v>025.85A</v>
          </cell>
          <cell r="B2215" t="str">
            <v xml:space="preserve">TRANSPORTE E INSTALACION  REGISTRO TIPO RED WHITE 1" </v>
          </cell>
          <cell r="C2215" t="str">
            <v>Actividad</v>
          </cell>
          <cell r="D2215" t="str">
            <v>UND</v>
          </cell>
          <cell r="E2215">
            <v>16550</v>
          </cell>
        </row>
        <row r="2216">
          <cell r="A2216" t="str">
            <v>025.85B</v>
          </cell>
          <cell r="B2216" t="str">
            <v xml:space="preserve">SUMINISTRO, TRANSPORTE E INSTALACION  REGISTRO TIPO RED WHITE 1/2" </v>
          </cell>
          <cell r="C2216" t="str">
            <v>Actividad</v>
          </cell>
          <cell r="D2216" t="str">
            <v>UND</v>
          </cell>
          <cell r="E2216">
            <v>62351</v>
          </cell>
        </row>
        <row r="2217">
          <cell r="A2217" t="str">
            <v>025.85C</v>
          </cell>
          <cell r="B2217" t="str">
            <v xml:space="preserve">TRANSPORTE E INSTALACION  REGISTRO TIPO RED WHITE 1/2" </v>
          </cell>
          <cell r="C2217" t="str">
            <v>Actividad</v>
          </cell>
          <cell r="D2217" t="str">
            <v>UND</v>
          </cell>
          <cell r="E2217">
            <v>16550</v>
          </cell>
        </row>
        <row r="2218">
          <cell r="A2218" t="str">
            <v>025.112</v>
          </cell>
          <cell r="B2218" t="str">
            <v>SUMINISTRO, TRANSPORTE E INSTALACIÓN DE VALVULA DE COMPUERTA ELÁSTICA DE 2" EXTREMO LISO</v>
          </cell>
          <cell r="C2218" t="str">
            <v>Actividad</v>
          </cell>
          <cell r="D2218" t="str">
            <v>UND</v>
          </cell>
          <cell r="E2218">
            <v>403134</v>
          </cell>
        </row>
        <row r="2219">
          <cell r="A2219" t="str">
            <v>025.113</v>
          </cell>
          <cell r="B2219" t="str">
            <v>SUMINISTRO, TRANSPORTE E INSTALACIÓN DE VALVULA DE ADMISIÓN DE AIRE DE 2"</v>
          </cell>
          <cell r="C2219" t="str">
            <v>Actividad</v>
          </cell>
          <cell r="D2219" t="str">
            <v>UND</v>
          </cell>
          <cell r="E2219">
            <v>239599</v>
          </cell>
        </row>
        <row r="2220">
          <cell r="A2220" t="str">
            <v>025.114</v>
          </cell>
          <cell r="B2220" t="str">
            <v>SUMINISTRO, TRANSPORTE E INSTALACIÓN DE VALVULA DE BOLA DE 1/2"</v>
          </cell>
          <cell r="C2220" t="str">
            <v>Actividad</v>
          </cell>
          <cell r="D2220" t="str">
            <v>UND</v>
          </cell>
          <cell r="E2220">
            <v>62572</v>
          </cell>
        </row>
        <row r="2221">
          <cell r="A2221" t="str">
            <v>025.115</v>
          </cell>
          <cell r="B2221" t="str">
            <v>SUMINISTRO, TRANSPORTE E INSTALACIÓN DE VALVULA DE BOLA DE 3/4"</v>
          </cell>
          <cell r="C2221" t="str">
            <v>Actividad</v>
          </cell>
          <cell r="D2221" t="str">
            <v>UND</v>
          </cell>
          <cell r="E2221">
            <v>75958</v>
          </cell>
        </row>
        <row r="2222">
          <cell r="A2222" t="str">
            <v>025.116</v>
          </cell>
          <cell r="B2222" t="str">
            <v>SUMINISTRO, TRANSPORTE E INSTALACIÓN DE VALVULA DE COMPUERTA DE 1"</v>
          </cell>
          <cell r="C2222" t="str">
            <v>Actividad</v>
          </cell>
          <cell r="D2222" t="str">
            <v>UND</v>
          </cell>
          <cell r="E2222">
            <v>83958</v>
          </cell>
        </row>
        <row r="2223">
          <cell r="A2223" t="str">
            <v>025.117</v>
          </cell>
          <cell r="B2223" t="str">
            <v>SUMINISTRO, TRANSPORTE E INSTALACIÓN DE VALVULA DE COMPUERTA DE 1-1/4"</v>
          </cell>
          <cell r="C2223" t="str">
            <v>Actividad</v>
          </cell>
          <cell r="D2223" t="str">
            <v>UND</v>
          </cell>
          <cell r="E2223">
            <v>94958</v>
          </cell>
        </row>
        <row r="2224">
          <cell r="A2224" t="str">
            <v>025.118</v>
          </cell>
          <cell r="B2224" t="str">
            <v>SUMINISTRO, TRANSPORTE E INSTALACIÓN DE VALVULA DE COMPUERTA DE 1-1/2"</v>
          </cell>
          <cell r="C2224" t="str">
            <v>Actividad</v>
          </cell>
          <cell r="D2224" t="str">
            <v>UND</v>
          </cell>
          <cell r="E2224">
            <v>112958</v>
          </cell>
        </row>
        <row r="2225">
          <cell r="A2225" t="str">
            <v>025.119</v>
          </cell>
          <cell r="B2225" t="str">
            <v>SUMINISTRO, TRANSPORTE E INSTALACIÓN DE VALVULA DE COMPUERTA DE 2"</v>
          </cell>
          <cell r="C2225" t="str">
            <v>Actividad</v>
          </cell>
          <cell r="D2225" t="str">
            <v>UND</v>
          </cell>
          <cell r="E2225">
            <v>157958</v>
          </cell>
        </row>
        <row r="2226">
          <cell r="A2226" t="str">
            <v>025.120</v>
          </cell>
          <cell r="B2226" t="str">
            <v>SUMINISTRO, TRANSPORTE E INSTALACIÓN DE VENTOSA DE 1" (INCLUYE TUBERIA Y VALVULA)</v>
          </cell>
          <cell r="C2226" t="str">
            <v>Actividad</v>
          </cell>
          <cell r="D2226" t="str">
            <v>UND</v>
          </cell>
          <cell r="E2226">
            <v>637839</v>
          </cell>
        </row>
        <row r="2227">
          <cell r="A2227" t="str">
            <v>025.121</v>
          </cell>
          <cell r="B2227" t="str">
            <v>SUMINISTRO, TRANSPORTE E INSTALACIÓN DE VALVULA DE COMPUERTA DE 2-1/2"</v>
          </cell>
          <cell r="C2227" t="str">
            <v>Actividad</v>
          </cell>
          <cell r="D2227" t="str">
            <v>UND</v>
          </cell>
          <cell r="E2227">
            <v>270008</v>
          </cell>
        </row>
        <row r="2228">
          <cell r="A2228" t="str">
            <v>025.122</v>
          </cell>
          <cell r="B2228" t="str">
            <v>SUMINISTRO, TRANSPORTE E INSTALACIÓN DE VALVULA DE COMPUERTA DE 3"</v>
          </cell>
          <cell r="C2228" t="str">
            <v>Actividad</v>
          </cell>
          <cell r="D2228" t="str">
            <v>UND</v>
          </cell>
          <cell r="E2228">
            <v>371158</v>
          </cell>
        </row>
        <row r="2229">
          <cell r="A2229" t="str">
            <v>26A</v>
          </cell>
          <cell r="B2229" t="str">
            <v>ALUMBRADO PUBLICO</v>
          </cell>
          <cell r="C2229" t="str">
            <v>Capitulo</v>
          </cell>
          <cell r="D2229"/>
          <cell r="E2229" t="str">
            <v>--</v>
          </cell>
        </row>
        <row r="2230">
          <cell r="A2230" t="str">
            <v>26A.001</v>
          </cell>
          <cell r="B2230" t="str">
            <v>SUMINISTRO, TRANSPORTE E INSTALACION POSTE DE CONCRETO DE 8 M.  510 KG.  HOMOLOGADO - (INCLUYE PINTURA ACRILICA Y GRUA).</v>
          </cell>
          <cell r="C2230" t="str">
            <v>Actividad</v>
          </cell>
          <cell r="D2230" t="str">
            <v>UND</v>
          </cell>
          <cell r="E2230">
            <v>1203038</v>
          </cell>
        </row>
        <row r="2231">
          <cell r="A2231" t="str">
            <v>26A.002</v>
          </cell>
          <cell r="B2231" t="str">
            <v>SUMINISTRO, TRANSPORTE E INSTALACION POSTE DE CONCRETO DE 8 M.  750 KG.  HOMOLOGADO - (INCLUYE PINTURA ACRILICA Y GRUA).</v>
          </cell>
          <cell r="C2231" t="str">
            <v>Actividad</v>
          </cell>
          <cell r="D2231" t="str">
            <v>UND</v>
          </cell>
          <cell r="E2231">
            <v>1409430</v>
          </cell>
        </row>
        <row r="2232">
          <cell r="A2232" t="str">
            <v>26A.003</v>
          </cell>
          <cell r="B2232" t="str">
            <v>SUMINISTRO, TRANSPORTE E INSTALACION  POSTE DE CONCRETO DE 8 M.  1050 KG.  HOMOLOGADO - (INCLUYE PINTURA ACRILICA Y GRUA).</v>
          </cell>
          <cell r="C2232" t="str">
            <v>Actividad</v>
          </cell>
          <cell r="D2232" t="str">
            <v>UND</v>
          </cell>
          <cell r="E2232">
            <v>1498335</v>
          </cell>
        </row>
        <row r="2233">
          <cell r="A2233" t="str">
            <v>26A.004</v>
          </cell>
          <cell r="B2233" t="str">
            <v>SUMINISTRO, TRANSPORTE E INSTALACION  POSTE DE CONCRETO DE 10 M.  510 KG.  HOMOLOGADO - (INCLUYE PINTURA ACRILICA Y GRUA).</v>
          </cell>
          <cell r="C2233" t="str">
            <v>Actividad</v>
          </cell>
          <cell r="D2233" t="str">
            <v>UND</v>
          </cell>
          <cell r="E2233">
            <v>1433141</v>
          </cell>
        </row>
        <row r="2234">
          <cell r="A2234" t="str">
            <v>26A.005</v>
          </cell>
          <cell r="B2234" t="str">
            <v>SUMINISTRO, TRANSPORTE E INSTALACION  POSTE DE CONCRETO DE 10 M.  750 KG.  HOMOLOGADO - (INCLUYE PINTURA ACRILICA Y GRUA).</v>
          </cell>
          <cell r="C2234" t="str">
            <v>Actividad</v>
          </cell>
          <cell r="D2234" t="str">
            <v>UND</v>
          </cell>
          <cell r="E2234">
            <v>1565998</v>
          </cell>
        </row>
        <row r="2235">
          <cell r="A2235" t="str">
            <v>26A.006</v>
          </cell>
          <cell r="B2235" t="str">
            <v>SUMINISTRO, TRANSPORTE E INSTALACION  POSTE DE CONCRETO DE 10 M.  1050 KG.  HOMOLOGADO - (INCLUYE PINTURA ACRILICA Y GRUA).</v>
          </cell>
          <cell r="C2235" t="str">
            <v>Actividad</v>
          </cell>
          <cell r="D2235" t="str">
            <v>UND</v>
          </cell>
          <cell r="E2235">
            <v>1686120</v>
          </cell>
        </row>
        <row r="2236">
          <cell r="A2236" t="str">
            <v>26A.007</v>
          </cell>
          <cell r="B2236" t="str">
            <v>SUMINISTRO, TRANSPORTE E INSTALACION  POSTE DE CONCRETO DE 12 M.  510 KG.  HOMOLOGADO - (INCLUYE PINTURA ACRILICA Y GRUA).</v>
          </cell>
          <cell r="C2236" t="str">
            <v>Actividad</v>
          </cell>
          <cell r="D2236" t="str">
            <v>UND</v>
          </cell>
          <cell r="E2236">
            <v>1686120</v>
          </cell>
        </row>
        <row r="2237">
          <cell r="A2237" t="str">
            <v>26A.008</v>
          </cell>
          <cell r="B2237" t="str">
            <v>SUMINISTRO, TRANSPORTE E INSTALACION  POSTE DE CONCRETO DE 12 M.  750 KG.  HOMOLOGADO - (INCLUYE PINTURA ACRILICA Y GRUA).</v>
          </cell>
          <cell r="C2237" t="str">
            <v>Actividad</v>
          </cell>
          <cell r="D2237" t="str">
            <v>UND</v>
          </cell>
          <cell r="E2237">
            <v>1818294</v>
          </cell>
        </row>
        <row r="2238">
          <cell r="A2238" t="str">
            <v>26A.009</v>
          </cell>
          <cell r="B2238" t="str">
            <v>SUMINISTRO, TRANSPORTE E INSTALACION  POSTE DE CONCRETO DE 12 M.  1050 KG.  HOMOLOGADO - (INCLUYE PINTURA ACRILICA Y GRUA).</v>
          </cell>
          <cell r="C2238" t="str">
            <v>Actividad</v>
          </cell>
          <cell r="D2238" t="str">
            <v>UND</v>
          </cell>
          <cell r="E2238">
            <v>2154702</v>
          </cell>
        </row>
        <row r="2239">
          <cell r="A2239" t="str">
            <v>26A.010</v>
          </cell>
          <cell r="B2239" t="str">
            <v>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v>
          </cell>
          <cell r="C2239" t="str">
            <v>Actividad</v>
          </cell>
          <cell r="D2239" t="str">
            <v>UND</v>
          </cell>
          <cell r="E2239">
            <v>1167902</v>
          </cell>
        </row>
        <row r="2240">
          <cell r="A2240" t="str">
            <v>26A.011</v>
          </cell>
          <cell r="B2240" t="str">
            <v>SUMINISTRO, TRANSPORTE E INSTALACION CAJA DE INSPECCION NORMA CODENSA CS 275 - PARA CANALIZACIÓN DE MEDIA TENSIÓN Y BAJA TENSIÓN (INCLUYE MARCO EN ANGULO 2 1/2 X 2 1/2 * 3/16", TAPA REFORZADA EN PLATINA DE 2 1/2* 3/16" CON PARRILLA EN VARILLA 1/2" CADA 10 CM.  Y PLACA DE IDENTIFICACIÓN.).</v>
          </cell>
          <cell r="C2240" t="str">
            <v>Actividad</v>
          </cell>
          <cell r="D2240" t="str">
            <v>UND</v>
          </cell>
          <cell r="E2240">
            <v>1733146</v>
          </cell>
        </row>
        <row r="2241">
          <cell r="A2241" t="str">
            <v>26A.012</v>
          </cell>
          <cell r="B2241" t="str">
            <v>SUMINISTRO, TRANSPORTE E INSTALACION CAJA DE INSPECCION DOBLE NORMA CODENSA CS 276 - PARA CANALIZACIÓN DE MEDIA TENSIÓN Y BAJA TENSIÓN (INCLUYE, MARCO EN ANGULO 2 1/2 X 2 1/2 * 3/16", TAPA REFORZADA EN PLATINA DE 2 1/2* 3/16" CON PARRILLA EN VARILLA 1/2" CADA 10 CM.  Y PLACA DE IDENTIFICACIÓN.).</v>
          </cell>
          <cell r="C2241" t="str">
            <v>Actividad</v>
          </cell>
          <cell r="D2241" t="str">
            <v>UND</v>
          </cell>
          <cell r="E2241">
            <v>2153469</v>
          </cell>
        </row>
        <row r="2242">
          <cell r="A2242" t="str">
            <v>26A.013</v>
          </cell>
          <cell r="B2242" t="str">
            <v>SUMINISTRO, TRANSPORTE E INSTALACION CAJA DE INSPECCION TIPO VEHICULAR  NORMA CODENSA CS 280 - PARA CANALIZACIÓN DE MEDIA TENSIÓN Y BAJA TENSIÓN (INCLUYE LADRILLO COMÚN, MARCO Y TAPA SEGUN NORMA CS 280-3 EN CONCRETO DE 4.000 PSI).</v>
          </cell>
          <cell r="C2242" t="str">
            <v>Actividad</v>
          </cell>
          <cell r="D2242" t="str">
            <v>UND</v>
          </cell>
          <cell r="E2242">
            <v>5827648</v>
          </cell>
        </row>
        <row r="2243">
          <cell r="A2243" t="str">
            <v>26A.015</v>
          </cell>
          <cell r="B2243" t="str">
            <v>SUMINISTRO, TRANSPORTE E INSTALACION BANCO DE DUCTO TIPO NORMA CODENSA CS 207 - PARA CANALIZACIÓN DE 2 Ø 1" - ZONA VERDE (INCLUYE BANDA PLÁSTICA)</v>
          </cell>
          <cell r="C2243" t="str">
            <v>Actividad</v>
          </cell>
          <cell r="D2243" t="str">
            <v>ML</v>
          </cell>
          <cell r="E2243">
            <v>15707</v>
          </cell>
        </row>
        <row r="2244">
          <cell r="A2244" t="str">
            <v>26A.016</v>
          </cell>
          <cell r="B2244" t="str">
            <v>SUMINISTRO, TRANSPORTE E INSTALACION BANCO DE DUCTO TIPO NORMA CODENSA CS 207 - PARA CANALIZACIÓN DE 2 Ø 1" - ANDEN CONCRETO (INCLUYE BANDA PLÁSTICA)</v>
          </cell>
          <cell r="C2244" t="str">
            <v>Actividad</v>
          </cell>
          <cell r="D2244" t="str">
            <v>ML</v>
          </cell>
          <cell r="E2244">
            <v>15707</v>
          </cell>
        </row>
        <row r="2245">
          <cell r="A2245" t="str">
            <v>26A.017</v>
          </cell>
          <cell r="B2245" t="str">
            <v>SUMINISTRO, TRANSPORTE E INSTALACION BANCO DE DUCTO TIPO NORMA CODENSA CS 207 - PARA CANALIZACIÓN DE 2 Ø 1" - CRUCE CALZADA EN ASFALTO (INCLUYE BANDA PLÁSTICA)</v>
          </cell>
          <cell r="C2245" t="str">
            <v>Actividad</v>
          </cell>
          <cell r="D2245" t="str">
            <v>ML</v>
          </cell>
          <cell r="E2245">
            <v>99732</v>
          </cell>
        </row>
        <row r="2246">
          <cell r="A2246" t="str">
            <v>26A.018</v>
          </cell>
          <cell r="B2246" t="str">
            <v>SUMINISTRO, TRANSPORTE E INSTALACION BANCO DE DUCTO TIPO NORMA CODENSA CS 207 - PARA CANALIZACIÓN DE 2 Ø 1" - CRUCE CALZADA EN CONCRETO (INCLUYE BANDA PLÁSTICA)</v>
          </cell>
          <cell r="C2246" t="str">
            <v>Actividad</v>
          </cell>
          <cell r="D2246" t="str">
            <v>ML</v>
          </cell>
          <cell r="E2246">
            <v>15707</v>
          </cell>
        </row>
        <row r="2247">
          <cell r="A2247" t="str">
            <v>26A.019</v>
          </cell>
          <cell r="B2247" t="str">
            <v>SUMINISTRO, TRANSPORTE E INSTALACION BANCO DE DUCTO TIPO NORMA CODENSA CS 207 - PARA CANALIZACIÓN DE 2 Ø 2"  TIPO DB - ZONA VERDE (INCLUYE BANDA PLÁSTICA)</v>
          </cell>
          <cell r="C2247" t="str">
            <v>Actividad</v>
          </cell>
          <cell r="D2247" t="str">
            <v>ML</v>
          </cell>
          <cell r="E2247">
            <v>23208</v>
          </cell>
        </row>
        <row r="2248">
          <cell r="A2248" t="str">
            <v>26A.020</v>
          </cell>
          <cell r="B2248" t="str">
            <v>SUMINISTRO, TRANSPORTE E INSTALACION BANCO DE DUCTO TIPO NORMA CODENSA CS 207 - PARA CANALIZACIÓN DE 2 Ø 2"  TIPO DB - ANDEN CONCRETO (INCLUYE BANDA PLÁSTICA)</v>
          </cell>
          <cell r="C2248" t="str">
            <v>Actividad</v>
          </cell>
          <cell r="D2248" t="str">
            <v>ML</v>
          </cell>
          <cell r="E2248">
            <v>23390</v>
          </cell>
        </row>
        <row r="2249">
          <cell r="A2249" t="str">
            <v>26A.021</v>
          </cell>
          <cell r="B2249" t="str">
            <v>SUMINISTRO, TRANSPORTE E INSTALACION BANCO DE DUCTO TIPO NORMA CODENSA CS 207 - PARA CANALIZACIÓN DE 2 Ø 2"  TIPO DB - CRUCE CALZADA EN ASFALTO (INCLUYE BANDA PLÁSTICA)</v>
          </cell>
          <cell r="C2249" t="str">
            <v>Actividad</v>
          </cell>
          <cell r="D2249" t="str">
            <v>ML</v>
          </cell>
          <cell r="E2249">
            <v>107415</v>
          </cell>
        </row>
        <row r="2250">
          <cell r="A2250" t="str">
            <v>26A.022</v>
          </cell>
          <cell r="B2250" t="str">
            <v>SUMINISTRO, TRANSPORTE E INSTALACION BANCO DE DUCTO TIPO NORMA CODENSA CS 207 - PARA CANALIZACIÓN DE 2 Ø 2"  TIPO DB - CRUCE CALZADA EN CONCRETO (INCLUYE BANDA PLÁSTICA)</v>
          </cell>
          <cell r="C2250" t="str">
            <v>Actividad</v>
          </cell>
          <cell r="D2250" t="str">
            <v>ML</v>
          </cell>
          <cell r="E2250">
            <v>23390</v>
          </cell>
        </row>
        <row r="2251">
          <cell r="A2251" t="str">
            <v>26A.023</v>
          </cell>
          <cell r="B2251" t="str">
            <v>SUMINISTRO, TRANSPORTE E INSTALACION BANCO DE DUCTO TIPO NORMA CODENSA CS 207 - PARA CANALIZACIÓN DE 2 Ø 3"  TIPO TDB - ZONA VERDE (INCLUYE BANDA PLÁSTICA)</v>
          </cell>
          <cell r="C2251" t="str">
            <v>Actividad</v>
          </cell>
          <cell r="D2251" t="str">
            <v>ML</v>
          </cell>
          <cell r="E2251">
            <v>25964</v>
          </cell>
        </row>
        <row r="2252">
          <cell r="A2252" t="str">
            <v>26A.024</v>
          </cell>
          <cell r="B2252" t="str">
            <v>SUMINISTRO, TRANSPORTE E INSTALACION BANCO DE DUCTO TIPO NORMA CODENSA CS 207 - PARA CANALIZACIÓN DE 2 Ø 3"  TIPO TDB - ANDEN CONCRETO (INCLUYE BANDA PLÁSTICA)</v>
          </cell>
          <cell r="C2252" t="str">
            <v>Actividad</v>
          </cell>
          <cell r="D2252" t="str">
            <v>ML</v>
          </cell>
          <cell r="E2252">
            <v>25964</v>
          </cell>
        </row>
        <row r="2253">
          <cell r="A2253" t="str">
            <v>26A.025</v>
          </cell>
          <cell r="B2253" t="str">
            <v>SUMINISTRO, TRANSPORTE E INSTALACION BANCO DE DUCTO TIPO NORMA CODENSA CS 207 - PARA CANALIZACIÓN DE 2 Ø 3"  TIPO TDB - CRUCE CALZADA EN ASFALTO (INCLUYE BANDA PLÁSTICA)</v>
          </cell>
          <cell r="C2253" t="str">
            <v>Actividad</v>
          </cell>
          <cell r="D2253" t="str">
            <v>ML</v>
          </cell>
          <cell r="E2253">
            <v>27464</v>
          </cell>
        </row>
        <row r="2254">
          <cell r="A2254" t="str">
            <v>26A.026</v>
          </cell>
          <cell r="B2254" t="str">
            <v>SUMINISTRO, TRANSPORTE E INSTALACION BANCO DE DUCTO TIPO NORMA CODENSA CS 207 - PARA CANALIZACIÓN DE 2 Ø 3"  TIPO TDB - CRUCE CALZADA EN CONCRETO (INCLUYE BANDA PLÁSTICA)</v>
          </cell>
          <cell r="C2254" t="str">
            <v>Actividad</v>
          </cell>
          <cell r="D2254" t="str">
            <v>ML</v>
          </cell>
          <cell r="E2254">
            <v>26055</v>
          </cell>
        </row>
        <row r="2255">
          <cell r="A2255" t="str">
            <v>26A.027</v>
          </cell>
          <cell r="B2255" t="str">
            <v>SUMINISTRO, TRANSPORTE E INSTALACION BANCO DE DUCTO TIPO NORMA CODENSA CS 208 - PARA CANALIZACIÓN DE 2 Ø 4"  TIPO TDB - ZONA VERDE (INCLUYE BANDA PLÁSTICA)</v>
          </cell>
          <cell r="C2255" t="str">
            <v>Actividad</v>
          </cell>
          <cell r="D2255" t="str">
            <v>ML</v>
          </cell>
          <cell r="E2255">
            <v>33352</v>
          </cell>
        </row>
        <row r="2256">
          <cell r="A2256" t="str">
            <v>26A.028</v>
          </cell>
          <cell r="B2256" t="str">
            <v>SUMINISTRO, TRANSPORTE E INSTALACION BANCO DE DUCTO TIPO NORMA CODENSA CS 208 - PARA CANALIZACIÓN DE 2 Ø 4"  TIPO TDB - ANDEN CONCRETO (INCLUYE BANDA PLÁSTICA)</v>
          </cell>
          <cell r="C2256" t="str">
            <v>Actividad</v>
          </cell>
          <cell r="D2256" t="str">
            <v>ML</v>
          </cell>
          <cell r="E2256">
            <v>33352</v>
          </cell>
        </row>
        <row r="2257">
          <cell r="A2257" t="str">
            <v>26A.029</v>
          </cell>
          <cell r="B2257" t="str">
            <v>SUMINISTRO, TRANSPORTE E INSTALACION BANCO DE DUCTO TIPO NORMA CODENSA CS 208 - PARA CANALIZACIÓN DE 2 Ø 4"  TIPO TDB - CRUCE CALZADA EN ASFALTO (INCLUYE BANDA PLÁSTICA)</v>
          </cell>
          <cell r="C2257" t="str">
            <v>Actividad</v>
          </cell>
          <cell r="D2257" t="str">
            <v>ML</v>
          </cell>
          <cell r="E2257">
            <v>32901</v>
          </cell>
        </row>
        <row r="2258">
          <cell r="A2258" t="str">
            <v>26A.030</v>
          </cell>
          <cell r="B2258" t="str">
            <v>SUMINISTRO, TRANSPORTE E INSTALACION BANCO DE DUCTO TIPO NORMA CODENSA CS 208 - PARA CANALIZACIÓN DE 2 Ø 4"  TIPO TDB - CRUCE CALZADA EN CONCRETO (INCLUYE BANDA PLÁSTICA)</v>
          </cell>
          <cell r="C2258" t="str">
            <v>Actividad</v>
          </cell>
          <cell r="D2258" t="str">
            <v>ML</v>
          </cell>
          <cell r="E2258">
            <v>33352</v>
          </cell>
        </row>
        <row r="2259">
          <cell r="A2259" t="str">
            <v>26A.031</v>
          </cell>
          <cell r="B2259" t="str">
            <v>SUMINISTRO, TRANSPORTE E INSTALACION BANCO DE DUCTO TIPO NORMA CODENSA CS 209 - PARA CANALIZACIÓN DE 4 Ø 4"  TIPO TDB - ZONA VERDE (INCLUYE BANDA PLÁSTICA)</v>
          </cell>
          <cell r="C2259" t="str">
            <v>Actividad</v>
          </cell>
          <cell r="D2259" t="str">
            <v>ML</v>
          </cell>
          <cell r="E2259">
            <v>59716</v>
          </cell>
        </row>
        <row r="2260">
          <cell r="A2260" t="str">
            <v>26A.032</v>
          </cell>
          <cell r="B2260" t="str">
            <v>SUMINISTRO, TRANSPORTE E INSTALACION BANCO DE DUCTO TIPO NORMA CODENSA CS 209 - PARA CANALIZACIÓN DE 4 Ø 4"  TIPO TDB - ANDEN CONCRETO (INCLUYE BANDA PLÁSTICA)</v>
          </cell>
          <cell r="C2260" t="str">
            <v>Actividad</v>
          </cell>
          <cell r="D2260" t="str">
            <v>ML</v>
          </cell>
          <cell r="E2260">
            <v>59716</v>
          </cell>
        </row>
        <row r="2261">
          <cell r="A2261" t="str">
            <v>26A.033</v>
          </cell>
          <cell r="B2261" t="str">
            <v>SUMINISTRO, TRANSPORTE E INSTALACION BANCO DE DUCTO TIPO NORMA CODENSA CS 209 - PARA CANALIZACIÓN DE 4 Ø 4"  TIPO TDB - CRUCE CALZADA EN ASFALTO (INCLUYE BANDA PLÁSTICA)</v>
          </cell>
          <cell r="C2261" t="str">
            <v>Actividad</v>
          </cell>
          <cell r="D2261" t="str">
            <v>ML</v>
          </cell>
          <cell r="E2261">
            <v>59716</v>
          </cell>
        </row>
        <row r="2262">
          <cell r="A2262" t="str">
            <v>26A.034</v>
          </cell>
          <cell r="B2262" t="str">
            <v>SUMINISTRO, TRANSPORTE E INSTALACION BANCO DE DUCTO TIPO NORMA CODENSA CS 209 - PARA CANALIZACIÓN DE 4 Ø 4"  TIPO TDB - CRUCE CALZADA EN CONCRETO (INCLUYE BANDA PLÁSTICA)</v>
          </cell>
          <cell r="C2262" t="str">
            <v>Actividad</v>
          </cell>
          <cell r="D2262" t="str">
            <v>ML</v>
          </cell>
          <cell r="E2262">
            <v>59716</v>
          </cell>
        </row>
        <row r="2263">
          <cell r="A2263" t="str">
            <v>26A.035</v>
          </cell>
          <cell r="B2263" t="str">
            <v>SUMINISTRO, TRANSPORTE E INSTALACION BANCO DE DUCTO TIPO NORMA CODENSA CS 210 - PARA CANALIZACIÓN DE 6 Ø 4"  TIPO TDB - ZONA VERDE (INCLUYE BANDA PLÁSTICA)</v>
          </cell>
          <cell r="C2263" t="str">
            <v>Actividad</v>
          </cell>
          <cell r="D2263" t="str">
            <v>ML</v>
          </cell>
          <cell r="E2263">
            <v>104697</v>
          </cell>
        </row>
        <row r="2264">
          <cell r="A2264" t="str">
            <v>26A.036</v>
          </cell>
          <cell r="B2264" t="str">
            <v>SUMINISTRO, TRANSPORTE E INSTALACION BANCO DE DUCTO TIPO NORMA CODENSA CS 210 - PARA CANALIZACIÓN DE 6 Ø 4"  TIPO TDB - ANDEN CONCRETO (INCLUYE BANDA PLÁSTICA)</v>
          </cell>
          <cell r="C2264" t="str">
            <v>Actividad</v>
          </cell>
          <cell r="D2264" t="str">
            <v>ML</v>
          </cell>
          <cell r="E2264">
            <v>104697</v>
          </cell>
        </row>
        <row r="2265">
          <cell r="A2265" t="str">
            <v>26A.037</v>
          </cell>
          <cell r="B2265" t="str">
            <v>SUMINISTRO, TRANSPORTE E INSTALACION BANCO DE DUCTO TIPO NORMA CODENSA CS 210 - PARA CANALIZACIÓN DE 6 Ø 4"  TIPO TDB - CRUCE CALZADA EN ASFALTO (INCLUYE BANDA PLÁSTICA)</v>
          </cell>
          <cell r="C2265" t="str">
            <v>Actividad</v>
          </cell>
          <cell r="D2265" t="str">
            <v>ML</v>
          </cell>
          <cell r="E2265">
            <v>103507</v>
          </cell>
        </row>
        <row r="2266">
          <cell r="A2266" t="str">
            <v>26A.038</v>
          </cell>
          <cell r="B2266" t="str">
            <v>SUMINISTRO, TRANSPORTE E INSTALACION BANCO DE DUCTO TIPO NORMA CODENSA CS 210 - PARA CANALIZACIÓN DE 6 Ø 4"  TIPO TDB - CRUCE CALZADA EN CONCRETO (INCLUYE BANDA PLÁSTICA)</v>
          </cell>
          <cell r="C2266" t="str">
            <v>Actividad</v>
          </cell>
          <cell r="D2266" t="str">
            <v>ML</v>
          </cell>
          <cell r="E2266">
            <v>104697</v>
          </cell>
        </row>
        <row r="2267">
          <cell r="A2267" t="str">
            <v>26A.039</v>
          </cell>
          <cell r="B2267" t="str">
            <v>SUMINISTRO, TRANSPORTE E INSTALACION DUCTO PARA CAMBIO DE CIRCUITO AEREO A SUBTERRANEO TUBO IMC DE  4¿ NORMA CODENSA CS 400</v>
          </cell>
          <cell r="C2267" t="str">
            <v>Actividad</v>
          </cell>
          <cell r="D2267" t="str">
            <v>UND</v>
          </cell>
          <cell r="E2267">
            <v>1832279</v>
          </cell>
        </row>
        <row r="2268">
          <cell r="A2268" t="str">
            <v>26A.040</v>
          </cell>
          <cell r="B2268" t="str">
            <v>SUMINISTRO, TRANSPORTE E INSTALACION DUCTO PARA CAMBIO DE CIRCUITO AEREO A SUBTERRANEO TUBO IMC DE  3¿ NORMA CODENSA CS 400</v>
          </cell>
          <cell r="C2268" t="str">
            <v>Actividad</v>
          </cell>
          <cell r="D2268" t="str">
            <v>UND</v>
          </cell>
          <cell r="E2268">
            <v>1449687</v>
          </cell>
        </row>
        <row r="2269">
          <cell r="A2269" t="str">
            <v>26A.041</v>
          </cell>
          <cell r="B2269" t="str">
            <v>SUMINISTRO, TRANSPORTE E INSTALACION DUCTO PARA CAMBIO DE CIRCUITO AEREO A SUBTERRANEO TUBO IMC DE  2¿ NORMA CODENSA CS 400</v>
          </cell>
          <cell r="C2269" t="str">
            <v>Actividad</v>
          </cell>
          <cell r="D2269" t="str">
            <v>UND</v>
          </cell>
          <cell r="E2269">
            <v>869546</v>
          </cell>
        </row>
        <row r="2270">
          <cell r="A2270" t="str">
            <v>26A.042</v>
          </cell>
          <cell r="B2270" t="str">
            <v>SUMINISTRO, TRANSPORTE E INSTALACION DUCTO PARA CAMBIO DE CIRCUITO AEREO A SUBTERRANEO TUBO IMC DE  4¿ NORMA CODENSA AE 238</v>
          </cell>
          <cell r="C2270" t="str">
            <v>Actividad</v>
          </cell>
          <cell r="D2270" t="str">
            <v>UND</v>
          </cell>
          <cell r="E2270">
            <v>1819372</v>
          </cell>
        </row>
        <row r="2271">
          <cell r="A2271" t="str">
            <v>26A.043</v>
          </cell>
          <cell r="B2271" t="str">
            <v>SUMINISTRO, TRANSPORTE E INSTALACION DUCTO PARA CAMBIO DE CIRCUITO AEREO A SUBTERRANEO TUBO IMC DE  3¿ NORMA CODENSA AE 238</v>
          </cell>
          <cell r="C2271" t="str">
            <v>Actividad</v>
          </cell>
          <cell r="D2271" t="str">
            <v>UND</v>
          </cell>
          <cell r="E2271">
            <v>1466040</v>
          </cell>
        </row>
        <row r="2272">
          <cell r="A2272" t="str">
            <v>26A.044</v>
          </cell>
          <cell r="B2272" t="str">
            <v>SUMINISTRO, TRANSPORTE E INSTALACION DUCTO PARA CAMBIO DE CIRCUITO AEREO A SUBTERRANEO TUBO IMC DE  2¿ NORMA CODENSA AE 238</v>
          </cell>
          <cell r="C2272" t="str">
            <v>Actividad</v>
          </cell>
          <cell r="D2272" t="str">
            <v>UND</v>
          </cell>
          <cell r="E2272">
            <v>888592</v>
          </cell>
        </row>
        <row r="2273">
          <cell r="A2273" t="str">
            <v>26A.045</v>
          </cell>
          <cell r="B2273" t="str">
            <v>SUMINISTRO, TRANSPORTE E INSTALACION DUCTO PARA CAMBIO DE CIRCUITO AEREO A SUBTERRANEO TUBO IMC DE  1¿ NORMA CODENSA AE 238</v>
          </cell>
          <cell r="C2273" t="str">
            <v>Actividad</v>
          </cell>
          <cell r="D2273" t="str">
            <v>UND</v>
          </cell>
          <cell r="E2273">
            <v>556151</v>
          </cell>
        </row>
        <row r="2274">
          <cell r="A2274" t="str">
            <v>26A.046</v>
          </cell>
          <cell r="B2274" t="str">
            <v xml:space="preserve">SUMINISTRO, TRANSPORTE E INSTALACION ESTRUCTURA LA 202 CODENSA (TIPO ICEL 511), CRUCETA METALICA GALVANIZADA - CIRCUITO PRIMARIO SENCILLO  CONSTRUCCION TANGENCIAL. (NO INCLUYE POSTE). </v>
          </cell>
          <cell r="C2274" t="str">
            <v>Actividad</v>
          </cell>
          <cell r="D2274" t="str">
            <v>UND</v>
          </cell>
          <cell r="E2274">
            <v>451883</v>
          </cell>
        </row>
        <row r="2275">
          <cell r="A2275" t="str">
            <v>26A.047</v>
          </cell>
          <cell r="B2275" t="str">
            <v xml:space="preserve">SUMINISTRO, TRANSPORTE E INSTALACION ESTRUCTURA LA 203 CODENSA (TIPO ICEL 512), CRUCETA METALICA GALVANIZADA - CIRCUITO PRIMARIO SENCILLO  CONSTRUCCION TANGENCIAL EN ANGULO. ( NO INCLUYE POSTE). </v>
          </cell>
          <cell r="C2275" t="str">
            <v>Actividad</v>
          </cell>
          <cell r="D2275" t="str">
            <v>UND</v>
          </cell>
          <cell r="E2275">
            <v>742261</v>
          </cell>
        </row>
        <row r="2276">
          <cell r="A2276" t="str">
            <v>26A.048</v>
          </cell>
          <cell r="B2276" t="str">
            <v>SUMINISTRO, TRANSPORTE E INSTALACION ESTRUCTURA LA 206 CODENSA, CRUCETA METALICA GALVANIZADA - CIRCUITO PRIMARIO SENCILLO  CAMBIO DE ANGULO A 90º RETENCION HORIZONTAL. (NO INCLUYE POSTE NI TEMPLETE).</v>
          </cell>
          <cell r="C2276" t="str">
            <v>Actividad</v>
          </cell>
          <cell r="D2276" t="str">
            <v>UND</v>
          </cell>
          <cell r="E2276">
            <v>1976205</v>
          </cell>
        </row>
        <row r="2277">
          <cell r="A2277" t="str">
            <v>26A.049</v>
          </cell>
          <cell r="B2277" t="str">
            <v>SUMINISTRO, TRANSPORTE E INSTALACION ESTRUCTURA LA 209. CRUCETA METALICA GALVANIZADA. CODENSA CIRCUITO PRIMARIO SENCILLO DERIVACIÓN A 90º CON RETENCIÓN INFERIOR. (NO INCLUYE POSTE NI TEMPLETE).</v>
          </cell>
          <cell r="C2277" t="str">
            <v>Actividad</v>
          </cell>
          <cell r="D2277" t="str">
            <v>UND</v>
          </cell>
          <cell r="E2277">
            <v>1250481</v>
          </cell>
        </row>
        <row r="2278">
          <cell r="A2278" t="str">
            <v>26A.050</v>
          </cell>
          <cell r="B2278" t="str">
            <v>SUMINISTRO, TRANSPORTE E INSTALACION ESTRUCTURA LA 211. CRUCETA METALICA GALVANIZADA. CODENSA  FINAL DE CIRCUITO PRIMARIO SENCILLO. (NO INCLUYE POSTE NI TEMPLETE).</v>
          </cell>
          <cell r="C2278" t="str">
            <v>Actividad</v>
          </cell>
          <cell r="D2278" t="str">
            <v>UND</v>
          </cell>
          <cell r="E2278">
            <v>839156</v>
          </cell>
        </row>
        <row r="2279">
          <cell r="A2279" t="str">
            <v>26A.051</v>
          </cell>
          <cell r="B2279" t="str">
            <v>SUMINISTRO, TRANSPORTE E INSTALACION ESTRUCTURA LA 213. CRUCETA METALICA GALVANIZADA. CODENSA RETENCIÓN DOBLE SIMÉTRICA DE CIRCUITO PRIMARIO SENCILLO. NO INCLUYE POSTE</v>
          </cell>
          <cell r="C2279" t="str">
            <v>Actividad</v>
          </cell>
          <cell r="D2279" t="str">
            <v>UND</v>
          </cell>
          <cell r="E2279">
            <v>1370189</v>
          </cell>
        </row>
        <row r="2280">
          <cell r="A2280" t="str">
            <v>26A.052</v>
          </cell>
          <cell r="B2280" t="str">
            <v>SUMINISTRO, TRANSPORTE E INSTALACION ESTRUCTURA LA 220 CODENSA. CRUCETA METALICA GALVANIZADA - CIRCUITO PRIMARIO SENCILLO. CRUCE SUBTERRANEO DE VIAS. NO INCLUYE POSTE, NI TEMPLETE, NI TERMINALES PREMOLDEADOS</v>
          </cell>
          <cell r="C2280" t="str">
            <v>Actividad</v>
          </cell>
          <cell r="D2280" t="str">
            <v>UND</v>
          </cell>
          <cell r="E2280">
            <v>2608098</v>
          </cell>
        </row>
        <row r="2281">
          <cell r="A2281" t="str">
            <v>26A.053</v>
          </cell>
          <cell r="B2281" t="str">
            <v>SUMINISTRO, TRANSPORTE E INSTALACION ESTRUCTURA LA 221 CODENSA. CRUCETA METALICA GALVANIZADA - CIRCUITO PRIMARIO SENCILLO   SALIDAD (ENTRADA) DE SUBESTACION. NO INCLUYE POSTE, NI TEMPLETE, NI TERMINALES PREMOLDEADOS</v>
          </cell>
          <cell r="C2281" t="str">
            <v>Actividad</v>
          </cell>
          <cell r="D2281" t="str">
            <v>UND</v>
          </cell>
          <cell r="E2281">
            <v>3824529</v>
          </cell>
        </row>
        <row r="2282">
          <cell r="A2282" t="str">
            <v>26A.054</v>
          </cell>
          <cell r="B2282" t="str">
            <v xml:space="preserve">SUMINISTRO, TRANSPORTE E INSTALACION ESTRUCTURA LA 223 CODENSA. CRUCETA METALICA GALVANIZADA - MONTAJE DE SECCIONADORES MONOPOLARES DE 400A-15KV.  NO INCLUYE POSTE </v>
          </cell>
          <cell r="C2282" t="str">
            <v>Actividad</v>
          </cell>
          <cell r="D2282" t="str">
            <v>UND</v>
          </cell>
          <cell r="E2282">
            <v>3811729</v>
          </cell>
        </row>
        <row r="2283">
          <cell r="A2283" t="str">
            <v>26A.055</v>
          </cell>
          <cell r="B2283" t="str">
            <v>SUMINISTRO, TRANSPORTE E INSTALACION ESTRUCTURA LAR 285 CODENSA, CRUCETA METALICA. MONTAJE DE REGULADORES EN DELTA ABIERTA. NO INCLUYE POSTES NI EQUIPOS.</v>
          </cell>
          <cell r="C2283" t="str">
            <v>Actividad</v>
          </cell>
          <cell r="D2283" t="str">
            <v>UND</v>
          </cell>
          <cell r="E2283">
            <v>8820958</v>
          </cell>
        </row>
        <row r="2284">
          <cell r="A2284" t="str">
            <v>26A.056</v>
          </cell>
          <cell r="B2284" t="str">
            <v>SUMINISTRO, TRANSPORTE E INSTALACION ESTRUCTURA LAR 286 CODENSA, CRUCETA METALICA. MONTAJE DE RECONECTADOR CON TRANSFORMADOR DE POTENCIAL. NO INCLUYE POSTES NI EQUIPOS (NI RECONECTADOR, NI TRAFO DE POTENCIAL, NI TVSS PARA PROTECCIÓN CONTROL)</v>
          </cell>
          <cell r="C2284" t="str">
            <v>Actividad</v>
          </cell>
          <cell r="D2284" t="str">
            <v>UND</v>
          </cell>
          <cell r="E2284">
            <v>6921428</v>
          </cell>
        </row>
        <row r="2285">
          <cell r="A2285" t="str">
            <v>26A.057</v>
          </cell>
          <cell r="B2285" t="str">
            <v>SUMINISTRO, TRANSPORTE E INSTALACION MONTAJE EN POSTE DE TRANSFORMADOR TRIFÁSICO PARA SERVICIO DEDICADO CIRCUITO PRIMARIO SENCILLO NORMA CODENSA CTU 520. NO INCLUYE POSTE, NI COMPONENTES ESTRUCTURA (LA) RED PRIMARIA.</v>
          </cell>
          <cell r="C2285" t="str">
            <v>Actividad</v>
          </cell>
          <cell r="D2285" t="str">
            <v>UND</v>
          </cell>
          <cell r="E2285">
            <v>2809102</v>
          </cell>
        </row>
        <row r="2286">
          <cell r="A2286" t="str">
            <v>26A.058</v>
          </cell>
          <cell r="B2286" t="str">
            <v>SUMINISTRO, TRANSPORTE E INSTALACION RETENIDA TERMINAL O EN ANGULO. POSTE A VARILLA DE ANCLAJE. NORMA CODENSA LA411</v>
          </cell>
          <cell r="C2286" t="str">
            <v>Actividad</v>
          </cell>
          <cell r="D2286" t="str">
            <v>UND</v>
          </cell>
          <cell r="E2286">
            <v>603005</v>
          </cell>
        </row>
        <row r="2287">
          <cell r="A2287" t="str">
            <v>26A.059</v>
          </cell>
          <cell r="B2287" t="str">
            <v>SUMINISTRO, TRANSPORTE E INSTALACION RETENIDA TERMINAL O EN ANGULO. POSTE A VARILLA DE ANCLAJE. NORMA CODENSA LA413</v>
          </cell>
          <cell r="C2287" t="str">
            <v>Actividad</v>
          </cell>
          <cell r="D2287" t="str">
            <v>UND</v>
          </cell>
          <cell r="E2287">
            <v>659544</v>
          </cell>
        </row>
        <row r="2288">
          <cell r="A2288" t="str">
            <v>26A.060</v>
          </cell>
          <cell r="B2288" t="str">
            <v>SUMINISTRO, TRANSPORTE E INSTALACION TEMPLETE CUERDA DE GUITARRA. NORMA CODENSA LA417</v>
          </cell>
          <cell r="C2288" t="str">
            <v>Actividad</v>
          </cell>
          <cell r="D2288" t="str">
            <v>UND</v>
          </cell>
          <cell r="E2288">
            <v>1458533</v>
          </cell>
        </row>
        <row r="2289">
          <cell r="A2289" t="str">
            <v>26A.061</v>
          </cell>
          <cell r="B2289" t="str">
            <v>SUMINISTRO, TRANSPORTE E INSTALACION DE DESCARGADORES DE SOBRETENSION (PARARRAYOS) ZNO 10KV / 10KA (JUEGO DE TRES UNIDADES)</v>
          </cell>
          <cell r="C2289" t="str">
            <v>Actividad</v>
          </cell>
          <cell r="D2289" t="str">
            <v>UND</v>
          </cell>
          <cell r="E2289">
            <v>1312482</v>
          </cell>
        </row>
        <row r="2290">
          <cell r="A2290" t="str">
            <v>26A.062</v>
          </cell>
          <cell r="B2290" t="str">
            <v>SUMINISTRO, TRANSPORTE E INSTALACION DE CORTACIRCUITOS 15KV / 100A (JUEGO DE TRES UNIDADES)</v>
          </cell>
          <cell r="C2290" t="str">
            <v>Actividad</v>
          </cell>
          <cell r="D2290" t="str">
            <v>UND</v>
          </cell>
          <cell r="E2290">
            <v>1192269</v>
          </cell>
        </row>
        <row r="2291">
          <cell r="A2291" t="str">
            <v>26A.063</v>
          </cell>
          <cell r="B2291" t="str">
            <v>SUMINISTRO, TRANSPORTE E INSTALACION DE TERMINAL PREFORMADA USO INTERIOR PARA15 KV PARA CABLE 2 ¿ 3/0 AWG- JUEGO X 3 UNIDADES</v>
          </cell>
          <cell r="C2291" t="str">
            <v>Actividad</v>
          </cell>
          <cell r="D2291" t="str">
            <v>UND</v>
          </cell>
          <cell r="E2291">
            <v>595758</v>
          </cell>
        </row>
        <row r="2292">
          <cell r="A2292" t="str">
            <v>26A.064</v>
          </cell>
          <cell r="B2292" t="str">
            <v>SUMINISTRO, TRANSPORTE E INSTALACION DE TERMINAL PREFORMADA USO EXTERIOR PARA15 KV PARA CABLE 2 ¿ 3/0 AWG- JUEGO X 3 UNIDADES</v>
          </cell>
          <cell r="C2292" t="str">
            <v>Actividad</v>
          </cell>
          <cell r="D2292" t="str">
            <v>UND</v>
          </cell>
          <cell r="E2292">
            <v>807830</v>
          </cell>
        </row>
        <row r="2293">
          <cell r="A2293" t="str">
            <v>26A.065</v>
          </cell>
          <cell r="B2293" t="str">
            <v xml:space="preserve">SUMINISTRO, TRANSPORTE E INSTALACION RED DE MEDIA TENSION AISLADA CABLE CU XLPE 15 KV (3X2 AWG) </v>
          </cell>
          <cell r="C2293" t="str">
            <v>Actividad</v>
          </cell>
          <cell r="D2293" t="str">
            <v>ML</v>
          </cell>
          <cell r="E2293">
            <v>270418</v>
          </cell>
        </row>
        <row r="2294">
          <cell r="A2294" t="str">
            <v>26A.066</v>
          </cell>
          <cell r="B2294" t="str">
            <v xml:space="preserve">SUMINISTRO, TRANSPORTE E INSTALACION RED DE MEDIA TENSION ABIERTA CABLE AL ACSR (3X1/0 AWG) </v>
          </cell>
          <cell r="C2294" t="str">
            <v>Actividad</v>
          </cell>
          <cell r="D2294" t="str">
            <v>ML</v>
          </cell>
          <cell r="E2294">
            <v>21910</v>
          </cell>
        </row>
        <row r="2295">
          <cell r="A2295" t="str">
            <v>26A.067</v>
          </cell>
          <cell r="B2295" t="str">
            <v>SUMINISTRO, TRANSPORTE E INSTALACION BAYONETA SENCILLA PARA  CABLE DE GUARDA ESTRUCTURA DE ALINEACION , CON TENSIÓN MAXIMA DE 80 KG EN EL EXTREMO-TODOS LOS HERRAJES GALVANIZADOS EN CALIENTE</v>
          </cell>
          <cell r="C2295" t="str">
            <v>Actividad</v>
          </cell>
          <cell r="D2295" t="str">
            <v>UND</v>
          </cell>
          <cell r="E2295">
            <v>213644</v>
          </cell>
        </row>
        <row r="2296">
          <cell r="A2296" t="str">
            <v>26A.068</v>
          </cell>
          <cell r="B2296" t="str">
            <v>SUMINISTRO, TRANSPORTE E INSTALACION BAYONETA DOBLE PARA  CABLE DE GUARDA ESTRUCTURA DE ALINEACION , CON TENSIÓN MAXIMA DE 80 KG EN EL EXTREMO-TODOS LOS HERRAJES GALVANIZADOS EN CALIENTE</v>
          </cell>
          <cell r="C2296" t="str">
            <v>Actividad</v>
          </cell>
          <cell r="D2296" t="str">
            <v>UND</v>
          </cell>
          <cell r="E2296">
            <v>521571</v>
          </cell>
        </row>
        <row r="2297">
          <cell r="A2297" t="str">
            <v>26A.069</v>
          </cell>
          <cell r="B2297" t="str">
            <v>SUMINISTRO, TRANSPORTE E INSTALACION EN POSTE, DE TRANSFORMADOR TRIFÁSICO EN ESTRUCTURA TIPO H, CIRCUITO PRIMARIO SENCILLO. NORMA CODENSA CTU 510. NO INCLUYE POSTES, NI COMPONENTES ESTRUCTURA (LA) RED PRIMARIA.</v>
          </cell>
          <cell r="C2297" t="str">
            <v>Actividad</v>
          </cell>
          <cell r="D2297" t="str">
            <v>UND</v>
          </cell>
          <cell r="E2297">
            <v>4547601</v>
          </cell>
        </row>
        <row r="2298">
          <cell r="A2298" t="str">
            <v>26A.070</v>
          </cell>
          <cell r="B2298" t="str">
            <v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v>
          </cell>
          <cell r="C2298" t="str">
            <v>Actividad</v>
          </cell>
          <cell r="D2298" t="str">
            <v>UND</v>
          </cell>
          <cell r="E2298">
            <v>10675449</v>
          </cell>
        </row>
        <row r="2299">
          <cell r="A2299" t="str">
            <v>26A.071</v>
          </cell>
          <cell r="B2299" t="str">
            <v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v>
          </cell>
          <cell r="C2299" t="str">
            <v>Actividad</v>
          </cell>
          <cell r="D2299" t="str">
            <v>UND</v>
          </cell>
          <cell r="E2299">
            <v>7968929</v>
          </cell>
        </row>
        <row r="2300">
          <cell r="A2300" t="str">
            <v>26A.072</v>
          </cell>
          <cell r="B2300" t="str">
            <v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v>
          </cell>
          <cell r="C2300" t="str">
            <v>Actividad</v>
          </cell>
          <cell r="D2300" t="str">
            <v>UND</v>
          </cell>
          <cell r="E2300">
            <v>9506472</v>
          </cell>
        </row>
        <row r="2301">
          <cell r="A2301" t="str">
            <v>26A.073</v>
          </cell>
          <cell r="B2301" t="str">
            <v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v>
          </cell>
          <cell r="C2301" t="str">
            <v>Actividad</v>
          </cell>
          <cell r="D2301" t="str">
            <v>UND</v>
          </cell>
          <cell r="E2301">
            <v>12069035</v>
          </cell>
        </row>
        <row r="2302">
          <cell r="A2302" t="str">
            <v>26A.074</v>
          </cell>
          <cell r="B2302" t="str">
            <v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v>
          </cell>
          <cell r="C2302" t="str">
            <v>Actividad</v>
          </cell>
          <cell r="D2302" t="str">
            <v>UND</v>
          </cell>
          <cell r="E2302">
            <v>21497789</v>
          </cell>
        </row>
        <row r="2303">
          <cell r="A2303" t="str">
            <v>26A.075</v>
          </cell>
          <cell r="B2303" t="str">
            <v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v>
          </cell>
          <cell r="C2303" t="str">
            <v>Actividad</v>
          </cell>
          <cell r="D2303" t="str">
            <v>UND</v>
          </cell>
          <cell r="E2303">
            <v>25861642</v>
          </cell>
        </row>
        <row r="2304">
          <cell r="A2304" t="str">
            <v>26A.076</v>
          </cell>
          <cell r="B2304" t="str">
            <v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v>
          </cell>
          <cell r="C2304" t="str">
            <v>Actividad</v>
          </cell>
          <cell r="D2304" t="str">
            <v>UND</v>
          </cell>
          <cell r="E2304">
            <v>24696825</v>
          </cell>
        </row>
        <row r="2305">
          <cell r="A2305" t="str">
            <v>26A.077</v>
          </cell>
          <cell r="B2305" t="str">
            <v>SUMINISTRO, TRANSPORTE E INSTALACION ESTRUCTURA CONEXIÓN RED TRENZADA NORMA CODENSA LA320. CONSTRUCCION EN LINEA CIRCUITO SECUNDARIO SENCILLO.</v>
          </cell>
          <cell r="C2305" t="str">
            <v>Actividad</v>
          </cell>
          <cell r="D2305" t="str">
            <v>UND</v>
          </cell>
          <cell r="E2305">
            <v>234258</v>
          </cell>
        </row>
        <row r="2306">
          <cell r="A2306" t="str">
            <v>26A.078</v>
          </cell>
          <cell r="B2306" t="str">
            <v>SUMINISTRO, TRANSPORTE E INSTALACION ESTRUCTURA CONEXIÓN RED TRENZADA NORMA CODENSA LA321. FINAL DE CIRCUITO SECUNDARIO SENCILLO.</v>
          </cell>
          <cell r="C2306" t="str">
            <v>Actividad</v>
          </cell>
          <cell r="D2306" t="str">
            <v>UND</v>
          </cell>
          <cell r="E2306">
            <v>276230</v>
          </cell>
        </row>
        <row r="2307">
          <cell r="A2307" t="str">
            <v>26A.079</v>
          </cell>
          <cell r="B2307" t="str">
            <v xml:space="preserve">SUMINISTRO, TRANSPORTE E INSTALACION ESTRUCTURA CONEXIÓN RED TRENZADA NORMA CODENSA LA322. CTO. SECUNDARIO SENCILLO CON DERIVACION </v>
          </cell>
          <cell r="C2307" t="str">
            <v>Actividad</v>
          </cell>
          <cell r="D2307" t="str">
            <v>UND</v>
          </cell>
          <cell r="E2307">
            <v>318309</v>
          </cell>
        </row>
        <row r="2308">
          <cell r="A2308" t="str">
            <v>26A.080</v>
          </cell>
          <cell r="B2308" t="str">
            <v>SUMINISTRO, TRANSPORTE E INSTALACION ESTRUCTURA CONEXIÓN RED TRENZADA NORMA CODENSA LA324. CTO. SECUNDARIO SENCILLO CONSTRUCCION ANGULAR</v>
          </cell>
          <cell r="C2308" t="str">
            <v>Actividad</v>
          </cell>
          <cell r="D2308" t="str">
            <v>UND</v>
          </cell>
          <cell r="E2308">
            <v>336871</v>
          </cell>
        </row>
        <row r="2309">
          <cell r="A2309" t="str">
            <v>26A.081</v>
          </cell>
          <cell r="B2309" t="str">
            <v>SUMINISTRO, TRANSPORTE E INSTALACION RED TRENZADA CABLE CUADRUPLEX 3X2/0+1/0 AUTOSOPORTADO</v>
          </cell>
          <cell r="C2309" t="str">
            <v>Actividad</v>
          </cell>
          <cell r="D2309" t="str">
            <v>ML</v>
          </cell>
          <cell r="E2309">
            <v>74870</v>
          </cell>
        </row>
        <row r="2310">
          <cell r="A2310" t="str">
            <v>26A.082</v>
          </cell>
          <cell r="B2310" t="str">
            <v>SUMINISTRO, TRANSPORTE E INSTALACION RED TRENZADA CABLE CUADRUPLEX 3X4/0+4/0 AUTOSOPORTADO</v>
          </cell>
          <cell r="C2310" t="str">
            <v>Actividad</v>
          </cell>
          <cell r="D2310" t="str">
            <v>ML</v>
          </cell>
          <cell r="E2310">
            <v>115103</v>
          </cell>
        </row>
        <row r="2311">
          <cell r="A2311" t="str">
            <v>26A.083</v>
          </cell>
          <cell r="B2311" t="str">
            <v xml:space="preserve">SUMINISTRO, TRANSPORTE E INSTALACION CAJA TRIFÁSICA TIPO INTEMPERIE PARA ACOMETIDAS DE BT </v>
          </cell>
          <cell r="C2311" t="str">
            <v>Actividad</v>
          </cell>
          <cell r="D2311" t="str">
            <v>UND</v>
          </cell>
          <cell r="E2311">
            <v>300683</v>
          </cell>
        </row>
        <row r="2312">
          <cell r="A2312" t="str">
            <v>26A.084</v>
          </cell>
          <cell r="B2312" t="str">
            <v>SUMINISTRO, TRANSPORTE E INSTALACION LUMINARIA HORIZONTAL CERRADA DE 150 VATIOS-BOMBILLO SODIO ALTA PRESION-208/240 VOLTIOS - FOTOCELDA INCORPORADA .  COMPLETA - TIPO PE-PC  -ROY ALPHA , SCHREDER , O CALIDAD SUPERIOR.</v>
          </cell>
          <cell r="C2312" t="str">
            <v>Actividad</v>
          </cell>
          <cell r="D2312" t="str">
            <v>UND</v>
          </cell>
          <cell r="E2312">
            <v>922406</v>
          </cell>
        </row>
        <row r="2313">
          <cell r="A2313" t="str">
            <v>26A.085</v>
          </cell>
          <cell r="B2313" t="str">
            <v>SUMINISTRO, TRANSPORTE E INSTALACION LUMINARIA HORIZONTAL CERRADA DE 70 VATIOS-BOMBILLO SODIO ALTA PRESION-208/240 VOLTIOS - FOTOCELDA INCORPORADA .  COMPLETA - TIPO PE-PC  -ROY ALPHA , SCHREDER , O CALIDAD SUPERIOR.</v>
          </cell>
          <cell r="C2313" t="str">
            <v>Actividad</v>
          </cell>
          <cell r="D2313" t="str">
            <v>UND</v>
          </cell>
          <cell r="E2313">
            <v>516033</v>
          </cell>
        </row>
        <row r="2314">
          <cell r="A2314" t="str">
            <v>26A.086</v>
          </cell>
          <cell r="B2314" t="str">
            <v>SUMINISTRO, TRANSPORTE E INSTALACION REFLECTOR DE 250 VATIOS - SODIO ALTA PRESION - 208/240 VOLTIOS-SODIO ALTA PRESION-CUADRADO-CERRADO - ESTRIBOS - COMPLETO: CHASIS, BOMBILLA, ARRANCADOR, ETC. ACCESORIOS DE FIJACION E INSTALACION  -REFERENCIA RRA ROY ALPHA; INCLUYE ACCESORIOS DE SUJECIÓN</v>
          </cell>
          <cell r="C2314" t="str">
            <v>Actividad</v>
          </cell>
          <cell r="D2314" t="str">
            <v>UND</v>
          </cell>
          <cell r="E2314">
            <v>843428</v>
          </cell>
        </row>
        <row r="2315">
          <cell r="A2315" t="str">
            <v>26A.087</v>
          </cell>
          <cell r="B2315" t="str">
            <v>SUMINISTRO, TRANSPORTE E INSTALACION REFLECTOR DE 400 VATIOS - SODIO ALTA PRESION - 208/240 VOLTIOS-SODIO ALTA PRESION-CUADRADO-CERRADO - ESTRIBOS - COMPLETO: CHASIS, BOMBILLA, ARRANCADOR, ETC. ACCESORIOS DE FIJACION E INSTALACION  -REFERENCIA RRA ROY ALPHA; INCLUYE ACCESORIOS DE SUJECIÓN</v>
          </cell>
          <cell r="C2315" t="str">
            <v>Actividad</v>
          </cell>
          <cell r="D2315" t="str">
            <v>UND</v>
          </cell>
          <cell r="E2315">
            <v>923409</v>
          </cell>
        </row>
        <row r="2316">
          <cell r="A2316" t="str">
            <v>26A.088</v>
          </cell>
          <cell r="B2316" t="str">
            <v>SUMINISTRO, TRANSPORTE E INSTALACION REFLECTOR DE 1000 VATIOS - SODIO ALTA PRESION - 208/220 VOLTIOS-SODIO ALTA PRESION-CUADRADO-CERRADO - ESTRIBOS - COMPLETO: CHASIS, BOMBILLA, ARRANCADOR, ETC. ACCESORIOS DE FIJACION E INSTALACION  -REFERENCIA RCG ROY ALPHA; INCLUYE ACCESORIOS DE SUJECIÓN</v>
          </cell>
          <cell r="C2316" t="str">
            <v>Actividad</v>
          </cell>
          <cell r="D2316" t="str">
            <v>UND</v>
          </cell>
          <cell r="E2316">
            <v>2001113</v>
          </cell>
        </row>
        <row r="2317">
          <cell r="A2317" t="str">
            <v>26A.089</v>
          </cell>
          <cell r="B2317" t="str">
            <v>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2317" t="str">
            <v>Actividad</v>
          </cell>
          <cell r="D2317" t="str">
            <v>UND</v>
          </cell>
          <cell r="E2317">
            <v>15676908</v>
          </cell>
        </row>
        <row r="2318">
          <cell r="A2318" t="str">
            <v>26A.090</v>
          </cell>
          <cell r="B2318" t="str">
            <v>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2318" t="str">
            <v>Actividad</v>
          </cell>
          <cell r="D2318" t="str">
            <v>UND</v>
          </cell>
          <cell r="E2318">
            <v>11510344</v>
          </cell>
        </row>
        <row r="2319">
          <cell r="A2319" t="str">
            <v>26A.091</v>
          </cell>
          <cell r="B2319" t="str">
            <v>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2319" t="str">
            <v>Actividad</v>
          </cell>
          <cell r="D2319" t="str">
            <v>UND</v>
          </cell>
          <cell r="E2319">
            <v>6502196</v>
          </cell>
        </row>
        <row r="2320">
          <cell r="A2320" t="str">
            <v>26A.092</v>
          </cell>
          <cell r="B2320" t="str">
            <v>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2320" t="str">
            <v>Actividad</v>
          </cell>
          <cell r="D2320" t="str">
            <v>UND</v>
          </cell>
          <cell r="E2320">
            <v>34956424</v>
          </cell>
        </row>
        <row r="2321">
          <cell r="A2321" t="str">
            <v>26A.093</v>
          </cell>
          <cell r="B2321" t="str">
            <v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2321" t="str">
            <v>Actividad</v>
          </cell>
          <cell r="D2321" t="str">
            <v>UND</v>
          </cell>
          <cell r="E2321">
            <v>107759451</v>
          </cell>
        </row>
        <row r="2322">
          <cell r="A2322" t="str">
            <v>26A.094</v>
          </cell>
          <cell r="B2322" t="str">
            <v xml:space="preserve">SUMINISTRO, TRANSPORTE E INSTALACION SISTEMA DE PUESTA A TIERRA GENERAL CON UNA VARILA DE COBRE 5/8X2,4M, CABLE NO.2AWG (SPAT-1V). </v>
          </cell>
          <cell r="C2322" t="str">
            <v>Actividad</v>
          </cell>
          <cell r="D2322" t="str">
            <v>GB</v>
          </cell>
          <cell r="E2322">
            <v>1098059</v>
          </cell>
        </row>
        <row r="2323">
          <cell r="A2323" t="str">
            <v>26A.095</v>
          </cell>
          <cell r="B2323" t="str">
            <v xml:space="preserve">SUMINISTRO, TRANSPORTE E INSTALACION SISTEMA DE PUESTA A TIERRA GENERAL CON TRES VARILAS DE COBRE 5/8X2,4M, CABLE NO.1/0AWG (SPAT-3V). </v>
          </cell>
          <cell r="C2323" t="str">
            <v>Actividad</v>
          </cell>
          <cell r="D2323" t="str">
            <v>GB</v>
          </cell>
          <cell r="E2323">
            <v>3366102</v>
          </cell>
        </row>
        <row r="2324">
          <cell r="A2324" t="str">
            <v>26A.096</v>
          </cell>
          <cell r="B2324" t="str">
            <v xml:space="preserve">SUMINISTRO, TRANSPORTE E INSTALACION SISTEMA DE PUESTA A TIERRA GENERAL CON CUATRO VARILAS DE COBRE 5/8X2,4M, CABLE NO.2/0AWG (SPAT-4V). </v>
          </cell>
          <cell r="C2324" t="str">
            <v>Actividad</v>
          </cell>
          <cell r="D2324" t="str">
            <v>GB</v>
          </cell>
          <cell r="E2324">
            <v>4497604</v>
          </cell>
        </row>
        <row r="2325">
          <cell r="A2325" t="str">
            <v>26A.097</v>
          </cell>
          <cell r="B2325" t="str">
            <v>SUMINISTRO, TRANSPORTE E INSTALACION SISTEMA DE PUESTA A TIERRA GENERAL CON SEIS VARILAS DE COBRE 5/8X2,4M, CABLE NO.4/0AWG (SPAT-6V). TIPO S/E</v>
          </cell>
          <cell r="C2325" t="str">
            <v>Actividad</v>
          </cell>
          <cell r="D2325" t="str">
            <v>GB</v>
          </cell>
          <cell r="E2325">
            <v>9737669</v>
          </cell>
        </row>
        <row r="2326">
          <cell r="A2326" t="str">
            <v>26A.098</v>
          </cell>
          <cell r="B2326" t="str">
            <v xml:space="preserve">SUMINISTRO, TRANSPORTE E INSTALACION RED DE MEDIA TENSION ABIERTA CABLE AL ACSR (3X2 AWG) </v>
          </cell>
          <cell r="C2326" t="str">
            <v>Actividad</v>
          </cell>
          <cell r="D2326" t="str">
            <v>ML</v>
          </cell>
          <cell r="E2326">
            <v>27120</v>
          </cell>
        </row>
        <row r="2327">
          <cell r="A2327" t="str">
            <v>26A.099</v>
          </cell>
          <cell r="B2327" t="str">
            <v>SUMINISTRO, TRANSPORTE E INSTALACION CABLE SUPER GX DE 9,53 MM (3/8") GALVANIZADO PARA HILO DE GUARDA</v>
          </cell>
          <cell r="C2327" t="str">
            <v>Actividad</v>
          </cell>
          <cell r="D2327" t="str">
            <v>ML</v>
          </cell>
          <cell r="E2327">
            <v>23822</v>
          </cell>
        </row>
        <row r="2328">
          <cell r="A2328" t="str">
            <v>26A.100</v>
          </cell>
          <cell r="B2328" t="str">
            <v>SUMINISTRO, TRANSPORTE E INSTALACION BAYONETA DOBLE PARA  CABLE DE GUARDA ESTRUCTURA TERMINAL, TODOS LOS HERRAJES GALVANIZADOS EN CALIENTE - LAR402</v>
          </cell>
          <cell r="C2328" t="str">
            <v>Actividad</v>
          </cell>
          <cell r="D2328" t="str">
            <v>UND</v>
          </cell>
          <cell r="E2328">
            <v>396195</v>
          </cell>
        </row>
        <row r="2329">
          <cell r="A2329" t="str">
            <v>26A.101</v>
          </cell>
          <cell r="B2329" t="str">
            <v>SUMINISTRO, TRANSPORTE E INSTALACION BAYONETA DOBLE PARA  CABLE DE GUARDA ESTRUCTURA DOBLE RETENIDA, TODOS LOS HERRAJES GALVANIZADOS EN CALIENTE - LAR406</v>
          </cell>
          <cell r="C2329" t="str">
            <v>Actividad</v>
          </cell>
          <cell r="D2329" t="str">
            <v>UND</v>
          </cell>
          <cell r="E2329">
            <v>396195</v>
          </cell>
        </row>
        <row r="2330">
          <cell r="A2330" t="str">
            <v>26A.102</v>
          </cell>
          <cell r="B2330" t="str">
            <v>SUMINISTRO, TRANSPORTE E INSTALACION ACOMETIDA AEREA TRIFASICA CABLE ANTIFRAUDE 3X6+1X8 AWG - SIN MEDIDOR (ILUSTRACION AE 220-1) 40MTS</v>
          </cell>
          <cell r="C2330" t="str">
            <v>Actividad</v>
          </cell>
          <cell r="D2330" t="str">
            <v>GLB</v>
          </cell>
          <cell r="E2330">
            <v>2579703</v>
          </cell>
        </row>
        <row r="2331">
          <cell r="A2331" t="str">
            <v>26A.103</v>
          </cell>
          <cell r="B2331" t="str">
            <v xml:space="preserve">SUMINISTRO, TRANSPORTE E INSTALACION SISTEMA DE PUESTA A TIERRA GENERAL CON CUATRO  VARILAS DE COBRE 5/8X2,4M, CABLE NO.1/0AWG (SPAT-3V). </v>
          </cell>
          <cell r="C2331" t="str">
            <v>Actividad</v>
          </cell>
          <cell r="D2331" t="str">
            <v>GB</v>
          </cell>
          <cell r="E2331">
            <v>3562998</v>
          </cell>
        </row>
        <row r="2332">
          <cell r="A2332" t="str">
            <v>26A.104</v>
          </cell>
          <cell r="B2332" t="str">
            <v>SUMINISTRO, TRANSPORTE E INSTALACION SISTEMA DE PUESTA A TIERRA PARA SEPRA CON SEIS VARILLAS DE COBRE 5/8X2,4M, CABLE NO.1/0AWG (SPAT-6V). TIPO S/E</v>
          </cell>
          <cell r="C2332" t="str">
            <v>Actividad</v>
          </cell>
          <cell r="D2332" t="str">
            <v>GB</v>
          </cell>
          <cell r="E2332">
            <v>9546207</v>
          </cell>
        </row>
        <row r="2333">
          <cell r="A2333" t="str">
            <v>26A.105</v>
          </cell>
          <cell r="B2333" t="str">
            <v>SUMINISTRO, TRANSPORTE E INSTALACION SISTEMA DE CAPTACION DE DESCARGAS ATMOSFERICAS</v>
          </cell>
          <cell r="C2333" t="str">
            <v>Actividad</v>
          </cell>
          <cell r="D2333" t="str">
            <v>UND</v>
          </cell>
          <cell r="E2333">
            <v>2298327</v>
          </cell>
        </row>
        <row r="2334">
          <cell r="A2334" t="str">
            <v>26A.106</v>
          </cell>
          <cell r="B2334" t="str">
            <v>SUMINISTRO, TRANSPORTE E INSTALACION COFRE PARA USO INTEMPERIE DIMENSIONESHXWXD=40X30X20CM; INCLUYE BARRAJE INTERNO PARA UBICACIÓN DE BREAKERS TIPO NCHUFABLES, PUERTA CON CHAPA Y JUEGO DE LLAVES</v>
          </cell>
          <cell r="C2334" t="str">
            <v>Actividad</v>
          </cell>
          <cell r="D2334" t="str">
            <v>UND</v>
          </cell>
          <cell r="E2334">
            <v>879612</v>
          </cell>
        </row>
        <row r="2335">
          <cell r="A2335" t="str">
            <v>26A.107</v>
          </cell>
          <cell r="B2335" t="str">
            <v>SUMINISTRO, TRANSPORTE E INSTALACION BANCO DE DUCTO TIPO NORMA CODENSA CS 207 - PARA CANALIZACIÓN DE 4 Ø 3"  TIPO TDB - ZONA VERDE (INCLUYE BANDA PLÁSTICA)</v>
          </cell>
          <cell r="C2335" t="str">
            <v>Actividad</v>
          </cell>
          <cell r="D2335" t="str">
            <v>ML</v>
          </cell>
          <cell r="E2335">
            <v>46013</v>
          </cell>
        </row>
        <row r="2336">
          <cell r="A2336" t="str">
            <v>26A.108</v>
          </cell>
          <cell r="B2336" t="str">
            <v>SUMINISTRO, TRANSPORTE E INSTALACIÓN RED TRENZADA CABLE TRIPLEX 2X1/0+1/0</v>
          </cell>
          <cell r="C2336" t="str">
            <v>Actividad</v>
          </cell>
          <cell r="D2336" t="str">
            <v>ML</v>
          </cell>
          <cell r="E2336">
            <v>40458</v>
          </cell>
        </row>
        <row r="2337">
          <cell r="A2337" t="str">
            <v>26A.109</v>
          </cell>
          <cell r="B2337" t="str">
            <v>SUMINISTRO E INSTALACIÓN PERCHA DE UN PUESTO</v>
          </cell>
          <cell r="C2337" t="str">
            <v>Actividad</v>
          </cell>
          <cell r="D2337" t="str">
            <v>UND</v>
          </cell>
          <cell r="E2337">
            <v>115263</v>
          </cell>
        </row>
        <row r="2338">
          <cell r="A2338" t="str">
            <v>26A.110</v>
          </cell>
          <cell r="B2338" t="str">
            <v>SUMINISTRO, TRANSPORTE E INSTALACION  POSTE DE CONCRETO DE 12 M.  510 KG.  HOMOLOGADO - (INCLUYE PINTURA ACRILICA Y GRUA).</v>
          </cell>
          <cell r="C2338" t="str">
            <v>Actividad</v>
          </cell>
          <cell r="D2338" t="str">
            <v>UND</v>
          </cell>
          <cell r="E2338">
            <v>1846694</v>
          </cell>
        </row>
        <row r="2339">
          <cell r="A2339" t="str">
            <v>26A.111</v>
          </cell>
          <cell r="B2339" t="str">
            <v>SUMINISTRO E INSTALACIÓN DE POSTE METALICO 14 M</v>
          </cell>
          <cell r="C2339" t="str">
            <v>Actividad</v>
          </cell>
          <cell r="D2339" t="str">
            <v>UND</v>
          </cell>
          <cell r="E2339">
            <v>3369081</v>
          </cell>
        </row>
        <row r="2340">
          <cell r="A2340" t="str">
            <v>26A.112</v>
          </cell>
          <cell r="B2340" t="str">
            <v>SUMINISTRO E INSTALACIÓN DE POSTE METALICO 12 M X 1350 KGF AUTOSOPORTADO</v>
          </cell>
          <cell r="C2340" t="str">
            <v>Actividad</v>
          </cell>
          <cell r="D2340" t="str">
            <v>UND</v>
          </cell>
          <cell r="E2340">
            <v>3452452</v>
          </cell>
        </row>
        <row r="2341">
          <cell r="A2341" t="str">
            <v>26A.113</v>
          </cell>
          <cell r="B2341" t="str">
            <v>SUMINISTRO E INSTALACIÓN ESTRUCTURA TIPO RETENCIÓN BANDERA ECOLÓGICO BRAZO TIPO C</v>
          </cell>
          <cell r="C2341" t="str">
            <v>Actividad</v>
          </cell>
          <cell r="D2341" t="str">
            <v>UND</v>
          </cell>
          <cell r="E2341">
            <v>1007408</v>
          </cell>
        </row>
        <row r="2342">
          <cell r="A2342" t="str">
            <v>26A.114</v>
          </cell>
          <cell r="B2342" t="str">
            <v>SUMINISTRO E INSTALACIÓN ESTRUCTURA TIPO TERMINAL ECOLÓGICO</v>
          </cell>
          <cell r="C2342" t="str">
            <v>Actividad</v>
          </cell>
          <cell r="D2342" t="str">
            <v>UND</v>
          </cell>
          <cell r="E2342">
            <v>936203</v>
          </cell>
        </row>
        <row r="2343">
          <cell r="A2343" t="str">
            <v>26A.115</v>
          </cell>
          <cell r="B2343" t="str">
            <v>SUMINISTRO E INSTALACIÓN VIENTO PRIMARIO CONVENCIONAL (TEMPLETE)</v>
          </cell>
          <cell r="C2343" t="str">
            <v>Actividad</v>
          </cell>
          <cell r="D2343" t="str">
            <v>UND</v>
          </cell>
          <cell r="E2343">
            <v>511329</v>
          </cell>
        </row>
        <row r="2344">
          <cell r="A2344" t="str">
            <v>26A.116</v>
          </cell>
          <cell r="B2344" t="str">
            <v>SUMINISTRO E INSTALACIÓN TEMPLETE POSTE A POSTE</v>
          </cell>
          <cell r="C2344" t="str">
            <v>Actividad</v>
          </cell>
          <cell r="D2344" t="str">
            <v>UND</v>
          </cell>
          <cell r="E2344">
            <v>283293</v>
          </cell>
        </row>
        <row r="2345">
          <cell r="A2345" t="str">
            <v>26A.118</v>
          </cell>
          <cell r="B2345" t="str">
            <v>DESMONTE TRASLADO E INSTALACIÓN POSTE DE INVAMA</v>
          </cell>
          <cell r="C2345" t="str">
            <v>Actividad</v>
          </cell>
          <cell r="D2345" t="str">
            <v>UND</v>
          </cell>
          <cell r="E2345">
            <v>649432</v>
          </cell>
        </row>
        <row r="2346">
          <cell r="A2346" t="str">
            <v>26A.119</v>
          </cell>
          <cell r="B2346" t="str">
            <v>SUMINISTRO E INSTALACIÓN DE CABLE RED AEREA CABLE XLPE-TK  Nº 2 AWG ECOLOGICO SEMIAISLADO</v>
          </cell>
          <cell r="C2346" t="str">
            <v>Actividad</v>
          </cell>
          <cell r="D2346" t="str">
            <v>ML</v>
          </cell>
          <cell r="E2346">
            <v>46416</v>
          </cell>
        </row>
        <row r="2347">
          <cell r="A2347" t="str">
            <v>26A.120</v>
          </cell>
          <cell r="B2347" t="str">
            <v>SUMINISTRO E INSTALACIÓN SECCIONADOR TRIFASICO</v>
          </cell>
          <cell r="C2347" t="str">
            <v>Actividad</v>
          </cell>
          <cell r="D2347" t="str">
            <v>UND</v>
          </cell>
          <cell r="E2347">
            <v>3264756</v>
          </cell>
        </row>
        <row r="2348">
          <cell r="A2348" t="str">
            <v>26A.121</v>
          </cell>
          <cell r="B2348" t="str">
            <v>SUMINISTRO E INSTALACIÓN DE AFLORAMIENTO TUBERÍA IMC 4"</v>
          </cell>
          <cell r="C2348" t="str">
            <v>Actividad</v>
          </cell>
          <cell r="D2348" t="str">
            <v>UND</v>
          </cell>
          <cell r="E2348">
            <v>3318032</v>
          </cell>
        </row>
        <row r="2349">
          <cell r="A2349" t="str">
            <v>26A.122</v>
          </cell>
          <cell r="B2349" t="str">
            <v>SUMINISTRO E INSTALACIÓN DE CABLE RED SUBTERRANEA XLPE 3X2 AWG 133% MEDIA TENSIÓN</v>
          </cell>
          <cell r="C2349" t="str">
            <v>Actividad</v>
          </cell>
          <cell r="D2349" t="str">
            <v>ML</v>
          </cell>
          <cell r="E2349">
            <v>217393</v>
          </cell>
        </row>
        <row r="2350">
          <cell r="A2350" t="str">
            <v>26A.544</v>
          </cell>
          <cell r="B2350" t="str">
            <v>SUMINISTRO E INSTALACION DE SISTEMA DE PUESTA A TIERRA INEM BALDOMERO SANIN CANO</v>
          </cell>
          <cell r="C2350" t="str">
            <v>Actividad</v>
          </cell>
          <cell r="D2350" t="str">
            <v>UND</v>
          </cell>
          <cell r="E2350">
            <v>21800216</v>
          </cell>
        </row>
        <row r="2351">
          <cell r="A2351" t="str">
            <v>027</v>
          </cell>
          <cell r="B2351" t="str">
            <v>ESTABILIDAD DE TALUDES</v>
          </cell>
          <cell r="C2351" t="str">
            <v>Capitulo</v>
          </cell>
          <cell r="D2351"/>
          <cell r="E2351" t="str">
            <v>--</v>
          </cell>
        </row>
        <row r="2352">
          <cell r="A2352" t="str">
            <v>027.001</v>
          </cell>
          <cell r="B2352" t="str">
            <v>SUMINISTRO, TRANSPORTE E INSTALACION DE MUROS  DE CONTENCION EN CONCRETO REFORZADO DE 3000 PSI. NO INCLUYE REFUERZO.</v>
          </cell>
          <cell r="C2352" t="str">
            <v>Actividad</v>
          </cell>
          <cell r="D2352" t="str">
            <v>M3</v>
          </cell>
          <cell r="E2352">
            <v>1072189</v>
          </cell>
        </row>
        <row r="2353">
          <cell r="A2353" t="str">
            <v>027.002</v>
          </cell>
          <cell r="B2353" t="str">
            <v>SUMINISTRO, TRANSPORTE E INSTALACION MURO EN CONCRETO CICLOPEO DE PROPORCION 70% DE CONCRETO 3000 PSI 30% PIEDRA</v>
          </cell>
          <cell r="C2353" t="str">
            <v>Actividad</v>
          </cell>
          <cell r="D2353" t="str">
            <v>M3</v>
          </cell>
          <cell r="E2353">
            <v>913656</v>
          </cell>
        </row>
        <row r="2354">
          <cell r="A2354" t="str">
            <v>027.003</v>
          </cell>
          <cell r="B2354" t="str">
            <v>SUMINISTRO, TRANSPORTE E INSTALACION GAVIONES EN MALLA GALVANIZADA TRIPLE TORSION 2.0X1.0X1.0M CAL. 12</v>
          </cell>
          <cell r="C2354" t="str">
            <v>Actividad</v>
          </cell>
          <cell r="D2354" t="str">
            <v>M3</v>
          </cell>
          <cell r="E2354">
            <v>338434</v>
          </cell>
        </row>
        <row r="2355">
          <cell r="A2355" t="str">
            <v>027.004</v>
          </cell>
          <cell r="B2355" t="str">
            <v>SUMINISTRO, TRANSPORTE E INSTALACION PANTALLA EN CONCRETO REFORZADO DE 3000 PSI (NO INCLUYE ACERO)</v>
          </cell>
          <cell r="C2355" t="str">
            <v>Actividad</v>
          </cell>
          <cell r="D2355" t="str">
            <v>M3</v>
          </cell>
          <cell r="E2355">
            <v>964026</v>
          </cell>
        </row>
        <row r="2356">
          <cell r="A2356" t="str">
            <v>027.005</v>
          </cell>
          <cell r="B2356" t="str">
            <v>SUMINISTRO, TRANSPORTE E INSTALACION PANTALLA EN CONCRETO REFORZADO DE 4000 PSI (NO INCLUYE ACERO)</v>
          </cell>
          <cell r="C2356" t="str">
            <v>Actividad</v>
          </cell>
          <cell r="D2356" t="str">
            <v>M3</v>
          </cell>
          <cell r="E2356">
            <v>1046052</v>
          </cell>
        </row>
        <row r="2357">
          <cell r="A2357" t="str">
            <v>027.007</v>
          </cell>
          <cell r="B2357" t="str">
            <v>SUMINISTRO, TRANSPORTE E INSTALACION RECUBRIMIENTO DE BERMAS CONCRETO DE 3000 PSI E=0,1M</v>
          </cell>
          <cell r="C2357" t="str">
            <v>Actividad</v>
          </cell>
          <cell r="D2357" t="str">
            <v>M3</v>
          </cell>
          <cell r="E2357">
            <v>920443</v>
          </cell>
        </row>
        <row r="2358">
          <cell r="A2358" t="str">
            <v>027.008</v>
          </cell>
          <cell r="B2358" t="str">
            <v>SUMINISTRO, TRANSPORTE E INSTALACION RECUBRIMIENTO DE GAVIONES CONCRETO DE 3000 PSI</v>
          </cell>
          <cell r="C2358" t="str">
            <v>Actividad</v>
          </cell>
          <cell r="D2358" t="str">
            <v>M3</v>
          </cell>
          <cell r="E2358">
            <v>924543</v>
          </cell>
        </row>
        <row r="2359">
          <cell r="A2359" t="str">
            <v>027.009</v>
          </cell>
          <cell r="B2359" t="str">
            <v>SUMINISTRO, TRANSPORTE E INSTALACION CANALES CON PANTALLAS DEFLECTORAS Y RAPIDAS CON TAPA EN CONCRETO DE 3000 PSI PRODUCIDO EN OBRA</v>
          </cell>
          <cell r="C2359" t="str">
            <v>Actividad</v>
          </cell>
          <cell r="D2359" t="str">
            <v>M3</v>
          </cell>
          <cell r="E2359">
            <v>1135213</v>
          </cell>
        </row>
        <row r="2360">
          <cell r="A2360" t="str">
            <v>027.010</v>
          </cell>
          <cell r="B2360" t="str">
            <v>SUMINISTRO, TRANSPORTE E INSTALACION ALCANTARILLA DE CAJON O BOX COULVERT EN CONCRETO DE 3000 PSI</v>
          </cell>
          <cell r="C2360" t="str">
            <v>Actividad</v>
          </cell>
          <cell r="D2360" t="str">
            <v>M3</v>
          </cell>
          <cell r="E2360">
            <v>1056433</v>
          </cell>
        </row>
        <row r="2361">
          <cell r="A2361" t="str">
            <v>027.011</v>
          </cell>
          <cell r="B2361" t="str">
            <v>SUMINISTRO, TRANSPORTE E INSTALACION ENROCADOS CON LIGANTE DE CONCRETO 3000 PSI PARA PROTECCION DE ENTREGAS O REVESTIMIENTO DE CAUCES - DOSIFICACION: CONCRETO 40%, PIEDRA 60%</v>
          </cell>
          <cell r="C2361" t="str">
            <v>Actividad</v>
          </cell>
          <cell r="D2361" t="str">
            <v>M3</v>
          </cell>
          <cell r="E2361">
            <v>556912</v>
          </cell>
        </row>
        <row r="2362">
          <cell r="A2362" t="str">
            <v>027.012</v>
          </cell>
          <cell r="B2362" t="str">
            <v>SUMINISTRO, TRANSPORTE E INSTALACION ENROCADOS CON LIGANTE DE CONCRETO 3000 PSI PARA  CONFORMACION  DE CANALES - DOSIFICACION: CONCRETO 40%, PIEDRA 60%</v>
          </cell>
          <cell r="C2362" t="str">
            <v>Actividad</v>
          </cell>
          <cell r="D2362" t="str">
            <v>M3</v>
          </cell>
          <cell r="E2362">
            <v>593194</v>
          </cell>
        </row>
        <row r="2363">
          <cell r="A2363" t="str">
            <v>027.013</v>
          </cell>
          <cell r="B2363" t="str">
            <v>SUMINISTRO, TRANSPORTE E INSTALACION DIQUES DE CONTROL Y/O REGULACION EN CONCRETO 3000 PSI - DOSIFICACION: CONCRETO 40%, PIEDRA 60%</v>
          </cell>
          <cell r="C2363" t="str">
            <v>Actividad</v>
          </cell>
          <cell r="D2363" t="str">
            <v>M3</v>
          </cell>
          <cell r="E2363">
            <v>734045</v>
          </cell>
        </row>
        <row r="2364">
          <cell r="A2364" t="str">
            <v>027.014</v>
          </cell>
          <cell r="B2364" t="str">
            <v>SUMINISTRO, TRANSPORTE E INSTALACION ANCLAJE ACTIVO CABLE 1/2" X 4 ALTA RESISTENCIA - PERFORACION DE 5"</v>
          </cell>
          <cell r="C2364" t="str">
            <v>Actividad</v>
          </cell>
          <cell r="D2364" t="str">
            <v>ML</v>
          </cell>
          <cell r="E2364">
            <v>446837</v>
          </cell>
        </row>
        <row r="2365">
          <cell r="A2365" t="str">
            <v>027.015</v>
          </cell>
          <cell r="B2365" t="str">
            <v>SUMINISTRO, TRANSPORTE E INSTALACION DADOS EN CONCRETO REFORZADO 4000 PSI PARA PANTALLA ACTIVA</v>
          </cell>
          <cell r="C2365" t="str">
            <v>Actividad</v>
          </cell>
          <cell r="D2365" t="str">
            <v>M3</v>
          </cell>
          <cell r="E2365">
            <v>1059691</v>
          </cell>
        </row>
        <row r="2366">
          <cell r="A2366" t="str">
            <v>027.016</v>
          </cell>
          <cell r="B2366" t="str">
            <v>SUMINISTRO, TRANSPORTE E INSTALACION ENROCADOS SIN LIGANTE DE CONCRETO PARA CONFORMACION DE PADDIES</v>
          </cell>
          <cell r="C2366" t="str">
            <v>Actividad</v>
          </cell>
          <cell r="D2366" t="str">
            <v>M3</v>
          </cell>
          <cell r="E2366">
            <v>554235</v>
          </cell>
        </row>
        <row r="2367">
          <cell r="A2367" t="str">
            <v>027.017</v>
          </cell>
          <cell r="B2367" t="str">
            <v>SUMINISTRO, TRANSPORTE E INSTALACION CANALES EN COSTALES DE FIBRA CON SUELO CEMENTO 10:1</v>
          </cell>
          <cell r="C2367" t="str">
            <v>Actividad</v>
          </cell>
          <cell r="D2367" t="str">
            <v>M3</v>
          </cell>
          <cell r="E2367">
            <v>436116</v>
          </cell>
        </row>
        <row r="2368">
          <cell r="A2368" t="str">
            <v>027.018</v>
          </cell>
          <cell r="B2368" t="str">
            <v>SUMINISTRO, TRANSPORTE E INSTALACION GAVIONES CON COSTALES DE FIBRA CON SUELO CEMENTO 10:1</v>
          </cell>
          <cell r="C2368" t="str">
            <v>Actividad</v>
          </cell>
          <cell r="D2368" t="str">
            <v>M3</v>
          </cell>
          <cell r="E2368">
            <v>477700</v>
          </cell>
        </row>
        <row r="2369">
          <cell r="A2369" t="str">
            <v>027.019</v>
          </cell>
          <cell r="B2369" t="str">
            <v>SUMINISTRO, TRANSPORTE E INSTALACION DE DRENES HORIZONTALES EN TIERRA CON TUBERIA Ø 3" SANITARIA PERFORADA HASTA L=10M (INCLUYE PERFORACIÓN MANUAL)</v>
          </cell>
          <cell r="C2369" t="str">
            <v>Actividad</v>
          </cell>
          <cell r="D2369" t="str">
            <v>ML</v>
          </cell>
          <cell r="E2369">
            <v>52170</v>
          </cell>
        </row>
        <row r="2370">
          <cell r="A2370" t="str">
            <v>027.020</v>
          </cell>
          <cell r="B2370" t="str">
            <v>SUMINISTRO, TRANSPORTE E INSTALACION DE DRENES HORIZONTALES EN TIERRA CON TUBERÍA Ø 3" SANITARIA PERFORADA CON EQUIPO  MECÁNICO</v>
          </cell>
          <cell r="C2370" t="str">
            <v>Actividad</v>
          </cell>
          <cell r="D2370" t="str">
            <v>ML</v>
          </cell>
          <cell r="E2370">
            <v>149213</v>
          </cell>
        </row>
        <row r="2371">
          <cell r="A2371" t="str">
            <v>027.021</v>
          </cell>
          <cell r="B2371" t="str">
            <v>SUMINISTRO, TRANSPORTE E INSTALACION DE DRENES HORIZONTALES EN CONGLOMERADO CON TUBERÍA Ø 3" SANITARIA PERFORADA CON EQUIPO  MECÁNICO</v>
          </cell>
          <cell r="C2371" t="str">
            <v>Actividad</v>
          </cell>
          <cell r="D2371" t="str">
            <v>ML</v>
          </cell>
          <cell r="E2371">
            <v>163889</v>
          </cell>
        </row>
        <row r="2372">
          <cell r="A2372" t="str">
            <v>027.023</v>
          </cell>
          <cell r="B2372" t="str">
            <v>SUMINISTRO, TRANSPORTE E INSTALACION DE DRENES HORIZONTALES EN ROCA CON TUBERÍA Ø 3" SANITARIA PERFORADA CON EQUIPO  MECÁNICO</v>
          </cell>
          <cell r="C2372" t="str">
            <v>Actividad</v>
          </cell>
          <cell r="D2372" t="str">
            <v>ML</v>
          </cell>
          <cell r="E2372">
            <v>239939</v>
          </cell>
        </row>
        <row r="2373">
          <cell r="A2373" t="str">
            <v>027.024</v>
          </cell>
          <cell r="B2373" t="str">
            <v>ENCAMISADO PARA DRENES SUBHORIZONTALES CON EQUIPO MECANICO EN TIERRA</v>
          </cell>
          <cell r="C2373" t="str">
            <v>Actividad</v>
          </cell>
          <cell r="D2373" t="str">
            <v>ML</v>
          </cell>
          <cell r="E2373">
            <v>36250</v>
          </cell>
        </row>
        <row r="2374">
          <cell r="A2374" t="str">
            <v>027.025</v>
          </cell>
          <cell r="B2374" t="str">
            <v>SUMINISTRO, TRANSPORTE E INSTALACION TRINCHOS EN GUADUA</v>
          </cell>
          <cell r="C2374" t="str">
            <v>Actividad</v>
          </cell>
          <cell r="D2374" t="str">
            <v>M2</v>
          </cell>
          <cell r="E2374">
            <v>73677</v>
          </cell>
        </row>
        <row r="2375">
          <cell r="A2375" t="str">
            <v>027.026</v>
          </cell>
          <cell r="B2375" t="str">
            <v xml:space="preserve">SUMINISTRO, TRANSPORTE E INSTALACION FILTROS VIVOS EN GUADUA </v>
          </cell>
          <cell r="C2375" t="str">
            <v>Actividad</v>
          </cell>
          <cell r="D2375" t="str">
            <v>M3</v>
          </cell>
          <cell r="E2375">
            <v>198736</v>
          </cell>
        </row>
        <row r="2376">
          <cell r="A2376" t="str">
            <v>027.027</v>
          </cell>
          <cell r="B2376" t="str">
            <v>SUMINISTRO, TRANSPORTE E INSTALACION BARRERAS VIVAS CON LIMONCILLO Y/O CITRONELA O SIMILAR</v>
          </cell>
          <cell r="C2376" t="str">
            <v>Actividad</v>
          </cell>
          <cell r="D2376" t="str">
            <v>ML</v>
          </cell>
          <cell r="E2376">
            <v>32802</v>
          </cell>
        </row>
        <row r="2377">
          <cell r="A2377" t="str">
            <v>027.028</v>
          </cell>
          <cell r="B2377" t="str">
            <v>SUMINISTRO, TRANSPORTE E INSTALACION BARRERAS VIVAS CON ESTACAS DE GUADILLA, BAMBU  O SIMILAR</v>
          </cell>
          <cell r="C2377" t="str">
            <v>Actividad</v>
          </cell>
          <cell r="D2377" t="str">
            <v>ML</v>
          </cell>
          <cell r="E2377">
            <v>19314</v>
          </cell>
        </row>
        <row r="2378">
          <cell r="A2378" t="str">
            <v>027.029</v>
          </cell>
          <cell r="B2378" t="str">
            <v>SUMINISTRO, TRANSPORTE E INSTALACION COBERTURA VEGETAL CON BIOMANTO DE COSTALES DE FIQUE</v>
          </cell>
          <cell r="C2378" t="str">
            <v>Actividad</v>
          </cell>
          <cell r="D2378" t="str">
            <v>M2</v>
          </cell>
          <cell r="E2378">
            <v>41142</v>
          </cell>
        </row>
        <row r="2379">
          <cell r="A2379" t="str">
            <v>027.030</v>
          </cell>
          <cell r="B2379" t="str">
            <v>SUMINISTRO, TRANSPORTE E INSTALACION REVEGETALIZACION CON ESTACAS DE CAÑABRAVA O SIMILAR</v>
          </cell>
          <cell r="C2379" t="str">
            <v>Actividad</v>
          </cell>
          <cell r="D2379" t="str">
            <v>UND</v>
          </cell>
          <cell r="E2379">
            <v>6525</v>
          </cell>
        </row>
        <row r="2380">
          <cell r="A2380" t="str">
            <v>027.031</v>
          </cell>
          <cell r="B2380" t="str">
            <v>SUMINISTRO, TRANSPORTE E INSTALACION REVEGETALIZACION CON ESTACAS DE MARATON O SIMILAR</v>
          </cell>
          <cell r="C2380" t="str">
            <v>Actividad</v>
          </cell>
          <cell r="D2380" t="str">
            <v>UND</v>
          </cell>
          <cell r="E2380">
            <v>7575</v>
          </cell>
        </row>
        <row r="2381">
          <cell r="A2381" t="str">
            <v>027.032</v>
          </cell>
          <cell r="B2381" t="str">
            <v xml:space="preserve">SUMINISTRO, TRANSPORTE E INSTALACION REVEGETALIZACION CON ESTACAS DE GUADUA O ESPECIES FORESTALES </v>
          </cell>
          <cell r="C2381" t="str">
            <v>Actividad</v>
          </cell>
          <cell r="D2381" t="str">
            <v>UND</v>
          </cell>
          <cell r="E2381">
            <v>12274</v>
          </cell>
        </row>
        <row r="2382">
          <cell r="A2382" t="str">
            <v>027.033</v>
          </cell>
          <cell r="B2382" t="str">
            <v>SUMINISTRO, TRANSPORTE E INSTALACION DE PLASTICOS PARA PROTECCIÓN EN TALUDES</v>
          </cell>
          <cell r="C2382" t="str">
            <v>Actividad</v>
          </cell>
          <cell r="D2382" t="str">
            <v>M2</v>
          </cell>
          <cell r="E2382">
            <v>5770</v>
          </cell>
        </row>
        <row r="2383">
          <cell r="A2383" t="str">
            <v>027.035</v>
          </cell>
          <cell r="B2383" t="str">
            <v>SUMINISTRO, TRANSPORTE E INSTALACION ALCANTARILLA DE CAJON O BOX COULVERT EN CONCRETO DE 4000 PSI</v>
          </cell>
          <cell r="C2383" t="str">
            <v>Actividad</v>
          </cell>
          <cell r="D2383" t="str">
            <v>M3</v>
          </cell>
          <cell r="E2383">
            <v>1067920</v>
          </cell>
        </row>
        <row r="2384">
          <cell r="A2384" t="str">
            <v>027.042</v>
          </cell>
          <cell r="B2384" t="str">
            <v>SUMINISTRO, TRANSPORTE E INSTALACIÓN DE ANCLAJES PASIVOS CON LECHADA A/C 0.45 INYECTADA CON BOMBA CON PERFORACION MANUAL(INCLUYE ADITIVO EXPANSOR Y PLASTIFICANTE) - NO INCLUYE ACERO</v>
          </cell>
          <cell r="C2384" t="str">
            <v>Actividad</v>
          </cell>
          <cell r="D2384" t="str">
            <v>ML</v>
          </cell>
          <cell r="E2384">
            <v>51982</v>
          </cell>
        </row>
        <row r="2385">
          <cell r="A2385" t="str">
            <v>027.043</v>
          </cell>
          <cell r="B2385" t="str">
            <v>SUMINISTRO, TRANSPORTE E INSTALACIÓN DE ANCLAJES PASIVOS CON LECHADA A/C 0.45 INYECTADA CON BOMBA CON PERFORACION MECÁNICA(INCLUYE ADITIVOS EXPANSOR Y PLASTIFICANTE) - NO INCLUYE ACERO</v>
          </cell>
          <cell r="C2385" t="str">
            <v>Actividad</v>
          </cell>
          <cell r="D2385" t="str">
            <v>ML</v>
          </cell>
          <cell r="E2385">
            <v>187359</v>
          </cell>
        </row>
        <row r="2386">
          <cell r="A2386" t="str">
            <v>027.044</v>
          </cell>
          <cell r="B2386" t="str">
            <v>SUMINISTRO, TRANSPORTE E INSTALACION CANALES ESCALONADOS EN CONCRETO DE 3000 PSI PRODUCIDO EN OBRA (INCLUYE MALLA ELECTROSOLDADA 15X15X5.0MM)</v>
          </cell>
          <cell r="C2386" t="str">
            <v>Actividad</v>
          </cell>
          <cell r="D2386" t="str">
            <v>M3</v>
          </cell>
          <cell r="E2386">
            <v>1063998</v>
          </cell>
        </row>
        <row r="2387">
          <cell r="A2387" t="str">
            <v>027.045</v>
          </cell>
          <cell r="B2387" t="str">
            <v>ACEQUIA EN CONCRETO CLASE III Y MALLA DE GALLINERO</v>
          </cell>
          <cell r="C2387" t="str">
            <v>Actividad</v>
          </cell>
          <cell r="D2387" t="str">
            <v>M3</v>
          </cell>
          <cell r="E2387">
            <v>889233</v>
          </cell>
        </row>
        <row r="2388">
          <cell r="A2388" t="str">
            <v>027.046</v>
          </cell>
          <cell r="B2388" t="str">
            <v>SUMINISTRO, TRANSPORTE E INSTALACION MUROS DE CONTENCION CONCRETO REFORZADO DE 3000 PSI H&lt;3.0M. NO INCLUYE REFUERZO.</v>
          </cell>
          <cell r="C2388" t="str">
            <v>Actividad</v>
          </cell>
          <cell r="D2388" t="str">
            <v>M3</v>
          </cell>
          <cell r="E2388">
            <v>1078409</v>
          </cell>
        </row>
        <row r="2389">
          <cell r="A2389" t="str">
            <v>027.048</v>
          </cell>
          <cell r="B2389" t="str">
            <v>SUMINISTRO, TRANSPORTE E INSTALACION DE GEOTEXTIL IMPERMETABLE IMPERTEX O SIMILAR</v>
          </cell>
          <cell r="C2389" t="str">
            <v>Actividad</v>
          </cell>
          <cell r="D2389" t="str">
            <v>M2</v>
          </cell>
          <cell r="E2389">
            <v>28591</v>
          </cell>
        </row>
        <row r="2390">
          <cell r="A2390" t="str">
            <v>027.049</v>
          </cell>
          <cell r="B2390" t="str">
            <v>RELLENOS PARA CONFORMACIÓN DE TALUDES CON COSTALES DE FIBRA Y SUELO CON MATERIAL IN SITU</v>
          </cell>
          <cell r="C2390" t="str">
            <v>Actividad</v>
          </cell>
          <cell r="D2390" t="str">
            <v>M3</v>
          </cell>
          <cell r="E2390">
            <v>131070</v>
          </cell>
        </row>
        <row r="2391">
          <cell r="A2391" t="str">
            <v>028</v>
          </cell>
          <cell r="B2391" t="str">
            <v>DESMONTES</v>
          </cell>
          <cell r="C2391" t="str">
            <v>Capitulo</v>
          </cell>
          <cell r="D2391"/>
          <cell r="E2391" t="str">
            <v>--</v>
          </cell>
        </row>
        <row r="2392">
          <cell r="A2392" t="str">
            <v>028.001</v>
          </cell>
          <cell r="B2392" t="str">
            <v>DESMONTE DE CUBIERTA DE TECHO EN TEJA DE BARRO Y MADERA INCLUYE RETIRO</v>
          </cell>
          <cell r="C2392" t="str">
            <v>Actividad</v>
          </cell>
          <cell r="D2392" t="str">
            <v>M2</v>
          </cell>
          <cell r="E2392">
            <v>17275</v>
          </cell>
        </row>
        <row r="2393">
          <cell r="A2393" t="str">
            <v>028.002</v>
          </cell>
          <cell r="B2393" t="str">
            <v>DESMONTE DE CUBIERTA DE TECHO EN TEJA DE F.C. Y MADERA INCLUYE RETIRO</v>
          </cell>
          <cell r="C2393" t="str">
            <v>Actividad</v>
          </cell>
          <cell r="D2393" t="str">
            <v>M2</v>
          </cell>
          <cell r="E2393">
            <v>13460</v>
          </cell>
        </row>
        <row r="2394">
          <cell r="A2394" t="str">
            <v>028.003</v>
          </cell>
          <cell r="B2394" t="str">
            <v>DESMONTE DE CUBIERTA EN TEJA DE ZINC Y CERCHAS METÁLICAS INCLUYE RETIRO</v>
          </cell>
          <cell r="C2394" t="str">
            <v>Actividad</v>
          </cell>
          <cell r="D2394" t="str">
            <v>M2</v>
          </cell>
          <cell r="E2394">
            <v>9145</v>
          </cell>
        </row>
        <row r="2395">
          <cell r="A2395" t="str">
            <v>028.004</v>
          </cell>
          <cell r="B2395" t="str">
            <v xml:space="preserve">DESMONTE CERRAMIENTO MALLA </v>
          </cell>
          <cell r="C2395" t="str">
            <v>Actividad</v>
          </cell>
          <cell r="D2395" t="str">
            <v>M2</v>
          </cell>
          <cell r="E2395">
            <v>19120</v>
          </cell>
        </row>
        <row r="2396">
          <cell r="A2396" t="str">
            <v>028.005</v>
          </cell>
          <cell r="B2396" t="str">
            <v xml:space="preserve">DESMONTE APARATOS SANITARIOS </v>
          </cell>
          <cell r="C2396" t="str">
            <v>Actividad</v>
          </cell>
          <cell r="D2396" t="str">
            <v>UND</v>
          </cell>
          <cell r="E2396">
            <v>65027</v>
          </cell>
        </row>
        <row r="2397">
          <cell r="A2397" t="str">
            <v>028.006</v>
          </cell>
          <cell r="B2397" t="str">
            <v xml:space="preserve">DESMONTE ESTRUCTURA DE CUBIERTA </v>
          </cell>
          <cell r="C2397" t="str">
            <v>Actividad</v>
          </cell>
          <cell r="D2397" t="str">
            <v>M2</v>
          </cell>
          <cell r="E2397">
            <v>27280</v>
          </cell>
        </row>
        <row r="2398">
          <cell r="A2398" t="str">
            <v>028.007</v>
          </cell>
          <cell r="B2398" t="str">
            <v xml:space="preserve">DESMONTE CUBIERTA </v>
          </cell>
          <cell r="C2398" t="str">
            <v>Actividad</v>
          </cell>
          <cell r="D2398" t="str">
            <v>M2</v>
          </cell>
          <cell r="E2398">
            <v>17649</v>
          </cell>
        </row>
        <row r="2399">
          <cell r="A2399" t="str">
            <v>028.008</v>
          </cell>
          <cell r="B2399" t="str">
            <v>DESMONTE CIELO RASO (INCLUYE RETIRO)</v>
          </cell>
          <cell r="C2399" t="str">
            <v>Actividad</v>
          </cell>
          <cell r="D2399" t="str">
            <v>M2</v>
          </cell>
          <cell r="E2399">
            <v>17080</v>
          </cell>
        </row>
        <row r="2400">
          <cell r="A2400" t="str">
            <v>028.009</v>
          </cell>
          <cell r="B2400" t="str">
            <v xml:space="preserve">DESMONTE DE VENTANERIA </v>
          </cell>
          <cell r="C2400" t="str">
            <v>Actividad</v>
          </cell>
          <cell r="D2400" t="str">
            <v>M2</v>
          </cell>
          <cell r="E2400">
            <v>21931</v>
          </cell>
        </row>
        <row r="2401">
          <cell r="A2401" t="str">
            <v>028.010</v>
          </cell>
          <cell r="B2401" t="str">
            <v xml:space="preserve">DESMONTE DE CORNISAS </v>
          </cell>
          <cell r="C2401" t="str">
            <v>Actividad</v>
          </cell>
          <cell r="D2401" t="str">
            <v>ML</v>
          </cell>
          <cell r="E2401">
            <v>11942</v>
          </cell>
        </row>
        <row r="2402">
          <cell r="A2402" t="str">
            <v>028.011</v>
          </cell>
          <cell r="B2402" t="str">
            <v>DESMONTE PANELES DIVISORIOS</v>
          </cell>
          <cell r="C2402" t="str">
            <v>Actividad</v>
          </cell>
          <cell r="D2402" t="str">
            <v>M2</v>
          </cell>
          <cell r="E2402">
            <v>13707</v>
          </cell>
        </row>
        <row r="2403">
          <cell r="A2403" t="str">
            <v>028.012</v>
          </cell>
          <cell r="B2403" t="str">
            <v>DESMONTE PUERTAS  (INCLUYE RETIRO)</v>
          </cell>
          <cell r="C2403" t="str">
            <v>Actividad</v>
          </cell>
          <cell r="D2403" t="str">
            <v>UND</v>
          </cell>
          <cell r="E2403">
            <v>48599</v>
          </cell>
        </row>
        <row r="2404">
          <cell r="A2404" t="str">
            <v>028.013</v>
          </cell>
          <cell r="B2404" t="str">
            <v xml:space="preserve">DESMONTE PISOS EN MADERA </v>
          </cell>
          <cell r="C2404" t="str">
            <v>Actividad</v>
          </cell>
          <cell r="D2404" t="str">
            <v>M2</v>
          </cell>
          <cell r="E2404">
            <v>17708</v>
          </cell>
        </row>
        <row r="2405">
          <cell r="A2405" t="str">
            <v>028.014</v>
          </cell>
          <cell r="B2405" t="str">
            <v xml:space="preserve">DESMONTE DE CANALES Y BAJANTES </v>
          </cell>
          <cell r="C2405" t="str">
            <v>Actividad</v>
          </cell>
          <cell r="D2405" t="str">
            <v>ML</v>
          </cell>
          <cell r="E2405">
            <v>6185</v>
          </cell>
        </row>
        <row r="2406">
          <cell r="A2406" t="str">
            <v>028.016</v>
          </cell>
          <cell r="B2406" t="str">
            <v xml:space="preserve">DESMONTE DE MUEBLE BAJO MESON </v>
          </cell>
          <cell r="C2406" t="str">
            <v>Actividad</v>
          </cell>
          <cell r="D2406" t="str">
            <v>ML</v>
          </cell>
          <cell r="E2406">
            <v>22345</v>
          </cell>
        </row>
        <row r="2407">
          <cell r="A2407" t="str">
            <v>028.017</v>
          </cell>
          <cell r="B2407" t="str">
            <v xml:space="preserve">DESMONTE DE ESPEJO </v>
          </cell>
          <cell r="C2407" t="str">
            <v>Actividad</v>
          </cell>
          <cell r="D2407" t="str">
            <v>M2</v>
          </cell>
          <cell r="E2407">
            <v>5140</v>
          </cell>
        </row>
        <row r="2408">
          <cell r="A2408" t="str">
            <v>028.018</v>
          </cell>
          <cell r="B2408" t="str">
            <v>DESMONTE DE VIDRIO</v>
          </cell>
          <cell r="C2408" t="str">
            <v>Actividad</v>
          </cell>
          <cell r="D2408" t="str">
            <v>M2</v>
          </cell>
          <cell r="E2408">
            <v>6070</v>
          </cell>
        </row>
        <row r="2409">
          <cell r="A2409" t="str">
            <v>028.019</v>
          </cell>
          <cell r="B2409" t="str">
            <v>DESMONTE PORTERÍAS DE MICROFUTBOL CON EXTENSIÓN Y TABLERO PARA BALONCESTO INCLUYE RETIRO</v>
          </cell>
          <cell r="C2409" t="str">
            <v>Actividad</v>
          </cell>
          <cell r="D2409" t="str">
            <v>UND</v>
          </cell>
          <cell r="E2409">
            <v>202769</v>
          </cell>
        </row>
        <row r="2410">
          <cell r="A2410" t="str">
            <v>028.020</v>
          </cell>
          <cell r="B2410" t="str">
            <v>DESMONTE POSTES Y TABLERO PARA BALONCESTO INCLUYE RETIRO</v>
          </cell>
          <cell r="C2410" t="str">
            <v>Actividad</v>
          </cell>
          <cell r="D2410" t="str">
            <v>UND</v>
          </cell>
          <cell r="E2410">
            <v>158754</v>
          </cell>
        </row>
        <row r="2411">
          <cell r="A2411" t="str">
            <v>028.021</v>
          </cell>
          <cell r="B2411" t="str">
            <v>DESMONTE ENCHAPE EN MADERA MUROS</v>
          </cell>
          <cell r="C2411" t="str">
            <v>Actividad</v>
          </cell>
          <cell r="D2411" t="str">
            <v>M2</v>
          </cell>
          <cell r="E2411">
            <v>17708</v>
          </cell>
        </row>
        <row r="2412">
          <cell r="A2412" t="str">
            <v>028.022</v>
          </cell>
          <cell r="B2412" t="str">
            <v>DESMONTE DE REJA EN ACERO</v>
          </cell>
          <cell r="C2412" t="str">
            <v>Actividad</v>
          </cell>
          <cell r="D2412" t="str">
            <v>M2</v>
          </cell>
          <cell r="E2412">
            <v>23850</v>
          </cell>
        </row>
        <row r="2413">
          <cell r="A2413" t="str">
            <v>028.023</v>
          </cell>
          <cell r="B2413" t="str">
            <v>DESMONTE CERCO VIVO H=&lt;2M (INCLUYE RETIRO)</v>
          </cell>
          <cell r="C2413" t="str">
            <v>Actividad</v>
          </cell>
          <cell r="D2413" t="str">
            <v>ML</v>
          </cell>
          <cell r="E2413">
            <v>26314</v>
          </cell>
        </row>
        <row r="2414">
          <cell r="A2414" t="str">
            <v>028.040</v>
          </cell>
          <cell r="B2414" t="str">
            <v>DESMONTE DE ROCIADORES. ALTURA &gt; 3 METROS (INCLUYE ANDAMIOS CERTIFICADOS)</v>
          </cell>
          <cell r="C2414" t="str">
            <v>Actividad</v>
          </cell>
          <cell r="D2414" t="str">
            <v>UND</v>
          </cell>
          <cell r="E2414">
            <v>22649</v>
          </cell>
        </row>
        <row r="2415">
          <cell r="A2415" t="str">
            <v>028.076</v>
          </cell>
          <cell r="B2415" t="str">
            <v>DESMONTE MANTO IMPERMEABLIZANTE</v>
          </cell>
          <cell r="C2415" t="str">
            <v>Actividad</v>
          </cell>
          <cell r="D2415" t="str">
            <v>M2</v>
          </cell>
          <cell r="E2415">
            <v>21700</v>
          </cell>
        </row>
        <row r="2416">
          <cell r="A2416" t="str">
            <v>028.077</v>
          </cell>
          <cell r="B2416" t="str">
            <v>DESMONTE TANQUE AGUA POTABLE (INCLUYE RETIRO)</v>
          </cell>
          <cell r="C2416" t="str">
            <v>Actividad</v>
          </cell>
          <cell r="D2416" t="str">
            <v>UND</v>
          </cell>
          <cell r="E2416">
            <v>70850</v>
          </cell>
        </row>
        <row r="2417">
          <cell r="A2417" t="str">
            <v>028.078</v>
          </cell>
          <cell r="B2417" t="str">
            <v>DESMONTE PUNTO ELECTRICO - ITEM INCOMPLETO</v>
          </cell>
          <cell r="C2417" t="str">
            <v>Actividad</v>
          </cell>
          <cell r="D2417" t="str">
            <v>UND</v>
          </cell>
          <cell r="E2417">
            <v>638</v>
          </cell>
        </row>
        <row r="2418">
          <cell r="A2418" t="str">
            <v>028.079</v>
          </cell>
          <cell r="B2418" t="str">
            <v>DESMONTE DE COLUMNAS Y/O CUARTONES EN MADERA (INCLUYE ANDAMIO CERTIFICADO)</v>
          </cell>
          <cell r="C2418" t="str">
            <v>Actividad</v>
          </cell>
          <cell r="D2418" t="str">
            <v>UND</v>
          </cell>
          <cell r="E2418">
            <v>18778</v>
          </cell>
        </row>
        <row r="2419">
          <cell r="A2419" t="str">
            <v>028.080</v>
          </cell>
          <cell r="B2419" t="str">
            <v>DESMONTE DE COLUMNA METALICA</v>
          </cell>
          <cell r="C2419" t="str">
            <v>Actividad</v>
          </cell>
          <cell r="D2419" t="str">
            <v>ML</v>
          </cell>
          <cell r="E2419">
            <v>13008</v>
          </cell>
        </row>
        <row r="2420">
          <cell r="A2420" t="str">
            <v>028.081</v>
          </cell>
          <cell r="B2420" t="str">
            <v>DESMONTE DE CERCHA METALICA</v>
          </cell>
          <cell r="C2420" t="str">
            <v>Actividad</v>
          </cell>
          <cell r="D2420" t="str">
            <v>ML</v>
          </cell>
          <cell r="E2420">
            <v>19633</v>
          </cell>
        </row>
        <row r="2421">
          <cell r="A2421" t="str">
            <v>028.082</v>
          </cell>
          <cell r="B2421" t="str">
            <v>DESMONTE DE PERFILES METALICO</v>
          </cell>
          <cell r="C2421" t="str">
            <v>Actividad</v>
          </cell>
          <cell r="D2421" t="str">
            <v>ML</v>
          </cell>
          <cell r="E2421">
            <v>13008</v>
          </cell>
        </row>
        <row r="2422">
          <cell r="A2422" t="str">
            <v>028.083</v>
          </cell>
          <cell r="B2422" t="str">
            <v>DESMONTE TANQUE AGUA POTABLE (NO INCLUYE RETIRO)</v>
          </cell>
          <cell r="C2422" t="str">
            <v>Actividad</v>
          </cell>
          <cell r="D2422" t="str">
            <v>UND</v>
          </cell>
          <cell r="E2422">
            <v>67750</v>
          </cell>
        </row>
        <row r="2423">
          <cell r="A2423" t="str">
            <v>028.084</v>
          </cell>
          <cell r="B2423" t="str">
            <v>DESMONTE DE BARANDA EN TUBERIA GALVANIZADA 2 HILOS DE 2", ENTRE 0,9 Y 1MTS, PARALES VERTICALES HASTA CADA 2 MTS (INCLUYE RETIRO)</v>
          </cell>
          <cell r="C2423" t="str">
            <v>Actividad</v>
          </cell>
          <cell r="D2423" t="str">
            <v>ML</v>
          </cell>
          <cell r="E2423">
            <v>20825</v>
          </cell>
        </row>
        <row r="2424">
          <cell r="A2424" t="str">
            <v>028.085</v>
          </cell>
          <cell r="B2424" t="str">
            <v>DESMONTE DE DIVISIONES PISO TECHO O DE MEDIANA ALTURA CON PERFILERÍA METÁLICA O MADERA (INCLUYE RETIRO)</v>
          </cell>
          <cell r="C2424" t="str">
            <v>Actividad</v>
          </cell>
          <cell r="D2424" t="str">
            <v>M2</v>
          </cell>
          <cell r="E2424">
            <v>119589</v>
          </cell>
        </row>
        <row r="2425">
          <cell r="A2425" t="str">
            <v>028.086</v>
          </cell>
          <cell r="B2425" t="str">
            <v>DESMONTE DE CHAMBRANA EN MADERA  ALTURA HASTA 60 CM (INCLUYE RETIRO)</v>
          </cell>
          <cell r="C2425" t="str">
            <v>Actividad</v>
          </cell>
          <cell r="D2425" t="str">
            <v>ML</v>
          </cell>
          <cell r="E2425">
            <v>10771</v>
          </cell>
        </row>
        <row r="2426">
          <cell r="A2426" t="str">
            <v>028.087</v>
          </cell>
          <cell r="B2426" t="str">
            <v>DESMONTE LAMPARAS</v>
          </cell>
          <cell r="C2426" t="str">
            <v>Actividad</v>
          </cell>
          <cell r="D2426" t="str">
            <v>UND</v>
          </cell>
          <cell r="E2426">
            <v>7909</v>
          </cell>
        </row>
        <row r="2427">
          <cell r="A2427" t="str">
            <v>028.088</v>
          </cell>
          <cell r="B2427" t="str">
            <v>DESMONTE PUNTOS ELECTRICOS INCLUYE APARATOS Y CABLE (NO INCLUYE RETIRO)</v>
          </cell>
          <cell r="C2427" t="str">
            <v>Actividad</v>
          </cell>
          <cell r="D2427" t="str">
            <v>UND</v>
          </cell>
          <cell r="E2427">
            <v>14008</v>
          </cell>
        </row>
        <row r="2428">
          <cell r="A2428" t="str">
            <v>028.089</v>
          </cell>
          <cell r="B2428" t="str">
            <v>DESMONTE DE FLANCHE (DESARROLLO ENTRE 0 Y 1,2 METROS)</v>
          </cell>
          <cell r="C2428" t="str">
            <v>Actividad</v>
          </cell>
          <cell r="D2428" t="str">
            <v>ML</v>
          </cell>
          <cell r="E2428">
            <v>4871</v>
          </cell>
        </row>
        <row r="2429">
          <cell r="A2429" t="str">
            <v>028.090</v>
          </cell>
          <cell r="B2429" t="str">
            <v>DESMONTE DE TUBERÍA HIDROSANITARIA (INCLUYE RETIRO)</v>
          </cell>
          <cell r="C2429" t="str">
            <v>Actividad</v>
          </cell>
          <cell r="D2429" t="str">
            <v>ML</v>
          </cell>
          <cell r="E2429">
            <v>27269</v>
          </cell>
        </row>
        <row r="2430">
          <cell r="A2430" t="str">
            <v>028.091</v>
          </cell>
          <cell r="B2430" t="str">
            <v>DESMONTE DE PUNTOS ELECTRICOS E INSTALACION DE TAPAS CIEGAS LATINOAMERICANO SEDE PRINCIPAL</v>
          </cell>
          <cell r="C2430" t="str">
            <v>Actividad</v>
          </cell>
          <cell r="D2430" t="str">
            <v>GLB</v>
          </cell>
          <cell r="E2430">
            <v>2334647</v>
          </cell>
        </row>
        <row r="2431">
          <cell r="A2431" t="str">
            <v>028.092</v>
          </cell>
          <cell r="B2431" t="str">
            <v>DESMONTE DE PUNTOS ELECTRICOS E INSTALACION DE TAPAS CIEGAS COLEGIO RURAL GRANADA</v>
          </cell>
          <cell r="C2431" t="str">
            <v>Actividad</v>
          </cell>
          <cell r="D2431" t="str">
            <v>GLB</v>
          </cell>
          <cell r="E2431">
            <v>972744</v>
          </cell>
        </row>
        <row r="2432">
          <cell r="A2432" t="str">
            <v>028.093</v>
          </cell>
          <cell r="B2432" t="str">
            <v>DESMONTE DE PLAQUETAS PREFRABRICADAS</v>
          </cell>
          <cell r="C2432" t="str">
            <v>Actividad</v>
          </cell>
          <cell r="D2432" t="str">
            <v>M2</v>
          </cell>
          <cell r="E2432">
            <v>1088</v>
          </cell>
        </row>
        <row r="2433">
          <cell r="A2433" t="str">
            <v>028.094</v>
          </cell>
          <cell r="B2433" t="str">
            <v>RETIRO DE SEÑALES VERTICALES ANCLADAS EN ANDEN, ZONA VERDE O ADOSADAS A POSTE EXISTENTE O PARED (INCLUYE PEDESTAL Y TABLERO) CON ENTREGA A LA SDM (INCLUYE SEÑALES SENCILLAS Y DUPLEX)</v>
          </cell>
          <cell r="C2433" t="str">
            <v>Actividad</v>
          </cell>
          <cell r="D2433" t="str">
            <v>UND</v>
          </cell>
          <cell r="E2433">
            <v>69789</v>
          </cell>
        </row>
        <row r="2434">
          <cell r="A2434" t="str">
            <v>028.095</v>
          </cell>
          <cell r="B2434" t="str">
            <v>DESMONTE, TRASLADO Y REINSTALACIÓN DE PARQUEADEROS DE BUSES</v>
          </cell>
          <cell r="C2434" t="str">
            <v>Actividad</v>
          </cell>
          <cell r="D2434" t="str">
            <v>UND</v>
          </cell>
          <cell r="E2434">
            <v>1481232</v>
          </cell>
        </row>
        <row r="2435">
          <cell r="A2435" t="str">
            <v>028.096</v>
          </cell>
          <cell r="B2435" t="str">
            <v>DESMONTE, NIVELACIÓN Y REINSTALACIÓN DE ADOQUIEN EN GRES</v>
          </cell>
          <cell r="C2435" t="str">
            <v>Actividad</v>
          </cell>
          <cell r="D2435" t="str">
            <v>M2</v>
          </cell>
          <cell r="E2435">
            <v>60397</v>
          </cell>
        </row>
        <row r="2436">
          <cell r="A2436" t="str">
            <v>028.097</v>
          </cell>
          <cell r="B2436" t="str">
            <v>DESMONTE DE REJA METALICA EXISTENTE ENBISAGRADA Y REINSTALACIÓN EN RIELES PARA SISTEMA CORREDIZO</v>
          </cell>
          <cell r="C2436" t="str">
            <v>Actividad</v>
          </cell>
          <cell r="D2436" t="str">
            <v>UND</v>
          </cell>
          <cell r="E2436">
            <v>846000</v>
          </cell>
        </row>
        <row r="2437">
          <cell r="A2437" t="str">
            <v>028.098</v>
          </cell>
          <cell r="B2437" t="str">
            <v>DESMONTE, TRASLADO, MANTENIMIENTO E INSTALACION DE JUEGO INFANTIL EXISTENTE</v>
          </cell>
          <cell r="C2437" t="str">
            <v>Actividad</v>
          </cell>
          <cell r="D2437" t="str">
            <v>UND</v>
          </cell>
          <cell r="E2437">
            <v>905468</v>
          </cell>
        </row>
        <row r="2438">
          <cell r="A2438" t="str">
            <v>028.099</v>
          </cell>
          <cell r="B2438" t="str">
            <v>DESMONTE DE CONTRAPESOS EXISTENTES EN LA EDIFICACIÓN PARA LA CONSTRUCCION DEL CUARTO DE BOMBAS Y TANQUE DE ALMACENAMIENTO DE LA RED CONTRA INCENDIOS</v>
          </cell>
          <cell r="C2438" t="str">
            <v>Actividad</v>
          </cell>
          <cell r="D2438" t="str">
            <v>UND</v>
          </cell>
          <cell r="E2438">
            <v>9999765</v>
          </cell>
        </row>
        <row r="2439">
          <cell r="A2439" t="str">
            <v>028.100</v>
          </cell>
          <cell r="B2439" t="str">
            <v>DESMONTE PISOS FLOTANTE</v>
          </cell>
          <cell r="C2439" t="str">
            <v>Actividad</v>
          </cell>
          <cell r="D2439" t="str">
            <v>M2</v>
          </cell>
          <cell r="E2439">
            <v>12669</v>
          </cell>
        </row>
        <row r="2440">
          <cell r="A2440" t="str">
            <v>028.101</v>
          </cell>
          <cell r="B2440" t="str">
            <v xml:space="preserve">DESMONTE DE MUEBLE CLOSET </v>
          </cell>
          <cell r="C2440" t="str">
            <v>Actividad</v>
          </cell>
          <cell r="D2440" t="str">
            <v>M2</v>
          </cell>
          <cell r="E2440">
            <v>9086</v>
          </cell>
        </row>
        <row r="2441">
          <cell r="A2441" t="str">
            <v>028.102</v>
          </cell>
          <cell r="B2441" t="str">
            <v>DESMONTE DE VENTANAS TODO TAMAÑO METÁLICAS - MADERA, INCLUIDO VIDRIO Y REJAS. (INCLUYE CARGUE Y RETIRO DE RESIDUOS DE CONSTRUCCIÓN A SITIOS AUTORIZADOS)</v>
          </cell>
          <cell r="C2441" t="str">
            <v>Actividad</v>
          </cell>
          <cell r="D2441" t="str">
            <v>M2</v>
          </cell>
          <cell r="E2441">
            <v>18628</v>
          </cell>
        </row>
        <row r="2442">
          <cell r="A2442" t="str">
            <v>028.103</v>
          </cell>
          <cell r="B2442" t="str">
            <v xml:space="preserve">DESMONTE Y REINSTALACIÓN DE EQUPOS DE DETECCIÓN DE HUMO </v>
          </cell>
          <cell r="C2442" t="str">
            <v>Actividad</v>
          </cell>
          <cell r="D2442" t="str">
            <v>UND</v>
          </cell>
          <cell r="E2442">
            <v>15303</v>
          </cell>
        </row>
        <row r="2443">
          <cell r="A2443" t="str">
            <v>028.104</v>
          </cell>
          <cell r="B2443" t="str">
            <v>DESMONTE DE REJILLA DE DISTRIBUCION DE AIRE</v>
          </cell>
          <cell r="C2443" t="str">
            <v>Actividad</v>
          </cell>
          <cell r="D2443" t="str">
            <v>UND</v>
          </cell>
          <cell r="E2443">
            <v>11494</v>
          </cell>
        </row>
        <row r="2444">
          <cell r="A2444" t="str">
            <v>028.105</v>
          </cell>
          <cell r="B2444" t="str">
            <v>DESMONTE DE DIVISIONES EN VIDRIO PISO TECHO O DE MEDIANA ALTURA CON PERFILERÍA METÁLICA O MADERA (INCLUYE RETIRO Y DISPOSICIÓN EN SITIO AUTORIZADO)</v>
          </cell>
          <cell r="C2444" t="str">
            <v>Actividad</v>
          </cell>
          <cell r="D2444" t="str">
            <v>M2</v>
          </cell>
          <cell r="E2444">
            <v>128831</v>
          </cell>
        </row>
        <row r="2445">
          <cell r="A2445" t="str">
            <v>028.106</v>
          </cell>
          <cell r="B2445" t="str">
            <v>DESMONTE DE ACCESORIOS DE BAÑO</v>
          </cell>
          <cell r="C2445" t="str">
            <v>Actividad</v>
          </cell>
          <cell r="D2445" t="str">
            <v>UND</v>
          </cell>
          <cell r="E2445">
            <v>4042</v>
          </cell>
        </row>
        <row r="2446">
          <cell r="A2446" t="str">
            <v>028.107</v>
          </cell>
          <cell r="B2446" t="str">
            <v xml:space="preserve">DESMONTE MESON ACERO INOXIDABLE </v>
          </cell>
          <cell r="C2446" t="str">
            <v>Actividad</v>
          </cell>
          <cell r="D2446" t="str">
            <v>ML</v>
          </cell>
          <cell r="E2446">
            <v>8063</v>
          </cell>
        </row>
        <row r="2447">
          <cell r="A2447" t="str">
            <v>028.108</v>
          </cell>
          <cell r="B2447" t="str">
            <v>DESMONTE DE  MESON EN PIEDRA Y/O QUARTZONE</v>
          </cell>
          <cell r="C2447" t="str">
            <v>Actividad</v>
          </cell>
          <cell r="D2447" t="str">
            <v>ML</v>
          </cell>
          <cell r="E2447">
            <v>17738</v>
          </cell>
        </row>
        <row r="2448">
          <cell r="A2448" t="str">
            <v>028.109</v>
          </cell>
          <cell r="B2448" t="str">
            <v>DESMONTE, MANTENIMIENTO Y REINSTALACIÓN DE PUERTAS EN MADERA</v>
          </cell>
          <cell r="C2448" t="str">
            <v>Actividad</v>
          </cell>
          <cell r="D2448" t="str">
            <v>UND</v>
          </cell>
          <cell r="E2448">
            <v>76035</v>
          </cell>
        </row>
        <row r="2449">
          <cell r="A2449" t="str">
            <v>029</v>
          </cell>
          <cell r="B2449" t="str">
            <v>DEMOLICIONES</v>
          </cell>
          <cell r="C2449" t="str">
            <v>Capitulo</v>
          </cell>
          <cell r="D2449"/>
          <cell r="E2449" t="str">
            <v>--</v>
          </cell>
        </row>
        <row r="2450">
          <cell r="A2450" t="str">
            <v>029.001</v>
          </cell>
          <cell r="B2450" t="str">
            <v>DEMOLICIÓN MECÁNICA DE ESTRUCTURAS DE CONCRETO HIDRÁULICO - INCLUYE CARGUE, TRANSPORTE Y DISPOSICIÓN</v>
          </cell>
          <cell r="C2450" t="str">
            <v>Actividad</v>
          </cell>
          <cell r="D2450" t="str">
            <v>M3</v>
          </cell>
          <cell r="E2450">
            <v>152860</v>
          </cell>
        </row>
        <row r="2451">
          <cell r="A2451" t="str">
            <v>029.002</v>
          </cell>
          <cell r="B2451" t="str">
            <v xml:space="preserve">DEMOLICION DE CABEZA DE PILOTES </v>
          </cell>
          <cell r="C2451" t="str">
            <v>Actividad</v>
          </cell>
          <cell r="D2451" t="str">
            <v>UND</v>
          </cell>
          <cell r="E2451">
            <v>141791</v>
          </cell>
        </row>
        <row r="2452">
          <cell r="A2452" t="str">
            <v>029.003</v>
          </cell>
          <cell r="B2452" t="str">
            <v>DEMOLICION ENCHAPE DE PISOS (INCLUYE RETIRO)</v>
          </cell>
          <cell r="C2452" t="str">
            <v>Actividad</v>
          </cell>
          <cell r="D2452" t="str">
            <v>M2</v>
          </cell>
          <cell r="E2452">
            <v>12822</v>
          </cell>
        </row>
        <row r="2453">
          <cell r="A2453" t="str">
            <v>029.004</v>
          </cell>
          <cell r="B2453" t="str">
            <v xml:space="preserve">DEMOLICION ENCHAPE DE MUROS </v>
          </cell>
          <cell r="C2453" t="str">
            <v>Actividad</v>
          </cell>
          <cell r="D2453" t="str">
            <v>M2</v>
          </cell>
          <cell r="E2453">
            <v>12865</v>
          </cell>
        </row>
        <row r="2454">
          <cell r="A2454" t="str">
            <v>029.005</v>
          </cell>
          <cell r="B2454" t="str">
            <v xml:space="preserve">DEMOLICION DE MESONES A=0.60 M. </v>
          </cell>
          <cell r="C2454" t="str">
            <v>Actividad</v>
          </cell>
          <cell r="D2454" t="str">
            <v>ML</v>
          </cell>
          <cell r="E2454">
            <v>43024</v>
          </cell>
        </row>
        <row r="2455">
          <cell r="A2455" t="str">
            <v>029.006</v>
          </cell>
          <cell r="B2455" t="str">
            <v>DEMOLICIÓN DE ESTRUCTURAS EN MAMPOSTERÍA</v>
          </cell>
          <cell r="C2455" t="str">
            <v>Actividad</v>
          </cell>
          <cell r="D2455" t="str">
            <v>M3</v>
          </cell>
          <cell r="E2455">
            <v>138172</v>
          </cell>
        </row>
        <row r="2456">
          <cell r="A2456" t="str">
            <v>029.007</v>
          </cell>
          <cell r="B2456" t="str">
            <v>DEMOLICIÓN DE ANDENES Y SARDINELES EN CONCRETO HIDRÁULICO - INCLUYE CARGUE A MANO, RETIRO Y DISPOSICIÓN EN BOTADERO</v>
          </cell>
          <cell r="C2456" t="str">
            <v>Actividad</v>
          </cell>
          <cell r="D2456" t="str">
            <v>M3</v>
          </cell>
          <cell r="E2456">
            <v>116870</v>
          </cell>
        </row>
        <row r="2457">
          <cell r="A2457" t="str">
            <v>029.008</v>
          </cell>
          <cell r="B2457" t="str">
            <v>DEMOLICION PLACA DE ENTREPISO HASTA E=0.30 M. .</v>
          </cell>
          <cell r="C2457" t="str">
            <v>Actividad</v>
          </cell>
          <cell r="D2457" t="str">
            <v>M2</v>
          </cell>
          <cell r="E2457">
            <v>48892</v>
          </cell>
        </row>
        <row r="2458">
          <cell r="A2458" t="str">
            <v>029.009</v>
          </cell>
          <cell r="B2458" t="str">
            <v xml:space="preserve">PICADO DE PLACA PISO </v>
          </cell>
          <cell r="C2458" t="str">
            <v>Actividad</v>
          </cell>
          <cell r="D2458" t="str">
            <v>M2</v>
          </cell>
          <cell r="E2458">
            <v>6853</v>
          </cell>
        </row>
        <row r="2459">
          <cell r="A2459" t="str">
            <v>029.010</v>
          </cell>
          <cell r="B2459" t="str">
            <v>DEMOLICION ORINAL CORRIDO HASTA H=0.10 M. .</v>
          </cell>
          <cell r="C2459" t="str">
            <v>Actividad</v>
          </cell>
          <cell r="D2459" t="str">
            <v>ML</v>
          </cell>
          <cell r="E2459">
            <v>31109</v>
          </cell>
        </row>
        <row r="2460">
          <cell r="A2460" t="str">
            <v>029.011</v>
          </cell>
          <cell r="B2460" t="str">
            <v xml:space="preserve">DEMOLICIÓN DE LAVADERO </v>
          </cell>
          <cell r="C2460" t="str">
            <v>Actividad</v>
          </cell>
          <cell r="D2460" t="str">
            <v>UND</v>
          </cell>
          <cell r="E2460">
            <v>62241</v>
          </cell>
        </row>
        <row r="2461">
          <cell r="A2461" t="str">
            <v>029.012</v>
          </cell>
          <cell r="B2461" t="str">
            <v xml:space="preserve">DEMOLICION MURO EN DRY WALL   </v>
          </cell>
          <cell r="C2461" t="str">
            <v>Actividad</v>
          </cell>
          <cell r="D2461" t="str">
            <v>M2</v>
          </cell>
          <cell r="E2461">
            <v>27405</v>
          </cell>
        </row>
        <row r="2462">
          <cell r="A2462" t="str">
            <v>029.013</v>
          </cell>
          <cell r="B2462" t="str">
            <v>DEMOLICION MECANICA DE PAVIMENTO CONCRETO ASFALTICO. INCLUYE RETIRO Y DISPOSICION EN SITIO AUTORIZADO</v>
          </cell>
          <cell r="C2462" t="str">
            <v>Actividad</v>
          </cell>
          <cell r="D2462" t="str">
            <v>M3</v>
          </cell>
          <cell r="E2462">
            <v>103479</v>
          </cell>
        </row>
        <row r="2463">
          <cell r="A2463" t="str">
            <v>029.014</v>
          </cell>
          <cell r="B2463" t="str">
            <v>DEMOLICION MECANICA DE PAVIMENTO EN CONCRETO HIDRAULICO. INCLUYE RETIRO Y DISPOSICION EN SITIO AUTORIZADO</v>
          </cell>
          <cell r="C2463" t="str">
            <v>Actividad</v>
          </cell>
          <cell r="D2463" t="str">
            <v>M3</v>
          </cell>
          <cell r="E2463">
            <v>121208</v>
          </cell>
        </row>
        <row r="2464">
          <cell r="A2464" t="str">
            <v>029.016</v>
          </cell>
          <cell r="B2464" t="str">
            <v>DEMOLICION PLACA DE CONTRAPISO HASTA E=0.20 M (INCLUYE RETIRO)</v>
          </cell>
          <cell r="C2464" t="str">
            <v>Actividad</v>
          </cell>
          <cell r="D2464" t="str">
            <v>M2</v>
          </cell>
          <cell r="E2464">
            <v>30258</v>
          </cell>
        </row>
        <row r="2465">
          <cell r="A2465" t="str">
            <v>029.017</v>
          </cell>
          <cell r="B2465" t="str">
            <v xml:space="preserve">DEMOLICION MORTEROS Y REVOQUE </v>
          </cell>
          <cell r="C2465" t="str">
            <v>Actividad</v>
          </cell>
          <cell r="D2465" t="str">
            <v>M2</v>
          </cell>
          <cell r="E2465">
            <v>11010</v>
          </cell>
        </row>
        <row r="2466">
          <cell r="A2466" t="str">
            <v>029.018</v>
          </cell>
          <cell r="B2466" t="str">
            <v xml:space="preserve">DEMOLICION CIELO RASO TABLILLA </v>
          </cell>
          <cell r="C2466" t="str">
            <v>Actividad</v>
          </cell>
          <cell r="D2466" t="str">
            <v>M2</v>
          </cell>
          <cell r="E2466">
            <v>15286</v>
          </cell>
        </row>
        <row r="2467">
          <cell r="A2467" t="str">
            <v>029.019</v>
          </cell>
          <cell r="B2467" t="str">
            <v xml:space="preserve">DEMOLICION MURO EN BAHAREQUE   </v>
          </cell>
          <cell r="C2467" t="str">
            <v>Actividad</v>
          </cell>
          <cell r="D2467" t="str">
            <v>M2</v>
          </cell>
          <cell r="E2467">
            <v>27655</v>
          </cell>
        </row>
        <row r="2468">
          <cell r="A2468" t="str">
            <v>029.020</v>
          </cell>
          <cell r="B2468" t="str">
            <v>DEMOLICION MURO EN SUPERBOARD O DRYWALL</v>
          </cell>
          <cell r="C2468" t="str">
            <v>Actividad</v>
          </cell>
          <cell r="D2468" t="str">
            <v>M2</v>
          </cell>
          <cell r="E2468">
            <v>30373</v>
          </cell>
        </row>
        <row r="2469">
          <cell r="A2469" t="str">
            <v>029.021</v>
          </cell>
          <cell r="B2469" t="str">
            <v>DEMOLICION MURO EN ASBESTO CEMENTO</v>
          </cell>
          <cell r="C2469" t="str">
            <v>Actividad</v>
          </cell>
          <cell r="D2469" t="str">
            <v>M2</v>
          </cell>
          <cell r="E2469">
            <v>27703</v>
          </cell>
        </row>
        <row r="2470">
          <cell r="A2470" t="str">
            <v>029.074</v>
          </cell>
          <cell r="B2470" t="str">
            <v>DEMOLICION MURO MAMPOSTERIA DE LADRILLO O BLOQUE - INCLUY RETIRO Y DISPOSICION</v>
          </cell>
          <cell r="C2470" t="str">
            <v>Actividad</v>
          </cell>
          <cell r="D2470" t="str">
            <v>M2</v>
          </cell>
          <cell r="E2470">
            <v>34353</v>
          </cell>
        </row>
        <row r="2471">
          <cell r="A2471" t="str">
            <v>029.075</v>
          </cell>
          <cell r="B2471" t="str">
            <v>DEMOLICION LAVAMANOS CORRIDO HASTA H=1.0 M. (INCLUYE RETIRO)</v>
          </cell>
          <cell r="C2471" t="str">
            <v>Actividad</v>
          </cell>
          <cell r="D2471" t="str">
            <v>ML</v>
          </cell>
          <cell r="E2471">
            <v>34178</v>
          </cell>
        </row>
        <row r="2472">
          <cell r="A2472" t="str">
            <v>029.076</v>
          </cell>
          <cell r="B2472" t="str">
            <v>DEMOLICION POCETA LAVATRAPEROS</v>
          </cell>
          <cell r="C2472" t="str">
            <v>Actividad</v>
          </cell>
          <cell r="D2472" t="str">
            <v>UND</v>
          </cell>
          <cell r="E2472">
            <v>28648</v>
          </cell>
        </row>
        <row r="2473">
          <cell r="A2473" t="str">
            <v>029.077</v>
          </cell>
          <cell r="B2473" t="str">
            <v>DEMOLICION MUROS EN LADRILLO</v>
          </cell>
          <cell r="C2473" t="str">
            <v>Actividad</v>
          </cell>
          <cell r="D2473" t="str">
            <v>M2</v>
          </cell>
          <cell r="E2473">
            <v>16338</v>
          </cell>
        </row>
        <row r="2474">
          <cell r="A2474" t="str">
            <v>029.078</v>
          </cell>
          <cell r="B2474" t="str">
            <v>DEMOLICION DE MESONES ANCHO &gt;0.60 M (INCLUYE RETIRO)</v>
          </cell>
          <cell r="C2474" t="str">
            <v>Actividad</v>
          </cell>
          <cell r="D2474" t="str">
            <v>ML</v>
          </cell>
          <cell r="E2474">
            <v>48797</v>
          </cell>
        </row>
        <row r="2475">
          <cell r="A2475" t="str">
            <v>029.079</v>
          </cell>
          <cell r="B2475" t="str">
            <v>DEMOLICIÓN DE GUARDAESCOBA EN CERÁMICA O SIMILAR (NO INCLUYE RETIRO)</v>
          </cell>
          <cell r="C2475" t="str">
            <v>Actividad</v>
          </cell>
          <cell r="D2475" t="str">
            <v>ML</v>
          </cell>
          <cell r="E2475">
            <v>3957</v>
          </cell>
        </row>
        <row r="2476">
          <cell r="A2476" t="str">
            <v>029.080</v>
          </cell>
          <cell r="B2476" t="str">
            <v>DEMOLICIÓN DE ENTREPISO EN MADERA O GUADUA Y ESTERILLA (INCLUYE RETIRO)</v>
          </cell>
          <cell r="C2476" t="str">
            <v>Actividad</v>
          </cell>
          <cell r="D2476" t="str">
            <v>M2</v>
          </cell>
          <cell r="E2476">
            <v>17789</v>
          </cell>
        </row>
        <row r="2477">
          <cell r="A2477" t="str">
            <v>029.081</v>
          </cell>
          <cell r="B2477" t="str">
            <v>DEMOLICION GUARDAESCOBAS</v>
          </cell>
          <cell r="C2477" t="str">
            <v>Actividad</v>
          </cell>
          <cell r="D2477" t="str">
            <v>ML</v>
          </cell>
          <cell r="E2477">
            <v>9766</v>
          </cell>
        </row>
        <row r="2478">
          <cell r="A2478" t="str">
            <v>029.082</v>
          </cell>
          <cell r="B2478" t="str">
            <v>DEMOLICION MORTEROS Y REVOQUE PARA ALTURAS MAYORES A 3 METROS (NO INCLUYE RETIRO)</v>
          </cell>
          <cell r="C2478" t="str">
            <v>Actividad</v>
          </cell>
          <cell r="D2478" t="str">
            <v>M2</v>
          </cell>
          <cell r="E2478">
            <v>6919</v>
          </cell>
        </row>
        <row r="2479">
          <cell r="A2479" t="str">
            <v>029.083</v>
          </cell>
          <cell r="B2479" t="str">
            <v>DEMOLICION MORTEROS Y REVOQUE ALTURAS MENORES A 3 METROS (NO INCLUYE RETIRO)</v>
          </cell>
          <cell r="C2479" t="str">
            <v>Actividad</v>
          </cell>
          <cell r="D2479" t="str">
            <v>M2</v>
          </cell>
          <cell r="E2479">
            <v>5430</v>
          </cell>
        </row>
        <row r="2480">
          <cell r="A2480" t="str">
            <v>029.085</v>
          </cell>
          <cell r="B2480" t="str">
            <v>PICADO DE PLACA PISO DE GRADERÍAS EN CONCRETO 3000 PSI SOBRE TIERRA INCLUYE PREPARACIÓN CON SIKADUR -32 PRIMER</v>
          </cell>
          <cell r="C2480" t="str">
            <v>Actividad</v>
          </cell>
          <cell r="D2480" t="str">
            <v>M2</v>
          </cell>
          <cell r="E2480">
            <v>22322</v>
          </cell>
        </row>
        <row r="2481">
          <cell r="A2481" t="str">
            <v>029.84</v>
          </cell>
          <cell r="B2481" t="str">
            <v>CORTE Y DEMOLICION DE LOSA ML X 60 CMS ANCHO</v>
          </cell>
          <cell r="C2481" t="str">
            <v>Actividad</v>
          </cell>
          <cell r="D2481" t="str">
            <v>ML</v>
          </cell>
          <cell r="E2481">
            <v>60421</v>
          </cell>
        </row>
        <row r="2482">
          <cell r="A2482" t="str">
            <v>029.086</v>
          </cell>
          <cell r="B2482" t="str">
            <v>RAYADO CON PULIDORA Y PICADO DE PAREDES PARA PREPARACION DE SUPERFICIE</v>
          </cell>
          <cell r="C2482" t="str">
            <v>Actividad</v>
          </cell>
          <cell r="D2482" t="str">
            <v>M2</v>
          </cell>
          <cell r="E2482">
            <v>11143</v>
          </cell>
        </row>
        <row r="2483">
          <cell r="A2483" t="str">
            <v>029.087</v>
          </cell>
          <cell r="B2483" t="str">
            <v xml:space="preserve">SUMINISTRO COMPRESOR 2 MARTILLOS + 2 OPERARIOS (INCLUYE ACPM Y TRANSPORTE) </v>
          </cell>
          <cell r="C2483" t="str">
            <v>Actividad</v>
          </cell>
          <cell r="D2483" t="str">
            <v>HR</v>
          </cell>
          <cell r="E2483">
            <v>218373</v>
          </cell>
        </row>
        <row r="2484">
          <cell r="A2484" t="str">
            <v>029.090</v>
          </cell>
          <cell r="B2484" t="str">
            <v>SUMINISTRO Y TRANSPORTE RETROCARGADORA DE LLANTAS</v>
          </cell>
          <cell r="C2484" t="str">
            <v>Actividad</v>
          </cell>
          <cell r="D2484" t="str">
            <v>HR</v>
          </cell>
          <cell r="E2484">
            <v>214820</v>
          </cell>
        </row>
        <row r="2485">
          <cell r="A2485" t="str">
            <v>029.091</v>
          </cell>
          <cell r="B2485" t="str">
            <v>SUMINISTRO DE ESTOPAS PARA EVACUACIÓN DE ESCOMBROS</v>
          </cell>
          <cell r="C2485" t="str">
            <v>Actividad</v>
          </cell>
          <cell r="D2485" t="str">
            <v>UND</v>
          </cell>
          <cell r="E2485">
            <v>950</v>
          </cell>
        </row>
        <row r="2486">
          <cell r="A2486" t="str">
            <v>030</v>
          </cell>
          <cell r="B2486" t="str">
            <v>JORNALES</v>
          </cell>
          <cell r="C2486" t="str">
            <v>Capitulo</v>
          </cell>
          <cell r="D2486"/>
          <cell r="E2486" t="str">
            <v>--</v>
          </cell>
        </row>
        <row r="2487">
          <cell r="A2487" t="str">
            <v>030.001</v>
          </cell>
          <cell r="B2487" t="str">
            <v>COMISIÓN TOPOGRÁFICA</v>
          </cell>
          <cell r="C2487" t="str">
            <v>Actividad</v>
          </cell>
          <cell r="D2487" t="str">
            <v>DIA</v>
          </cell>
          <cell r="E2487">
            <v>692001</v>
          </cell>
        </row>
        <row r="2488">
          <cell r="A2488" t="str">
            <v>030.002</v>
          </cell>
          <cell r="B2488" t="str">
            <v>JORNAL AYUDANTE</v>
          </cell>
          <cell r="C2488" t="str">
            <v>Actividad</v>
          </cell>
          <cell r="D2488" t="str">
            <v>DIA</v>
          </cell>
          <cell r="E2488">
            <v>86780</v>
          </cell>
        </row>
        <row r="2489">
          <cell r="A2489" t="str">
            <v>030.003</v>
          </cell>
          <cell r="B2489" t="str">
            <v>REGULADOR DE TRANSITO</v>
          </cell>
          <cell r="C2489" t="str">
            <v>Actividad</v>
          </cell>
          <cell r="D2489" t="str">
            <v>DIA</v>
          </cell>
          <cell r="E2489">
            <v>116051</v>
          </cell>
        </row>
        <row r="2490">
          <cell r="A2490" t="str">
            <v>030.004</v>
          </cell>
          <cell r="B2490" t="str">
            <v>JORNAL OFICIAL</v>
          </cell>
          <cell r="C2490" t="str">
            <v>Actividad</v>
          </cell>
          <cell r="D2490" t="str">
            <v>DIA</v>
          </cell>
          <cell r="E2490">
            <v>138852</v>
          </cell>
        </row>
        <row r="2491">
          <cell r="A2491" t="str">
            <v>031</v>
          </cell>
          <cell r="B2491" t="str">
            <v>ENSAYOS</v>
          </cell>
          <cell r="C2491" t="str">
            <v>Capitulo</v>
          </cell>
          <cell r="D2491"/>
          <cell r="E2491" t="str">
            <v>--</v>
          </cell>
        </row>
        <row r="2492">
          <cell r="A2492" t="str">
            <v>031.001</v>
          </cell>
          <cell r="B2492" t="str">
            <v>ENSAYO DE RESISTENCIA A COMPRESIÓN DE CILINDRO</v>
          </cell>
          <cell r="C2492" t="str">
            <v>Actividad</v>
          </cell>
          <cell r="D2492" t="str">
            <v>UND</v>
          </cell>
          <cell r="E2492">
            <v>50460</v>
          </cell>
        </row>
        <row r="2493">
          <cell r="A2493" t="str">
            <v>031.002</v>
          </cell>
          <cell r="B2493" t="str">
            <v>ENSAYO DE GRANULOMETRÍA/PROCTOR</v>
          </cell>
          <cell r="C2493" t="str">
            <v>Actividad</v>
          </cell>
          <cell r="D2493" t="str">
            <v>UND</v>
          </cell>
          <cell r="E2493">
            <v>167602</v>
          </cell>
        </row>
        <row r="2494">
          <cell r="A2494" t="str">
            <v>031.003</v>
          </cell>
          <cell r="B2494" t="str">
            <v>ENSAYO DE DENSIDAD EN CAMPO</v>
          </cell>
          <cell r="C2494" t="str">
            <v>Actividad</v>
          </cell>
          <cell r="D2494" t="str">
            <v>UND</v>
          </cell>
          <cell r="E2494">
            <v>43904</v>
          </cell>
        </row>
        <row r="2495">
          <cell r="A2495" t="str">
            <v>031.004</v>
          </cell>
          <cell r="B2495" t="str">
            <v>DISEÑO DE MEZCLAS</v>
          </cell>
          <cell r="C2495" t="str">
            <v>Actividad</v>
          </cell>
          <cell r="D2495" t="str">
            <v>UND</v>
          </cell>
          <cell r="E2495">
            <v>376295</v>
          </cell>
        </row>
        <row r="2496">
          <cell r="A2496" t="str">
            <v>031.005</v>
          </cell>
          <cell r="B2496" t="str">
            <v>FLEXIÓN DE VIGAS DE CONCRETO</v>
          </cell>
          <cell r="C2496" t="str">
            <v>Actividad</v>
          </cell>
          <cell r="D2496" t="str">
            <v>UND</v>
          </cell>
          <cell r="E2496">
            <v>25086</v>
          </cell>
        </row>
        <row r="2497">
          <cell r="A2497" t="str">
            <v>031.006</v>
          </cell>
          <cell r="B2497" t="str">
            <v>PERFORACIÓN CON EQUIPO SEMIMECÁNICO</v>
          </cell>
          <cell r="C2497" t="str">
            <v>Actividad</v>
          </cell>
          <cell r="D2497" t="str">
            <v>UND</v>
          </cell>
          <cell r="E2497">
            <v>52265</v>
          </cell>
        </row>
        <row r="2498">
          <cell r="A2498" t="str">
            <v>031.007</v>
          </cell>
          <cell r="B2498" t="str">
            <v xml:space="preserve">ENSAYO DE RESISTENCIA AL CORTE DIRECTO </v>
          </cell>
          <cell r="C2498" t="str">
            <v>Actividad</v>
          </cell>
          <cell r="D2498" t="str">
            <v>UND</v>
          </cell>
          <cell r="E2498">
            <v>156791</v>
          </cell>
        </row>
        <row r="2499">
          <cell r="A2499" t="str">
            <v>031.008</v>
          </cell>
          <cell r="B2499" t="str">
            <v>ENSAYO DE COMPRESION  INCONFINADA</v>
          </cell>
          <cell r="C2499" t="str">
            <v>Actividad</v>
          </cell>
          <cell r="D2499" t="str">
            <v>UND</v>
          </cell>
          <cell r="E2499">
            <v>41812</v>
          </cell>
        </row>
        <row r="2500">
          <cell r="A2500" t="str">
            <v>031.009</v>
          </cell>
          <cell r="B2500" t="str">
            <v>CLASIFICACIÓN DEL SUELO SEGÚN SUCS</v>
          </cell>
          <cell r="C2500" t="str">
            <v>Actividad</v>
          </cell>
          <cell r="D2500" t="str">
            <v>UND</v>
          </cell>
          <cell r="E2500">
            <v>52265</v>
          </cell>
        </row>
        <row r="2501">
          <cell r="A2501" t="str">
            <v>032</v>
          </cell>
          <cell r="B2501" t="str">
            <v>ACTIVIDADES PARA PROYECTOS ESPECIFICOS</v>
          </cell>
          <cell r="C2501" t="str">
            <v>Capitulo</v>
          </cell>
          <cell r="D2501"/>
          <cell r="E2501" t="str">
            <v>--</v>
          </cell>
        </row>
        <row r="2502">
          <cell r="A2502" t="str">
            <v>032.001</v>
          </cell>
          <cell r="B2502" t="str">
            <v>SUMINISTRO, TRANSPORTE E INSTALACION RELLENO EN AFIRMADO COMPACTADO</v>
          </cell>
          <cell r="C2502" t="str">
            <v>Actividad</v>
          </cell>
          <cell r="D2502" t="str">
            <v>M3</v>
          </cell>
          <cell r="E2502">
            <v>136601</v>
          </cell>
        </row>
        <row r="2503">
          <cell r="A2503" t="str">
            <v>032.002</v>
          </cell>
          <cell r="B2503" t="str">
            <v xml:space="preserve">SUMINISTRO, TRANSPORTE E INSTALACION PLACA MACIZA AEREA CONCRETO 3000 PSI  E= 0.10M  </v>
          </cell>
          <cell r="C2503" t="str">
            <v>Actividad</v>
          </cell>
          <cell r="D2503" t="str">
            <v>M2</v>
          </cell>
          <cell r="E2503">
            <v>137078</v>
          </cell>
        </row>
        <row r="2504">
          <cell r="A2504" t="str">
            <v>032.003</v>
          </cell>
          <cell r="B2504" t="str">
            <v xml:space="preserve">SUMINISTRO, TRANSPORTE E INSTALACION COLUMNAS CONCRETO 3000 PSI </v>
          </cell>
          <cell r="C2504" t="str">
            <v>Actividad</v>
          </cell>
          <cell r="D2504" t="str">
            <v>M3</v>
          </cell>
          <cell r="E2504">
            <v>1419544</v>
          </cell>
        </row>
        <row r="2505">
          <cell r="A2505" t="str">
            <v>032.005</v>
          </cell>
          <cell r="B2505" t="str">
            <v>VIGA SOBRE MURO EN CONCRETO 3000 PSI 0,15X0,20M</v>
          </cell>
          <cell r="C2505" t="str">
            <v>Actividad</v>
          </cell>
          <cell r="D2505" t="str">
            <v>ML</v>
          </cell>
          <cell r="E2505">
            <v>101244</v>
          </cell>
        </row>
        <row r="2506">
          <cell r="A2506" t="str">
            <v>032.006</v>
          </cell>
          <cell r="B2506" t="str">
            <v>SUMINISTRO, TRANSPORTE E INSTALACION MURO DE CONTENCION EN MAMPOSTERIA ESTRUCTURAL E=0,20M, INCLUYE GROUTING, NO INCLUYE VIGA DE CIMENTACION, FILTRO EN PIEDRA NI  RELLENO EN TIERRA</v>
          </cell>
          <cell r="C2506" t="str">
            <v>Actividad</v>
          </cell>
          <cell r="D2506" t="str">
            <v>M2</v>
          </cell>
          <cell r="E2506">
            <v>139887</v>
          </cell>
        </row>
        <row r="2507">
          <cell r="A2507" t="str">
            <v>032.007</v>
          </cell>
          <cell r="B2507" t="str">
            <v>SUMINISTRO, TRANSPORTE E INSTALACION ESCALAS CONCRETO 3000 PSI RAMPA E= 0.15M, MEDIDA EN RAMPA</v>
          </cell>
          <cell r="C2507" t="str">
            <v>Actividad</v>
          </cell>
          <cell r="D2507" t="str">
            <v>M2</v>
          </cell>
          <cell r="E2507">
            <v>221456</v>
          </cell>
        </row>
        <row r="2508">
          <cell r="A2508" t="str">
            <v>032.008</v>
          </cell>
          <cell r="B2508" t="str">
            <v>SUMINISTRO, TRANSPORTE E INSTALACION ESCALAS CONCRETO 3000 PSI SOBRE TIERRA RAMPA E= 0.12M MEDIDA EN RAMPA</v>
          </cell>
          <cell r="C2508" t="str">
            <v>Actividad</v>
          </cell>
          <cell r="D2508" t="str">
            <v>M2</v>
          </cell>
          <cell r="E2508">
            <v>130663</v>
          </cell>
        </row>
        <row r="2509">
          <cell r="A2509" t="str">
            <v>032.009</v>
          </cell>
          <cell r="B2509" t="str">
            <v xml:space="preserve">SUMINISTRO, TRANSPORTE E INSTALACION MORTERO DE NIVELACION 1:3 IMPERMEABILIZADO </v>
          </cell>
          <cell r="C2509" t="str">
            <v>Actividad</v>
          </cell>
          <cell r="D2509" t="str">
            <v>M2</v>
          </cell>
          <cell r="E2509">
            <v>40495</v>
          </cell>
        </row>
        <row r="2510">
          <cell r="A2510" t="str">
            <v>032.010</v>
          </cell>
          <cell r="B2510" t="str">
            <v>SUMINISTRO, TRANSPORTE E INSTALACION VIGA CANALES CONCRETO 3000 PSI 0,135M3/ML</v>
          </cell>
          <cell r="C2510" t="str">
            <v>Actividad</v>
          </cell>
          <cell r="D2510" t="str">
            <v>ML</v>
          </cell>
          <cell r="E2510">
            <v>186104</v>
          </cell>
        </row>
        <row r="2511">
          <cell r="A2511" t="str">
            <v>032.0103</v>
          </cell>
          <cell r="B2511" t="str">
            <v>SUMINISTRO, TRANSPORTE E INSTALACION BORDILLO BASE PARA MUROS EN DRYWALL Y/O SUPERBOARD H = ENTRE 0,15 Y 0,18M Y A= ENTRE 0,9 Y 0,10M</v>
          </cell>
          <cell r="C2511" t="str">
            <v>Actividad</v>
          </cell>
          <cell r="D2511" t="str">
            <v>ML</v>
          </cell>
          <cell r="E2511">
            <v>86737</v>
          </cell>
        </row>
        <row r="2512">
          <cell r="A2512" t="str">
            <v>032.0101</v>
          </cell>
          <cell r="B2512" t="str">
            <v>SUMINISTRO, TRANSPORTE E INSTALACIÓN LAVAPLATO ACERO INOXIDABLE CA. 20 POCETA .70X.40X.35M</v>
          </cell>
          <cell r="C2512" t="str">
            <v>Actividad</v>
          </cell>
          <cell r="D2512" t="str">
            <v>UND</v>
          </cell>
          <cell r="E2512">
            <v>475706</v>
          </cell>
        </row>
        <row r="2513">
          <cell r="A2513" t="str">
            <v>032.0102</v>
          </cell>
          <cell r="B2513" t="str">
            <v>SUMINISTRO, TRANSPORTE E INSTALACION LAVAMANOS QUIRURGICO CON SISTEMA DE PEDAL EN ACERO INOXIDABLE CAL. 18</v>
          </cell>
          <cell r="C2513" t="str">
            <v>Actividad</v>
          </cell>
          <cell r="D2513" t="str">
            <v>UND</v>
          </cell>
          <cell r="E2513">
            <v>1279809</v>
          </cell>
        </row>
        <row r="2514">
          <cell r="A2514" t="str">
            <v>032.011</v>
          </cell>
          <cell r="B2514" t="str">
            <v>SUMINISTRO, TRANSPORTE E INSTALACION PERFORACION 1/2" L=15 CM</v>
          </cell>
          <cell r="C2514" t="str">
            <v>Actividad</v>
          </cell>
          <cell r="D2514" t="str">
            <v>UND</v>
          </cell>
          <cell r="E2514">
            <v>7083</v>
          </cell>
        </row>
        <row r="2515">
          <cell r="A2515" t="str">
            <v>032.012</v>
          </cell>
          <cell r="B2515" t="str">
            <v>SUMINISTRO, TRANSPORTE E INSTALACION PERFORACION 5/8" L=20 CM</v>
          </cell>
          <cell r="C2515" t="str">
            <v>Actividad</v>
          </cell>
          <cell r="D2515" t="str">
            <v>UND</v>
          </cell>
          <cell r="E2515">
            <v>7525</v>
          </cell>
        </row>
        <row r="2516">
          <cell r="A2516" t="str">
            <v>032.013</v>
          </cell>
          <cell r="B2516" t="str">
            <v>SUMINISTRO, TRANSPORTE E INSTALACION PERFORACION 3/4" L=25 CM</v>
          </cell>
          <cell r="C2516" t="str">
            <v>Actividad</v>
          </cell>
          <cell r="D2516" t="str">
            <v>UND</v>
          </cell>
          <cell r="E2516">
            <v>8179</v>
          </cell>
        </row>
        <row r="2517">
          <cell r="A2517" t="str">
            <v>032.014</v>
          </cell>
          <cell r="B2517" t="str">
            <v>SUMINISTRO, TRANSPORTE E INSTALACION PERFORACION PARA ANCLAJE SARDINEL 3/8" L=20 CM, INCLUYE HIERRO</v>
          </cell>
          <cell r="C2517" t="str">
            <v>Actividad</v>
          </cell>
          <cell r="D2517" t="str">
            <v>UND</v>
          </cell>
          <cell r="E2517">
            <v>10373</v>
          </cell>
        </row>
        <row r="2518">
          <cell r="A2518" t="str">
            <v>032.015</v>
          </cell>
          <cell r="B2518" t="str">
            <v>CORTE MECANIZADO DE ANDEN EN CONCRETO CON DISCO (3,5CM)</v>
          </cell>
          <cell r="C2518" t="str">
            <v>Actividad</v>
          </cell>
          <cell r="D2518" t="str">
            <v>ML</v>
          </cell>
          <cell r="E2518">
            <v>9002</v>
          </cell>
        </row>
        <row r="2519">
          <cell r="A2519" t="str">
            <v>032.016</v>
          </cell>
          <cell r="B2519" t="str">
            <v>SUMINISTRO, TRANSPORTE E INSTALACION ANDEN CONCRETO 3000 PSI  E= 0.10M.  ACABADO:  ESCOBIADO</v>
          </cell>
          <cell r="C2519" t="str">
            <v>Actividad</v>
          </cell>
          <cell r="D2519" t="str">
            <v>M2</v>
          </cell>
          <cell r="E2519">
            <v>110316</v>
          </cell>
        </row>
        <row r="2520">
          <cell r="A2520" t="str">
            <v>032.017</v>
          </cell>
          <cell r="B2520" t="str">
            <v>SUMINISTRO, TRANSPORTE E INSTALACION SARDINEL ANCHO = 20 CM H = ENTRE  15 Y 20 CM  EN CONCRETO 3000 PSI, CHAFLANADO</v>
          </cell>
          <cell r="C2520" t="str">
            <v>Actividad</v>
          </cell>
          <cell r="D2520" t="str">
            <v>ML</v>
          </cell>
          <cell r="E2520">
            <v>97052</v>
          </cell>
        </row>
        <row r="2521">
          <cell r="A2521" t="str">
            <v>032.018</v>
          </cell>
          <cell r="B2521" t="str">
            <v>SUMINISTRO, TRANSPORTE E INSTALACION SELLO DE JUNTA ELASTOMERICO EN PAVIMENTO RIGIDO 10MM</v>
          </cell>
          <cell r="C2521" t="str">
            <v>Actividad</v>
          </cell>
          <cell r="D2521" t="str">
            <v>ML</v>
          </cell>
          <cell r="E2521">
            <v>11476</v>
          </cell>
        </row>
        <row r="2522">
          <cell r="A2522" t="str">
            <v>032.021</v>
          </cell>
          <cell r="B2522" t="str">
            <v xml:space="preserve">LIMPIEZA DE CUBIERTA </v>
          </cell>
          <cell r="C2522" t="str">
            <v>Actividad</v>
          </cell>
          <cell r="D2522" t="str">
            <v>M2</v>
          </cell>
          <cell r="E2522">
            <v>8137</v>
          </cell>
        </row>
        <row r="2523">
          <cell r="A2523" t="str">
            <v>032.022</v>
          </cell>
          <cell r="B2523" t="str">
            <v>RECORRIDO DE CUBIERTA EN FIBROCEMENTO INCLUYE GANCHOS Y AMARRAS</v>
          </cell>
          <cell r="C2523" t="str">
            <v>Actividad</v>
          </cell>
          <cell r="D2523" t="str">
            <v>M2</v>
          </cell>
          <cell r="E2523">
            <v>18045</v>
          </cell>
        </row>
        <row r="2524">
          <cell r="A2524" t="str">
            <v>032.023</v>
          </cell>
          <cell r="B2524" t="str">
            <v>RECORRIDO DE CUBIERTA EN TEJA DE BARRO</v>
          </cell>
          <cell r="C2524" t="str">
            <v>Actividad</v>
          </cell>
          <cell r="D2524" t="str">
            <v>M2</v>
          </cell>
          <cell r="E2524">
            <v>18045</v>
          </cell>
        </row>
        <row r="2525">
          <cell r="A2525" t="str">
            <v>032.024</v>
          </cell>
          <cell r="B2525" t="str">
            <v>LIMPIEZA DE CANALES</v>
          </cell>
          <cell r="C2525" t="str">
            <v>Actividad</v>
          </cell>
          <cell r="D2525" t="str">
            <v>ML</v>
          </cell>
          <cell r="E2525">
            <v>3743</v>
          </cell>
        </row>
        <row r="2526">
          <cell r="A2526" t="str">
            <v>032.025</v>
          </cell>
          <cell r="B2526" t="str">
            <v>LIMPIEZA DE VIGA CANALES</v>
          </cell>
          <cell r="C2526" t="str">
            <v>Actividad</v>
          </cell>
          <cell r="D2526" t="str">
            <v>ML</v>
          </cell>
          <cell r="E2526">
            <v>3743</v>
          </cell>
        </row>
        <row r="2527">
          <cell r="A2527" t="str">
            <v>032.026</v>
          </cell>
          <cell r="B2527" t="str">
            <v>LIMPIEZA Y NIVELACION DE CANALES INCLUYE SOLDADURAS Y APLIACACION DE WASH PREMIER</v>
          </cell>
          <cell r="C2527" t="str">
            <v>Actividad</v>
          </cell>
          <cell r="D2527" t="str">
            <v>ML</v>
          </cell>
          <cell r="E2527">
            <v>15217</v>
          </cell>
        </row>
        <row r="2528">
          <cell r="A2528" t="str">
            <v>032.027</v>
          </cell>
          <cell r="B2528" t="str">
            <v>SUMINISTRO, TRANSPORTE E INSTALACION TEJA ONDULADA FIBROCEMENTO PERFIL 7</v>
          </cell>
          <cell r="C2528" t="str">
            <v>Actividad</v>
          </cell>
          <cell r="D2528" t="str">
            <v>M2</v>
          </cell>
          <cell r="E2528">
            <v>47833</v>
          </cell>
        </row>
        <row r="2529">
          <cell r="A2529" t="str">
            <v>032.028</v>
          </cell>
          <cell r="B2529" t="str">
            <v>SUMINISTRO, TRANSPORTE E INSTALACION TEJA ONDULADA FIBROCEMENTO PERFIL 5</v>
          </cell>
          <cell r="C2529" t="str">
            <v>Actividad</v>
          </cell>
          <cell r="D2529" t="str">
            <v>M2</v>
          </cell>
          <cell r="E2529">
            <v>49605</v>
          </cell>
        </row>
        <row r="2530">
          <cell r="A2530" t="str">
            <v>032.029</v>
          </cell>
          <cell r="B2530" t="str">
            <v>SUMINISTRO, TRANSPORTE E INSTALACION CABALLETE FIBROCEMENTO FIJO DE 15° DE INCLINACION PARA TEJAS PERFIL 7</v>
          </cell>
          <cell r="C2530" t="str">
            <v>Actividad</v>
          </cell>
          <cell r="D2530" t="str">
            <v>ML</v>
          </cell>
          <cell r="E2530">
            <v>62388</v>
          </cell>
        </row>
        <row r="2531">
          <cell r="A2531" t="str">
            <v>032.030</v>
          </cell>
          <cell r="B2531" t="str">
            <v>SUMINISTRO, TRANSPORTE E INSTALACION CABALLETE FIBROCEMENTO FIJO DE 15°-20° DE INCLINACION PARA TEJAS PERFIL 5</v>
          </cell>
          <cell r="C2531" t="str">
            <v>Actividad</v>
          </cell>
          <cell r="D2531" t="str">
            <v>ML</v>
          </cell>
          <cell r="E2531">
            <v>62388</v>
          </cell>
        </row>
        <row r="2532">
          <cell r="A2532" t="str">
            <v>032.031</v>
          </cell>
          <cell r="B2532" t="str">
            <v>SUMINISTRO, TRANSPORTE E INSTALACION CABALLETE FIBROCEMENTO UNIVERSAL PARA TEJAS PERFIL 5</v>
          </cell>
          <cell r="C2532" t="str">
            <v>Actividad</v>
          </cell>
          <cell r="D2532" t="str">
            <v>ML</v>
          </cell>
          <cell r="E2532">
            <v>83368</v>
          </cell>
        </row>
        <row r="2533">
          <cell r="A2533" t="str">
            <v>032.032</v>
          </cell>
          <cell r="B2533" t="str">
            <v>SUMINISTRO, TRANSPORTE E INSTALACION CABALLETE FIBROCEMENTO UNIVERSAL PARA TEJAS PERFIL 7</v>
          </cell>
          <cell r="C2533" t="str">
            <v>Actividad</v>
          </cell>
          <cell r="D2533" t="str">
            <v>ML</v>
          </cell>
          <cell r="E2533">
            <v>83368</v>
          </cell>
        </row>
        <row r="2534">
          <cell r="A2534" t="str">
            <v>032.033</v>
          </cell>
          <cell r="B2534" t="str">
            <v>SUMINISTRO, TRANSPORTE E INSTALACION CLARABOYA FIBROCEMENTO # 6 INCLUYE VIDRIO</v>
          </cell>
          <cell r="C2534" t="str">
            <v>Actividad</v>
          </cell>
          <cell r="D2534" t="str">
            <v>UND</v>
          </cell>
          <cell r="E2534">
            <v>101832</v>
          </cell>
        </row>
        <row r="2535">
          <cell r="A2535" t="str">
            <v>032.034</v>
          </cell>
          <cell r="B2535" t="str">
            <v>SUMINISTRO, TRANSPORTE E INSTALACION LIMAHOYA</v>
          </cell>
          <cell r="C2535" t="str">
            <v>Actividad</v>
          </cell>
          <cell r="D2535" t="str">
            <v>ML</v>
          </cell>
          <cell r="E2535">
            <v>33148</v>
          </cell>
        </row>
        <row r="2536">
          <cell r="A2536" t="str">
            <v>032.035</v>
          </cell>
          <cell r="B2536" t="str">
            <v>SUMINISTRO, TRANSPORTE E INSTALACION TEJA TRASLUCIDA EN PVC ONDULADA DE 2,44X0,83M</v>
          </cell>
          <cell r="C2536" t="str">
            <v>Actividad</v>
          </cell>
          <cell r="D2536" t="str">
            <v>M2</v>
          </cell>
          <cell r="E2536">
            <v>65858</v>
          </cell>
        </row>
        <row r="2537">
          <cell r="A2537" t="str">
            <v>032.036</v>
          </cell>
          <cell r="B2537" t="str">
            <v>SUMINISTRO, TRANSPORTE E INSTALACION TEJA TRASLUCIDA EN PVC ONDULADA DE 3,66X0,83M</v>
          </cell>
          <cell r="C2537" t="str">
            <v>Actividad</v>
          </cell>
          <cell r="D2537" t="str">
            <v>M2</v>
          </cell>
          <cell r="E2537">
            <v>60448</v>
          </cell>
        </row>
        <row r="2538">
          <cell r="A2538" t="str">
            <v>032.037</v>
          </cell>
          <cell r="B2538" t="str">
            <v>SUMINISTRO, TRANSPORTE E INSTALACION CUBIERTA POLICARBONATO ALVEOLAR 6MM</v>
          </cell>
          <cell r="C2538" t="str">
            <v>Actividad</v>
          </cell>
          <cell r="D2538" t="str">
            <v>M2</v>
          </cell>
          <cell r="E2538">
            <v>169416</v>
          </cell>
        </row>
        <row r="2539">
          <cell r="A2539" t="str">
            <v>032.038</v>
          </cell>
          <cell r="B2539" t="str">
            <v>SUMINISTRO, TRANSPORTE E INSTALACION CUBIERTA METALICA ONDULADA</v>
          </cell>
          <cell r="C2539" t="str">
            <v>Actividad</v>
          </cell>
          <cell r="D2539" t="str">
            <v>M2</v>
          </cell>
          <cell r="E2539">
            <v>46296</v>
          </cell>
        </row>
        <row r="2540">
          <cell r="A2540" t="str">
            <v>032.039</v>
          </cell>
          <cell r="B2540" t="str">
            <v>SUMINISTRO, TRANSPORTE E INSTALACION CUBIERTA METALICA TERMOACUSTICA</v>
          </cell>
          <cell r="C2540" t="str">
            <v>Actividad</v>
          </cell>
          <cell r="D2540" t="str">
            <v>M2</v>
          </cell>
          <cell r="E2540">
            <v>57974</v>
          </cell>
        </row>
        <row r="2541">
          <cell r="A2541" t="str">
            <v>032.040</v>
          </cell>
          <cell r="B2541" t="str">
            <v>SUMINISTRO, TRANSPORTE E INSTALACION LAMINA DE ICOPOR PARA CIELO RASO EN ESTRUCTURA EXISTENTE</v>
          </cell>
          <cell r="C2541" t="str">
            <v>Actividad</v>
          </cell>
          <cell r="D2541" t="str">
            <v>M2</v>
          </cell>
          <cell r="E2541">
            <v>30645</v>
          </cell>
        </row>
        <row r="2542">
          <cell r="A2542" t="str">
            <v>032.041</v>
          </cell>
          <cell r="B2542" t="str">
            <v>SUMINISTRO, TRANSPORTE E INSTALACIÓN A TODO COSTO DE CIELO RASO EN SUPERBOARD TEXTURIZADO MODULADO 0,60 X 0,60 PINTADO Y TERMINADO. INCLUYE PERFILERÍA, ANCLAJES Y TODO LO NECESARIO PARA SU CORRECTA INSTALACIÓN</v>
          </cell>
          <cell r="C2542" t="str">
            <v>Actividad</v>
          </cell>
          <cell r="D2542" t="str">
            <v>M2</v>
          </cell>
          <cell r="E2542">
            <v>67234</v>
          </cell>
        </row>
        <row r="2543">
          <cell r="A2543" t="str">
            <v>032.042</v>
          </cell>
          <cell r="B2543" t="str">
            <v>SUMINISTRO, TRANSPORTE E INSTALACION SANITARIO LÍNEA INFANTIL COMPLETO, CON FLUITMASTER Y VÁLVULA DE REGULACIÓN SANITARIA</v>
          </cell>
          <cell r="C2543" t="str">
            <v>Actividad</v>
          </cell>
          <cell r="D2543" t="str">
            <v>UND</v>
          </cell>
          <cell r="E2543">
            <v>762722</v>
          </cell>
        </row>
        <row r="2544">
          <cell r="A2544" t="str">
            <v>032.043</v>
          </cell>
          <cell r="B2544" t="str">
            <v>SUMINISTRO, TRANSPORTE E INSTALACION CAMBIO DE ACCESORIOS EN APARATO SANITARIO INCLUYE SUMINISTRO E INSTALACIÓN DE FLUITMASTER</v>
          </cell>
          <cell r="C2544" t="str">
            <v>Actividad</v>
          </cell>
          <cell r="D2544" t="str">
            <v>UND</v>
          </cell>
          <cell r="E2544">
            <v>79751</v>
          </cell>
        </row>
        <row r="2545">
          <cell r="A2545" t="str">
            <v>032.044</v>
          </cell>
          <cell r="B2545" t="str">
            <v>SUMINISTRO, TRANSPORTE E INSTALACION LAVAPLATOS SOCODA DE ACERO INOXIDABLE  DOBLE POCETA CON CANASTILLA, GRIFERÍA, SIFÓN Y ACOPLE DE REGULADOR</v>
          </cell>
          <cell r="C2545" t="str">
            <v>Actividad</v>
          </cell>
          <cell r="D2545" t="str">
            <v>UND</v>
          </cell>
          <cell r="E2545">
            <v>591317</v>
          </cell>
        </row>
        <row r="2546">
          <cell r="A2546" t="str">
            <v>032.045</v>
          </cell>
          <cell r="B2546" t="str">
            <v>SUMINISTRO, TRANSPORTE E INSTALACION LAVAPLATOS SOCODA DE 0,40 X 0,60 M CON LLAVE TERMINAL CROMADA Y ROSCADA CON GRIFERÍA, SIFÓN Y ACOPLE</v>
          </cell>
          <cell r="C2546" t="str">
            <v>Actividad</v>
          </cell>
          <cell r="D2546" t="str">
            <v>UND</v>
          </cell>
          <cell r="E2546">
            <v>370432</v>
          </cell>
        </row>
        <row r="2547">
          <cell r="A2547" t="str">
            <v>032.046</v>
          </cell>
          <cell r="B2547" t="str">
            <v>SUMINISTRO, TRANSPORTE E INSTALACION LAVAPLATOS SOCODA O SIMILAR DE ACERO INOXIDABLE CON ESCURRIDERO DE, 1,00 X 0,60 M CON GRIFERÍA, SIFÓN Y ACOPLE DE REGULADOR</v>
          </cell>
          <cell r="C2547" t="str">
            <v>Actividad</v>
          </cell>
          <cell r="D2547" t="str">
            <v>UND</v>
          </cell>
          <cell r="E2547">
            <v>414619</v>
          </cell>
        </row>
        <row r="2548">
          <cell r="A2548" t="str">
            <v>032.047</v>
          </cell>
          <cell r="B2548" t="str">
            <v>MONTAJE APARATOS SANITARIOS</v>
          </cell>
          <cell r="C2548" t="str">
            <v>Actividad</v>
          </cell>
          <cell r="D2548" t="str">
            <v>UND</v>
          </cell>
          <cell r="E2548">
            <v>66980</v>
          </cell>
        </row>
        <row r="2549">
          <cell r="A2549" t="str">
            <v>032.048</v>
          </cell>
          <cell r="B2549" t="str">
            <v>REPARACIÓN DE PUNTO SANITARIO OBSTRUIDO INCLUYE SONDEO DE TUBERÍA, RETIRO  REVISIÓN Y REINSTALACIÓN DE  APARATO SANITARIO.</v>
          </cell>
          <cell r="C2549" t="str">
            <v>Actividad</v>
          </cell>
          <cell r="D2549" t="str">
            <v>UND</v>
          </cell>
          <cell r="E2549">
            <v>98787</v>
          </cell>
        </row>
        <row r="2550">
          <cell r="A2550" t="str">
            <v>032.049</v>
          </cell>
          <cell r="B2550" t="str">
            <v>SUMINISTRO, TRANSPORTE E INSTALACION CONSTRUCCIÓN POCETA LAVATRAPEROS DE 0.60 X 0.60 M INCLUYE ACABADOS EN ENCHAPE EN CERÁMICA Y GRANO PULIDO</v>
          </cell>
          <cell r="C2550" t="str">
            <v>Actividad</v>
          </cell>
          <cell r="D2550" t="str">
            <v>UND</v>
          </cell>
          <cell r="E2550">
            <v>662012</v>
          </cell>
        </row>
        <row r="2551">
          <cell r="A2551" t="str">
            <v>032.050</v>
          </cell>
          <cell r="B2551" t="str">
            <v>SUMINISTRO, TRANSPORTE E INSTALACION REJA EN VARILLA DE 3/8" CUADRADA CADA  0.15 X0.15 M. INCLUYE WASH PRIMER</v>
          </cell>
          <cell r="C2551" t="str">
            <v>Actividad</v>
          </cell>
          <cell r="D2551" t="str">
            <v>M2</v>
          </cell>
          <cell r="E2551">
            <v>289268</v>
          </cell>
        </row>
        <row r="2552">
          <cell r="A2552" t="str">
            <v>032.051</v>
          </cell>
          <cell r="B2552" t="str">
            <v xml:space="preserve">SUMINISTRO, TRANSPORTE E INSTALACION REJA EN VARILLA DE 1/2" CUADRADA, INCLUYE ANTICORROSIVO Y PINTURA </v>
          </cell>
          <cell r="C2552" t="str">
            <v>Actividad</v>
          </cell>
          <cell r="D2552" t="str">
            <v>M2</v>
          </cell>
          <cell r="E2552">
            <v>276878</v>
          </cell>
        </row>
        <row r="2553">
          <cell r="A2553" t="str">
            <v>032.052</v>
          </cell>
          <cell r="B2553" t="str">
            <v>SUMINISTRO, TRANSPORTE E INSTALACION REJA EN ÁNGULO 1-1/2" Y MALLA ESLABONADA DE 2". INCLUYE ANTICORROSIVO</v>
          </cell>
          <cell r="C2553" t="str">
            <v>Actividad</v>
          </cell>
          <cell r="D2553" t="str">
            <v>M2</v>
          </cell>
          <cell r="E2553">
            <v>204548</v>
          </cell>
        </row>
        <row r="2554">
          <cell r="A2554" t="str">
            <v>032.053</v>
          </cell>
          <cell r="B2554" t="str">
            <v>SUMINISTRO, TRANSPORTE E INSTALACION REJA EN TUBO CUADRADO DE ALUMINIO DE 1" EN RETÍCULA DE 0,125 X 0,25 M</v>
          </cell>
          <cell r="C2554" t="str">
            <v>Actividad</v>
          </cell>
          <cell r="D2554" t="str">
            <v>M2</v>
          </cell>
          <cell r="E2554">
            <v>203778</v>
          </cell>
        </row>
        <row r="2555">
          <cell r="A2555" t="str">
            <v>032.054</v>
          </cell>
          <cell r="B2555" t="str">
            <v>SUMINISTRO, TRANSPORTE E INSTALACION PASAMANOS EN TUBERÍA HG DE 2"  INCLUYE ACCESORIOS</v>
          </cell>
          <cell r="C2555" t="str">
            <v>Actividad</v>
          </cell>
          <cell r="D2555" t="str">
            <v>ML</v>
          </cell>
          <cell r="E2555">
            <v>256849</v>
          </cell>
        </row>
        <row r="2556">
          <cell r="A2556" t="str">
            <v>032.055</v>
          </cell>
          <cell r="B2556" t="str">
            <v>SUMINISTRO, TRANSPORTE E INSTALACION DIVISIONES EN PANELES DE LAMINA GALVANIZADA CAL 20 Y PARALES EN ACERO INOXIDABLE INCLUYE WASH PRIMER</v>
          </cell>
          <cell r="C2556" t="str">
            <v>Actividad</v>
          </cell>
          <cell r="D2556" t="str">
            <v>M2</v>
          </cell>
          <cell r="E2556">
            <v>168624</v>
          </cell>
        </row>
        <row r="2557">
          <cell r="A2557" t="str">
            <v>032.056</v>
          </cell>
          <cell r="B2557" t="str">
            <v xml:space="preserve">SUMINISTRO, TRANSPORTE E INSTALACION CERRADURA ORBIT POMO METALICO - BAÑO REF. A40S TIPO SCHALAGE O SIMILAR. ACABADO SEGÚN DISEÑO. </v>
          </cell>
          <cell r="C2557" t="str">
            <v>Actividad</v>
          </cell>
          <cell r="D2557" t="str">
            <v>UND</v>
          </cell>
          <cell r="E2557">
            <v>258852</v>
          </cell>
        </row>
        <row r="2558">
          <cell r="A2558" t="str">
            <v>032.057</v>
          </cell>
          <cell r="B2558" t="str">
            <v>SUMINISTRO, TRANSPORTE E INSTALACION  CARBURO PARA CIELO INCLUYE ACRONAL</v>
          </cell>
          <cell r="C2558" t="str">
            <v>Actividad</v>
          </cell>
          <cell r="D2558" t="str">
            <v>M2</v>
          </cell>
          <cell r="E2558">
            <v>15209</v>
          </cell>
        </row>
        <row r="2559">
          <cell r="A2559" t="str">
            <v>032.058</v>
          </cell>
          <cell r="B2559" t="str">
            <v>SUMINISTRO, TRANSPORTE E INSTALACION  CARBURO PARA MURO INCLUYE ACRONAL</v>
          </cell>
          <cell r="C2559" t="str">
            <v>Actividad</v>
          </cell>
          <cell r="D2559" t="str">
            <v>M2</v>
          </cell>
          <cell r="E2559">
            <v>15126</v>
          </cell>
        </row>
        <row r="2560">
          <cell r="A2560" t="str">
            <v>032.059</v>
          </cell>
          <cell r="B2560" t="str">
            <v>SUMINISTRO, TRANSPORTE E INSTALACION PINTURA ESMALTE PARA PUERTAS, REJAS, VENTANAS, PASAMANOS Y ZÓCALOS. INCLUYE FILOS Y DILATACIONES</v>
          </cell>
          <cell r="C2560" t="str">
            <v>Actividad</v>
          </cell>
          <cell r="D2560" t="str">
            <v>M2</v>
          </cell>
          <cell r="E2560">
            <v>28412</v>
          </cell>
        </row>
        <row r="2561">
          <cell r="A2561" t="str">
            <v>032.060</v>
          </cell>
          <cell r="B2561" t="str">
            <v>SUMINISTRO, TRANSPORTE E INSTALACION PINTURA ESMALTE PARA ESMALTE  PUERTAS, REJAS, VENTANAS, PASAMANOS Y ZÓCALOS. INCLUYE FILOS Y DILATACIONES</v>
          </cell>
          <cell r="C2561" t="str">
            <v>Actividad</v>
          </cell>
          <cell r="D2561" t="str">
            <v>ML</v>
          </cell>
          <cell r="E2561">
            <v>24680</v>
          </cell>
        </row>
        <row r="2562">
          <cell r="A2562" t="str">
            <v>032.061</v>
          </cell>
          <cell r="B2562" t="str">
            <v>SUMINISTRO, TRANSPORTE E INSTALACION WASH PRIMER</v>
          </cell>
          <cell r="C2562" t="str">
            <v>Actividad</v>
          </cell>
          <cell r="D2562" t="str">
            <v>M2</v>
          </cell>
          <cell r="E2562">
            <v>14152</v>
          </cell>
        </row>
        <row r="2563">
          <cell r="A2563" t="str">
            <v>032.062</v>
          </cell>
          <cell r="B2563" t="str">
            <v>SUMINISTRO, TRANSPORTE E INSTALACION WASH PRIMER</v>
          </cell>
          <cell r="C2563" t="str">
            <v>Actividad</v>
          </cell>
          <cell r="D2563" t="str">
            <v>M2</v>
          </cell>
          <cell r="E2563">
            <v>9323</v>
          </cell>
        </row>
        <row r="2564">
          <cell r="A2564" t="str">
            <v>032.063</v>
          </cell>
          <cell r="B2564" t="str">
            <v>LIMPIEZA DE PAREDES PARA APLICACIÓN DE VINILO SOBRE GRANIPLAST</v>
          </cell>
          <cell r="C2564" t="str">
            <v>Actividad</v>
          </cell>
          <cell r="D2564" t="str">
            <v>M2</v>
          </cell>
          <cell r="E2564">
            <v>5740</v>
          </cell>
        </row>
        <row r="2565">
          <cell r="A2565" t="str">
            <v>032.064</v>
          </cell>
          <cell r="B2565" t="str">
            <v>SUMINISTRO, TRANSPORTE E INSTALACION VIDRIO TRASLUCIDO DE 3MM</v>
          </cell>
          <cell r="C2565" t="str">
            <v>Actividad</v>
          </cell>
          <cell r="D2565" t="str">
            <v>M2</v>
          </cell>
          <cell r="E2565">
            <v>53346</v>
          </cell>
        </row>
        <row r="2566">
          <cell r="A2566" t="str">
            <v>032.065</v>
          </cell>
          <cell r="B2566" t="str">
            <v>SUMINISTRO, TRANSPORTE E INSTALACION VIDRIO TRASLUCIDO DE 4MM</v>
          </cell>
          <cell r="C2566" t="str">
            <v>Actividad</v>
          </cell>
          <cell r="D2566" t="str">
            <v>M2</v>
          </cell>
          <cell r="E2566">
            <v>70218</v>
          </cell>
        </row>
        <row r="2567">
          <cell r="A2567" t="str">
            <v>032.066</v>
          </cell>
          <cell r="B2567" t="str">
            <v>SUMINISTRO, TRANSPORTE E INSTALACION VIDRIO TRASLUCIDO DE 6MM</v>
          </cell>
          <cell r="C2567" t="str">
            <v>Actividad</v>
          </cell>
          <cell r="D2567" t="str">
            <v>M2</v>
          </cell>
          <cell r="E2567">
            <v>102130</v>
          </cell>
        </row>
        <row r="2568">
          <cell r="A2568" t="str">
            <v>032.067</v>
          </cell>
          <cell r="B2568" t="str">
            <v>SUPRESION DE RED HIDRAULICA EXISTENTE</v>
          </cell>
          <cell r="C2568" t="str">
            <v>Actividad</v>
          </cell>
          <cell r="D2568" t="str">
            <v>M2</v>
          </cell>
          <cell r="E2568">
            <v>15481</v>
          </cell>
        </row>
        <row r="2569">
          <cell r="A2569" t="str">
            <v>032.068</v>
          </cell>
          <cell r="B2569" t="str">
            <v>SUMINISTRO, TRANSPORTE E INSTALACION REJA EN ÁNGULO 1-1/2" Y MALLA ESLABONADA DE 2". INCLUYE ANTICORROSIVO</v>
          </cell>
          <cell r="C2569" t="str">
            <v>Actividad</v>
          </cell>
          <cell r="D2569" t="str">
            <v>ML</v>
          </cell>
          <cell r="E2569">
            <v>198700</v>
          </cell>
        </row>
        <row r="2570">
          <cell r="A2570" t="str">
            <v>032.069</v>
          </cell>
          <cell r="B2570" t="str">
            <v>SUMINISTRO, TRANSPORTE E INSTALACION BARRERA CON BOMBONES PLÁSTICOS Y CINTA DE SEGURIDAD</v>
          </cell>
          <cell r="C2570" t="str">
            <v>Actividad</v>
          </cell>
          <cell r="D2570" t="str">
            <v>ML</v>
          </cell>
          <cell r="E2570">
            <v>10032</v>
          </cell>
        </row>
        <row r="2571">
          <cell r="A2571" t="str">
            <v>032.072</v>
          </cell>
          <cell r="B2571" t="str">
            <v>DEMOLICION DE PAVIMENTO MECANICO RETROEXCAVADORA CON RETIRO</v>
          </cell>
          <cell r="C2571" t="str">
            <v>Actividad</v>
          </cell>
          <cell r="D2571" t="str">
            <v>M3</v>
          </cell>
          <cell r="E2571">
            <v>137890</v>
          </cell>
        </row>
        <row r="2572">
          <cell r="A2572" t="str">
            <v>032.073</v>
          </cell>
          <cell r="B2572" t="str">
            <v>DEMOLICION PISO EN BALDOSA SIN RETIRO</v>
          </cell>
          <cell r="C2572" t="str">
            <v>Actividad</v>
          </cell>
          <cell r="D2572" t="str">
            <v>M2</v>
          </cell>
          <cell r="E2572">
            <v>7242</v>
          </cell>
        </row>
        <row r="2573">
          <cell r="A2573" t="str">
            <v>032.074</v>
          </cell>
          <cell r="B2573" t="str">
            <v>DEMOLICION PLACA ALIGERADA ESPESOR MAYOR A 0,25M. .</v>
          </cell>
          <cell r="C2573" t="str">
            <v>Actividad</v>
          </cell>
          <cell r="D2573" t="str">
            <v>M2</v>
          </cell>
          <cell r="E2573">
            <v>54137</v>
          </cell>
        </row>
        <row r="2574">
          <cell r="A2574" t="str">
            <v>032.075</v>
          </cell>
          <cell r="B2574" t="str">
            <v>DESMONTE DE MUEBLE ENCIMA DE MESON. INCLUYE CARGUE Y RETIRO DE MATERIAL DESMONTADO</v>
          </cell>
          <cell r="C2574" t="str">
            <v>Actividad</v>
          </cell>
          <cell r="D2574" t="str">
            <v>ML</v>
          </cell>
          <cell r="E2574">
            <v>27486</v>
          </cell>
        </row>
        <row r="2575">
          <cell r="A2575" t="str">
            <v>032.076</v>
          </cell>
          <cell r="B2575" t="str">
            <v>RETIRO DE TAPETE</v>
          </cell>
          <cell r="C2575" t="str">
            <v>Actividad</v>
          </cell>
          <cell r="D2575" t="str">
            <v>M2</v>
          </cell>
          <cell r="E2575">
            <v>4592</v>
          </cell>
        </row>
        <row r="2576">
          <cell r="A2576" t="str">
            <v>032.077</v>
          </cell>
          <cell r="B2576" t="str">
            <v>RETIRO DE PISO EN VINISOL</v>
          </cell>
          <cell r="C2576" t="str">
            <v>Actividad</v>
          </cell>
          <cell r="D2576" t="str">
            <v>M2</v>
          </cell>
          <cell r="E2576">
            <v>6306</v>
          </cell>
        </row>
        <row r="2577">
          <cell r="A2577" t="str">
            <v>032.078</v>
          </cell>
          <cell r="B2577" t="str">
            <v>RETIRO DE DIVISION EN ACRILICO Y ALUMINIO</v>
          </cell>
          <cell r="C2577" t="str">
            <v>Actividad</v>
          </cell>
          <cell r="D2577" t="str">
            <v>M2</v>
          </cell>
          <cell r="E2577">
            <v>10761</v>
          </cell>
        </row>
        <row r="2578">
          <cell r="A2578" t="str">
            <v>032.079</v>
          </cell>
          <cell r="B2578" t="str">
            <v>SOBREACARREO EN VEHICULO NO AUTOMOTOR - CARRETA</v>
          </cell>
          <cell r="C2578" t="str">
            <v>Actividad</v>
          </cell>
          <cell r="D2578" t="str">
            <v>M3 - HM</v>
          </cell>
          <cell r="E2578">
            <v>31378</v>
          </cell>
        </row>
        <row r="2579">
          <cell r="A2579" t="str">
            <v>032.080</v>
          </cell>
          <cell r="B2579" t="str">
            <v>LOCALIZACION Y REPLANTEO</v>
          </cell>
          <cell r="C2579" t="str">
            <v>Actividad</v>
          </cell>
          <cell r="D2579" t="str">
            <v>M2</v>
          </cell>
          <cell r="E2579">
            <v>4726</v>
          </cell>
        </row>
        <row r="2580">
          <cell r="A2580" t="str">
            <v>032.081</v>
          </cell>
          <cell r="B2580" t="str">
            <v xml:space="preserve">EXCAVACIÓN PARA ESTRUCTURAS - MATERIAL COMÚN - 4.0 A 8.0 MT                       </v>
          </cell>
          <cell r="C2580" t="str">
            <v>Actividad</v>
          </cell>
          <cell r="D2580" t="str">
            <v>M3</v>
          </cell>
          <cell r="E2580">
            <v>201621</v>
          </cell>
        </row>
        <row r="2581">
          <cell r="A2581" t="str">
            <v>032.082</v>
          </cell>
          <cell r="B2581" t="str">
            <v xml:space="preserve">EXCAVACIÓN PARA ESTRUCTURAS - CONGLOMERADO - 4.0 -8.00 M                                    </v>
          </cell>
          <cell r="C2581" t="str">
            <v>Actividad</v>
          </cell>
          <cell r="D2581" t="str">
            <v>M3</v>
          </cell>
          <cell r="E2581">
            <v>235104</v>
          </cell>
        </row>
        <row r="2582">
          <cell r="A2582" t="str">
            <v>032.083</v>
          </cell>
          <cell r="B2582" t="str">
            <v xml:space="preserve">EXCAVACION PARA PILOTES D=&lt;  A 45 CM (0-6)M </v>
          </cell>
          <cell r="C2582" t="str">
            <v>Actividad</v>
          </cell>
          <cell r="D2582" t="str">
            <v>ML</v>
          </cell>
          <cell r="E2582">
            <v>63329</v>
          </cell>
        </row>
        <row r="2583">
          <cell r="A2583" t="str">
            <v>032.084</v>
          </cell>
          <cell r="B2583" t="str">
            <v xml:space="preserve">SUMINISTRO, TRANSPORTE E INSTALACION GRADERÍAS EN CONCRETO DE 3000 PSI SOBRE TIERRA DE 0,64 X 0,6 M E= 0,1 M </v>
          </cell>
          <cell r="C2583" t="str">
            <v>Actividad</v>
          </cell>
          <cell r="D2583" t="str">
            <v>M2</v>
          </cell>
          <cell r="E2583">
            <v>182326</v>
          </cell>
        </row>
        <row r="2584">
          <cell r="A2584" t="str">
            <v>032.085</v>
          </cell>
          <cell r="B2584" t="str">
            <v>ABUZARDADO DE CONCRETOS</v>
          </cell>
          <cell r="C2584" t="str">
            <v>Actividad</v>
          </cell>
          <cell r="D2584" t="str">
            <v>ML</v>
          </cell>
          <cell r="E2584">
            <v>65185</v>
          </cell>
        </row>
        <row r="2585">
          <cell r="A2585" t="str">
            <v>032.086</v>
          </cell>
          <cell r="B2585" t="str">
            <v>SUMINISTRO, TRANSPORTE E INSTALACION MURO EN DRYWALL UNA CARAS (PERFILERIA CAL. 26)  INCLUYE TRES (3) MANOS DE PINTURA</v>
          </cell>
          <cell r="C2585" t="str">
            <v>Actividad</v>
          </cell>
          <cell r="D2585" t="str">
            <v>M2</v>
          </cell>
          <cell r="E2585">
            <v>125113</v>
          </cell>
        </row>
        <row r="2586">
          <cell r="A2586" t="str">
            <v>032.087</v>
          </cell>
          <cell r="B2586" t="str">
            <v>SUMINISTRO, TRANSPORTE E INSTALACION ALAMBRE DE COBRE THWN #8</v>
          </cell>
          <cell r="C2586" t="str">
            <v>Actividad</v>
          </cell>
          <cell r="D2586" t="str">
            <v>ML</v>
          </cell>
          <cell r="E2586">
            <v>7633</v>
          </cell>
        </row>
        <row r="2587">
          <cell r="A2587" t="str">
            <v>032.088</v>
          </cell>
          <cell r="B2587" t="str">
            <v>SUMINISTRO, TRANSPORTE E INSTALACION ALAMBRE DE COBRE THWN #10</v>
          </cell>
          <cell r="C2587" t="str">
            <v>Actividad</v>
          </cell>
          <cell r="D2587" t="str">
            <v>ML</v>
          </cell>
          <cell r="E2587">
            <v>6518</v>
          </cell>
        </row>
        <row r="2588">
          <cell r="A2588" t="str">
            <v>032.089</v>
          </cell>
          <cell r="B2588" t="str">
            <v>SUMINISTRO, TRANSPORTE E INSTALACION ALAMBRE DE COBRE THWN #12</v>
          </cell>
          <cell r="C2588" t="str">
            <v>Actividad</v>
          </cell>
          <cell r="D2588" t="str">
            <v>ML</v>
          </cell>
          <cell r="E2588">
            <v>5203</v>
          </cell>
        </row>
        <row r="2589">
          <cell r="A2589" t="str">
            <v>032.090</v>
          </cell>
          <cell r="B2589" t="str">
            <v>SUMINISTRO, TRANSPORTE E INSTALACION CABLE DE COBRE THWN #6</v>
          </cell>
          <cell r="C2589" t="str">
            <v>Actividad</v>
          </cell>
          <cell r="D2589" t="str">
            <v>ML</v>
          </cell>
          <cell r="E2589">
            <v>16679</v>
          </cell>
        </row>
        <row r="2590">
          <cell r="A2590" t="str">
            <v>032.091</v>
          </cell>
          <cell r="B2590" t="str">
            <v>SUMINISTRO, TRANSPORTE E INSTALACION CABLE DE COBRE THWN #8</v>
          </cell>
          <cell r="C2590" t="str">
            <v>Actividad</v>
          </cell>
          <cell r="D2590" t="str">
            <v>ML</v>
          </cell>
          <cell r="E2590">
            <v>12278</v>
          </cell>
        </row>
        <row r="2591">
          <cell r="A2591" t="str">
            <v>032.092</v>
          </cell>
          <cell r="B2591" t="str">
            <v>SUMINISTRO, TRANSPORTE E INSTALACION CABLE DE COBRE THWN #10</v>
          </cell>
          <cell r="C2591" t="str">
            <v>Actividad</v>
          </cell>
          <cell r="D2591" t="str">
            <v>ML</v>
          </cell>
          <cell r="E2591">
            <v>9623</v>
          </cell>
        </row>
        <row r="2592">
          <cell r="A2592" t="str">
            <v>032.093</v>
          </cell>
          <cell r="B2592" t="str">
            <v>SUMINISTRO, TRANSPORTE E INSTALACION CABLE DE COBRE THWN #12</v>
          </cell>
          <cell r="C2592" t="str">
            <v>Actividad</v>
          </cell>
          <cell r="D2592" t="str">
            <v>ML</v>
          </cell>
          <cell r="E2592">
            <v>7633</v>
          </cell>
        </row>
        <row r="2593">
          <cell r="A2593" t="str">
            <v>032.094</v>
          </cell>
          <cell r="B2593" t="str">
            <v>SUMINISTRO, TRANSPORTE E INSTALACION ACOMETIDA ELECTRICA 1F(2#8), 3/4"</v>
          </cell>
          <cell r="C2593" t="str">
            <v>Actividad</v>
          </cell>
          <cell r="D2593" t="str">
            <v>ML</v>
          </cell>
          <cell r="E2593">
            <v>30282</v>
          </cell>
        </row>
        <row r="2594">
          <cell r="A2594" t="str">
            <v>032.095</v>
          </cell>
          <cell r="B2594" t="str">
            <v>SUMINISTRO, TRANSPORTE E INSTALACION ACOMETIDA ELECTRICA 2F(2#8 + 1#10), 1"</v>
          </cell>
          <cell r="C2594" t="str">
            <v>Actividad</v>
          </cell>
          <cell r="D2594" t="str">
            <v>ML</v>
          </cell>
          <cell r="E2594">
            <v>38128</v>
          </cell>
        </row>
        <row r="2595">
          <cell r="A2595" t="str">
            <v>032.096</v>
          </cell>
          <cell r="B2595" t="str">
            <v>SUMINISTRO, TRANSPORTE E INSTALACION ACOMETIDA ELECTRICA 3F(3#8 + 1#8), 2"</v>
          </cell>
          <cell r="C2595" t="str">
            <v>Actividad</v>
          </cell>
          <cell r="D2595" t="str">
            <v>ML</v>
          </cell>
          <cell r="E2595">
            <v>59222</v>
          </cell>
        </row>
        <row r="2596">
          <cell r="A2596" t="str">
            <v>032.097</v>
          </cell>
          <cell r="B2596" t="str">
            <v>SUMINISTRO, TRANSPORTE E INSTALACION ACOMETIDA ELECTRICA 3F(3#6 + 1#8), 2"</v>
          </cell>
          <cell r="C2596" t="str">
            <v>Actividad</v>
          </cell>
          <cell r="D2596" t="str">
            <v>ML</v>
          </cell>
          <cell r="E2596">
            <v>72857</v>
          </cell>
        </row>
        <row r="2597">
          <cell r="A2597" t="str">
            <v>032.098</v>
          </cell>
          <cell r="B2597" t="str">
            <v>SUMINISTRO, TRANSPORTE E INSTALACION CONTADOR 1F TRIFILAR 120/208V M DIRECTA</v>
          </cell>
          <cell r="C2597" t="str">
            <v>Actividad</v>
          </cell>
          <cell r="D2597" t="str">
            <v>UND</v>
          </cell>
          <cell r="E2597">
            <v>403263</v>
          </cell>
        </row>
        <row r="2598">
          <cell r="A2598" t="str">
            <v>032.099</v>
          </cell>
          <cell r="B2598" t="str">
            <v>SUMINISTRO, TRANSPORTE E INSTALACION CONTADOR 2F TRIFILAR 120/208V M DIRECTA</v>
          </cell>
          <cell r="C2598" t="str">
            <v>Actividad</v>
          </cell>
          <cell r="D2598" t="str">
            <v>UND</v>
          </cell>
          <cell r="E2598">
            <v>738838</v>
          </cell>
        </row>
        <row r="2599">
          <cell r="A2599" t="str">
            <v>032.100</v>
          </cell>
          <cell r="B2599" t="str">
            <v>SUMINISTRO, TRANSPORTE E INSTALACION CONTADOR 3F TRIFASICO 120/208V M DIRECTA</v>
          </cell>
          <cell r="C2599" t="str">
            <v>Actividad</v>
          </cell>
          <cell r="D2599" t="str">
            <v>UND</v>
          </cell>
          <cell r="E2599">
            <v>890774</v>
          </cell>
        </row>
        <row r="2600">
          <cell r="A2600" t="str">
            <v>032.101</v>
          </cell>
          <cell r="B2600" t="str">
            <v>SUMINISTRO, TRANSPORTE E INSTALACION CAJA HERMETICA INTEMPERIE CONTADOR 1F</v>
          </cell>
          <cell r="C2600" t="str">
            <v>Actividad</v>
          </cell>
          <cell r="D2600" t="str">
            <v>UND</v>
          </cell>
          <cell r="E2600">
            <v>205429</v>
          </cell>
        </row>
        <row r="2601">
          <cell r="A2601" t="str">
            <v>032.102</v>
          </cell>
          <cell r="B2601" t="str">
            <v>SUMINISTRO, TRANSPORTE E INSTALACION CAJA CONTADOR 2F TRIFILAR</v>
          </cell>
          <cell r="C2601" t="str">
            <v>Actividad</v>
          </cell>
          <cell r="D2601" t="str">
            <v>UND</v>
          </cell>
          <cell r="E2601">
            <v>347109</v>
          </cell>
        </row>
        <row r="2602">
          <cell r="A2602" t="str">
            <v>032.103</v>
          </cell>
          <cell r="B2602" t="str">
            <v>SUMINISTRO, TRANSPORTE E INSTALACION CAJA CONTADOR 3F TRIFASICO</v>
          </cell>
          <cell r="C2602" t="str">
            <v>Actividad</v>
          </cell>
          <cell r="D2602" t="str">
            <v>UND</v>
          </cell>
          <cell r="E2602">
            <v>402329</v>
          </cell>
        </row>
        <row r="2603">
          <cell r="A2603" t="str">
            <v>032.104</v>
          </cell>
          <cell r="B2603" t="str">
            <v>SUMINISTRO, TRANSPORTE E INSTALACION ATERRIZAJE CAJA DE CONTADOR</v>
          </cell>
          <cell r="C2603" t="str">
            <v>Actividad</v>
          </cell>
          <cell r="D2603" t="str">
            <v>UND</v>
          </cell>
          <cell r="E2603">
            <v>310976</v>
          </cell>
        </row>
        <row r="2604">
          <cell r="A2604" t="str">
            <v>032.105</v>
          </cell>
          <cell r="B2604" t="str">
            <v>SUMINISTRO, TRANSPORTE E INSTALACION CAJA DE EMPALME 6"X6"X4"</v>
          </cell>
          <cell r="C2604" t="str">
            <v>Actividad</v>
          </cell>
          <cell r="D2604" t="str">
            <v>UND</v>
          </cell>
          <cell r="E2604">
            <v>37964</v>
          </cell>
        </row>
        <row r="2605">
          <cell r="A2605" t="str">
            <v>032.106</v>
          </cell>
          <cell r="B2605" t="str">
            <v>SUMINISTRO, TRANSPORTE E INSTALACION CAJA DE EMPALME 10"X10"X6"</v>
          </cell>
          <cell r="C2605" t="str">
            <v>Actividad</v>
          </cell>
          <cell r="D2605" t="str">
            <v>UND</v>
          </cell>
          <cell r="E2605">
            <v>57849</v>
          </cell>
        </row>
        <row r="2606">
          <cell r="A2606" t="str">
            <v>032.107</v>
          </cell>
          <cell r="B2606" t="str">
            <v>SUMINISTRO, TRANSPORTE E INSTALACION CAJA DE EMPALME 15"X15"X6"</v>
          </cell>
          <cell r="C2606" t="str">
            <v>Actividad</v>
          </cell>
          <cell r="D2606" t="str">
            <v>UND</v>
          </cell>
          <cell r="E2606">
            <v>88761</v>
          </cell>
        </row>
        <row r="2607">
          <cell r="A2607" t="str">
            <v>032.108</v>
          </cell>
          <cell r="B2607" t="str">
            <v>SUMINISTRO, TRANSPORTE E INSTALACION CAJA OCTOGONAL PVC</v>
          </cell>
          <cell r="C2607" t="str">
            <v>Actividad</v>
          </cell>
          <cell r="D2607" t="str">
            <v>UND</v>
          </cell>
          <cell r="E2607">
            <v>11071</v>
          </cell>
        </row>
        <row r="2608">
          <cell r="A2608" t="str">
            <v>032.109</v>
          </cell>
          <cell r="B2608" t="str">
            <v>SUMINISTRO, TRANSPORTE E INSTALACION CAJA 2X4 PVC</v>
          </cell>
          <cell r="C2608" t="str">
            <v>Actividad</v>
          </cell>
          <cell r="D2608" t="str">
            <v>UND</v>
          </cell>
          <cell r="E2608">
            <v>16222</v>
          </cell>
        </row>
        <row r="2609">
          <cell r="A2609" t="str">
            <v>032.110</v>
          </cell>
          <cell r="B2609" t="str">
            <v>SUMINISTRO, TRANSPORTE E INSTALACION STRIP 40-80 PARES</v>
          </cell>
          <cell r="C2609" t="str">
            <v>Actividad</v>
          </cell>
          <cell r="D2609" t="str">
            <v>UND</v>
          </cell>
          <cell r="E2609">
            <v>298420</v>
          </cell>
        </row>
        <row r="2610">
          <cell r="A2610" t="str">
            <v>032.111</v>
          </cell>
          <cell r="B2610" t="str">
            <v>SUMINISTRO TRANSPORTE E INSTALACION DE TABLERO DE 6 CIRCUITOS 1F3H. BARRAJE PARA 75A BARRA NEUTRO Y BARRA TIERRA  CALIDAD LEGRAND, SIEMENS, SQARED O SUPERIOR DE MARCA RECONOCIDA Y HOMOLOGADA POR EL CIDET</v>
          </cell>
          <cell r="C2610" t="str">
            <v>Actividad</v>
          </cell>
          <cell r="D2610" t="str">
            <v>UND</v>
          </cell>
          <cell r="E2610">
            <v>261350</v>
          </cell>
        </row>
        <row r="2611">
          <cell r="A2611" t="str">
            <v>032.112</v>
          </cell>
          <cell r="B2611" t="str">
            <v>SUMINISTRO TRANSPORTE E INSTALACION DE TABLERO DE 6 CIRCUITOS 2F4H, CON PUERTA. BARRAJE PARA 200A BARRA NEUTRO Y BARRA TIERRA  CALIDAD LEGRAND, SIEMENS, SQARED O SUPERIOR DE MARCA RECONOCIDA Y HOMOLOGADA POR EL CIDET</v>
          </cell>
          <cell r="C2611" t="str">
            <v>Actividad</v>
          </cell>
          <cell r="D2611" t="str">
            <v>UND</v>
          </cell>
          <cell r="E2611">
            <v>368912</v>
          </cell>
        </row>
        <row r="2612">
          <cell r="A2612" t="str">
            <v>032.113</v>
          </cell>
          <cell r="B2612" t="str">
            <v>SUMINISTRO, TRANSPORTE E INSTALACION CAJA ELECTRICA (0,30X0,30X0,5 M) EN CONCRETO 3000 PSI, INCLUYE REFUERZO, AFIRMADO</v>
          </cell>
          <cell r="C2612" t="str">
            <v>Actividad</v>
          </cell>
          <cell r="D2612" t="str">
            <v>UND</v>
          </cell>
          <cell r="E2612">
            <v>277379</v>
          </cell>
        </row>
        <row r="2613">
          <cell r="A2613" t="str">
            <v>032.114</v>
          </cell>
          <cell r="B2613" t="str">
            <v>SUMINISTRO, TRANSPORTE E INSTALACION CAJA ELECTRICA (0,80X0,80X1,0 M) EN CONCRETO 3000 PSI, INCLUYE REFUERZO, AFIRMADO</v>
          </cell>
          <cell r="C2613" t="str">
            <v>Actividad</v>
          </cell>
          <cell r="D2613" t="str">
            <v>UND</v>
          </cell>
          <cell r="E2613">
            <v>691808</v>
          </cell>
        </row>
        <row r="2614">
          <cell r="A2614" t="str">
            <v>032.115</v>
          </cell>
          <cell r="B2614" t="str">
            <v>SUMINISTRO, TRANSPORTE E INSTALACION CAJA ELECTRICA (0,50X0,50X0,8 M) EN CONCRETO 3000 PSI, INCLUYE REFUERZO, AFIRMADO</v>
          </cell>
          <cell r="C2614" t="str">
            <v>Actividad</v>
          </cell>
          <cell r="D2614" t="str">
            <v>UND</v>
          </cell>
          <cell r="E2614">
            <v>502706</v>
          </cell>
        </row>
        <row r="2615">
          <cell r="A2615" t="str">
            <v>032.116</v>
          </cell>
          <cell r="B2615" t="str">
            <v>SUMINISTRO, TRANSPORTE E INSTALACION CAJA ELECTRICA (1,0X1,0X1,0 M) EN CONCRETO 3000 PSI, INCLUYE REFUERZO, AFIRMADO</v>
          </cell>
          <cell r="C2615" t="str">
            <v>Actividad</v>
          </cell>
          <cell r="D2615" t="str">
            <v>UND</v>
          </cell>
          <cell r="E2615">
            <v>1116519</v>
          </cell>
        </row>
        <row r="2616">
          <cell r="A2616" t="str">
            <v>032.117</v>
          </cell>
          <cell r="B2616" t="str">
            <v>INSTALACION CONTADOR DE ENERGIA</v>
          </cell>
          <cell r="C2616" t="str">
            <v>Actividad</v>
          </cell>
          <cell r="D2616" t="str">
            <v>UND</v>
          </cell>
          <cell r="E2616">
            <v>54360</v>
          </cell>
        </row>
        <row r="2617">
          <cell r="A2617" t="str">
            <v>032.118</v>
          </cell>
          <cell r="B2617" t="str">
            <v>SUMINISTRO, TRANSPORTE E INSTALACION ACOMETIDA TELEFONICA EN TUBERIA CONDUIT DE 3/4"</v>
          </cell>
          <cell r="C2617" t="str">
            <v>Actividad</v>
          </cell>
          <cell r="D2617" t="str">
            <v>UND</v>
          </cell>
          <cell r="E2617">
            <v>60619</v>
          </cell>
        </row>
        <row r="2618">
          <cell r="A2618" t="str">
            <v>032.119</v>
          </cell>
          <cell r="B2618" t="str">
            <v>SUMINISTRO, TRANSPORTE E INSTALACION RACK CERRADO 2,1X0,6X0,6M</v>
          </cell>
          <cell r="C2618" t="str">
            <v>Actividad</v>
          </cell>
          <cell r="D2618" t="str">
            <v>UND</v>
          </cell>
          <cell r="E2618">
            <v>6325638</v>
          </cell>
        </row>
        <row r="2619">
          <cell r="A2619" t="str">
            <v>032.120</v>
          </cell>
          <cell r="B2619" t="str">
            <v>SUMINISTRO, TRANSPORTE E INSTALACION SALIDA DE AUDIO</v>
          </cell>
          <cell r="C2619" t="str">
            <v>Actividad</v>
          </cell>
          <cell r="D2619" t="str">
            <v>UND</v>
          </cell>
          <cell r="E2619">
            <v>199531</v>
          </cell>
        </row>
        <row r="2620">
          <cell r="A2620" t="str">
            <v>032.121</v>
          </cell>
          <cell r="B2620" t="str">
            <v>SUMINISTRO, TRANSPORTE E INSTALACION ACOMETIDA TELEFONICA EN TUBERIA CONDUIT DE 1/2"</v>
          </cell>
          <cell r="C2620" t="str">
            <v>Actividad</v>
          </cell>
          <cell r="D2620" t="str">
            <v>UND</v>
          </cell>
          <cell r="E2620">
            <v>42618</v>
          </cell>
        </row>
        <row r="2621">
          <cell r="A2621" t="str">
            <v>032.122</v>
          </cell>
          <cell r="B2621" t="str">
            <v>RENIVELACION DE CIELO RASO EN ALUMINIO E ICOPOR EXISTENTE</v>
          </cell>
          <cell r="C2621" t="str">
            <v>Actividad</v>
          </cell>
          <cell r="D2621" t="str">
            <v>M2</v>
          </cell>
          <cell r="E2621">
            <v>11217</v>
          </cell>
        </row>
        <row r="2622">
          <cell r="A2622" t="str">
            <v>032.123</v>
          </cell>
          <cell r="B2622" t="str">
            <v>SUMINISTRO, TRANSPORTE E INSTALACION PASAMANOS EN TUBERÍA HG DE 3"  INCLUYE ACCESORIOS</v>
          </cell>
          <cell r="C2622" t="str">
            <v>Actividad</v>
          </cell>
          <cell r="D2622" t="str">
            <v>ML</v>
          </cell>
          <cell r="E2622">
            <v>373044</v>
          </cell>
        </row>
        <row r="2623">
          <cell r="A2623" t="str">
            <v>032.124</v>
          </cell>
          <cell r="B2623" t="str">
            <v>SUMINISTRO TRANSPORTE E INSTLACION POCETA PARA ASEO DOBLE SENO, EN CONCRETO DE 3000 PSI. (INCUYE GRANITO PULIDO)</v>
          </cell>
          <cell r="C2623" t="str">
            <v>Actividad</v>
          </cell>
          <cell r="D2623" t="str">
            <v>M</v>
          </cell>
          <cell r="E2623">
            <v>285531</v>
          </cell>
        </row>
        <row r="2624">
          <cell r="A2624" t="str">
            <v>032.125</v>
          </cell>
          <cell r="B2624" t="str">
            <v>SUMINISTRO TRANSPORTE E INSTALACION MESON EN GRANITO NATURAL CRISTAL PULIDO Y BRILLADO, PARA INCRUSTAR LAVAMANOS A=0.60M</v>
          </cell>
          <cell r="C2624" t="str">
            <v>Actividad</v>
          </cell>
          <cell r="D2624" t="str">
            <v>ML</v>
          </cell>
          <cell r="E2624">
            <v>628923</v>
          </cell>
        </row>
        <row r="2625">
          <cell r="A2625" t="str">
            <v>032.126</v>
          </cell>
          <cell r="B2625" t="str">
            <v>SUMINISTRO,TRANSPORTE E INSTALACION DE SIKAFLEX SELLO PARA VENTANAS</v>
          </cell>
          <cell r="C2625" t="str">
            <v>Actividad</v>
          </cell>
          <cell r="D2625" t="str">
            <v>ML</v>
          </cell>
          <cell r="E2625">
            <v>10077</v>
          </cell>
        </row>
        <row r="2626">
          <cell r="A2626" t="str">
            <v>032.127</v>
          </cell>
          <cell r="B2626" t="str">
            <v>BANCA EN CONCRETO DE 21 MPA - ANCHO 0,3 MTS</v>
          </cell>
          <cell r="C2626" t="str">
            <v>Actividad</v>
          </cell>
          <cell r="D2626" t="str">
            <v>ML</v>
          </cell>
          <cell r="E2626">
            <v>168979</v>
          </cell>
        </row>
        <row r="2627">
          <cell r="A2627" t="str">
            <v>032.128</v>
          </cell>
          <cell r="B2627" t="str">
            <v>SUMINISTRO TRANSPORTE E INSTALACION DE MEDIA CAÑA EN PVC</v>
          </cell>
          <cell r="C2627" t="str">
            <v>Actividad</v>
          </cell>
          <cell r="D2627" t="str">
            <v>ML</v>
          </cell>
          <cell r="E2627">
            <v>37354</v>
          </cell>
        </row>
        <row r="2628">
          <cell r="A2628" t="str">
            <v>032.129</v>
          </cell>
          <cell r="B2628" t="str">
            <v>SUMINISTRO TRANSPORTE E INSTALACION DE MESON EN ACERO INOXIDABLE CAL. 18 ANCHO=0,60 M</v>
          </cell>
          <cell r="C2628" t="str">
            <v>Actividad</v>
          </cell>
          <cell r="D2628" t="str">
            <v>ML</v>
          </cell>
          <cell r="E2628">
            <v>604357</v>
          </cell>
        </row>
        <row r="2629">
          <cell r="A2629" t="str">
            <v>032.130</v>
          </cell>
          <cell r="B2629" t="str">
            <v>SUMINISTRO TRANSPORTE E INSTALACION DE LAVAOLLAS EN ACERO INOXIDABLE CAL. 18 MEDIDAS HASTA 0,80X0,80X0,45 M</v>
          </cell>
          <cell r="C2629" t="str">
            <v>Actividad</v>
          </cell>
          <cell r="D2629" t="str">
            <v>UND</v>
          </cell>
          <cell r="E2629">
            <v>1023922</v>
          </cell>
        </row>
        <row r="2630">
          <cell r="A2630" t="str">
            <v>032.131</v>
          </cell>
          <cell r="B2630" t="str">
            <v>SUMINISTRO, TRANSPORTE E INSTALACIÓN MESON ACERO INOXIDABLE CAL. 20 ANCHO = 0,60M</v>
          </cell>
          <cell r="C2630" t="str">
            <v>Actividad</v>
          </cell>
          <cell r="D2630" t="str">
            <v>ML</v>
          </cell>
          <cell r="E2630">
            <v>352932</v>
          </cell>
        </row>
        <row r="2631">
          <cell r="A2631" t="str">
            <v>032.132</v>
          </cell>
          <cell r="B2631" t="str">
            <v>SUMINISTRO, TRANSPORTE E INSTALACIÓN LAVAPLATO ACERO INOXIDABLE CA. 20 POCETA .70X.40X.35M</v>
          </cell>
          <cell r="C2631" t="str">
            <v>Actividad</v>
          </cell>
          <cell r="D2631" t="str">
            <v>UND</v>
          </cell>
          <cell r="E2631">
            <v>475706</v>
          </cell>
        </row>
        <row r="2632">
          <cell r="A2632" t="str">
            <v>032.133</v>
          </cell>
          <cell r="B2632" t="str">
            <v>SUMINISTRO, TRANSPORTE E INSTALACIÓN BARRA DISCAPACITADOS EN ACERO INOXIDABLE CAL. 18 Ø 1 1/2"</v>
          </cell>
          <cell r="C2632" t="str">
            <v>Actividad</v>
          </cell>
          <cell r="D2632" t="str">
            <v>ML</v>
          </cell>
          <cell r="E2632">
            <v>511278</v>
          </cell>
        </row>
        <row r="2633">
          <cell r="A2633" t="str">
            <v>032.134</v>
          </cell>
          <cell r="B2633" t="str">
            <v>SUMINISTRO, TRANSPORTE E INSTALACIÓN BARRA DISCAPACITADOS ABATIBLE EN ACERO INOXIDABLE CAL. 18 Ø 1 1/2"</v>
          </cell>
          <cell r="C2633" t="str">
            <v>Actividad</v>
          </cell>
          <cell r="D2633" t="str">
            <v>UND</v>
          </cell>
          <cell r="E2633">
            <v>600177</v>
          </cell>
        </row>
        <row r="2634">
          <cell r="A2634" t="str">
            <v>032.135</v>
          </cell>
          <cell r="B2634" t="str">
            <v>SUMINISTRO, TRANSPORTE E INSTALACIÓN DIVISION ORINAL EN ACERO INOXIDABLE CAL. 20; 0,9X0,45X0,10 M (DOBLE HOJA)</v>
          </cell>
          <cell r="C2634" t="str">
            <v>Actividad</v>
          </cell>
          <cell r="D2634" t="str">
            <v>UND</v>
          </cell>
          <cell r="E2634">
            <v>662415</v>
          </cell>
        </row>
        <row r="2635">
          <cell r="A2635" t="str">
            <v>032.136</v>
          </cell>
          <cell r="B2635" t="str">
            <v>INSTALACION DE REJA EN ACERO</v>
          </cell>
          <cell r="C2635" t="str">
            <v>Actividad</v>
          </cell>
          <cell r="D2635" t="str">
            <v>M2</v>
          </cell>
          <cell r="E2635">
            <v>25443</v>
          </cell>
        </row>
        <row r="2636">
          <cell r="A2636" t="str">
            <v>032.137</v>
          </cell>
          <cell r="B2636" t="str">
            <v>INSTALACION DE CERCHA METALICA</v>
          </cell>
          <cell r="C2636" t="str">
            <v>Actividad</v>
          </cell>
          <cell r="D2636" t="str">
            <v>ML</v>
          </cell>
          <cell r="E2636">
            <v>88245</v>
          </cell>
        </row>
        <row r="2637">
          <cell r="A2637" t="str">
            <v>032.139</v>
          </cell>
          <cell r="B2637" t="str">
            <v>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2637" t="str">
            <v>Actividad</v>
          </cell>
          <cell r="D2637" t="str">
            <v>UND</v>
          </cell>
          <cell r="E2637">
            <v>9161259</v>
          </cell>
        </row>
        <row r="2638">
          <cell r="A2638" t="str">
            <v>032.140</v>
          </cell>
          <cell r="B2638" t="str">
            <v>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v>
          </cell>
          <cell r="C2638" t="str">
            <v>Actividad</v>
          </cell>
          <cell r="D2638" t="str">
            <v>UND</v>
          </cell>
          <cell r="E2638">
            <v>4562956</v>
          </cell>
        </row>
        <row r="2639">
          <cell r="A2639" t="str">
            <v>032.141</v>
          </cell>
          <cell r="B2639" t="str">
            <v>SUMINISTRO, TRANSPORTE E INSTALACION DE DUCTO PARA CAMPANA INDUSTRIAL EXTRACTORA ACERO INOXIDABE CAL. 20</v>
          </cell>
          <cell r="C2639" t="str">
            <v>Actividad</v>
          </cell>
          <cell r="D2639" t="str">
            <v>ML</v>
          </cell>
          <cell r="E2639">
            <v>296792</v>
          </cell>
        </row>
        <row r="2640">
          <cell r="A2640" t="str">
            <v>032.142</v>
          </cell>
          <cell r="B2640" t="str">
            <v>SUMINISTRO, TRANSPORTE E INSTALACION DE LAVAOLLAS EN ACERO INOXIDABLE CAL. 20 DIMENSIONES DE POCETA 80X80X40 CMS</v>
          </cell>
          <cell r="C2640" t="str">
            <v>Actividad</v>
          </cell>
          <cell r="D2640" t="str">
            <v>UND</v>
          </cell>
          <cell r="E2640">
            <v>1435206</v>
          </cell>
        </row>
        <row r="2641">
          <cell r="A2641" t="str">
            <v>032.143</v>
          </cell>
          <cell r="B2641" t="str">
            <v>SUMINISTRO, TRANSPORTE E INSTALACION DE MESA ELABORADA EN ACERO INOXIDABLE CAL. 18, ESTRUCTURA EN TUBERIA DE 2" CON ENTREPAÑO INFERIOR Y PATAS NIVELADORAS TIPO EMPACK. DIMENSIONES 143 CMS</v>
          </cell>
          <cell r="C2641" t="str">
            <v>Actividad</v>
          </cell>
          <cell r="D2641" t="str">
            <v>UND</v>
          </cell>
          <cell r="E2641">
            <v>1835706</v>
          </cell>
        </row>
        <row r="2642">
          <cell r="A2642" t="str">
            <v>032.144</v>
          </cell>
          <cell r="B2642" t="str">
            <v>SUMINISTRO, TRANSPORTE E INSTALACION CANAL EN CONCRETO 3000 PSI; E=0,08, DESARROLLO 1,2</v>
          </cell>
          <cell r="C2642" t="str">
            <v>Actividad</v>
          </cell>
          <cell r="D2642" t="str">
            <v>ML</v>
          </cell>
          <cell r="E2642">
            <v>185953</v>
          </cell>
        </row>
        <row r="2643">
          <cell r="A2643" t="str">
            <v>032.145</v>
          </cell>
          <cell r="B2643" t="str">
            <v>SUMINISTRO E INSTALACION REJA ACERO NO. 5 PARA CANAL EN CONCRETO ANCHO ENTRE 0,5 Y 0,6 MT</v>
          </cell>
          <cell r="C2643" t="str">
            <v>Actividad</v>
          </cell>
          <cell r="D2643" t="str">
            <v>ML</v>
          </cell>
          <cell r="E2643">
            <v>240117</v>
          </cell>
        </row>
        <row r="2644">
          <cell r="A2644" t="str">
            <v>032.159</v>
          </cell>
          <cell r="B2644" t="str">
            <v>MORTERO DE NIVELACION E=0,05 M</v>
          </cell>
          <cell r="C2644" t="str">
            <v>Actividad</v>
          </cell>
          <cell r="D2644" t="str">
            <v>M2</v>
          </cell>
          <cell r="E2644">
            <v>37436</v>
          </cell>
        </row>
        <row r="2645">
          <cell r="A2645" t="str">
            <v>032.160</v>
          </cell>
          <cell r="B2645" t="str">
            <v>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v>
          </cell>
          <cell r="C2645" t="str">
            <v>Actividad</v>
          </cell>
          <cell r="D2645" t="str">
            <v>UND</v>
          </cell>
          <cell r="E2645">
            <v>111466083</v>
          </cell>
        </row>
        <row r="2646">
          <cell r="A2646" t="str">
            <v>032.161</v>
          </cell>
          <cell r="B2646" t="str">
            <v>DESMONTE DE JUEGO INFANTIL (INCLUYE RETIRO)</v>
          </cell>
          <cell r="C2646" t="str">
            <v>Actividad</v>
          </cell>
          <cell r="D2646" t="str">
            <v>UND</v>
          </cell>
          <cell r="E2646">
            <v>146313</v>
          </cell>
        </row>
        <row r="2647">
          <cell r="A2647" t="str">
            <v>032.162</v>
          </cell>
          <cell r="B2647" t="str">
            <v>SUMINISTRO, TRANSPORTE E INSTALACIÓN DE SELLANTE SIKAFLEX-1A PARA ELEMENTOS PREFABRICADOS</v>
          </cell>
          <cell r="C2647" t="str">
            <v>Actividad</v>
          </cell>
          <cell r="D2647" t="str">
            <v>ML</v>
          </cell>
          <cell r="E2647">
            <v>7942</v>
          </cell>
        </row>
        <row r="2648">
          <cell r="A2648" t="str">
            <v>032.163</v>
          </cell>
          <cell r="B2648" t="str">
            <v>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2648" t="str">
            <v>Actividad</v>
          </cell>
          <cell r="D2648" t="str">
            <v>UND</v>
          </cell>
          <cell r="E2648">
            <v>9712051</v>
          </cell>
        </row>
        <row r="2649">
          <cell r="A2649" t="str">
            <v>032.164</v>
          </cell>
          <cell r="B2649" t="str">
            <v>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v>
          </cell>
          <cell r="C2649" t="str">
            <v>Actividad</v>
          </cell>
          <cell r="D2649" t="str">
            <v>M2</v>
          </cell>
          <cell r="E2649">
            <v>136769</v>
          </cell>
        </row>
        <row r="2650">
          <cell r="A2650" t="str">
            <v>032.165</v>
          </cell>
          <cell r="B2650" t="str">
            <v>SUMINISTRO, TRANSPORTE E INSTALACION DE LAMINAS DIFUSORAS DE LUZ DE 0.61 X 2.45 M CON ESTRUCTURA EN ALUMINIO NATURAL SUSPENDIDA A LA ESTRUCTURA INCLUYE ADECUACIÓN DE LÁMPARAS A LA MODULACIÓN DEL CIELO RASO</v>
          </cell>
          <cell r="C2650" t="str">
            <v>Actividad</v>
          </cell>
          <cell r="D2650" t="str">
            <v>M2</v>
          </cell>
          <cell r="E2650">
            <v>113473</v>
          </cell>
        </row>
        <row r="2651">
          <cell r="A2651" t="str">
            <v>032.166</v>
          </cell>
          <cell r="B2651" t="str">
            <v>SUMINISTRO, TRANSPORTE E INSTALACION MALLA TRIPLE TORSION ANTIPAJARERA OJO PEQUEÑO O SIMILAR   ALTURA &gt; 3 M. ( INCLUYE CHAZO, TORNILLO, ARANDELA BROCA DE TUNGSTENO PARA PARED)</v>
          </cell>
          <cell r="C2651" t="str">
            <v>Actividad</v>
          </cell>
          <cell r="D2651" t="str">
            <v>M2</v>
          </cell>
          <cell r="E2651">
            <v>15377</v>
          </cell>
        </row>
        <row r="2652">
          <cell r="A2652" t="str">
            <v>032.167</v>
          </cell>
          <cell r="B2652" t="str">
            <v>RECORRIDO DE CUBIERTA EN TEJA DE BARRO (ESTRUCTURA DE MADERA Y GUADUA) PARA ALTURAS SUPERIORES A 10 METROS. INCLUYE MONTAJE Y DESMONTE DE CUERPOS DE ANDAMIOS CERTIFICADOS. INCLUYE LAVADO DE CUBIERTA</v>
          </cell>
          <cell r="C2652" t="str">
            <v>Actividad</v>
          </cell>
          <cell r="D2652" t="str">
            <v>M2</v>
          </cell>
          <cell r="E2652">
            <v>39766</v>
          </cell>
        </row>
        <row r="2653">
          <cell r="A2653" t="str">
            <v>032.168</v>
          </cell>
          <cell r="B2653" t="str">
            <v>SEÑALIZACIÓN Y AISLAMIENTO DE ZONAS CON CINTA (3 HILOS)</v>
          </cell>
          <cell r="C2653" t="str">
            <v>Actividad</v>
          </cell>
          <cell r="D2653" t="str">
            <v>ML</v>
          </cell>
          <cell r="E2653">
            <v>1376</v>
          </cell>
        </row>
        <row r="2654">
          <cell r="A2654" t="str">
            <v>032.169</v>
          </cell>
          <cell r="B2654" t="str">
            <v>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v>
          </cell>
          <cell r="C2654" t="str">
            <v>Actividad</v>
          </cell>
          <cell r="D2654" t="str">
            <v>M2</v>
          </cell>
          <cell r="E2654">
            <v>3847</v>
          </cell>
        </row>
        <row r="2655">
          <cell r="A2655" t="str">
            <v>032.170</v>
          </cell>
          <cell r="B2655" t="str">
            <v>SUMINISTRO, TRANSPORTE E INSTALACIÓN DE ANDAMIOS METÁLICOS CERTIFICADOS PARA UNA ALTURA MAYOR A 6.0 MTS. INCLUYE ESCALERILLA CON BARANDAS Y PLATAFORMAS DE TRABAJO.</v>
          </cell>
          <cell r="C2655" t="str">
            <v>Actividad</v>
          </cell>
          <cell r="D2655" t="str">
            <v>DIA</v>
          </cell>
          <cell r="E2655">
            <v>53105</v>
          </cell>
        </row>
        <row r="2656">
          <cell r="A2656" t="str">
            <v>032.171</v>
          </cell>
          <cell r="B2656" t="str">
            <v>SUMINISTRO, TRANSPORTE E INSTALACION DE PLÁSTICOS DE PROTECCIÓN PARA MUROS ALTURA &gt; 3M.</v>
          </cell>
          <cell r="C2656" t="str">
            <v>Actividad</v>
          </cell>
          <cell r="D2656" t="str">
            <v>M2</v>
          </cell>
          <cell r="E2656">
            <v>16357</v>
          </cell>
        </row>
        <row r="2657">
          <cell r="A2657" t="str">
            <v>032.172</v>
          </cell>
          <cell r="B2657" t="str">
            <v>SUMINISTRO, TRANSPORTE E INSTALACIÓN DE CHORRO TIPO LAMINAR DE COLORES. INSTALACIÓN A TODO COSTO.</v>
          </cell>
          <cell r="C2657" t="str">
            <v>Actividad</v>
          </cell>
          <cell r="D2657" t="str">
            <v>UND</v>
          </cell>
          <cell r="E2657">
            <v>4484277</v>
          </cell>
        </row>
        <row r="2658">
          <cell r="A2658" t="str">
            <v>032.173</v>
          </cell>
          <cell r="B2658" t="str">
            <v>SUMINISTRO, TRANSPORTE E INSTALACIÓN DE FILTRO DE CARTUCHO. INSTALACIÓN A TODO COSTO.</v>
          </cell>
          <cell r="C2658" t="str">
            <v>Actividad</v>
          </cell>
          <cell r="D2658" t="str">
            <v>UND</v>
          </cell>
          <cell r="E2658">
            <v>81613</v>
          </cell>
        </row>
        <row r="2659">
          <cell r="A2659" t="str">
            <v>032.174</v>
          </cell>
          <cell r="B2659" t="str">
            <v>SUMINISTRO, TRANSPORTE E INSTALACIÓN DE MURO VERDE, MALLA ELECTROSOLDADA F7, MÓDULOS 1,2 X 2,4 M, CON MARCO EN ÁNGULO 2" X 3/16", PLANTAS ORNAMENTALES, SISTEMA DE RIEGO TEMPORIZADO AUTOMÁTICO, ACOMETIDA AGUA 1" Y 1/2", SUJETO A PISO CON DADOS DE CONCRETO, PLATINA Y PERNOS.</v>
          </cell>
          <cell r="C2659" t="str">
            <v>Actividad</v>
          </cell>
          <cell r="D2659" t="str">
            <v>M2</v>
          </cell>
          <cell r="E2659">
            <v>355136</v>
          </cell>
        </row>
        <row r="2660">
          <cell r="A2660" t="str">
            <v>032.175</v>
          </cell>
          <cell r="B2660" t="str">
            <v>SUMINISTRO, TRANSPORTE E INSTALACIÓN DE SIKATOP-121 PARA REPARACIÓN DE SUPERFICIES EN CONCRETO O MAMPOSTERIA. INCLUYE TODO LO NECESARIO PARA SU CORRECTA INSTALACIÓN</v>
          </cell>
          <cell r="C2660" t="str">
            <v>Actividad</v>
          </cell>
          <cell r="D2660" t="str">
            <v>M2</v>
          </cell>
          <cell r="E2660">
            <v>110983</v>
          </cell>
        </row>
        <row r="2661">
          <cell r="A2661" t="str">
            <v>032.319</v>
          </cell>
          <cell r="B2661" t="str">
            <v>SUMINISTRO, TRANSPORTE E INSTALACIÓN DE CAJA (ÍTEM INCOMPLETO)</v>
          </cell>
          <cell r="C2661" t="str">
            <v>Actividad</v>
          </cell>
          <cell r="D2661" t="str">
            <v>UND</v>
          </cell>
          <cell r="E2661">
            <v>30689</v>
          </cell>
        </row>
        <row r="2662">
          <cell r="A2662" t="str">
            <v>032.320</v>
          </cell>
          <cell r="B2662" t="str">
            <v>SUMINISTRO, TRANSPORE E INSTALACIÓN DE LUMINARIA LED 80W TIPO FAROL PRIMAVERA TEMPERATURA DE COLOR 4100K. INCLUYE POSTE Y ACCESORIOS. ALTURA = 4 MTS. INSTALACIÓN A TODO COSTO.</v>
          </cell>
          <cell r="C2662" t="str">
            <v>Actividad</v>
          </cell>
          <cell r="D2662" t="str">
            <v>UND</v>
          </cell>
          <cell r="E2662">
            <v>1611337</v>
          </cell>
        </row>
        <row r="2663">
          <cell r="A2663" t="str">
            <v>032.321</v>
          </cell>
          <cell r="B2663" t="str">
            <v>SUMINISTRO, TRANSPORTE E INSTALACIÓN DE MATERO PREFABRICADO EN CONCRETO (INCLUYE PLANTA ORNAMENTAL, TIERRA NEGRA). INSTALACIÓN A TODO COSTO.</v>
          </cell>
          <cell r="C2663" t="str">
            <v>Actividad</v>
          </cell>
          <cell r="D2663" t="str">
            <v>UND</v>
          </cell>
          <cell r="E2663">
            <v>327438</v>
          </cell>
        </row>
        <row r="2664">
          <cell r="A2664" t="str">
            <v>032.322</v>
          </cell>
          <cell r="B2664" t="str">
            <v>SUMINISTRO E INSTALACIÓN DE BASURERA PIVOTANTE EN ACERO INOXIDABLE TIPO EXTERIOR. INSTALACIÓN A TODO COSTO.</v>
          </cell>
          <cell r="C2664" t="str">
            <v>Actividad</v>
          </cell>
          <cell r="D2664" t="str">
            <v>UND</v>
          </cell>
          <cell r="E2664">
            <v>1316460</v>
          </cell>
        </row>
        <row r="2665">
          <cell r="A2665" t="str">
            <v>032.323</v>
          </cell>
          <cell r="B2665" t="str">
            <v>SUMINISTRO, TRANSPORTE E INSTALACIÓN DE BANCA INDIVIDUAL TIPO CUBO EN A=0,40 B=0,40 H=0,50</v>
          </cell>
          <cell r="C2665" t="str">
            <v>Actividad</v>
          </cell>
          <cell r="D2665" t="str">
            <v>UND</v>
          </cell>
          <cell r="E2665">
            <v>223546</v>
          </cell>
        </row>
        <row r="2666">
          <cell r="A2666" t="str">
            <v>032.324</v>
          </cell>
          <cell r="B2666" t="str">
            <v>SUMINISTRO, TRANSPORTE E INSTALACIÓN DE CONTENEDOR DE RAICES TIPO B20 (TIPO A) (1.2X1.2X1M. INC. SUMINISTRO, CONSTRUCCIÓN, ALCOQUE Y FILTRO EN GRAVILLA. NO INCLUYE. TIERRA). INSTALACIÓN A TODO COSTO.</v>
          </cell>
          <cell r="C2666" t="str">
            <v>Actividad</v>
          </cell>
          <cell r="D2666" t="str">
            <v>UND</v>
          </cell>
          <cell r="E2666">
            <v>741099</v>
          </cell>
        </row>
        <row r="2667">
          <cell r="A2667" t="str">
            <v>032.325</v>
          </cell>
          <cell r="B2667" t="str">
            <v>DESMONTE Y REINSTALACION TEJA ONDULADA FIBROCEMENTO PERFIL 7</v>
          </cell>
          <cell r="C2667" t="str">
            <v>Actividad</v>
          </cell>
          <cell r="D2667" t="str">
            <v>M2</v>
          </cell>
          <cell r="E2667">
            <v>22727</v>
          </cell>
        </row>
        <row r="2668">
          <cell r="A2668" t="str">
            <v>032.326</v>
          </cell>
          <cell r="B2668" t="str">
            <v>COMPRA DE SIEMBRA (PROYECTO ESCUELA LA CAPILLA 2019)</v>
          </cell>
          <cell r="C2668" t="str">
            <v>Actividad</v>
          </cell>
          <cell r="D2668" t="str">
            <v>UND</v>
          </cell>
          <cell r="E2668">
            <v>289739</v>
          </cell>
        </row>
        <row r="2669">
          <cell r="A2669" t="str">
            <v>032.327</v>
          </cell>
          <cell r="B2669" t="str">
            <v>SUMINISTRO, TRANSPORTE E INSTALACIÓN RECUBRIMIENTO RETARDATE AL FUEGO TIPO SIKA UNITHERM O SIMILAR.</v>
          </cell>
          <cell r="C2669" t="str">
            <v>Actividad</v>
          </cell>
          <cell r="D2669" t="str">
            <v>M2</v>
          </cell>
          <cell r="E2669">
            <v>54658</v>
          </cell>
        </row>
        <row r="2670">
          <cell r="A2670" t="str">
            <v>032.328</v>
          </cell>
          <cell r="B2670" t="str">
            <v>SUMINISTRO, TRANSPORTE E INSTALACIÓN DE POLISOMBRA AL 35%. INCLUYE ELEMENTOS DE FIJACIÓN Y TODO LO NECESARIO PARA SU CORRECTA INSTALACIÓN.</v>
          </cell>
          <cell r="C2670" t="str">
            <v>Actividad</v>
          </cell>
          <cell r="D2670" t="str">
            <v>M2</v>
          </cell>
          <cell r="E2670">
            <v>7528</v>
          </cell>
        </row>
        <row r="2671">
          <cell r="A2671" t="str">
            <v>032.329</v>
          </cell>
          <cell r="B2671" t="str">
            <v>SUMINISTRO, TRANSPORTE E INSTALACIÓN DE PUNTO DE GAS.</v>
          </cell>
          <cell r="C2671" t="str">
            <v>Actividad</v>
          </cell>
          <cell r="D2671" t="str">
            <v>UND</v>
          </cell>
          <cell r="E2671">
            <v>40473</v>
          </cell>
        </row>
        <row r="2672">
          <cell r="A2672" t="str">
            <v>032.330</v>
          </cell>
          <cell r="B2672" t="str">
            <v>SUMINISTRO, TRANSPORTE E INSTALACIÓN DE ANTISOL PARA LOSA DE CONCRETO.</v>
          </cell>
          <cell r="C2672" t="str">
            <v>Actividad</v>
          </cell>
          <cell r="D2672" t="str">
            <v>M2</v>
          </cell>
          <cell r="E2672">
            <v>6969</v>
          </cell>
        </row>
        <row r="2673">
          <cell r="A2673" t="str">
            <v>032.331</v>
          </cell>
          <cell r="B2673" t="str">
            <v>SUMINISTRO, TRANSPORTE E INSTALACIÓN DE MATERIAL GRANULAR (TRITURADO DE 3/4")</v>
          </cell>
          <cell r="C2673" t="str">
            <v>Actividad</v>
          </cell>
          <cell r="D2673" t="str">
            <v>M3</v>
          </cell>
          <cell r="E2673">
            <v>208128</v>
          </cell>
        </row>
        <row r="2674">
          <cell r="A2674" t="str">
            <v>032.332</v>
          </cell>
          <cell r="B2674" t="str">
            <v>DESMONTE E INSTALACION TABLEROS ACRILICOS</v>
          </cell>
          <cell r="C2674" t="str">
            <v>Actividad</v>
          </cell>
          <cell r="D2674" t="str">
            <v>UND</v>
          </cell>
          <cell r="E2674">
            <v>65360</v>
          </cell>
        </row>
        <row r="2675">
          <cell r="A2675" t="str">
            <v>032.333</v>
          </cell>
          <cell r="B2675" t="str">
            <v>SUMINISTRO, TRANSPORTE E INSTALACION MALLA DE GALLINERO O SIMILAR   ALTURA &gt; 3 M. ( INCLUYE CHAZO, TORNILLO, ARANDELA BROCA DE TUNGSTENO PARA PARED)</v>
          </cell>
          <cell r="C2675" t="str">
            <v>Actividad</v>
          </cell>
          <cell r="D2675" t="str">
            <v>M2</v>
          </cell>
          <cell r="E2675">
            <v>7512</v>
          </cell>
        </row>
        <row r="2676">
          <cell r="A2676" t="str">
            <v>032.334</v>
          </cell>
          <cell r="B2676" t="str">
            <v>DESMONTE MARCO TABLEROS VERDES TIZA</v>
          </cell>
          <cell r="C2676" t="str">
            <v>Actividad</v>
          </cell>
          <cell r="D2676" t="str">
            <v>UND</v>
          </cell>
          <cell r="E2676">
            <v>59609</v>
          </cell>
        </row>
        <row r="2677">
          <cell r="A2677" t="str">
            <v>032.336</v>
          </cell>
          <cell r="B2677" t="str">
            <v>SUMINISTRO TRANSPORTE E INSTALACION DE PUNTO DE GAS 1/2"INCLUYE VALVULA Y 3 MTS DE TUBERIA</v>
          </cell>
          <cell r="C2677" t="str">
            <v>Actividad</v>
          </cell>
          <cell r="D2677" t="str">
            <v>UND</v>
          </cell>
          <cell r="E2677">
            <v>241658</v>
          </cell>
        </row>
        <row r="2678">
          <cell r="A2678" t="str">
            <v>032.337</v>
          </cell>
          <cell r="B2678" t="str">
            <v>SUMINISTRO, TRANSPORTE E INSTALACION CARTERA VENTANAS Y PUERTAS EN MORTERO 1:3 ANCHO 15-20 CMS.</v>
          </cell>
          <cell r="C2678" t="str">
            <v>Actividad</v>
          </cell>
          <cell r="D2678" t="str">
            <v>ML</v>
          </cell>
          <cell r="E2678">
            <v>26916</v>
          </cell>
        </row>
        <row r="2679">
          <cell r="A2679" t="str">
            <v>032.338</v>
          </cell>
          <cell r="B2679" t="str">
            <v>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v>
          </cell>
          <cell r="C2679" t="str">
            <v>Actividad</v>
          </cell>
          <cell r="D2679" t="str">
            <v>UND</v>
          </cell>
          <cell r="E2679">
            <v>5717869</v>
          </cell>
        </row>
        <row r="2680">
          <cell r="A2680" t="str">
            <v>032.339</v>
          </cell>
          <cell r="B268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v>
          </cell>
          <cell r="C2680" t="str">
            <v>Actividad</v>
          </cell>
          <cell r="D2680" t="str">
            <v>UND</v>
          </cell>
          <cell r="E2680">
            <v>3342460</v>
          </cell>
        </row>
        <row r="2681">
          <cell r="A2681" t="str">
            <v>032.340</v>
          </cell>
          <cell r="B268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v>
          </cell>
          <cell r="C2681" t="str">
            <v>Actividad</v>
          </cell>
          <cell r="D2681" t="str">
            <v>UND</v>
          </cell>
          <cell r="E2681">
            <v>1726875</v>
          </cell>
        </row>
        <row r="2682">
          <cell r="A2682" t="str">
            <v>032.341</v>
          </cell>
          <cell r="B2682" t="str">
            <v>CORTE MECANIZADO PARA PISOS</v>
          </cell>
          <cell r="C2682" t="str">
            <v>Actividad</v>
          </cell>
          <cell r="D2682" t="str">
            <v>ML</v>
          </cell>
          <cell r="E2682">
            <v>9341</v>
          </cell>
        </row>
        <row r="2683">
          <cell r="A2683" t="str">
            <v>032.342</v>
          </cell>
          <cell r="B2683" t="str">
            <v>SUMINISTRO TRANSPORTE E INSTALACION DEPOSITO EN “L” 1.861.55*0.55: 6 ENTREPAÑOS ELABORADOS EN LAMINA INOX 304 C-20 SATINADA CON REFUERZOS EN LAMINA Y TUBO CUADRADO INOX DE 1” PARA UNION EN VERTICE.</v>
          </cell>
          <cell r="C2683" t="str">
            <v>Actividad</v>
          </cell>
          <cell r="D2683" t="str">
            <v>ML</v>
          </cell>
          <cell r="E2683">
            <v>304226</v>
          </cell>
        </row>
        <row r="2684">
          <cell r="A2684" t="str">
            <v>032.343</v>
          </cell>
          <cell r="B2684" t="str">
            <v>SUMINISTRO TRANSPORTE E INSTALACION DEPOSITO EN “L” 1.861.55*0.55: 6 ENTREPAÑOS ELABORADOS EN LAMINA INOX 304 C-20 SATINADA CON REFUERZOS EN LAMINA Y TUBO CUADRADO INOX DE 1” PARA UNION EN VERTICE.</v>
          </cell>
          <cell r="C2684" t="str">
            <v>Actividad</v>
          </cell>
          <cell r="D2684" t="str">
            <v>ML</v>
          </cell>
          <cell r="E2684">
            <v>304226</v>
          </cell>
        </row>
        <row r="2685">
          <cell r="A2685" t="str">
            <v>032.344</v>
          </cell>
          <cell r="B2685" t="str">
            <v>SUMINISTRO, TRANSPORTE E INSTALACION REJILLA RECTANGULAR PEATONAL</v>
          </cell>
          <cell r="C2685" t="str">
            <v>Actividad</v>
          </cell>
          <cell r="D2685" t="str">
            <v>ML</v>
          </cell>
          <cell r="E2685">
            <v>87001</v>
          </cell>
        </row>
        <row r="2686">
          <cell r="A2686" t="str">
            <v>032.345</v>
          </cell>
          <cell r="B2686" t="str">
            <v>SUMINISTRO, TRANSPORTE E INSTALACION DE BANCA EN CONCRETO PULIDO TRES PIEZAS</v>
          </cell>
          <cell r="C2686" t="str">
            <v>Actividad</v>
          </cell>
          <cell r="D2686" t="str">
            <v>UND</v>
          </cell>
          <cell r="E2686">
            <v>478837</v>
          </cell>
        </row>
        <row r="2687">
          <cell r="A2687" t="str">
            <v>032.346</v>
          </cell>
          <cell r="B2687" t="str">
            <v xml:space="preserve">SUMINISTRO, TRANSPORTE E INSTALACION BLOQUE BASE EN CEMENTO PLAQUETA ABUJARDADA GRIS 50 X 50 CM PEATONAL </v>
          </cell>
          <cell r="C2687" t="str">
            <v>Actividad</v>
          </cell>
          <cell r="D2687" t="str">
            <v>M2</v>
          </cell>
          <cell r="E2687">
            <v>170027</v>
          </cell>
        </row>
        <row r="2688">
          <cell r="A2688" t="str">
            <v>032.347</v>
          </cell>
          <cell r="B2688" t="str">
            <v>SUMINISTRO, TRANSPORTE E INSTALACION BLOQUE BASE EN CEMENTO PLAQUETA ABUJARDADA GRIS 50 X 50 CM VEHICULAR</v>
          </cell>
          <cell r="C2688" t="str">
            <v>Actividad</v>
          </cell>
          <cell r="D2688" t="str">
            <v>M2</v>
          </cell>
          <cell r="E2688">
            <v>236389</v>
          </cell>
        </row>
        <row r="2689">
          <cell r="A2689" t="str">
            <v>032.348</v>
          </cell>
          <cell r="B2689" t="str">
            <v xml:space="preserve">SUMINISTRO, TRANSPORTE E INSTALACION BLOQUE BASE EN CEMENTO PLAQUETA ABUJARDADA COLOR 50 X 50 CM PEATONAL </v>
          </cell>
          <cell r="C2689" t="str">
            <v>Actividad</v>
          </cell>
          <cell r="D2689" t="str">
            <v>M2</v>
          </cell>
          <cell r="E2689">
            <v>190908</v>
          </cell>
        </row>
        <row r="2690">
          <cell r="A2690" t="str">
            <v>032.349</v>
          </cell>
          <cell r="B2690" t="str">
            <v>SUMINISTRO, TRANSPORTE E INSTALACION BLOQUE BASE EN CEMENTO PLAQUETA ABUJARDADA COLOR 50 X 50 CM VEHICULAR</v>
          </cell>
          <cell r="C2690" t="str">
            <v>Actividad</v>
          </cell>
          <cell r="D2690" t="str">
            <v>M2</v>
          </cell>
          <cell r="E2690">
            <v>261211</v>
          </cell>
        </row>
        <row r="2691">
          <cell r="A2691" t="str">
            <v>032.350</v>
          </cell>
          <cell r="B2691" t="str">
            <v>SUMINISTRO DE ELEMENTO SANITARIOS Y DESINFECCION PARA EL PERSONAL EN OBRA COMO MEDIDA PARA LA IMPLEMENTACION DEL PAPSO (PLAN DE APLICACION DEL PROTOCOLO SANITARIO PARA LA OBRA) "SUMINISTRO TAPABOCAS DESECHABLES (2 UND), LAVADAS DE MANOS (6 VECES), APLICACION GEL ANTIBACTERIAL (2 VECES)"</v>
          </cell>
          <cell r="C2691" t="str">
            <v>Actividad</v>
          </cell>
          <cell r="D2691" t="str">
            <v>DIA</v>
          </cell>
          <cell r="E2691">
            <v>2213</v>
          </cell>
        </row>
        <row r="2692">
          <cell r="A2692" t="str">
            <v>032.351</v>
          </cell>
          <cell r="B2692" t="str">
            <v>SUMINISTRO, TRANSPORTE E INSTALACION TUNEL DE DESINFECCION COMO MEDIDA PARA LA IMPLEMENTACION DEL PAPSO (PLAN DE APLICACION DEL PROTOCOLO SANITARIO PARA LA OBRA)</v>
          </cell>
          <cell r="C2692" t="str">
            <v>Actividad</v>
          </cell>
          <cell r="D2692" t="str">
            <v>UND</v>
          </cell>
          <cell r="E2692">
            <v>4597733</v>
          </cell>
        </row>
        <row r="2693">
          <cell r="A2693" t="str">
            <v>032.352</v>
          </cell>
          <cell r="B2693" t="str">
            <v>SUMINISTRO TERMOMETRO LASER COMO MEDIDA PARA LA IMPLEMENTACION DEL PAPSO (PLAN DE APLICACION DEL PROTOCOLO SANITARIO PARA LA OBRA)</v>
          </cell>
          <cell r="C2693" t="str">
            <v>Actividad</v>
          </cell>
          <cell r="D2693" t="str">
            <v>UND</v>
          </cell>
          <cell r="E2693">
            <v>674452</v>
          </cell>
        </row>
        <row r="2694">
          <cell r="A2694" t="str">
            <v>032.353</v>
          </cell>
          <cell r="B2694" t="str">
            <v>VIGIA DE SALUD (AUXILIAR DE ENFERMERIA) PERSONAL ENCARGADO DE GESTIONAR, IMPLEMENTAR, CONTROLAR, REALIZAR REGISTROS DEL PAPSO (LAN DE APLICACION DEL PROTOCOLO SANITARIO PARA LA OBRA)</v>
          </cell>
          <cell r="C2694" t="str">
            <v>Actividad</v>
          </cell>
          <cell r="D2694" t="str">
            <v>DIA</v>
          </cell>
          <cell r="E2694">
            <v>12573</v>
          </cell>
        </row>
        <row r="2695">
          <cell r="A2695" t="str">
            <v>032.354</v>
          </cell>
          <cell r="B2695" t="str">
            <v>SUMINISTRO DE TRANSPORTE PARA EL PERSONAL DE LA OBRA COMO MEDIDA PARA LA IMPLEMENTACION DEL PAPSO (PLAN DE AMPLIACION DEL PROTOCOLO SANITARIO PARA LA OBRA) EL SERVICIO SE PRESTARA EN BUS DE 40 PASAJEROS PARA PODER TRANSPORTAR 20 PERSONAS GUARDANDO ASI EL DISTANCIAMIENTO SOCIAL</v>
          </cell>
          <cell r="C2695" t="str">
            <v>Actividad</v>
          </cell>
          <cell r="D2695" t="str">
            <v>DIA</v>
          </cell>
          <cell r="E2695">
            <v>418698</v>
          </cell>
        </row>
        <row r="2696">
          <cell r="A2696" t="str">
            <v>032.355</v>
          </cell>
          <cell r="B2696" t="str">
            <v>PUNTO BIOSEGURIDAD PARA DESCONTAMINACION DE PERSONAS FUMIGADORA PARA ASPERSION INCLUYE GASOLINA, DESINFECTANTE AMONIO CUATERNARIO, AGUA Y OPERARIO</v>
          </cell>
          <cell r="C2696" t="str">
            <v>Actividad</v>
          </cell>
          <cell r="D2696" t="str">
            <v>DIA</v>
          </cell>
          <cell r="E2696">
            <v>20935</v>
          </cell>
        </row>
        <row r="2697">
          <cell r="A2697" t="str">
            <v>032.356</v>
          </cell>
          <cell r="B2697" t="str">
            <v>LAVAMANOS CON ACCESORIOS, GRIFERIA Y MANO DE OBRA DE INSTALACION</v>
          </cell>
          <cell r="C2697" t="str">
            <v>Actividad</v>
          </cell>
          <cell r="D2697" t="str">
            <v>UND</v>
          </cell>
          <cell r="E2697">
            <v>418698</v>
          </cell>
        </row>
        <row r="2698">
          <cell r="A2698" t="str">
            <v>032.357</v>
          </cell>
          <cell r="B2698" t="str">
            <v>CORTE MECANIZADO PARA MUROS</v>
          </cell>
          <cell r="C2698" t="str">
            <v>Actividad</v>
          </cell>
          <cell r="D2698" t="str">
            <v>ML</v>
          </cell>
          <cell r="E2698">
            <v>9341</v>
          </cell>
        </row>
        <row r="2699">
          <cell r="A2699" t="str">
            <v>032.358</v>
          </cell>
          <cell r="B2699" t="str">
            <v>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v>
          </cell>
          <cell r="C2699" t="str">
            <v>Actividad</v>
          </cell>
          <cell r="D2699" t="str">
            <v>UND</v>
          </cell>
          <cell r="E2699">
            <v>223305</v>
          </cell>
        </row>
        <row r="2700">
          <cell r="A2700" t="str">
            <v>032.359</v>
          </cell>
          <cell r="B2700" t="str">
            <v>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v>
          </cell>
          <cell r="C2700" t="str">
            <v>Actividad</v>
          </cell>
          <cell r="D2700" t="str">
            <v>UND</v>
          </cell>
          <cell r="E2700">
            <v>209347</v>
          </cell>
        </row>
        <row r="2701">
          <cell r="A2701" t="str">
            <v>032.360</v>
          </cell>
          <cell r="B2701" t="str">
            <v>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v>
          </cell>
          <cell r="C2701" t="str">
            <v>Actividad</v>
          </cell>
          <cell r="D2701" t="str">
            <v>M2</v>
          </cell>
          <cell r="E2701">
            <v>383123</v>
          </cell>
        </row>
        <row r="2702">
          <cell r="A2702" t="str">
            <v>032.361</v>
          </cell>
          <cell r="B2702" t="str">
            <v>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v>
          </cell>
          <cell r="C2702" t="str">
            <v>Actividad</v>
          </cell>
          <cell r="D2702" t="str">
            <v>UND</v>
          </cell>
          <cell r="E2702">
            <v>411718</v>
          </cell>
        </row>
        <row r="2703">
          <cell r="A2703" t="str">
            <v>032.362</v>
          </cell>
          <cell r="B2703"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703" t="str">
            <v>Actividad</v>
          </cell>
          <cell r="D2703" t="str">
            <v>M2</v>
          </cell>
          <cell r="E2703">
            <v>302408</v>
          </cell>
        </row>
        <row r="2704">
          <cell r="A2704" t="str">
            <v>032.363</v>
          </cell>
          <cell r="B2704"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704" t="str">
            <v>Actividad</v>
          </cell>
          <cell r="D2704" t="str">
            <v>UND</v>
          </cell>
          <cell r="E2704">
            <v>302408</v>
          </cell>
        </row>
        <row r="2705">
          <cell r="A2705" t="str">
            <v>032.364</v>
          </cell>
          <cell r="B2705" t="str">
            <v>SUMINISTRO, TRANSPORTE E INSTALACION DE LAVADO CON ACCIONAMIENTO DE PEDAL, ELABORADO MEDIANTE LAMINA INOXIDABLE AISI304 CAL. 18 SATINADA</v>
          </cell>
          <cell r="C2705" t="str">
            <v>Actividad</v>
          </cell>
          <cell r="D2705" t="str">
            <v>UND</v>
          </cell>
          <cell r="E2705">
            <v>1605005</v>
          </cell>
        </row>
        <row r="2706">
          <cell r="A2706" t="str">
            <v>032.365</v>
          </cell>
          <cell r="B2706" t="str">
            <v>SUMINISTRO, TRANSPORTE E INSTALACION CUBIERTA EN ACERO INOXIDABLE, SUPERFICIE PRINCIPAL EN LAMINA INOXIDABLE AISI 304 CAL. 20 SATINADA CON REFUERZOS EN LAMINA CON SALPICADEROS DE 100MM ANCHO=0.60, INCLUYE REFUERZO EN MADERA RH DE 12 MM</v>
          </cell>
          <cell r="C2706" t="str">
            <v>Actividad</v>
          </cell>
          <cell r="D2706" t="str">
            <v>ML</v>
          </cell>
          <cell r="E2706">
            <v>390783</v>
          </cell>
        </row>
        <row r="2707">
          <cell r="A2707" t="str">
            <v>032.366</v>
          </cell>
          <cell r="B2707" t="str">
            <v>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707" t="str">
            <v>Actividad</v>
          </cell>
          <cell r="D2707" t="str">
            <v>UND</v>
          </cell>
          <cell r="E2707">
            <v>4466100</v>
          </cell>
        </row>
        <row r="2708">
          <cell r="A2708" t="str">
            <v>032.367</v>
          </cell>
          <cell r="B2708" t="str">
            <v>SUMINISTRO, TRANSPORTE E INSTALACION DE DUCTO PARA CAMPANA INDUSTRIAL EXTRACTORA ACERO INOXIDABLE CAL. 20</v>
          </cell>
          <cell r="C2708" t="str">
            <v>Actividad</v>
          </cell>
          <cell r="D2708" t="str">
            <v>ML</v>
          </cell>
          <cell r="E2708">
            <v>237262</v>
          </cell>
        </row>
        <row r="2709">
          <cell r="A2709" t="str">
            <v>032.368</v>
          </cell>
          <cell r="B2709" t="str">
            <v>SUMINISTRO, TRANSPORTE E INSTALACION BASE PASA ALIMENTOS Y RECIBO DE BANDEJAS, ELABORADA EN LAMINA INOXIDABLE AISI 304 CAL. 20 SATINADA CON REFUERZO EN MADERA RH, ANCHO 0.60 M</v>
          </cell>
          <cell r="C2709" t="str">
            <v>Actividad</v>
          </cell>
          <cell r="D2709" t="str">
            <v>ML</v>
          </cell>
          <cell r="E2709">
            <v>293088</v>
          </cell>
        </row>
        <row r="2710">
          <cell r="A2710" t="str">
            <v>032.369</v>
          </cell>
          <cell r="B2710" t="str">
            <v>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v>
          </cell>
          <cell r="C2710" t="str">
            <v>Actividad</v>
          </cell>
          <cell r="D2710" t="str">
            <v>UND</v>
          </cell>
          <cell r="E2710">
            <v>3454249</v>
          </cell>
        </row>
        <row r="2711">
          <cell r="A2711" t="str">
            <v>032.370</v>
          </cell>
          <cell r="B2711" t="str">
            <v>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v>
          </cell>
          <cell r="C2711" t="str">
            <v>Actividad</v>
          </cell>
          <cell r="D2711" t="str">
            <v>UND</v>
          </cell>
          <cell r="E2711">
            <v>1697121</v>
          </cell>
        </row>
        <row r="2712">
          <cell r="A2712" t="str">
            <v>032.371</v>
          </cell>
          <cell r="B2712" t="str">
            <v>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v>
          </cell>
          <cell r="C2712" t="str">
            <v>Actividad</v>
          </cell>
          <cell r="D2712" t="str">
            <v>M2</v>
          </cell>
          <cell r="E2712">
            <v>711787</v>
          </cell>
        </row>
        <row r="2713">
          <cell r="A2713" t="str">
            <v>032.372</v>
          </cell>
          <cell r="B2713" t="str">
            <v>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713" t="str">
            <v>Actividad</v>
          </cell>
          <cell r="D2713" t="str">
            <v>UND</v>
          </cell>
          <cell r="E2713">
            <v>3279792</v>
          </cell>
        </row>
        <row r="2714">
          <cell r="A2714" t="str">
            <v>032.373</v>
          </cell>
          <cell r="B2714" t="str">
            <v>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v>
          </cell>
          <cell r="C2714" t="str">
            <v>Actividad</v>
          </cell>
          <cell r="D2714" t="str">
            <v>UND</v>
          </cell>
          <cell r="E2714">
            <v>1272839</v>
          </cell>
        </row>
        <row r="2715">
          <cell r="A2715" t="str">
            <v>032.374</v>
          </cell>
          <cell r="B2715" t="str">
            <v>PUNTO DE HIDRATACION PARA CONSUMO (AGUA EN BOLSA, BOTELLON O SIMILAR)</v>
          </cell>
          <cell r="C2715" t="str">
            <v>Actividad</v>
          </cell>
          <cell r="D2715" t="str">
            <v>DIA</v>
          </cell>
          <cell r="E2715">
            <v>698</v>
          </cell>
        </row>
        <row r="2716">
          <cell r="A2716" t="str">
            <v>032.375</v>
          </cell>
          <cell r="B2716" t="str">
            <v>AYUDANTE PARA DESINFECCION CONTINUA DE ESPACIOS MEDIO - TIEMPO</v>
          </cell>
          <cell r="C2716" t="str">
            <v>Actividad</v>
          </cell>
          <cell r="D2716" t="str">
            <v>DIA</v>
          </cell>
          <cell r="E2716">
            <v>86786</v>
          </cell>
        </row>
        <row r="2717">
          <cell r="A2717" t="str">
            <v>032.376</v>
          </cell>
          <cell r="B2717" t="str">
            <v>PEDILUVIO PARA DESINFECTAR AL INGRESO Y SALIDA DE PERSONAL</v>
          </cell>
          <cell r="C2717" t="str">
            <v>Actividad</v>
          </cell>
          <cell r="D2717" t="str">
            <v>UND</v>
          </cell>
          <cell r="E2717">
            <v>90718</v>
          </cell>
        </row>
        <row r="2718">
          <cell r="A2718" t="str">
            <v>032.377</v>
          </cell>
          <cell r="B2718" t="str">
            <v>CANECA CON PEDAL PARA RESIDUOS ORDINARIOS O BIOLOGICOS</v>
          </cell>
          <cell r="C2718" t="str">
            <v>Actividad</v>
          </cell>
          <cell r="D2718" t="str">
            <v>UND</v>
          </cell>
          <cell r="E2718">
            <v>250941</v>
          </cell>
        </row>
        <row r="2719">
          <cell r="A2719" t="str">
            <v>032.378</v>
          </cell>
          <cell r="B2719" t="str">
            <v>CARETA CON VISOR</v>
          </cell>
          <cell r="C2719" t="str">
            <v>Actividad</v>
          </cell>
          <cell r="D2719" t="str">
            <v>UND</v>
          </cell>
          <cell r="E2719">
            <v>27916</v>
          </cell>
        </row>
        <row r="2720">
          <cell r="A2720" t="str">
            <v>032.379</v>
          </cell>
          <cell r="B2720" t="str">
            <v>BOLSAS ROJAS</v>
          </cell>
          <cell r="C2720" t="str">
            <v>Actividad</v>
          </cell>
          <cell r="D2720" t="str">
            <v>UND</v>
          </cell>
          <cell r="E2720">
            <v>602</v>
          </cell>
        </row>
        <row r="2721">
          <cell r="A2721" t="str">
            <v>032.380</v>
          </cell>
          <cell r="B2721" t="str">
            <v>DELANTAL</v>
          </cell>
          <cell r="C2721" t="str">
            <v>Actividad</v>
          </cell>
          <cell r="D2721" t="str">
            <v>UND</v>
          </cell>
          <cell r="E2721">
            <v>27916</v>
          </cell>
        </row>
        <row r="2722">
          <cell r="A2722" t="str">
            <v>032.381</v>
          </cell>
          <cell r="B2722" t="str">
            <v>SUMINISTRO, TRANSPORTE E INSTALACION DE ESTRUCTURA PARA BALONCESTO, INCLUYE TABLEROS Y TODOS LOS ADITAMENTOS NECESARIOS PARA SU FUNCIONAMIENTO. (TUBOS AN Ø 2 - 1/2", TABLERO ACRILICO DE 10 MM, CON REFUERZO METALICO)</v>
          </cell>
          <cell r="C2722" t="str">
            <v>Actividad</v>
          </cell>
          <cell r="D2722" t="str">
            <v>UND</v>
          </cell>
          <cell r="E2722">
            <v>2372616</v>
          </cell>
        </row>
        <row r="2723">
          <cell r="A2723" t="str">
            <v>032.382</v>
          </cell>
          <cell r="B2723" t="str">
            <v>SUMINISTRO, TRANSORTE E INSTALACION DE TUBOS Y MALLA PARA VOLEIBOL O BADMINTON, INCLUYE TODOS LOS ADITAMENTOS, HUECOS PARA HINCAR LOS TUBOS Y DEMAS ACTIVIDADES Y MATERIALES PARA SU FUNCIONAMIENTO. (TUBOS AN Ø 2")</v>
          </cell>
          <cell r="C2723" t="str">
            <v>Actividad</v>
          </cell>
          <cell r="D2723" t="str">
            <v>UND</v>
          </cell>
          <cell r="E2723">
            <v>628043</v>
          </cell>
        </row>
        <row r="2724">
          <cell r="A2724" t="str">
            <v>032.383</v>
          </cell>
          <cell r="B2724" t="str">
            <v>SUMINISTRO, TRANSPORTE E INSTALACION DE ARCOS DE MICRO FUTBOL, INCLUYE LOS ADITAMENTOS NECESARIOS PARA SU FUNCIONAMIENTO. (TUBOS AN Ø 2-1/2")</v>
          </cell>
          <cell r="C2724" t="str">
            <v>Actividad</v>
          </cell>
          <cell r="D2724" t="str">
            <v>UND</v>
          </cell>
          <cell r="E2724">
            <v>1256092</v>
          </cell>
        </row>
        <row r="2725">
          <cell r="A2725" t="str">
            <v>032.384</v>
          </cell>
          <cell r="B2725" t="str">
            <v>ADECUACIONES CIVILES</v>
          </cell>
          <cell r="C2725" t="str">
            <v>Actividad</v>
          </cell>
          <cell r="D2725" t="str">
            <v>M2</v>
          </cell>
          <cell r="E2725">
            <v>25316</v>
          </cell>
        </row>
        <row r="2726">
          <cell r="A2726" t="str">
            <v>032.385</v>
          </cell>
          <cell r="B2726" t="str">
            <v>PROTOCOLO DE BIOSEGURIDAD MAYO 2022</v>
          </cell>
          <cell r="C2726" t="str">
            <v>Actividad</v>
          </cell>
          <cell r="D2726" t="str">
            <v>DIA</v>
          </cell>
          <cell r="E2726">
            <v>1934</v>
          </cell>
        </row>
        <row r="2727">
          <cell r="A2727" t="str">
            <v>032.386</v>
          </cell>
          <cell r="B2727" t="str">
            <v>SUMINISTRO, TRANSPORTE E INSTALACIÓN DE MALLA MOSQUITERA O SIMILAR, INCLUYE TODOS LOS ELEMENTOS Y MATERIALES PÁRA SU INSTALACIÓN</v>
          </cell>
          <cell r="C2727" t="str">
            <v>Actividad</v>
          </cell>
          <cell r="D2727" t="str">
            <v>M2</v>
          </cell>
          <cell r="E2727">
            <v>49039</v>
          </cell>
        </row>
        <row r="2728">
          <cell r="A2728" t="str">
            <v>032.387</v>
          </cell>
          <cell r="B2728" t="str">
            <v>SUMINISTRO, TRANSPORTE E INSTALACION ANDEN Y/O SENDEROS CONCRETO PERMEABLE MR41  E= 0.10M.</v>
          </cell>
          <cell r="C2728" t="str">
            <v>Actividad</v>
          </cell>
          <cell r="D2728" t="str">
            <v>M2</v>
          </cell>
          <cell r="E2728">
            <v>133343</v>
          </cell>
        </row>
        <row r="2729">
          <cell r="A2729" t="str">
            <v>032.388</v>
          </cell>
          <cell r="B2729" t="str">
            <v>TRANSPORTE DE AGREGADOS, ESCOMBROS, SOBRANTES</v>
          </cell>
          <cell r="C2729" t="str">
            <v>Actividad</v>
          </cell>
          <cell r="D2729" t="str">
            <v>M3-KM</v>
          </cell>
          <cell r="E2729">
            <v>1490</v>
          </cell>
        </row>
        <row r="2730">
          <cell r="A2730" t="str">
            <v>032.389</v>
          </cell>
          <cell r="B2730" t="str">
            <v>FRESADO PAVIMENTO ASFÁLTICO, INCLUYE CARGUE MECÁNICO Y RETIRO HASTA 15KM</v>
          </cell>
          <cell r="C2730" t="str">
            <v>Actividad</v>
          </cell>
          <cell r="D2730" t="str">
            <v>M3-SUELTO</v>
          </cell>
          <cell r="E2730">
            <v>104967</v>
          </cell>
        </row>
        <row r="2731">
          <cell r="A2731" t="str">
            <v>032.390</v>
          </cell>
          <cell r="B2731" t="str">
            <v>RECARGO DE OFICIAL EN DIA DOMNIICAL Y FESTIVO</v>
          </cell>
          <cell r="C2731" t="str">
            <v>Actividad</v>
          </cell>
          <cell r="D2731" t="str">
            <v>HR</v>
          </cell>
          <cell r="E2731">
            <v>18943</v>
          </cell>
        </row>
        <row r="2732">
          <cell r="A2732" t="str">
            <v>032.391</v>
          </cell>
          <cell r="B2732" t="str">
            <v>RECARGO DE AYUDANTE EN DIA DOMNIICAL Y FESTIVO</v>
          </cell>
          <cell r="C2732" t="str">
            <v>Actividad</v>
          </cell>
          <cell r="D2732" t="str">
            <v>HR</v>
          </cell>
          <cell r="E2732">
            <v>11839</v>
          </cell>
        </row>
        <row r="2733">
          <cell r="A2733" t="str">
            <v>032.392</v>
          </cell>
          <cell r="B2733" t="str">
            <v>RECARGO DE OFICIAL EN JORNADA NOCTURNA</v>
          </cell>
          <cell r="C2733" t="str">
            <v>Actividad</v>
          </cell>
          <cell r="D2733" t="str">
            <v>HR</v>
          </cell>
          <cell r="E2733">
            <v>14207</v>
          </cell>
        </row>
        <row r="2734">
          <cell r="A2734" t="str">
            <v>032.393</v>
          </cell>
          <cell r="B2734" t="str">
            <v>RECARGO DE OFICIAL EN JORNADA NOCTURNA</v>
          </cell>
          <cell r="C2734" t="str">
            <v>Actividad</v>
          </cell>
          <cell r="D2734" t="str">
            <v>HR</v>
          </cell>
          <cell r="E2734">
            <v>8879</v>
          </cell>
        </row>
        <row r="2735">
          <cell r="A2735" t="str">
            <v>032.394</v>
          </cell>
          <cell r="B2735" t="str">
            <v>INSTALACION PROVISIONAL DE ACUEDUCTO HASTA 20M - INCLUYE MEDIDOR DE 2"</v>
          </cell>
          <cell r="C2735" t="str">
            <v>Actividad</v>
          </cell>
          <cell r="D2735" t="str">
            <v>UND</v>
          </cell>
          <cell r="E2735">
            <v>3970281</v>
          </cell>
        </row>
        <row r="2736">
          <cell r="A2736" t="str">
            <v>032.395</v>
          </cell>
          <cell r="B2736" t="str">
            <v>INSTALACION PROVISIONAL DE ENERGIA HASTA 100M - INCLUYE MEDIDOR</v>
          </cell>
          <cell r="C2736" t="str">
            <v>Actividad</v>
          </cell>
          <cell r="D2736" t="str">
            <v>UND</v>
          </cell>
          <cell r="E2736">
            <v>3709968</v>
          </cell>
        </row>
        <row r="2737">
          <cell r="A2737" t="str">
            <v>032.396</v>
          </cell>
          <cell r="B2737" t="str">
            <v>INTERVENCIÓN ÁRBOLES EXISTENTES - MEDIOAMBIENTE - PERMISOS - TRATAMIENTO Y/O RECUPERACIÓN.</v>
          </cell>
          <cell r="C2737" t="str">
            <v>Actividad</v>
          </cell>
          <cell r="D2737" t="str">
            <v>UN</v>
          </cell>
          <cell r="E2737">
            <v>180000000</v>
          </cell>
        </row>
        <row r="2738">
          <cell r="A2738" t="str">
            <v>032.397</v>
          </cell>
          <cell r="B2738" t="str">
            <v>REPARACIÓN Y PUESTA EN FUNCIONAMIENTO DE PUERTA FACHADA LATERAL (INCLUYE MANTENIMINETO DE REJA, PINTURA EN LA CARA INTERIOR Y EXTERIOR DE LA PUERTA, CAMBIO DE ELEMENTOS DE MADERA)</v>
          </cell>
          <cell r="C2738" t="str">
            <v>Actividad</v>
          </cell>
          <cell r="D2738" t="str">
            <v>UN</v>
          </cell>
          <cell r="E2738">
            <v>750000</v>
          </cell>
        </row>
        <row r="2739">
          <cell r="A2739" t="str">
            <v>032.398</v>
          </cell>
          <cell r="B2739" t="str">
            <v>DESMONTE Y REINSTALACIÓN DE BARANDA EN TUBERIA GALVANIZADA</v>
          </cell>
          <cell r="C2739" t="str">
            <v>Actividad</v>
          </cell>
          <cell r="D2739" t="str">
            <v>ML</v>
          </cell>
          <cell r="E2739">
            <v>29201</v>
          </cell>
        </row>
        <row r="2740">
          <cell r="A2740" t="str">
            <v>032.399</v>
          </cell>
          <cell r="B2740" t="str">
            <v>TRATAMIENTO DE MUROS EN SUPERBOARD (RETIRO DE CAPA DE ESTUCO, LIJADA Y PREPARACION  CON ROMERAL PARA NIVELACION DE LA SUPERFICIE)</v>
          </cell>
          <cell r="C2740" t="str">
            <v>Actividad</v>
          </cell>
          <cell r="D2740" t="str">
            <v>M2</v>
          </cell>
          <cell r="E2740">
            <v>14499</v>
          </cell>
        </row>
        <row r="2741">
          <cell r="A2741" t="str">
            <v>032.400</v>
          </cell>
          <cell r="B2741" t="str">
            <v>CAMBIO DE CINTA EN SUPERBOARD MUROS Y CIELO RASO (RETIRO EXISTENTE E INSTALACIÓN NUEVA)</v>
          </cell>
          <cell r="C2741" t="str">
            <v>Actividad</v>
          </cell>
          <cell r="D2741" t="str">
            <v>ML</v>
          </cell>
          <cell r="E2741">
            <v>14491</v>
          </cell>
        </row>
        <row r="2742">
          <cell r="A2742" t="str">
            <v>032.401</v>
          </cell>
          <cell r="B2742" t="str">
            <v>INSTALACION DE ESCALERA METÁLICA CON 6 PASOS Y UN DESCANSO EN ANGULO Y LAMINA EXPANDIDA CON BARANDA EN UN COSTADO - INCLUYE RETOQUE DE PINTURA CON ANTICORRISOVO NEGRO</v>
          </cell>
          <cell r="C2742" t="str">
            <v>Actividad</v>
          </cell>
          <cell r="D2742" t="str">
            <v>UN</v>
          </cell>
          <cell r="E2742">
            <v>363980</v>
          </cell>
        </row>
        <row r="2743">
          <cell r="A2743" t="str">
            <v>032.402</v>
          </cell>
          <cell r="B2743" t="str">
            <v>SISTEMA DE ANDAMIOS CON CERCHAS, TACOS Y TABLEROS EN VOLADIZO PARA TRABAJOS EN ALTURAS EN FUERTE PENDIENTE (ANCHO 1.20M) - INCLUYE MONTE Y DESMONTE.</v>
          </cell>
          <cell r="C2743" t="str">
            <v>Actividad</v>
          </cell>
          <cell r="D2743" t="str">
            <v>ML</v>
          </cell>
          <cell r="E2743">
            <v>60064</v>
          </cell>
        </row>
        <row r="2744">
          <cell r="A2744" t="str">
            <v>032.403</v>
          </cell>
          <cell r="B2744" t="str">
            <v>SUMINISTRO, TRANSPORTE E INSTALACION  DE ARENA TIPO SILICE SIN TRANSFORMAR</v>
          </cell>
          <cell r="C2744" t="str">
            <v>Actividad</v>
          </cell>
          <cell r="D2744" t="str">
            <v>M3</v>
          </cell>
          <cell r="E2744">
            <v>713640</v>
          </cell>
        </row>
        <row r="2745">
          <cell r="A2745" t="str">
            <v>032.404</v>
          </cell>
          <cell r="B2745" t="str">
            <v>SUMINISTRO, TRANSPORTE E INSTALACION CERAMICA PISO PARED CORONA O SIMILAR PARA PISCINAS. COLOR  INSTALADO A 90° (INCLUYE BOQUILLA COLOR Y WIN). INCLUYE MORTERO DE PEGA Y/O NIVELACIÓN</v>
          </cell>
          <cell r="C2745" t="str">
            <v>Actividad</v>
          </cell>
          <cell r="D2745" t="str">
            <v>M2</v>
          </cell>
          <cell r="E2745">
            <v>123356</v>
          </cell>
        </row>
        <row r="2746">
          <cell r="A2746" t="str">
            <v>032.405</v>
          </cell>
          <cell r="B2746" t="str">
            <v>SUMINISTRO TRANSPORTE E INSTALACION ESTRUCTURA PARA JUEGO DE VOLEY PLAYA, INCLUYE MALLA, POSTES, PINTURA PARA SILLA DE ARBITRO</v>
          </cell>
          <cell r="C2746" t="str">
            <v>Actividad</v>
          </cell>
          <cell r="D2746" t="str">
            <v>UN</v>
          </cell>
          <cell r="E2746">
            <v>4130915</v>
          </cell>
        </row>
        <row r="2747">
          <cell r="A2747" t="str">
            <v>032.406</v>
          </cell>
          <cell r="B2747" t="str">
            <v>DESMONTE E INSTALACION DE DIVISION EXISTENTE PARA DUCHA EN ACRILICO Y ALUMINIO, INCLUYE SILICONA Y DEMAS ELEMENTOS PARA SU CORRECTO MONTAJE</v>
          </cell>
          <cell r="C2747" t="str">
            <v>Actividad</v>
          </cell>
          <cell r="D2747" t="str">
            <v>M2</v>
          </cell>
          <cell r="E2747">
            <v>34337</v>
          </cell>
        </row>
        <row r="2748">
          <cell r="A2748" t="str">
            <v>032.407</v>
          </cell>
          <cell r="B2748" t="str">
            <v xml:space="preserve">SUMINISTRO, TRANSPORTE E INSTALACION DE COCINA DE 1.5 M ANCHO 0,60M, CON ESTUFA,TIPO SOCODA O SIMILAR INCLUYE: MUEBLE SUPERIOR, MUEBLE INFERIOR, MESON CON LAVAPLATOS.  </v>
          </cell>
          <cell r="C2748" t="str">
            <v>Actividad</v>
          </cell>
          <cell r="D2748" t="str">
            <v>UND</v>
          </cell>
          <cell r="E2748">
            <v>2054877</v>
          </cell>
        </row>
        <row r="2749">
          <cell r="A2749" t="str">
            <v>032.408</v>
          </cell>
          <cell r="B2749" t="str">
            <v>SUMINISTRO, TRANSPORTE E INSTALACION DE COCINA DE 1.8 M DE LONGITUD,  ANCHO 0,60M, CON ESTUFA; TIPO SOCODA O SIMILAR  INCLUYE: MUEBLE INFERIOR CON 2 PUERTAS Y 3 CAJONES , MUEBLE SUPERIOR CON LOCERO Y 2 PUERTAS, MESON CON LAVAPLATOS. FABRICADO EN MDF 15MM CANTOS TERMO SELLADOS PARA PROTEGER DE LA HUMEDAD</v>
          </cell>
          <cell r="C2749" t="str">
            <v>Actividad</v>
          </cell>
          <cell r="D2749" t="str">
            <v>UND</v>
          </cell>
          <cell r="E2749">
            <v>2454877</v>
          </cell>
        </row>
        <row r="2750">
          <cell r="A2750" t="str">
            <v>032.409</v>
          </cell>
          <cell r="B2750" t="str">
            <v xml:space="preserve">SUMINISTRO, TRANSPORTE E INSTALACION DE COCINA DE 1.5 M ANCHO 0,60M, SIN ESTUFA,TIPO SOCODA O SIMILAR INCLUYE: MUEBLE SUPERIOR, MUEBLE INFERIOR, MESON CON LAVAPLATOS.  </v>
          </cell>
          <cell r="C2750" t="str">
            <v>Actividad</v>
          </cell>
          <cell r="D2750" t="str">
            <v>UND</v>
          </cell>
          <cell r="E2750">
            <v>1718977</v>
          </cell>
        </row>
        <row r="2751">
          <cell r="A2751" t="str">
            <v>032.410</v>
          </cell>
          <cell r="B2751" t="str">
            <v>SUMINISTRO, TRANSPORTE E INSTALACIÓN DE VENTANA EN LAMINA METÁLICA  CALIBRE 22  DOBLADA, CORREDIZA, CON MANIJA Y PORTA CANDADO, PINTADA CON ANTICORROSIVO A 3MANOS, VIDRIO TRNASLUCIDO 4MM, SOPORTADA EN CONCRETO DE 3000 PSI.  PARA MEJORAMIENTO DE VIVIENDA.</v>
          </cell>
          <cell r="C2751" t="str">
            <v>Actividad</v>
          </cell>
          <cell r="D2751" t="str">
            <v>M2</v>
          </cell>
          <cell r="E2751">
            <v>218355</v>
          </cell>
        </row>
        <row r="2752">
          <cell r="A2752" t="str">
            <v>032.411</v>
          </cell>
          <cell r="B2752" t="str">
            <v>SUMINISTRO, TRASPORTE E INSTALACIÓN DE PUERTA Y MARCO EN LÁMINA METÁLICA DOBLADA CALIBRE 22 CON CHAPA TIPO VERA O SIMILAR, PINTADA CON ANTICORROSIVO A 3 MANOS, SOPORTADA EN  CONCRETO  CONCRETO DE 3000PSI. PARA MEJORAMIENTO DE VIVIENDA.</v>
          </cell>
          <cell r="C2752" t="str">
            <v>Actividad</v>
          </cell>
          <cell r="D2752" t="str">
            <v>M2</v>
          </cell>
          <cell r="E2752">
            <v>380168</v>
          </cell>
        </row>
        <row r="2753">
          <cell r="A2753" t="str">
            <v>033</v>
          </cell>
          <cell r="B2753" t="str">
            <v>ACUEDUCTOS Y ALCANTARILLADOS</v>
          </cell>
          <cell r="C2753" t="str">
            <v>Capitulo</v>
          </cell>
          <cell r="D2753"/>
          <cell r="E2753" t="str">
            <v>--</v>
          </cell>
        </row>
        <row r="2754">
          <cell r="A2754" t="str">
            <v>033.087</v>
          </cell>
          <cell r="B2754" t="str">
            <v>DEMOLICION DE ESTRUCTURAS DE CONCRETO REFORZADO</v>
          </cell>
          <cell r="C2754" t="str">
            <v>Actividad</v>
          </cell>
          <cell r="D2754" t="str">
            <v>M3</v>
          </cell>
          <cell r="E2754">
            <v>200131</v>
          </cell>
        </row>
        <row r="2755">
          <cell r="A2755" t="str">
            <v>033.088</v>
          </cell>
          <cell r="B2755" t="str">
            <v>SOBREACARREO AL HOMBRO EN FUERTE PENDIENTE Y/O ESCALAS (ACARREO LIBRE 50M)</v>
          </cell>
          <cell r="C2755" t="str">
            <v>Actividad</v>
          </cell>
          <cell r="D2755" t="str">
            <v>M3 - HM</v>
          </cell>
          <cell r="E2755">
            <v>164477</v>
          </cell>
        </row>
        <row r="2756">
          <cell r="A2756" t="str">
            <v>033.089</v>
          </cell>
          <cell r="B2756" t="str">
            <v>SOBREACARREO EN VEHICULO NO AUTOMOTOR AL HOMBRO DE ACERO DE REFUERZO</v>
          </cell>
          <cell r="C2756" t="str">
            <v>Actividad</v>
          </cell>
          <cell r="D2756" t="str">
            <v>KG - HM</v>
          </cell>
          <cell r="E2756">
            <v>857</v>
          </cell>
        </row>
        <row r="2757">
          <cell r="A2757" t="str">
            <v>033.090</v>
          </cell>
          <cell r="B2757" t="str">
            <v>CONFORMACION TALUDES SISTEMA MANUAL</v>
          </cell>
          <cell r="C2757" t="str">
            <v>Actividad</v>
          </cell>
          <cell r="D2757" t="str">
            <v>M3</v>
          </cell>
          <cell r="E2757">
            <v>39012</v>
          </cell>
        </row>
        <row r="2758">
          <cell r="A2758" t="str">
            <v>033.091</v>
          </cell>
          <cell r="B2758" t="str">
            <v>SUMINISTRO, TRANSPORTE E INSTALACION TUBERÍA PVC CORRUGADA DE 33" PARA ALCANTARILLADO</v>
          </cell>
          <cell r="C2758" t="str">
            <v>Actividad</v>
          </cell>
          <cell r="D2758" t="str">
            <v>ML</v>
          </cell>
          <cell r="E2758">
            <v>1441219</v>
          </cell>
        </row>
        <row r="2759">
          <cell r="A2759" t="str">
            <v>033.092</v>
          </cell>
          <cell r="B2759" t="str">
            <v>TRANSPORTE E INSTALACION TUBERÍA PVC CORRUGADA DE 33" PARA ALCANTARILLADO</v>
          </cell>
          <cell r="C2759" t="str">
            <v>Actividad</v>
          </cell>
          <cell r="D2759" t="str">
            <v>ML</v>
          </cell>
          <cell r="E2759">
            <v>161928</v>
          </cell>
        </row>
        <row r="2760">
          <cell r="A2760" t="str">
            <v>033.093</v>
          </cell>
          <cell r="B2760" t="str">
            <v>SUMINISTRO, TRANSPORTE E INSTALACION TUBERÍA PVC CORRUGADA DE 36" PARA ALCANTARILLADO</v>
          </cell>
          <cell r="C2760" t="str">
            <v>Actividad</v>
          </cell>
          <cell r="D2760" t="str">
            <v>ML</v>
          </cell>
          <cell r="E2760">
            <v>1914266</v>
          </cell>
        </row>
        <row r="2761">
          <cell r="A2761" t="str">
            <v>033.094</v>
          </cell>
          <cell r="B2761" t="str">
            <v>TRANSPORTE E INSTALACION TUBERÍA PVC CORRUGADA DE 36" PARA ALCANTARILLADO</v>
          </cell>
          <cell r="C2761" t="str">
            <v>Actividad</v>
          </cell>
          <cell r="D2761" t="str">
            <v>ML</v>
          </cell>
          <cell r="E2761">
            <v>175648</v>
          </cell>
        </row>
        <row r="2762">
          <cell r="A2762" t="str">
            <v>033.095</v>
          </cell>
          <cell r="B2762" t="str">
            <v>SUMINISTRO, TRANSPORTE E INSTALACION  EMPALME PARA PVC CORRUGADA DE 355 X 160 M.M</v>
          </cell>
          <cell r="C2762" t="str">
            <v>Actividad</v>
          </cell>
          <cell r="D2762" t="str">
            <v>UND</v>
          </cell>
          <cell r="E2762">
            <v>501714</v>
          </cell>
        </row>
        <row r="2763">
          <cell r="A2763" t="str">
            <v>033.096</v>
          </cell>
          <cell r="B2763" t="str">
            <v>SUMINISTRO, TRANSPORTE E INSTALACION DE LAMINA DE POLIPROPILENO PARA CAMARAS DE INSPECCIÓN/ CAIDA</v>
          </cell>
          <cell r="C2763" t="str">
            <v>Actividad</v>
          </cell>
          <cell r="D2763" t="str">
            <v>M2</v>
          </cell>
          <cell r="E2763">
            <v>351715</v>
          </cell>
        </row>
        <row r="2764">
          <cell r="A2764" t="str">
            <v>033.097</v>
          </cell>
          <cell r="B2764" t="str">
            <v>SUMINISTRO, TRANSPORTE E INSTALACION RELLENO COMPACTADO CON MATERIAL DE OBRA</v>
          </cell>
          <cell r="C2764" t="str">
            <v>Actividad</v>
          </cell>
          <cell r="D2764" t="str">
            <v>M3</v>
          </cell>
          <cell r="E2764">
            <v>36956</v>
          </cell>
        </row>
        <row r="2765">
          <cell r="A2765" t="str">
            <v>033.098</v>
          </cell>
          <cell r="B2765" t="str">
            <v>SUMINISTRO, TRANSPORTE E INSTALACION FILTRO DRENAJE (0.60 X 0.60 M) TUBO DRENAJE CORRUGADO DE 4" CON FILTRO. INCLUYE RELLENO PIEDRA FILTRO, GEOTEXTIL NT 3000</v>
          </cell>
          <cell r="C2765" t="str">
            <v>Actividad</v>
          </cell>
          <cell r="D2765" t="str">
            <v>ML</v>
          </cell>
          <cell r="E2765">
            <v>137360</v>
          </cell>
        </row>
        <row r="2766">
          <cell r="A2766" t="str">
            <v>033.099</v>
          </cell>
          <cell r="B2766" t="str">
            <v>TRANSPORTE E INSTALACION FILTRO DRENAJE (0.60 X 0.60 M) TUBO DRENAJE CORRUGADO DE 4" CON FILTRO. INCLUYE RELLENO PIEDRA FILTRO, GEOTEXTIL NT 3000</v>
          </cell>
          <cell r="C2766" t="str">
            <v>Actividad</v>
          </cell>
          <cell r="D2766" t="str">
            <v>ML</v>
          </cell>
          <cell r="E2766">
            <v>43182</v>
          </cell>
        </row>
        <row r="2767">
          <cell r="A2767" t="str">
            <v>033.100</v>
          </cell>
          <cell r="B2767" t="str">
            <v>SUMINISTRO, TRANSPORTE E INSTALACION FILTRO DRENAJE (0.60 X 0.60 M). INCLUYE RELLENO PIEDRA FILTRO, GEOTEXTIL NT 3000</v>
          </cell>
          <cell r="C2767" t="str">
            <v>Actividad</v>
          </cell>
          <cell r="D2767" t="str">
            <v>ML</v>
          </cell>
          <cell r="E2767">
            <v>118289</v>
          </cell>
        </row>
        <row r="2768">
          <cell r="A2768" t="str">
            <v>033.101</v>
          </cell>
          <cell r="B2768" t="str">
            <v>SUMINISTRO, TRANSPORTE E INSTALACION FILTRO DRENAJE (0.60 X 0.40 M.) TUBO DRENAJE CORRUGADO DE 4" CON FILTRO. INCLUYE RELLENO PIEDRA FILTRO, GEOTEXTIL NT 3000</v>
          </cell>
          <cell r="C2768" t="str">
            <v>Actividad</v>
          </cell>
          <cell r="D2768" t="str">
            <v>ML</v>
          </cell>
          <cell r="E2768">
            <v>110447</v>
          </cell>
        </row>
        <row r="2769">
          <cell r="A2769" t="str">
            <v>033.102</v>
          </cell>
          <cell r="B2769" t="str">
            <v>SUMINISTRO, TRANSPORTE E INSTALACION FILTRO DRENAJE (0.60 X 0.40 M.) INCLUYE RELLENO PIEDRA FILTRO, GEOTEXTIL NT 3000</v>
          </cell>
          <cell r="C2769" t="str">
            <v>Actividad</v>
          </cell>
          <cell r="D2769" t="str">
            <v>ML</v>
          </cell>
          <cell r="E2769">
            <v>91556</v>
          </cell>
        </row>
        <row r="2770">
          <cell r="A2770" t="str">
            <v>033.103</v>
          </cell>
          <cell r="B2770" t="str">
            <v>SUMINISTRO, TRANSPORTE E INSTALACION GEOTEXTIL NO TEJIDO 2000</v>
          </cell>
          <cell r="C2770" t="str">
            <v>Actividad</v>
          </cell>
          <cell r="D2770" t="str">
            <v>M2</v>
          </cell>
          <cell r="E2770">
            <v>11513</v>
          </cell>
        </row>
        <row r="2771">
          <cell r="A2771" t="str">
            <v>033.104</v>
          </cell>
          <cell r="B2771" t="str">
            <v>SUMINISTRO, TRANSPORTE E INSTALACION RELLENO COMPACTADO CON MATERIAL MEZCLADO DE ARENA Y GRAVILLA (SUCIO DE RIO)</v>
          </cell>
          <cell r="C2771" t="str">
            <v>Actividad</v>
          </cell>
          <cell r="D2771" t="str">
            <v>M3</v>
          </cell>
          <cell r="E2771">
            <v>143851</v>
          </cell>
        </row>
        <row r="2772">
          <cell r="A2772" t="str">
            <v>033.105</v>
          </cell>
          <cell r="B2772" t="str">
            <v>SUMINISTRO, TRANSPORTE E INSTALACION MALLA ELECTROSOLDADA H-084 R-21 F  4 MM C/.15 X 25M  (INCLUYE ALAMBRE NEGRO, COLOCACIÓN Y TRASLAPO).</v>
          </cell>
          <cell r="C2772" t="str">
            <v>Actividad</v>
          </cell>
          <cell r="D2772" t="str">
            <v>M2</v>
          </cell>
          <cell r="E2772">
            <v>10299</v>
          </cell>
        </row>
        <row r="2773">
          <cell r="A2773" t="str">
            <v>033.106</v>
          </cell>
          <cell r="B2773" t="str">
            <v>SUMINISTRO, TRANSPORTE E INSTALACION MALLA ELECTROSOLDADA M-084 Q-2 F  4 MM C/.15M EN AMBOS SENTIDOS (INCLUYE ALAMBRE NEGRO, COLOCACIÓN Y TRASLAPO).</v>
          </cell>
          <cell r="C2773" t="str">
            <v>Actividad</v>
          </cell>
          <cell r="D2773" t="str">
            <v>M2</v>
          </cell>
          <cell r="E2773">
            <v>10649</v>
          </cell>
        </row>
        <row r="2774">
          <cell r="A2774" t="str">
            <v>033.107</v>
          </cell>
          <cell r="B2774" t="str">
            <v>SUMINISTRO, TRANSPORTE E INSTALACION MALLA ELECTROSOLDADA M-106  Q-3F  4.5 MM C/.15M EN AMBOS SENTIDOS (INCLUYE ALAMBRE NEGRO, COLOCACIÓN Y TRASLAPO).</v>
          </cell>
          <cell r="C2774" t="str">
            <v>Actividad</v>
          </cell>
          <cell r="D2774" t="str">
            <v>M2</v>
          </cell>
          <cell r="E2774">
            <v>12690</v>
          </cell>
        </row>
        <row r="2775">
          <cell r="A2775" t="str">
            <v>033.108</v>
          </cell>
          <cell r="B2775" t="str">
            <v>SUMINISTRO, TRANSPORTE E INSTALACION MALLA ELECTROSOLDADA M-131 Q-3.1 F 5.0MM C/.15M EN AMBOS SENTIDOS (INCLUYE ALAMBRE NEGRO, COLOCACIÓN Y TRASLAPO).</v>
          </cell>
          <cell r="C2775" t="str">
            <v>Actividad</v>
          </cell>
          <cell r="D2775" t="str">
            <v>M2</v>
          </cell>
          <cell r="E2775">
            <v>15057</v>
          </cell>
        </row>
        <row r="2776">
          <cell r="A2776" t="str">
            <v>033.109</v>
          </cell>
          <cell r="B2776" t="str">
            <v>SUMINISTRO, TRANSPORTE E INSTALACION MALLA ELECTROSOLDADA M-159 Q-4 F 5.5MM C/.15M EN AMBOS SENTIDOS (INCLUYE ALAMBRE NEGRO, COLOCACIÓN Y TRASLAPO).</v>
          </cell>
          <cell r="C2776" t="str">
            <v>Actividad</v>
          </cell>
          <cell r="D2776" t="str">
            <v>M2</v>
          </cell>
          <cell r="E2776">
            <v>19969</v>
          </cell>
        </row>
        <row r="2777">
          <cell r="A2777" t="str">
            <v>033.110</v>
          </cell>
          <cell r="B2777" t="str">
            <v>SUMINISTRO, TRANSPORTE E INSTALACION MALLA ELECTROSOLDADA M-188 Q-5 F  6 MM C/.15M EN AMBOS SENTIDOS (INCLUYE ALAMBRE NEGRO, COLOCACIÓN Y TRASLAPO).</v>
          </cell>
          <cell r="C2777" t="str">
            <v>Actividad</v>
          </cell>
          <cell r="D2777" t="str">
            <v>M2</v>
          </cell>
          <cell r="E2777">
            <v>23835</v>
          </cell>
        </row>
        <row r="2778">
          <cell r="A2778" t="str">
            <v>033.111</v>
          </cell>
          <cell r="B2778" t="str">
            <v>SUMINISTRO, TRANSPORTE E INSTALACION MALLA ELECTROSOLDADA M-221 Q-6 F 6.5MM C/.15M EN AMBOS SENTIDOS (INCLUYE ALAMBRE NEGRO, COLOCACIÓN Y TRASLAPO).</v>
          </cell>
          <cell r="C2778" t="str">
            <v>Actividad</v>
          </cell>
          <cell r="D2778" t="str">
            <v>M2</v>
          </cell>
          <cell r="E2778">
            <v>27248</v>
          </cell>
        </row>
        <row r="2779">
          <cell r="A2779" t="str">
            <v>033.112</v>
          </cell>
          <cell r="B2779" t="str">
            <v>SUMINISTRO, TRANSPORTE E INSTALACION MALLA ELECTROSOLDADA M-257  F 7,0MM C/.15M EN AMBOS SENTIDOS (INCLUYE ALAMBRE NEGRO, COLOCACIÓN Y TRASLAPO).</v>
          </cell>
          <cell r="C2779" t="str">
            <v>Actividad</v>
          </cell>
          <cell r="D2779" t="str">
            <v>M2</v>
          </cell>
          <cell r="E2779">
            <v>31944</v>
          </cell>
        </row>
        <row r="2780">
          <cell r="A2780" t="str">
            <v>033.113</v>
          </cell>
          <cell r="B2780" t="str">
            <v xml:space="preserve">SUMINISTRO, TRANSPORTE E INSTALACION PAVIMENTO DE FRANJAS EN CONCRETO PREMEZCLADO MR 42 </v>
          </cell>
          <cell r="C2780" t="str">
            <v>Actividad</v>
          </cell>
          <cell r="D2780" t="str">
            <v>M3</v>
          </cell>
          <cell r="E2780">
            <v>1022691</v>
          </cell>
        </row>
        <row r="2781">
          <cell r="A2781" t="str">
            <v>033.114</v>
          </cell>
          <cell r="B2781" t="str">
            <v>SUMINISTRO, TRANSPORTE E INSTALACION PAVIMENTO DE FRANJAS EN CONCRETO PREMEZCLADO 4000 PSI - 28 MPA</v>
          </cell>
          <cell r="C2781" t="str">
            <v>Actividad</v>
          </cell>
          <cell r="D2781" t="str">
            <v>M3</v>
          </cell>
          <cell r="E2781">
            <v>963433</v>
          </cell>
        </row>
        <row r="2782">
          <cell r="A2782" t="str">
            <v>033.115</v>
          </cell>
          <cell r="B2782" t="str">
            <v>SUMINISTRO, TRANSPORTE E INSTALACION PAVIMENTO DE FRANJAS EN CONCRETO PRODUCIDO EN OBRA 4000 PSI - 28 MPA</v>
          </cell>
          <cell r="C2782" t="str">
            <v>Actividad</v>
          </cell>
          <cell r="D2782" t="str">
            <v>M3</v>
          </cell>
          <cell r="E2782">
            <v>929732</v>
          </cell>
        </row>
        <row r="2783">
          <cell r="A2783" t="str">
            <v>033.116</v>
          </cell>
          <cell r="B2783" t="str">
            <v>SUMINISTRO, TRANSPORTE E INSTALACION PAVIMENTO DE FRANJAS EN CONCRETO PRODUCIDO EN OBRA  MR 42</v>
          </cell>
          <cell r="C2783" t="str">
            <v>Actividad</v>
          </cell>
          <cell r="D2783" t="str">
            <v>M3</v>
          </cell>
          <cell r="E2783">
            <v>988182</v>
          </cell>
        </row>
        <row r="2784">
          <cell r="A2784" t="str">
            <v>033.117</v>
          </cell>
          <cell r="B2784" t="str">
            <v>SUMINISTRO, TRANSPORTE E INSTALACION PAVIMENTO EN CONCRETO PREMEZCLADO MR 42</v>
          </cell>
          <cell r="C2784" t="str">
            <v>Actividad</v>
          </cell>
          <cell r="D2784" t="str">
            <v>M3</v>
          </cell>
          <cell r="E2784">
            <v>1049621</v>
          </cell>
        </row>
        <row r="2785">
          <cell r="A2785" t="str">
            <v>033.118</v>
          </cell>
          <cell r="B2785" t="str">
            <v>SUMINISTRO, TRANSPORTE E INSTALACION PAVIMENTO EN CONCRETO PREMEZCLADO MR 42 ACELERADO 7 DIAS</v>
          </cell>
          <cell r="C2785" t="str">
            <v>Actividad</v>
          </cell>
          <cell r="D2785" t="str">
            <v>M3</v>
          </cell>
          <cell r="E2785">
            <v>1205276</v>
          </cell>
        </row>
        <row r="2786">
          <cell r="A2786" t="str">
            <v>033.119</v>
          </cell>
          <cell r="B2786" t="str">
            <v>SUMINISTRO, TRANSPORTE E INSTALACION PAVIMENTO EN CONCRETO PREMEZCLADO MR 42 ACELERADO 3 DIAS</v>
          </cell>
          <cell r="C2786" t="str">
            <v>Actividad</v>
          </cell>
          <cell r="D2786" t="str">
            <v>M3</v>
          </cell>
          <cell r="E2786">
            <v>1284360</v>
          </cell>
        </row>
        <row r="2787">
          <cell r="A2787" t="str">
            <v>033.120</v>
          </cell>
          <cell r="B2787" t="str">
            <v>SUMINISTRO, TRANSPORTE E INSTALACION PAVIMENTO EN CONCRETO PRODUCIDO EN OBRA  MR 42 CON ACELERANTE A 7 DIAS</v>
          </cell>
          <cell r="C2787" t="str">
            <v>Actividad</v>
          </cell>
          <cell r="D2787" t="str">
            <v>M3</v>
          </cell>
          <cell r="E2787">
            <v>1202006</v>
          </cell>
        </row>
        <row r="2788">
          <cell r="A2788" t="str">
            <v>033.121</v>
          </cell>
          <cell r="B2788" t="str">
            <v>SUMINISTRO, TRANSPORTE E INSTALACION PAVIMENTO EN CONCRETO PRODUCIDO EN OBRA  MR 42 CON ACELERANTE A 3 DIAS</v>
          </cell>
          <cell r="C2788" t="str">
            <v>Actividad</v>
          </cell>
          <cell r="D2788" t="str">
            <v>M3</v>
          </cell>
          <cell r="E2788">
            <v>1297281</v>
          </cell>
        </row>
        <row r="2789">
          <cell r="A2789" t="str">
            <v>033.122</v>
          </cell>
          <cell r="B2789" t="str">
            <v>SUMINISTRO, TRANSPORTE E INSTALACION DE RAMPAS Y BADOS PEATONALES CONCRETO PRODUCIDO EN OBRA 3000 PSI ACABADO:  ESCOBIADO</v>
          </cell>
          <cell r="C2789" t="str">
            <v>Actividad</v>
          </cell>
          <cell r="D2789" t="str">
            <v>M3</v>
          </cell>
          <cell r="E2789">
            <v>819613</v>
          </cell>
        </row>
        <row r="2790">
          <cell r="A2790" t="str">
            <v>033.123</v>
          </cell>
          <cell r="B2790" t="str">
            <v>SUMINISTRO, TRANSPORTE E INSTALACION MUROS Y PANTALLAS DE CONTENCION CONCRETO REFORZADO DE 4000 PSI  .</v>
          </cell>
          <cell r="C2790" t="str">
            <v>Actividad</v>
          </cell>
          <cell r="D2790" t="str">
            <v>M3</v>
          </cell>
          <cell r="E2790">
            <v>1345690</v>
          </cell>
        </row>
        <row r="2791">
          <cell r="A2791" t="str">
            <v>033.124</v>
          </cell>
          <cell r="B2791" t="str">
            <v>SUMINISTRO, TRANSPORTE E INSTALACION PANTALLA PASIVA CONCRETO DE 3000 PSI E=0,12M</v>
          </cell>
          <cell r="C2791" t="str">
            <v>Actividad</v>
          </cell>
          <cell r="D2791" t="str">
            <v>M2</v>
          </cell>
          <cell r="E2791">
            <v>143222</v>
          </cell>
        </row>
        <row r="2792">
          <cell r="A2792" t="str">
            <v>033.125</v>
          </cell>
          <cell r="B2792" t="str">
            <v>SUMINISTRO, TRANSPORTE E INSTALACION PANTALLA PASIVA CONCRETO DE 3000 PSI E=0,15M</v>
          </cell>
          <cell r="C2792" t="str">
            <v>Actividad</v>
          </cell>
          <cell r="D2792" t="str">
            <v>M2</v>
          </cell>
          <cell r="E2792">
            <v>160416</v>
          </cell>
        </row>
        <row r="2793">
          <cell r="A2793" t="str">
            <v>033.126</v>
          </cell>
          <cell r="B2793" t="str">
            <v>SUMINISTRO, TRANSPORTE E INSTALACION PERFORACION PARA ANCLAJE EN TIERRA CON EQUIPO MANUAL LONGITUD &lt; DE 10 METROS, TUBERIA 2"-4"</v>
          </cell>
          <cell r="C2793" t="str">
            <v>Actividad</v>
          </cell>
          <cell r="D2793" t="str">
            <v>ML</v>
          </cell>
          <cell r="E2793">
            <v>44741</v>
          </cell>
        </row>
        <row r="2794">
          <cell r="A2794" t="str">
            <v>033.127</v>
          </cell>
          <cell r="B2794" t="str">
            <v>SUMINISTRO, TRANSPORTE E INSTALACION BASE ALCANTARILLA DE CAJON O BOX COULVERT EN CONCRETO PRODUCIDO EN OBRA DE 3000 PSI</v>
          </cell>
          <cell r="C2794" t="str">
            <v>Actividad</v>
          </cell>
          <cell r="D2794" t="str">
            <v>M3</v>
          </cell>
          <cell r="E2794">
            <v>984452</v>
          </cell>
        </row>
        <row r="2795">
          <cell r="A2795" t="str">
            <v>033.128</v>
          </cell>
          <cell r="B2795" t="str">
            <v>SUMINISTRO, TRANSPORTE E INSTALACION BASE ALCANTARILLA DE CAJON O BOX COULVERT EN CONCRETO PREMEZCLADO DE 3000 PSI</v>
          </cell>
          <cell r="C2795" t="str">
            <v>Actividad</v>
          </cell>
          <cell r="D2795" t="str">
            <v>M3</v>
          </cell>
          <cell r="E2795">
            <v>1078953</v>
          </cell>
        </row>
        <row r="2796">
          <cell r="A2796" t="str">
            <v>033.129</v>
          </cell>
          <cell r="B2796" t="str">
            <v>SUMINISTRO, TRANSPORTE E INSTALACION BASE ALCANTARILLA DE CAJON O BOX COULVERT EN CONCRETO PRODUCIDO EN OBRA DE 4000 PSI</v>
          </cell>
          <cell r="C2796" t="str">
            <v>Actividad</v>
          </cell>
          <cell r="D2796" t="str">
            <v>M3</v>
          </cell>
          <cell r="E2796">
            <v>1067920</v>
          </cell>
        </row>
        <row r="2797">
          <cell r="A2797" t="str">
            <v>033.130</v>
          </cell>
          <cell r="B2797" t="str">
            <v>SUMINISTRO, TRANSPORTE E INSTALACION BASE ALCANTARILLA DE CAJON O BOX COULVERT EN CONCRETO PREMEZCLADO DE 4000 PSI</v>
          </cell>
          <cell r="C2797" t="str">
            <v>Actividad</v>
          </cell>
          <cell r="D2797" t="str">
            <v>M3</v>
          </cell>
          <cell r="E2797">
            <v>1148532</v>
          </cell>
        </row>
        <row r="2798">
          <cell r="A2798" t="str">
            <v>033.131</v>
          </cell>
          <cell r="B2798" t="str">
            <v>SUMINISTRO, TRANSPORTE E INSTALACION PAREDES ALCANTARILLA DE CAJON O BOX COULVERT EN CONCRETO PRODUCIDO EN OBRA DE 3000 PSI</v>
          </cell>
          <cell r="C2798" t="str">
            <v>Actividad</v>
          </cell>
          <cell r="D2798" t="str">
            <v>M3</v>
          </cell>
          <cell r="E2798">
            <v>1062944</v>
          </cell>
        </row>
        <row r="2799">
          <cell r="A2799" t="str">
            <v>033.132</v>
          </cell>
          <cell r="B2799" t="str">
            <v>SUMINISTRO, TRANSPORTE E INSTALACION PAREDES ALCANTARILLA DE CAJON O BOX COULVERT EN CONCRETO PREMEZCLADO DE 3000 PSI</v>
          </cell>
          <cell r="C2799" t="str">
            <v>Actividad</v>
          </cell>
          <cell r="D2799" t="str">
            <v>M3</v>
          </cell>
          <cell r="E2799">
            <v>1157427</v>
          </cell>
        </row>
        <row r="2800">
          <cell r="A2800" t="str">
            <v>033.133</v>
          </cell>
          <cell r="B2800" t="str">
            <v>SUMINISTRO, TRANSPORTE E INSTALACION PAREDES ALCANTARILLA DE CAJON O BOX COULVERT EN CONCRETO PRODUCIDO EN OBRA DE 4000 PSI</v>
          </cell>
          <cell r="C2800" t="str">
            <v>Actividad</v>
          </cell>
          <cell r="D2800" t="str">
            <v>M3</v>
          </cell>
          <cell r="E2800">
            <v>1146412</v>
          </cell>
        </row>
        <row r="2801">
          <cell r="A2801" t="str">
            <v>033.134</v>
          </cell>
          <cell r="B2801" t="str">
            <v>SUMINISTRO, TRANSPORTE E INSTALACION PAREDES ALCANTARILLA DE CAJON O BOX COULVERT EN CONCRETO PREMEZCLADO DE 4000 PSI</v>
          </cell>
          <cell r="C2801" t="str">
            <v>Actividad</v>
          </cell>
          <cell r="D2801" t="str">
            <v>M3</v>
          </cell>
          <cell r="E2801">
            <v>1227006</v>
          </cell>
        </row>
        <row r="2802">
          <cell r="A2802" t="str">
            <v>033.135</v>
          </cell>
          <cell r="B2802" t="str">
            <v>SUMINISTRO, TRANSPORTE E INSTALACION LOSA DE TECHO ALCANTARILLA DE CAJON O BOX COULVERT EN CONCRETO PRODUCIDO EN OBRA DE 3000 PSI</v>
          </cell>
          <cell r="C2802" t="str">
            <v>Actividad</v>
          </cell>
          <cell r="D2802" t="str">
            <v>M3</v>
          </cell>
          <cell r="E2802">
            <v>996071</v>
          </cell>
        </row>
        <row r="2803">
          <cell r="A2803" t="str">
            <v>033.136</v>
          </cell>
          <cell r="B2803" t="str">
            <v>SUMINISTRO, TRANSPORTE E INSTALACION LOSA DE TECHO ALCANTARILLA DE CAJON O BOX COULVERT EN CONCRETO PREMEZCLADO DE 3000 PSI</v>
          </cell>
          <cell r="C2803" t="str">
            <v>Actividad</v>
          </cell>
          <cell r="D2803" t="str">
            <v>M3</v>
          </cell>
          <cell r="E2803">
            <v>1090655</v>
          </cell>
        </row>
        <row r="2804">
          <cell r="A2804" t="str">
            <v>033.137</v>
          </cell>
          <cell r="B2804" t="str">
            <v>SUMINISTRO, TRANSPORTE E INSTALACION LOSA DE TECHO ALCANTARILLA DE CAJON O BOX COULVERT EN CONCRETO PRODUCIDO EN OBRA DE 4000 PSI</v>
          </cell>
          <cell r="C2804" t="str">
            <v>Actividad</v>
          </cell>
          <cell r="D2804" t="str">
            <v>M3</v>
          </cell>
          <cell r="E2804">
            <v>1079066</v>
          </cell>
        </row>
        <row r="2805">
          <cell r="A2805" t="str">
            <v>033.138</v>
          </cell>
          <cell r="B2805" t="str">
            <v>SUMINISTRO, TRANSPORTE E INSTALACION LOSA DE TECHO ALCANTARILLA DE CAJON O BOX COULVERT EN CONCRETO PREMEZCLADO DE 4000 PSI</v>
          </cell>
          <cell r="C2805" t="str">
            <v>Actividad</v>
          </cell>
          <cell r="D2805" t="str">
            <v>M3</v>
          </cell>
          <cell r="E2805">
            <v>1160284</v>
          </cell>
        </row>
        <row r="2806">
          <cell r="A2806" t="str">
            <v>033.139</v>
          </cell>
          <cell r="B2806" t="str">
            <v>SUMINISTRO, TRANSPORTE E INSTALACION ZANJA COLECTORA EN CONCRETO DE 3000 PSI PRODUCIDO EN OBRA</v>
          </cell>
          <cell r="C2806" t="str">
            <v>Actividad</v>
          </cell>
          <cell r="D2806" t="str">
            <v>M3</v>
          </cell>
          <cell r="E2806">
            <v>1002512</v>
          </cell>
        </row>
        <row r="2807">
          <cell r="A2807" t="str">
            <v>033.140</v>
          </cell>
          <cell r="B2807" t="str">
            <v>SUMINISTRO, TRANSPORTE E INSTALACION CUNETA PARA VIA PEATONAL CONCRETO DE 3000 PSI PRODUCIDO EN OBRA</v>
          </cell>
          <cell r="C2807" t="str">
            <v>Actividad</v>
          </cell>
          <cell r="D2807" t="str">
            <v>M3</v>
          </cell>
          <cell r="E2807">
            <v>914974</v>
          </cell>
        </row>
        <row r="2808">
          <cell r="A2808" t="str">
            <v>033.141</v>
          </cell>
          <cell r="B2808" t="str">
            <v>SUMINISTRO, TRANSPORTE E INSTALACION PASES EN TUBERIA PVC AGUAS LLUVIAS DE 4" PARA MUROS</v>
          </cell>
          <cell r="C2808" t="str">
            <v>Actividad</v>
          </cell>
          <cell r="D2808" t="str">
            <v>ML</v>
          </cell>
          <cell r="E2808">
            <v>28375</v>
          </cell>
        </row>
        <row r="2809">
          <cell r="A2809" t="str">
            <v>033.142</v>
          </cell>
          <cell r="B2809" t="str">
            <v>SUMINISTRO, TRANSPORTE E INSTALACION PASES EN TUBERIA PVC AGUAS LLUVIAS DE 2" PARA MUROS</v>
          </cell>
          <cell r="C2809" t="str">
            <v>Actividad</v>
          </cell>
          <cell r="D2809" t="str">
            <v>ML</v>
          </cell>
          <cell r="E2809">
            <v>19165</v>
          </cell>
        </row>
        <row r="2810">
          <cell r="A2810" t="str">
            <v>033.143</v>
          </cell>
          <cell r="B2810" t="str">
            <v>SUMINISTRO, TRANSPORTE E INSTALACION TRINCHOS PROVISIONALES EN GUADUA</v>
          </cell>
          <cell r="C2810" t="str">
            <v>Actividad</v>
          </cell>
          <cell r="D2810" t="str">
            <v>ML</v>
          </cell>
          <cell r="E2810">
            <v>26115</v>
          </cell>
        </row>
        <row r="2811">
          <cell r="A2811" t="str">
            <v>033.144</v>
          </cell>
          <cell r="B2811" t="str">
            <v>SUMINISTRO, TRANSPORTE E INSTALACION CABEZAL DE ENTREGA DE AGUAS LLUVIAS EN CONCRETO DE 3000 PSI 200 MM. (8").</v>
          </cell>
          <cell r="C2811" t="str">
            <v>Actividad</v>
          </cell>
          <cell r="D2811" t="str">
            <v>M3</v>
          </cell>
          <cell r="E2811">
            <v>1040431</v>
          </cell>
        </row>
        <row r="2812">
          <cell r="A2812" t="str">
            <v>033.145</v>
          </cell>
          <cell r="B2812" t="str">
            <v>SUMINISTRO, TRANSPORTE E INSTALACION PINTURA INTERNA DE ALTOS SOLIDOS EPOXICA ATOXICA PARA TUBERIAS METALICAS</v>
          </cell>
          <cell r="C2812" t="str">
            <v>Actividad</v>
          </cell>
          <cell r="D2812" t="str">
            <v>M2</v>
          </cell>
          <cell r="E2812">
            <v>181173</v>
          </cell>
        </row>
        <row r="2813">
          <cell r="A2813" t="str">
            <v>033.146</v>
          </cell>
          <cell r="B2813" t="str">
            <v>SUMINISTRO, TRANSPORTE E INSTALACION PINTURA EXTERNA DE ALTOS SOLIDOS EPOXICA PARA TUBERIAS METALICAS</v>
          </cell>
          <cell r="C2813" t="str">
            <v>Actividad</v>
          </cell>
          <cell r="D2813" t="str">
            <v>M2</v>
          </cell>
          <cell r="E2813">
            <v>121558</v>
          </cell>
        </row>
        <row r="2814">
          <cell r="A2814" t="str">
            <v>033.147</v>
          </cell>
          <cell r="B2814" t="str">
            <v>SUMINISTRO, TRANSPORTE E INSTALACION  RELLENO FLUIDO MORTERO 1:5</v>
          </cell>
          <cell r="C2814" t="str">
            <v>Actividad</v>
          </cell>
          <cell r="D2814" t="str">
            <v>M3</v>
          </cell>
          <cell r="E2814">
            <v>555347</v>
          </cell>
        </row>
        <row r="2815">
          <cell r="A2815" t="str">
            <v>033.148</v>
          </cell>
          <cell r="B2815" t="str">
            <v>SUMINISTRO, TRANSPORTE E INSTALACION IMPRIMANTE Y PUENTE DE ADHERENCIA NORMAL</v>
          </cell>
          <cell r="C2815" t="str">
            <v>Actividad</v>
          </cell>
          <cell r="D2815" t="str">
            <v>KG</v>
          </cell>
          <cell r="E2815">
            <v>187011</v>
          </cell>
        </row>
        <row r="2816">
          <cell r="A2816" t="str">
            <v>033.150</v>
          </cell>
          <cell r="B2816" t="str">
            <v>SUMINISTRO, TRANSPORTE E INSTALACIÓN DE ACELERANTE DE FRAGUADO Y RESISTENCIA PARA CONCRETO</v>
          </cell>
          <cell r="C2816" t="str">
            <v>Actividad</v>
          </cell>
          <cell r="D2816" t="str">
            <v>KG</v>
          </cell>
          <cell r="E2816">
            <v>25970</v>
          </cell>
        </row>
        <row r="2817">
          <cell r="A2817" t="str">
            <v>033.152</v>
          </cell>
          <cell r="B2817" t="str">
            <v>SUMINISTRO, TRANSPORTE E INSTALACION HASTA EL SITIO DE UBICACIÓN DE ESTRUCTURA MÉTALICA. CALIBRE SEGÚN DISEÑO (INCLUYE VIGAS, CERCHAS, CUNAS, ABRAZADERAS, NEOPRENO, PLATINA DE SUJECIÓN Y DE GUIA, PERNOS, ANTICORROSIVO Y ESMALTE)</v>
          </cell>
          <cell r="C2817" t="str">
            <v>Actividad</v>
          </cell>
          <cell r="D2817" t="str">
            <v>KG</v>
          </cell>
          <cell r="E2817">
            <v>27255</v>
          </cell>
        </row>
        <row r="2818">
          <cell r="A2818" t="str">
            <v>033.153</v>
          </cell>
          <cell r="B2818" t="str">
            <v>SUMINISTRO, TRANSPORTE E INSTALACION PELDAÑOS PARA CAMARA EN ACERO DE 3/4", DESARROLLO 75CM. INCLUYE PERFORACION CON BROCA 7/8"Y EPOXICO SIKADUR 42 ANCLAJE</v>
          </cell>
          <cell r="C2818" t="str">
            <v>Actividad</v>
          </cell>
          <cell r="D2818" t="str">
            <v>UND</v>
          </cell>
          <cell r="E2818">
            <v>99880</v>
          </cell>
        </row>
        <row r="2819">
          <cell r="A2819" t="str">
            <v>033.154</v>
          </cell>
          <cell r="B2819" t="str">
            <v>SUMINISTRO DE EEPP PARA TAREAS DE ALTO RIESGO: TRABAJO SEGURO EN ALTURAS, INCLUYE ARNÉS DE 6 ARGOLLAS (ESPACIO CONFINADO), LÍNEA DE VIDA EN POLIAMIDA, ARRESTADOR DE CAÍDA, ESLINGA EN Y, 3 MOSQUETONES CON CIERRE AUTOMÁTICO DE TRES PASOS</v>
          </cell>
          <cell r="C2819" t="str">
            <v>Actividad</v>
          </cell>
          <cell r="D2819" t="str">
            <v>UND</v>
          </cell>
          <cell r="E2819">
            <v>5202</v>
          </cell>
        </row>
        <row r="2820">
          <cell r="A2820" t="str">
            <v>033.155</v>
          </cell>
          <cell r="B2820" t="str">
            <v>SUMINISTRO, TRANSPORTE E INSTALACION VIGA AEREA EN CONCRETO 3000 PSI  .</v>
          </cell>
          <cell r="C2820" t="str">
            <v>Actividad</v>
          </cell>
          <cell r="D2820" t="str">
            <v>M3</v>
          </cell>
          <cell r="E2820">
            <v>1348566</v>
          </cell>
        </row>
        <row r="2821">
          <cell r="A2821" t="str">
            <v>033.156</v>
          </cell>
          <cell r="B2821" t="str">
            <v>SUMINISTRO, TRANSPORTE E INSTALACIÓN DE MATERIAL GRANULAR PARA SUBDRENES Y DRENAJES</v>
          </cell>
          <cell r="C2821" t="str">
            <v>Actividad</v>
          </cell>
          <cell r="D2821" t="str">
            <v>M3</v>
          </cell>
          <cell r="E2821">
            <v>112321</v>
          </cell>
        </row>
        <row r="2822">
          <cell r="A2822" t="str">
            <v>033.157</v>
          </cell>
          <cell r="B2822" t="str">
            <v>SUMINISTRO, TRANSPORTE E INSTALACIÓN DE TUBERÍA PVC TIPO PAVCO DE 100 MM PARA SUBDRENES Y DRENAJES</v>
          </cell>
          <cell r="C2822" t="str">
            <v>Actividad</v>
          </cell>
          <cell r="D2822" t="str">
            <v>M</v>
          </cell>
          <cell r="E2822">
            <v>28285</v>
          </cell>
        </row>
        <row r="2823">
          <cell r="A2823" t="str">
            <v>033.159</v>
          </cell>
          <cell r="B2823" t="str">
            <v>SUMINISTRO, TRANSPORTE E INSTALACION DE DIVISIONES SANITARIAS EN ACERO INOXIDABLE CAL. 20 SATINADAS, LAMINA CONFORMADO EN PANELES TIPO SANDWICH, COMPUESTA DE 3 PIEZAS BASICAS: PUERTA, PARAL Y TABIQUE (INCLUYE PIEZAS PARA EL EMSANBLE ENTRE SI Y ACCESOSRIOS PARA EL CORRECTO MONTAJE)</v>
          </cell>
          <cell r="C2823" t="str">
            <v>Actividad</v>
          </cell>
          <cell r="D2823" t="str">
            <v>M2</v>
          </cell>
          <cell r="E2823">
            <v>964669</v>
          </cell>
        </row>
        <row r="2824">
          <cell r="A2824" t="str">
            <v>033.160</v>
          </cell>
          <cell r="B2824" t="str">
            <v>SUMINISTRO, TRANSPORTE E INSTALACION REJILLA 30X30 CM VENTILACION EN CIELO RASO</v>
          </cell>
          <cell r="C2824" t="str">
            <v>Actividad</v>
          </cell>
          <cell r="D2824" t="str">
            <v>UND</v>
          </cell>
          <cell r="E2824">
            <v>71909</v>
          </cell>
        </row>
        <row r="2825">
          <cell r="A2825" t="str">
            <v>033.161</v>
          </cell>
          <cell r="B2825" t="str">
            <v>DEMOLICIÓN MANUAL DE ELEMENTOS EN CONCRETO</v>
          </cell>
          <cell r="C2825" t="str">
            <v>Actividad</v>
          </cell>
          <cell r="D2825" t="str">
            <v>M3</v>
          </cell>
          <cell r="E2825">
            <v>231776</v>
          </cell>
        </row>
        <row r="2826">
          <cell r="A2826" t="str">
            <v>033.162</v>
          </cell>
          <cell r="B2826" t="str">
            <v>SUMINISTRO, TRANSPORTE E INSTALACION PUERTA DUCHA ACRILICO (INCLUYE MARCO EN ALUMINIO ANODIZADO, PASADOR Y TOALLERO) A TODO COSTO INCLUYE TODOS LOS ACCESORIOS PARA SU CORRECTO MONTAJE</v>
          </cell>
          <cell r="C2826" t="str">
            <v>Actividad</v>
          </cell>
          <cell r="D2826" t="str">
            <v>M2</v>
          </cell>
          <cell r="E2826">
            <v>201440</v>
          </cell>
        </row>
        <row r="2827">
          <cell r="A2827" t="str">
            <v>034</v>
          </cell>
          <cell r="B2827" t="str">
            <v>MOBILIARIO (PARQUES Y ESPACIO PUBLICO)</v>
          </cell>
          <cell r="C2827" t="str">
            <v>Capitulo</v>
          </cell>
          <cell r="D2827"/>
          <cell r="E2827" t="str">
            <v>--</v>
          </cell>
        </row>
        <row r="2828">
          <cell r="A2828" t="str">
            <v>034.001</v>
          </cell>
          <cell r="B2828" t="str">
            <v>SUMINISTRO, TRANSPORTE E INSTALACION DE PISO EN CAUCHO GRANULADO, ESPESOR TOTAL DE 1,30MM: BASE ELASTICA SBR NEGRA DE 120 MM Y CAPA DE USO EN EPDM DE 10MM. INCLUYE TODOS LOS ELEMENTOS NECESARIOS PARA SU CORRECTA INSTALACIÓN Y FUNCIONAMIENTO.</v>
          </cell>
          <cell r="C2828" t="str">
            <v>Actividad</v>
          </cell>
          <cell r="D2828" t="str">
            <v>m2</v>
          </cell>
          <cell r="E2828">
            <v>825878</v>
          </cell>
        </row>
        <row r="2829">
          <cell r="A2829" t="str">
            <v>034.002</v>
          </cell>
          <cell r="B2829" t="str">
            <v>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v>
          </cell>
          <cell r="C2829" t="str">
            <v>Actividad</v>
          </cell>
          <cell r="D2829" t="str">
            <v>und</v>
          </cell>
          <cell r="E2829">
            <v>189265308</v>
          </cell>
        </row>
        <row r="2830">
          <cell r="A2830" t="str">
            <v>034.003</v>
          </cell>
          <cell r="B2830" t="str">
            <v>SUMINISTRO, TRANSPORTE E INSTALACIÓN JUEGO INFANTIL TIPO DOMO JUNIOR, IGUAL O SIMILAR A: MARCA ESTRUCTURAS INFANTILES, REFERENCIA M 50154 C. DIMENSIONES DEL JUEGO LA: 2M, A: 29M H: 19M (MU 19). INCLUYE DADOS DE ANCLAJE, PERNOS Y DEMÁS ELEMENTOS PARA SU CORRECTA INSTALACION Y FUNCIONAMIENTO.</v>
          </cell>
          <cell r="C2830" t="str">
            <v>Actividad</v>
          </cell>
          <cell r="D2830" t="str">
            <v>und</v>
          </cell>
          <cell r="E2830">
            <v>12017408</v>
          </cell>
        </row>
        <row r="2831">
          <cell r="A2831" t="str">
            <v>034.004</v>
          </cell>
          <cell r="B2831" t="str">
            <v>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v>
          </cell>
          <cell r="C2831" t="str">
            <v>Actividad</v>
          </cell>
          <cell r="D2831" t="str">
            <v>und</v>
          </cell>
          <cell r="E2831">
            <v>87729685</v>
          </cell>
        </row>
        <row r="2832">
          <cell r="A2832" t="str">
            <v>034.005</v>
          </cell>
          <cell r="B2832" t="str">
            <v>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v>
          </cell>
          <cell r="C2832" t="str">
            <v>Actividad</v>
          </cell>
          <cell r="D2832" t="str">
            <v>und</v>
          </cell>
          <cell r="E2832">
            <v>8823408</v>
          </cell>
        </row>
        <row r="2833">
          <cell r="A2833" t="str">
            <v>034.006</v>
          </cell>
          <cell r="B2833" t="str">
            <v>SUMINISTRO, TRANSPORTE E INSTALACIÓN CIRCUITO DE CALISTENIA, IGUAL O SIMILAR A: MARCA PARQUES INFANTILES HOLDING KIDS (MU 22). INCLUYE DADOS DE ANCLAJE, PERNOS Y DEMÁS ELEMENTOS PARA SU CORRECTA INSTALACION Y FUNCIONAMIENTO.</v>
          </cell>
          <cell r="C2833" t="str">
            <v>Actividad</v>
          </cell>
          <cell r="D2833" t="str">
            <v>und</v>
          </cell>
          <cell r="E2833">
            <v>10113630</v>
          </cell>
        </row>
        <row r="2834">
          <cell r="A2834" t="str">
            <v>034.007</v>
          </cell>
          <cell r="B2834" t="str">
            <v>SUMINISTRO, TRANSPORTE E INSTALACIÓN DE MAQUINA PARA GIMNASIO BIOSALUDABLE, IGUAL O SIMILAR A: MARCA PARQUES INFANTILES HOLDING KIDS REFERENCIA PONY (MU 23). INCLUYE DADOS DE ANCLAJE, PERNOS Y DEMÁS ELEMENTOS PARA SU CORRECTA INSTALACION Y FUNCIONAMIENTO.</v>
          </cell>
          <cell r="C2834" t="str">
            <v>Actividad</v>
          </cell>
          <cell r="D2834" t="str">
            <v>und</v>
          </cell>
          <cell r="E2834">
            <v>2459874</v>
          </cell>
        </row>
        <row r="2835">
          <cell r="A2835" t="str">
            <v>034.008</v>
          </cell>
          <cell r="B2835" t="str">
            <v>SUMINISTRO, TRANSPORTE E INSTALACIÓN DE MAQUINA PARA GIMNASIO BIOSALUDABLE, IGUAL O SIMILAR A: MARCA PARQUES INFANTILES HOLDING KIDS REFERENCIA TWISTER (MU 24). INCLUYE DADOS DE ANCLAJE, PERNOS Y DEMÁS ELEMENTOS PARA SU CORRECTA INSTALACION Y FUNCIONAMIENTO.</v>
          </cell>
          <cell r="C2835" t="str">
            <v>Actividad</v>
          </cell>
          <cell r="D2835" t="str">
            <v>und</v>
          </cell>
          <cell r="E2835">
            <v>2459874</v>
          </cell>
        </row>
        <row r="2836">
          <cell r="A2836" t="str">
            <v>034.009</v>
          </cell>
          <cell r="B2836" t="str">
            <v>SUMINISTRO, TRANSPORTE E INSTALACIÓN DE MAQUINA PARA GIMNASIO BIOSALUDABLE, IGUAL O SIMILAR A: MARCA PARQUES INFANTILES HOLDING KIDS REFERENCIA SURF/PENDULO (MU 25). INCLUYE DADOS DE ANCLAJE, PERNOS Y DEMÁS ELEMENTOS PARA SU CORRECTA INSTALACION Y FUNCIONAMIENTO.</v>
          </cell>
          <cell r="C2836" t="str">
            <v>Actividad</v>
          </cell>
          <cell r="D2836" t="str">
            <v>und</v>
          </cell>
          <cell r="E2836">
            <v>2459874</v>
          </cell>
        </row>
        <row r="2837">
          <cell r="A2837" t="str">
            <v>034.010</v>
          </cell>
          <cell r="B2837" t="str">
            <v>SUMINISTRO, TRANSPORTE E INSTALACIÓN DE MAQUINA PARA GIMNASIO BIOSALUDABLE, IGUAL O SIMILAR A: MARCA PARQUES INFANTILES HOLDING KIDS REFERENCIA CAMINADOR AEREO (MU 26). INCLUYE DADOS DE ANCLAJE, PERNOS Y DEMÁS ELEMENTOS PARA SU CORRECTA INSTALACION Y FUNCIONAMIENTO.</v>
          </cell>
          <cell r="C2837" t="str">
            <v>Actividad</v>
          </cell>
          <cell r="D2837" t="str">
            <v>und</v>
          </cell>
          <cell r="E2837">
            <v>2459874</v>
          </cell>
        </row>
        <row r="2838">
          <cell r="A2838" t="str">
            <v>034.011</v>
          </cell>
          <cell r="B2838" t="str">
            <v>SUMINISTRO, TRANSPORTE E INSTALACIÓN DE MAQUINA PARA GIMNASIO BIOSALUDABLE, IGUAL O SIMILAR A: MARCA PARQUES INFANTILES HOLDING KIDS REFERENCIA BARRAS (MU 27). INCLUYE DADOS DE ANCLAJE, PERNOS Y DEMÁS ELEMENTOS PARA SU CORRECTA INSTALACION Y FUNCIONAMIENTO.</v>
          </cell>
          <cell r="C2838" t="str">
            <v>Actividad</v>
          </cell>
          <cell r="D2838" t="str">
            <v>und</v>
          </cell>
          <cell r="E2838">
            <v>2459874</v>
          </cell>
        </row>
        <row r="2839">
          <cell r="A2839" t="str">
            <v>034.012</v>
          </cell>
          <cell r="B2839" t="str">
            <v>SUMINISTRO, TRANSPORTE E INSTALACIÓN DE MAQUINA PARA GIMNASIO BIOSALUDABLE, IGUAL O SIMILAR A: MARCA PARQUES INFANTILES HOLDING KIDS REFERENCIA VOLANTE (MU 28). INCLUYE DADOS DE ANCLAJE, PERNOS Y DEMÁS ELEMENTOS PARA SU CORRECTA INSTALACION Y FUNCIONAMIENTO.</v>
          </cell>
          <cell r="C2839" t="str">
            <v>Actividad</v>
          </cell>
          <cell r="D2839" t="str">
            <v>und</v>
          </cell>
          <cell r="E2839">
            <v>2459874</v>
          </cell>
        </row>
        <row r="2840">
          <cell r="A2840" t="str">
            <v>034.013</v>
          </cell>
          <cell r="B2840" t="str">
            <v>SUMINISTRO, TRANSPORTE E INSTALACIÓN JUEGO INFANTIL TIPO PLAYGROUND 001B, IGUAL O SIMILAR A: MARCA ESTRUCTURAS INFANTILES, REFERENCIA PG 001B. DIMENSIONES DEL JUEGO LA: 7M, A: 5M H: 6M (MU 29). INCLUYE DADOS DE ANCLAJE, PERNOS Y DEMÁS ELEMENTOS PARA SU CORRECTA INSTALACION Y FUNCIONAMIENTO.</v>
          </cell>
          <cell r="C2840" t="str">
            <v>Actividad</v>
          </cell>
          <cell r="D2840" t="str">
            <v>und</v>
          </cell>
          <cell r="E2840">
            <v>153763408</v>
          </cell>
        </row>
        <row r="2841">
          <cell r="A2841" t="str">
            <v>034.014</v>
          </cell>
          <cell r="B2841" t="str">
            <v>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v>
          </cell>
          <cell r="C2841" t="str">
            <v>Actividad</v>
          </cell>
          <cell r="D2841" t="str">
            <v>und</v>
          </cell>
          <cell r="E2841">
            <v>60482308</v>
          </cell>
        </row>
        <row r="2842">
          <cell r="A2842" t="str">
            <v>034.015</v>
          </cell>
          <cell r="B2842" t="str">
            <v>SUMINISTRO, TRANSPORTE E INSTALACIÓN PARQUE INFANTIL, IGUAL O SIMILAR A: MARCA ESTRUCTURAS INFANTILES, REFERENCIA PI 021 P. DIMENSIONES DEL JUEGO LA: 9,30M, A: 6,4M H: 4,3M (MU 31). INCLUYE DADOS DE ANCLAJE, PERNOS Y DEMÁS ELEMENTOS PARA SU CORRECTA INSTALACION Y FUNCIONAMIENTO.</v>
          </cell>
          <cell r="C2842" t="str">
            <v>Actividad</v>
          </cell>
          <cell r="D2842" t="str">
            <v>und</v>
          </cell>
          <cell r="E2842">
            <v>60113408</v>
          </cell>
        </row>
        <row r="2843">
          <cell r="A2843" t="str">
            <v>034.016</v>
          </cell>
          <cell r="B2843" t="str">
            <v>SUMINISTRO, TRANSPORTE E INSTALACIÓN BANCA MODULAR CORRIDA CON ESPALDAR, EN CONCRETO PULIDO, IGUAL O SIMILAR A: TIPO KÖNKRETUS REFERENCIA: BANCA OLAND CON ESPALDAR. A:1,8 M X H:0,79 M X P:0,57 M. (369 KG/UN) (MU 03). INCLUYE TODOS LOS ELEMENTOS PARA SU CORRECTA INSTALACION Y FUNCIONAMIENTO.</v>
          </cell>
          <cell r="C2843" t="str">
            <v>Actividad</v>
          </cell>
          <cell r="D2843" t="str">
            <v>und</v>
          </cell>
          <cell r="E2843">
            <v>2188023</v>
          </cell>
        </row>
        <row r="2844">
          <cell r="A2844" t="str">
            <v>034.017</v>
          </cell>
          <cell r="B2844" t="str">
            <v>SUMINISTRO, TRANSPORTE E INSTALACIÓN BICIPARQUEADEROS, EN CONCRETO PULIDO, IGUAL O SIMILAR A: TIPO KÖNKRETUS REFERENCIA: BICIPARQUEADERO MC 60. A:0,13 M X H:0,80 M X P:0,69 M. (41 KG/UN) (MU 10). INCLUYE DADOS DE CONCRETO, ACERO Y DEMÁS ELEMENTOS PARA SU CORRECTA INSTALACION Y FUNCIONAMIENTO.</v>
          </cell>
          <cell r="C2844" t="str">
            <v>Actividad</v>
          </cell>
          <cell r="D2844" t="str">
            <v>und</v>
          </cell>
          <cell r="E2844">
            <v>729959</v>
          </cell>
        </row>
        <row r="2845">
          <cell r="A2845" t="str">
            <v>034.018</v>
          </cell>
          <cell r="B2845" t="str">
            <v>SUMINISTRO, TRANSPORTE E INSTALACIÓN DE TOTEM, EN CONCRETO PULIDO, IGUAL O SIMILAR A: TIPO CALIZO REFERENCIA: MOBILE A LA MEDIDA. A:2,40 M X H:0,50 M X P:0,50 M. (745KG/UN) (MU 14). INCLUYE DADOS DE ANCLAJE, ACERO, PERNOS Y DEMÁS ELEMENTOS PARA SU CORRECTA INSTALACION Y FUNCIONAMIENTO.</v>
          </cell>
          <cell r="C2845" t="str">
            <v>Actividad</v>
          </cell>
          <cell r="D2845" t="str">
            <v>und</v>
          </cell>
          <cell r="E2845">
            <v>7664096</v>
          </cell>
        </row>
        <row r="2846">
          <cell r="A2846" t="str">
            <v>034.019</v>
          </cell>
          <cell r="B2846" t="str">
            <v>SUMINISTRO, TRANSPORTE E INSTALACIÓN BANCA MODULAR EN CONCRETO PULIDO, IGUAL O SIMILAR A: TIPO KÖNKRETUS REFERENCIA: BANCA SAMLE. A:1,82 M X H:0,43 M X P:0,78 M. (251 KG/UN) (MU 04)</v>
          </cell>
          <cell r="C2846" t="str">
            <v>Actividad</v>
          </cell>
          <cell r="D2846" t="str">
            <v xml:space="preserve">UND </v>
          </cell>
          <cell r="E2846">
            <v>2158023</v>
          </cell>
        </row>
        <row r="2847">
          <cell r="A2847" t="str">
            <v>034.020</v>
          </cell>
          <cell r="B2847" t="str">
            <v>SUMINISTRO, TRANSPORTE E INSTALACIÓN BANCA MODULAR EN CONCRETO PULIDO CON ESPALDAR, IGUAL O SIMILAR A: TIPO KÖNKRETUS REFERENCIA: BANCA SAMLE CON ESPALDAR. A:0,81 M X H:0,64 M X P:0,78 M. (251 KG/UN) (MU 05). INCLUYE TODOS LOS ELEMENTOS PARA SU CORRECTA INSTALACION Y FUNCIONAMIENTO.</v>
          </cell>
          <cell r="C2847" t="str">
            <v>Actividad</v>
          </cell>
          <cell r="D2847" t="str">
            <v xml:space="preserve">UND </v>
          </cell>
          <cell r="E2847">
            <v>2245933</v>
          </cell>
        </row>
        <row r="2848">
          <cell r="A2848" t="str">
            <v>034.021</v>
          </cell>
          <cell r="B2848" t="str">
            <v>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v>
          </cell>
          <cell r="C2848" t="str">
            <v>Actividad</v>
          </cell>
          <cell r="D2848" t="str">
            <v>UND</v>
          </cell>
          <cell r="E2848">
            <v>3209994</v>
          </cell>
        </row>
        <row r="2849">
          <cell r="A2849" t="str">
            <v>034.022</v>
          </cell>
          <cell r="B2849" t="str">
            <v>SUMINISTRO, TRANSPORTE E INSTALACIÓN JARDINERA EN CONCRETO PULIDO, IGUAL O SIMILAR A: TIPO KÖNKRETUS REFERENCIA: JARDINERA SAMLE. A:0,81 M X H:0,44 M X P:0,78 M. (133 KG/UN) (MU 09). INCLUYE TODOS LOS ELEMENTOS PARA SU CORRECTA INSTALACION Y FUNCIONAMIENTO.</v>
          </cell>
          <cell r="C2849" t="str">
            <v>Actividad</v>
          </cell>
          <cell r="D2849" t="str">
            <v xml:space="preserve">UND </v>
          </cell>
          <cell r="E2849">
            <v>1299173</v>
          </cell>
        </row>
        <row r="2850">
          <cell r="A2850" t="str">
            <v>034.023</v>
          </cell>
          <cell r="B2850" t="str">
            <v>SUMINISTRO, TRANSPORTE E INSTALACIÓN DE JUEGO PARA MASCOTAS TIPO TORRE DE ESCALADA, IGUAL O SIMILAR A: MARCA ESTRUCTURAS INFANTILES, REFERENCIA KDP 07. DIMENSIONES DEL JUEGO LA: 6,6M, A: 1,05M H: 2,3M (MU 17). INCLUYE TODOS LOS ELEMENTOS PARA SU CORRECTA INSTALACIÓN Y FUNCIONAMIENTO.</v>
          </cell>
          <cell r="C2850" t="str">
            <v>Actividad</v>
          </cell>
          <cell r="D2850" t="str">
            <v xml:space="preserve">UND </v>
          </cell>
          <cell r="E2850">
            <v>10529824</v>
          </cell>
        </row>
        <row r="2851">
          <cell r="A2851" t="str">
            <v>034.024</v>
          </cell>
          <cell r="B2851" t="str">
            <v>SUMINISTRO, TRANSPORTE E INSTALACIÓN DE PAPELERA, EN CONCRETO PULIDO, IGUAL O SIMILAR A: MARCA KÖNKRETUS - REFERENCIA: PAPELERA FLIM. A:0,52 M X H:0,93 M X P:0,76 M. (220 KG/UN) (MU 11)</v>
          </cell>
          <cell r="C2851" t="str">
            <v>Actividad</v>
          </cell>
          <cell r="D2851" t="str">
            <v xml:space="preserve">UND </v>
          </cell>
          <cell r="E2851">
            <v>2629023</v>
          </cell>
        </row>
        <row r="2852">
          <cell r="A2852" t="str">
            <v>034.025</v>
          </cell>
          <cell r="B2852" t="str">
            <v>SUMINSTRO, TRANSPORTE E INSTALACIÓN DE BALANCIN CABALLO RESORTE REF KDM70 DE ESTRUCTURAS INFANTILES O SIMILAR, INCLUYE TODOS LOS ELEMENTOS PARA SU CORRECTA INSTALACIÓN Y FUNCIONAMIENTO.</v>
          </cell>
          <cell r="C2852" t="str">
            <v>Actividad</v>
          </cell>
          <cell r="D2852" t="str">
            <v xml:space="preserve">UND </v>
          </cell>
          <cell r="E2852">
            <v>3146724</v>
          </cell>
        </row>
        <row r="2853">
          <cell r="A2853" t="str">
            <v>034.026</v>
          </cell>
          <cell r="B2853" t="str">
            <v>SUMINISTRO, TRANSPORTE E INSTALACIÓN DE PARQUE INFANTIL REF KDS 07 DE ESTRUCTURAS INFANTILES O SIMILAR O SIMILAR. INCLUYE TODOS LOS ELEMENTOS PARA SU CORRECTA INSTALACIÓN Y FUNCIONAMIENTO.</v>
          </cell>
          <cell r="C2853" t="str">
            <v>Actividad</v>
          </cell>
          <cell r="D2853" t="str">
            <v xml:space="preserve">UND </v>
          </cell>
          <cell r="E2853">
            <v>12402724</v>
          </cell>
        </row>
        <row r="2854">
          <cell r="A2854" t="str">
            <v>034.027</v>
          </cell>
          <cell r="B2854" t="str">
            <v>SUMINISTRO, TRANSPORTE E INSTALACIÓN DE PARQUE INFANTIL REF PI00 2P DE ESTRUCTURAS INFANTILES O SIMILAR O SIMILAR. INCLUYE TODOS LOS ELEMENTOS PARA SU CORRECTA INSTALACIÓN Y FUNCIONAMIENTO.</v>
          </cell>
          <cell r="C2854" t="str">
            <v>Actividad</v>
          </cell>
          <cell r="D2854" t="str">
            <v xml:space="preserve">UND </v>
          </cell>
          <cell r="E2854">
            <v>28692724</v>
          </cell>
        </row>
        <row r="2855">
          <cell r="A2855" t="str">
            <v>034.028</v>
          </cell>
          <cell r="B2855" t="str">
            <v>SUMINISTRO, TRANSPORTE E INSTALACIÓN DE PISTA DE AGILITY PARA MASCOTAS REF IDEANDO O SIMILAR. INCLUYE TODOS LOS ELEMENTOS PARA SU CORRECTA INSTALACIÓN Y FUNCIONAMIENTO.</v>
          </cell>
          <cell r="C2855" t="str">
            <v>Actividad</v>
          </cell>
          <cell r="D2855" t="str">
            <v xml:space="preserve">UND </v>
          </cell>
          <cell r="E2855">
            <v>3892224</v>
          </cell>
        </row>
        <row r="2856">
          <cell r="A2856" t="str">
            <v>034.029</v>
          </cell>
          <cell r="B2856" t="str">
            <v>SUMINISTRO, TRANSPORTE E INSTALACIÓN DE TUNEL RECTO REF PET PARK DE ESTRUCTURAS INFANTILES O SIMILAR. INCLUYE TODOS LOS ELEMENTOS PARA SU CORRECTA INSTALACIÓN Y FUNCIONAMIENTO.</v>
          </cell>
          <cell r="C2856" t="str">
            <v>Actividad</v>
          </cell>
          <cell r="D2856" t="str">
            <v xml:space="preserve">UND </v>
          </cell>
          <cell r="E2856">
            <v>6033824</v>
          </cell>
        </row>
        <row r="2857">
          <cell r="A2857" t="str">
            <v>034.030</v>
          </cell>
          <cell r="B2857" t="str">
            <v>SUMINISTRO, TRANSPORTE E INSTALACIÓN DE TOPE MARIPOSA CON ASPERSOR DE AGUA REF M-A001 DE ESTRUCTURAS INFANTILES O SIMILAR. INCLUYE TODOS LOS ELEMENTOS PARA SU CORRECTA INSTALACIÓN Y FUNCIONAMIENTO.</v>
          </cell>
          <cell r="C2857" t="str">
            <v>Actividad</v>
          </cell>
          <cell r="D2857" t="str">
            <v xml:space="preserve">UND </v>
          </cell>
          <cell r="E2857">
            <v>4605824</v>
          </cell>
        </row>
        <row r="2858">
          <cell r="A2858" t="str">
            <v>034.031</v>
          </cell>
          <cell r="B2858" t="str">
            <v>SUMINISTRO, TRANSPORTE E INSTALACIÓN DE CIRCUITO DE SALTOS X6 REF KDP 03-6 DE ESTRUCTURAS INFANTILES O SIMILAR. INCLUYE TODOS LOS ELEMENTOS PARA SU CORRECTA INSTALACIÓN Y FUNCIONAMIENTO.</v>
          </cell>
          <cell r="C2858" t="str">
            <v>Actividad</v>
          </cell>
          <cell r="D2858" t="str">
            <v xml:space="preserve">UND </v>
          </cell>
          <cell r="E2858">
            <v>6646824</v>
          </cell>
        </row>
        <row r="2859">
          <cell r="A2859" t="str">
            <v>034.032</v>
          </cell>
          <cell r="B2859" t="str">
            <v>SUMINISTRO, TRANSPORTE E INSTALACIÓN DE SOTERRADO DE CARGA TRASERA 3 BUZONES REF CONTENUR O SIMILAR. INCLUYE TODOS LOS ELEMENTOS PARA SU CORRECTA INSTALACIÓN Y FUNCIONAMIENTO.</v>
          </cell>
          <cell r="C2859" t="str">
            <v>Actividad</v>
          </cell>
          <cell r="D2859" t="str">
            <v xml:space="preserve">UND </v>
          </cell>
          <cell r="E2859">
            <v>274083900</v>
          </cell>
        </row>
        <row r="2860">
          <cell r="A2860" t="str">
            <v>034.033</v>
          </cell>
          <cell r="B2860" t="str">
            <v>SUMINISTRO, TRANSPORTE E INSTALACIÓN DE TOTEM, EN CONCRETO PULIDO, IGUAL O SIMILAR A: TIPO CALIZO REFERENCIA: MOBILE A LA MEDIDA. A:2.5 M X H:0,50 M X P1.00 M. (575KG). INCLUYE DADOS DE ANCLAJE, ACERO, PERNOS Y DEMÁS ELEMENTOS PARA SU CORRECTA INSTALACION Y FUNCIONAMIENTO.</v>
          </cell>
          <cell r="C2860" t="str">
            <v>Actividad</v>
          </cell>
          <cell r="D2860" t="str">
            <v>und</v>
          </cell>
          <cell r="E2860">
            <v>7073211</v>
          </cell>
        </row>
        <row r="2861">
          <cell r="A2861" t="str">
            <v>034.034</v>
          </cell>
          <cell r="B2861" t="str">
            <v>SUMINISTRO, TRANSPORTE E INSTALACIÓN DE EQUIPO PARA GIMNASIO AL AIRE (ESQUI O BICICLETA O ELIPTICA O EXTENSOR O BANCO ABDOMINAL DOBLE O BANCA ABDOMINAL INCLINADO O VAIVEN. REF. XTENSOR O SIMILAR) - INCLUYE TODOS LOS ELEMENTOS PARA ANCLAJE Y SU CORRECTA INSTALACIÓN Y FUNCIONAMIENTO)</v>
          </cell>
          <cell r="C2861" t="str">
            <v>Actividad</v>
          </cell>
          <cell r="D2861" t="str">
            <v>und</v>
          </cell>
          <cell r="E2861">
            <v>3151308</v>
          </cell>
        </row>
        <row r="2862">
          <cell r="A2862" t="str">
            <v>034.035</v>
          </cell>
          <cell r="B2862" t="str">
            <v>SUMINISTRO, TRANSPORTE E INSTALACIÓN DE EQUIPO PARA GIMNASIO AL AIRE (PRENSA DE PIERNA DOBLE O PRESS DE PRECHO DOBLE O PRESS DE ESPALDA DOBLW. REF. XTENSOR O SIMILAR) - INCLUYE TODOS LOS ELEMENTOS PARA ANCLAJE Y SU CORRECTA INSTALACIÓN Y FUNCIONAMIENTO)</v>
          </cell>
          <cell r="C2862" t="str">
            <v>Actividad</v>
          </cell>
          <cell r="D2862" t="str">
            <v>und</v>
          </cell>
          <cell r="E2862">
            <v>3700402</v>
          </cell>
        </row>
        <row r="2863">
          <cell r="A2863" t="str">
            <v>034.036</v>
          </cell>
          <cell r="B2863" t="str">
            <v>SUMINISTRO, TRANPORTE E INSTALACION DE JUEGO INFANTIL BALANCIN TORTURGA O PEZ O LEON MARINO O SUBE Y BAJA DOBLE TIPO OCE013  O CUERDAS ATI040. INCLUYE TODOS LOS ELEMENTOS PARA SU CORRECTA INSTALACION Y FUNCIONAMIENTO.</v>
          </cell>
          <cell r="C2863" t="str">
            <v>Actividad</v>
          </cell>
          <cell r="D2863" t="str">
            <v>und</v>
          </cell>
          <cell r="E2863">
            <v>2806022</v>
          </cell>
        </row>
        <row r="2864">
          <cell r="A2864" t="str">
            <v>034.037</v>
          </cell>
          <cell r="B2864" t="str">
            <v>SUMINISTRO, TRANSPORTE E INSTALACION DE LETRERO WIFI CON LA MARCA CIUDAD MZL MANIZALES DEL ALMA</v>
          </cell>
          <cell r="C2864" t="str">
            <v>Actividad</v>
          </cell>
          <cell r="D2864" t="str">
            <v>und</v>
          </cell>
          <cell r="E2864">
            <v>7334004</v>
          </cell>
        </row>
        <row r="2865">
          <cell r="A2865" t="str">
            <v>034.038</v>
          </cell>
          <cell r="B2865" t="str">
            <v>SUMINISTRO, TRANSPORTE E INSTALACION DE MOGADOR, INSIGNIA BULEVAR</v>
          </cell>
          <cell r="C2865" t="str">
            <v>Actividad</v>
          </cell>
          <cell r="D2865" t="str">
            <v>und</v>
          </cell>
          <cell r="E2865">
            <v>10502304</v>
          </cell>
        </row>
        <row r="2866">
          <cell r="A2866" t="str">
            <v>034.039</v>
          </cell>
          <cell r="B2866" t="str">
            <v>SUMINISTRO, TRANSPORTE E INSTALACION DE ALCORQUE ECOLOGICO FABRICADO EN REBNEW PLASTICO RECICLADO DE ALTA CALIDAD</v>
          </cell>
          <cell r="C2866" t="str">
            <v>Actividad</v>
          </cell>
          <cell r="D2866" t="str">
            <v>und</v>
          </cell>
          <cell r="E2866">
            <v>960799</v>
          </cell>
        </row>
        <row r="2867">
          <cell r="A2867" t="str">
            <v>034.040</v>
          </cell>
          <cell r="B2867" t="str">
            <v>SUMINISTRO, TRANSPORTE E INSTALACION DE CANECA PIVOTANTE URBANA EN ACERO INOXIDABLE CAL. 18</v>
          </cell>
          <cell r="C2867" t="str">
            <v>Actividad</v>
          </cell>
          <cell r="D2867" t="str">
            <v>und</v>
          </cell>
          <cell r="E2867">
            <v>1012049</v>
          </cell>
        </row>
        <row r="2868">
          <cell r="A2868" t="str">
            <v>034.041</v>
          </cell>
          <cell r="B2868" t="str">
            <v>SUMINISTRO, TRANSPORTE E INSTALACION DE BICICLETERO TIPO GENESIS</v>
          </cell>
          <cell r="C2868" t="str">
            <v>Actividad</v>
          </cell>
          <cell r="D2868" t="str">
            <v>und</v>
          </cell>
          <cell r="E2868">
            <v>2061232</v>
          </cell>
        </row>
        <row r="2869">
          <cell r="A2869" t="str">
            <v>034.042</v>
          </cell>
          <cell r="B2869" t="str">
            <v>SUMINISTRO, TRANSPORTE E INSTALACION DE MATERA BANCA CONCRETO ARTECONCRETO TIPO SOLUT O SIMILAR</v>
          </cell>
          <cell r="C2869" t="str">
            <v>Actividad</v>
          </cell>
          <cell r="D2869" t="str">
            <v>und</v>
          </cell>
          <cell r="E2869">
            <v>2431259</v>
          </cell>
        </row>
        <row r="2870">
          <cell r="A2870" t="str">
            <v>034.043</v>
          </cell>
          <cell r="B2870" t="str">
            <v>SUMINISTRO, TRANSPORTE E INSTALACION DE BANCA INDIVIDUAL ARTECONCRETO TIPO UNIVERSAL 60 O SIMILAR</v>
          </cell>
          <cell r="C2870" t="str">
            <v>Actividad</v>
          </cell>
          <cell r="D2870" t="str">
            <v>und</v>
          </cell>
          <cell r="E2870">
            <v>598345</v>
          </cell>
        </row>
        <row r="2871">
          <cell r="A2871" t="str">
            <v>034.044</v>
          </cell>
          <cell r="B2871" t="str">
            <v>SUMINISTRO, TRANSPORTE E INSTALACION DE BANCA CONCRETO ARTECONCRETO TIPO SOLUT O SIMILAR</v>
          </cell>
          <cell r="C2871" t="str">
            <v>Actividad</v>
          </cell>
          <cell r="D2871" t="str">
            <v>und</v>
          </cell>
          <cell r="E2871">
            <v>598345</v>
          </cell>
        </row>
        <row r="2872">
          <cell r="A2872" t="str">
            <v>034.045</v>
          </cell>
          <cell r="B2872" t="str">
            <v>SUMINISTRO, TRANSPORTE E INSTALACION DE BANCA CONCRETO ARTECONCRETO TIPO MODULACION GENESIS O SIMILAR (PARA PARADERO)</v>
          </cell>
          <cell r="C2872" t="str">
            <v>Actividad</v>
          </cell>
          <cell r="D2872" t="str">
            <v>und</v>
          </cell>
          <cell r="E2872">
            <v>5691869</v>
          </cell>
        </row>
        <row r="2873">
          <cell r="A2873" t="str">
            <v>034.046</v>
          </cell>
          <cell r="B2873" t="str">
            <v>SUMINISTRO, TRANSPORTE E INSTALACION DE MESA CONCRETO ARTECONCRETO TIPO ICEBERG 80 O SIMILAR (PARA PARADERO)</v>
          </cell>
          <cell r="C2873" t="str">
            <v>Actividad</v>
          </cell>
          <cell r="D2873" t="str">
            <v>und</v>
          </cell>
          <cell r="E2873">
            <v>1527094</v>
          </cell>
        </row>
        <row r="2874">
          <cell r="A2874" t="str">
            <v>034.047</v>
          </cell>
          <cell r="B2874" t="str">
            <v>SUMINISTRO, TRANSPORTE E INSTALACION ANDEN CONCRETO PREMEZCLADO DE 3500 PSI  E= 0.08M.  ACABADO:  PALETEADO, DILATADO CADA 1,20 Y CON FRANJA DE CONCRETO COLOR DE A=10CM CAD 1,2 M SEGÚN DISEÑO</v>
          </cell>
          <cell r="C2874" t="str">
            <v>Actividad</v>
          </cell>
          <cell r="D2874" t="str">
            <v>M2</v>
          </cell>
          <cell r="E2874">
            <v>121217</v>
          </cell>
        </row>
        <row r="2875">
          <cell r="A2875" t="str">
            <v>034.048</v>
          </cell>
          <cell r="B2875" t="str">
            <v>SUMINISTRO, TRANSPORTE E INSTALACIÓN DE PUESTOS DE VENTAS INFORMALES EN ACERO INOXIDABLE AREA 7.0M2</v>
          </cell>
          <cell r="C2875" t="str">
            <v>Actividad</v>
          </cell>
          <cell r="D2875" t="str">
            <v>UN</v>
          </cell>
          <cell r="E2875">
            <v>30007925</v>
          </cell>
        </row>
        <row r="2876">
          <cell r="A2876" t="str">
            <v>034.049</v>
          </cell>
          <cell r="B2876" t="str">
            <v>SUMINISTRO, TRANSPORTE E INSTALACION DE SILLA PARA ESCENARIO DEPORTIVO ESPALDAR ALTO EN POLIPROPILENO INYECTADO</v>
          </cell>
          <cell r="C2876" t="str">
            <v>Actividad</v>
          </cell>
          <cell r="D2876" t="str">
            <v>UN</v>
          </cell>
          <cell r="E2876">
            <v>120102</v>
          </cell>
        </row>
        <row r="2877">
          <cell r="A2877" t="str">
            <v>034.050</v>
          </cell>
          <cell r="B2877" t="str">
            <v>SUMINISTRO, TRANSPORTE E INSTALACIÓN DE TOBOGAN EN FIBRA DE VIDRIO</v>
          </cell>
          <cell r="C2877" t="str">
            <v>Actividad</v>
          </cell>
          <cell r="D2877" t="str">
            <v>UN</v>
          </cell>
          <cell r="E2877">
            <v>1503438</v>
          </cell>
        </row>
        <row r="2878">
          <cell r="A2878" t="str">
            <v>034.051</v>
          </cell>
          <cell r="B2878" t="str">
            <v>SUMINISTRO TRANSPORTE E INSTALACIÓN DE JUEGO INFANTIL METALICO (SUBE Y BAJA DOBLE)</v>
          </cell>
          <cell r="C2878" t="str">
            <v>Actividad</v>
          </cell>
          <cell r="D2878" t="str">
            <v>UND</v>
          </cell>
          <cell r="E2878">
            <v>4376971</v>
          </cell>
        </row>
        <row r="2879">
          <cell r="A2879" t="str">
            <v>034.052</v>
          </cell>
          <cell r="B2879" t="str">
            <v>SUMINISTRO TRANSPORTE E INSTALACIÓN DE JUEGO INFANTIL METALICO PEQUEÑO (INCLUYE TORRE DE VIGILANCIA,RODADERO,ESCALERA, COLUMPIO DOBLE).</v>
          </cell>
          <cell r="C2879" t="str">
            <v>Actividad</v>
          </cell>
          <cell r="D2879" t="str">
            <v>UND</v>
          </cell>
          <cell r="E2879">
            <v>13064409</v>
          </cell>
        </row>
        <row r="2880">
          <cell r="A2880" t="str">
            <v>034.053</v>
          </cell>
          <cell r="B2880" t="str">
            <v>SUMINISTRO TRANSPORTE E INSTALACIÓN DE JUEGO INFANTIL METALICO GRANDE (INCLUYE  DOS TORRES DE VIGILANCIA,DOS LISADEROS,DOS ESCALERAS DE ACCESO,DOS COLUMPIOS).</v>
          </cell>
          <cell r="C2880" t="str">
            <v>Actividad</v>
          </cell>
          <cell r="D2880" t="str">
            <v>UND</v>
          </cell>
          <cell r="E2880">
            <v>26064409</v>
          </cell>
        </row>
        <row r="2881">
          <cell r="A2881" t="str">
            <v>034.054</v>
          </cell>
          <cell r="B2881" t="str">
            <v>SUMINISTRO TRANSPORTE E INSTALACIÓN DE JUEGO INFANTIL METALICO (COLUMPIO DOBLE)</v>
          </cell>
          <cell r="C2881" t="str">
            <v>Actividad</v>
          </cell>
          <cell r="D2881" t="str">
            <v>UND</v>
          </cell>
          <cell r="E2881">
            <v>6065171</v>
          </cell>
        </row>
        <row r="2882">
          <cell r="A2882" t="str">
            <v>034.055</v>
          </cell>
          <cell r="B2882" t="str">
            <v>SUMINISTRO, TRANSPORTE E INSTALACIÓN BANCA MODULAR CORRIDA, EN CONCRETO PULIDO, IGUAL O SIMILAR A: TIPO KÖNKRETUS REFERENCIA: BANCA DOBBELT MÓDULO "A". A:1,8 M X H:0,45 M X P:0,45 M. (336 KG/UN)</v>
          </cell>
          <cell r="C2882" t="str">
            <v>Actividad</v>
          </cell>
          <cell r="D2882" t="str">
            <v>UND</v>
          </cell>
          <cell r="E2882">
            <v>3288102</v>
          </cell>
        </row>
        <row r="2883">
          <cell r="A2883" t="str">
            <v>034.056</v>
          </cell>
          <cell r="B2883" t="str">
            <v>SUMINISTRO, TRANSPORTE E INSTALACIÓN BANCA MODULAR CORRIDA CON ESPALDAR, EN CONCRETO PULIDO, IGUAL O SIMILAR A: TIPO KÖNKRETUS REFERENCIA: BANCA DOBBELT MÓDULO "A" CON ESPALDAR. A:1,8 M X H:0,79 M X P:0,45 M . (522 KG/UN)</v>
          </cell>
          <cell r="C2883" t="str">
            <v>Actividad</v>
          </cell>
          <cell r="D2883" t="str">
            <v>UND</v>
          </cell>
          <cell r="E2883">
            <v>4236602</v>
          </cell>
        </row>
        <row r="2884">
          <cell r="A2884" t="str">
            <v>034.057</v>
          </cell>
          <cell r="B2884" t="str">
            <v>SUMINISTRO, TRANSPORTE E INSTALACIÓN DE JUEGO INFANTIL METALICO CARRUSEL</v>
          </cell>
          <cell r="C2884" t="str">
            <v>Actividad</v>
          </cell>
          <cell r="D2884" t="str">
            <v>UN</v>
          </cell>
          <cell r="E2884">
            <v>6502638</v>
          </cell>
        </row>
        <row r="2885">
          <cell r="A2885" t="str">
            <v>034.058</v>
          </cell>
          <cell r="B2885" t="str">
            <v>SUMINITRO E INSTALACION DE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 1 ESCALERA DE RED PARA SUBIR• 1 ROCÓDROMO DE PEAD• 1 POSTE DE BOMBERO</v>
          </cell>
          <cell r="C2885" t="str">
            <v>Actividad</v>
          </cell>
          <cell r="D2885" t="str">
            <v>UN</v>
          </cell>
          <cell r="E2885">
            <v>18336638</v>
          </cell>
        </row>
        <row r="2886">
          <cell r="A2886" t="str">
            <v>034.059</v>
          </cell>
          <cell r="B2886" t="str">
            <v>SUMINISTRO E INSTALACION DE ARCOS DIMENSIONES 2 X 0.60 X O.60 M LARGO X ALTO X ANCHO( JUEGO DE 5 UNIDADES)</v>
          </cell>
          <cell r="C2886" t="str">
            <v>Actividad</v>
          </cell>
          <cell r="D2886" t="str">
            <v>JG</v>
          </cell>
          <cell r="E2886">
            <v>1846638</v>
          </cell>
        </row>
        <row r="2887">
          <cell r="A2887" t="str">
            <v>034.060</v>
          </cell>
          <cell r="B2887" t="str">
            <v>SUMINISTRO E INSTALACION DE JUEGO PELOTA PARA PERROS (SEGÚN DISEÑO) EN POLIPROPILENO DE ALTO IMPACTO ORIGINAL MEDIDAS FINALES DE8CMS DE ANCHO X 8 CMS DE LARGO O FONDO X 238 CMS DE ALTO.</v>
          </cell>
          <cell r="C2887" t="str">
            <v>Actividad</v>
          </cell>
          <cell r="D2887" t="str">
            <v>UN</v>
          </cell>
          <cell r="E2887">
            <v>1539893</v>
          </cell>
        </row>
        <row r="2888">
          <cell r="A2888" t="str">
            <v>034.061</v>
          </cell>
          <cell r="B2888" t="str">
            <v>SUMINISTRO E INSTALACION DE MORDEDERO PARA PERROS (SEGÚN DISEÑO) EN POLIPROPILENO DE ALTO IMPACTO ORIGINAL MEDIDAS FINALES DE 325 CMS DE ANCHO X 8 CMS DE LARGO O FONDO X 250 CMS DE ALTO.</v>
          </cell>
          <cell r="C2888" t="str">
            <v>Actividad</v>
          </cell>
          <cell r="D2888" t="str">
            <v>UN</v>
          </cell>
          <cell r="E2888">
            <v>3996827</v>
          </cell>
        </row>
        <row r="2889">
          <cell r="A2889" t="str">
            <v>034.062</v>
          </cell>
          <cell r="B2889" t="str">
            <v>SUMINISTRO E INSTALACION DE CAJA DE ARENA EN POLIPROPILENO DE ALTO IMPACTO ORIGINAL MEDIDAS FINALES DE 250CMS DE ANCHO X 200 CMS DE LARGO O FONDO X 33 CMS DE ALTO.</v>
          </cell>
          <cell r="C2889" t="str">
            <v>Actividad</v>
          </cell>
          <cell r="D2889" t="str">
            <v>UN</v>
          </cell>
          <cell r="E2889">
            <v>7178311</v>
          </cell>
        </row>
        <row r="2890">
          <cell r="A2890" t="str">
            <v>034.063</v>
          </cell>
          <cell r="B2890" t="str">
            <v>SUMINISTRO E INSTALACION DE MOBILIARIO PARA GATOS 1 (SEGÚN DISEÑO) EN POLIPROPILENO DE ALTO IMPACTO ORIGINAL MEDIDAS FINALES DE 72 CMS DE ANCHO X 40 CMS DE LARGO O FONDO X 200 CMS DE ALTO</v>
          </cell>
          <cell r="C2890" t="str">
            <v>Actividad</v>
          </cell>
          <cell r="D2890" t="str">
            <v>UN</v>
          </cell>
          <cell r="E2890">
            <v>4654678</v>
          </cell>
        </row>
        <row r="2891">
          <cell r="A2891" t="str">
            <v>034.064</v>
          </cell>
          <cell r="B2891" t="str">
            <v>SUMINISTRO E INSTALACION DE MOBILIARIO PARA GATOS (SEGÚN DISEÑO) EN POLIPROPILENO DE ALTO IMPACTO ORIGINAL MEDIDAS FINALES DE 200CMS DE ANCHO X 245CMS DE LARGO O FONDO X 270 CMS DE ALTO.</v>
          </cell>
          <cell r="C2891" t="str">
            <v>Actividad</v>
          </cell>
          <cell r="D2891" t="str">
            <v>UN</v>
          </cell>
          <cell r="E2891">
            <v>11986308</v>
          </cell>
        </row>
        <row r="2892">
          <cell r="A2892" t="str">
            <v>034.065</v>
          </cell>
          <cell r="B2892" t="str">
            <v>SUMINISTRO E INSTALACION DE MOBILIARIO PARA GATOS 3 (SEGÚN DISEÑO) EN POLIPROPILENO DE ALTO IMPACTO ORIGINAL  MEDIDAS FINALES DE 210 CMS DE ANCHO X 45 CMS DE LARGO O FONDO X 200 CMS DE ALTO.</v>
          </cell>
          <cell r="C2892" t="str">
            <v>Actividad</v>
          </cell>
          <cell r="D2892" t="str">
            <v>UN</v>
          </cell>
          <cell r="E2892">
            <v>5219909</v>
          </cell>
        </row>
        <row r="2893">
          <cell r="A2893" t="str">
            <v>034.066</v>
          </cell>
          <cell r="B2893" t="str">
            <v>SUMINISTRO E INSTALACION DE MOBILIARIO PARA GATOS 4 (SEGÚN DISEÑO) EN POLIPROPILENO DE ALTO IMPACTO ORIGINAL MEDIDAS FINALES DE 30 CMS DE ANCHO X 45 CMS DE LARGO O FONDO X 200 CMS DE ALTO.</v>
          </cell>
          <cell r="C2893" t="str">
            <v>Actividad</v>
          </cell>
          <cell r="D2893" t="str">
            <v>UN</v>
          </cell>
          <cell r="E2893">
            <v>3401648</v>
          </cell>
        </row>
        <row r="2894">
          <cell r="A2894" t="str">
            <v>034.067</v>
          </cell>
          <cell r="B2894" t="str">
            <v>SUMINISTRO E INSTALACION DE PAJARERA (SEGÚN DISEÑO) EN POLIPROPILENO DE ALTO IMPACTO MEDIDAS FINALES DE 115 CMS DE ANCHO X 115 CMS DE LARGO O FONDO X 668 CMS DE ALTO</v>
          </cell>
          <cell r="C2894" t="str">
            <v>Actividad</v>
          </cell>
          <cell r="D2894" t="str">
            <v>UN</v>
          </cell>
          <cell r="E2894">
            <v>9203731</v>
          </cell>
        </row>
        <row r="2895">
          <cell r="A2895" t="str">
            <v>034.068</v>
          </cell>
          <cell r="B2895" t="str">
            <v>SUMINISTRO E INSTALACION DE MODULO INFORMATIVO EN POLIPROPILENO DE ALTO IMPACTO ORIGINAL MEDIDAS FINALES DE 194CMS DE ANCHO X 20 CMS DE LARGO O FONDO X 30 CMS DE ALTO.</v>
          </cell>
          <cell r="C2895" t="str">
            <v>Actividad</v>
          </cell>
          <cell r="D2895" t="str">
            <v>UN</v>
          </cell>
          <cell r="E2895">
            <v>16028952</v>
          </cell>
        </row>
        <row r="2896">
          <cell r="A2896" t="str">
            <v>034.069</v>
          </cell>
          <cell r="B2896" t="str">
            <v>SUMINISTRO E INSTALACION DE ASIENTO INTERACTIVO (SEGÚN DISEÑO) EN POLIPROPILENO DE ALTO IMPACTO ORIGINAL MEDIDAS FINALES DE 180 CMS DE ANCHO X 49 CMS DE LARGO O FONDO X 109 CMS DE ALTO</v>
          </cell>
          <cell r="C2896" t="str">
            <v>Actividad</v>
          </cell>
          <cell r="D2896" t="str">
            <v>UN</v>
          </cell>
          <cell r="E2896">
            <v>10260808</v>
          </cell>
        </row>
        <row r="2897">
          <cell r="A2897" t="str">
            <v>034.070</v>
          </cell>
          <cell r="B2897" t="str">
            <v>SUMINISTRO E INSTALACION DE JUEGO DE MESA EN POLIPROPILENO (SEGÚN DISEÑO) DE ALTO IMPACTO ORIGINALCMEDIDAS FINALES DE 138CMS DE ANCHO X 200 CMS DE LARGO O FONDO X 58 CMS DE ALTO.</v>
          </cell>
          <cell r="C2897" t="str">
            <v>Actividad</v>
          </cell>
          <cell r="D2897" t="str">
            <v>UN</v>
          </cell>
          <cell r="E2897">
            <v>15377808</v>
          </cell>
        </row>
        <row r="2898">
          <cell r="A2898" t="str">
            <v>034.071</v>
          </cell>
          <cell r="B2898" t="str">
            <v>SUMINISTRO E INSTALACION DE BASURERO (SEGÚN DISEÑO) EN POLIPROPILENO DE ALTO IMPACTO ORIGINAL MEDIDAS FINALES DE 186 CMS DE ANCHO X 49 CMS DE LARGO O FONDO X 119 CMS DE ALTO.</v>
          </cell>
          <cell r="C2898" t="str">
            <v>Actividad</v>
          </cell>
          <cell r="D2898" t="str">
            <v>UN</v>
          </cell>
          <cell r="E2898">
            <v>10796308</v>
          </cell>
        </row>
        <row r="2899">
          <cell r="A2899" t="str">
            <v>034.072</v>
          </cell>
          <cell r="B2899" t="str">
            <v>SUMINISTRO E INSTALACION DE PARADERO (SEGÚN DISEÑO) EN POLIPROPILENO DE ALTO IMPACTO ORIGINAL MEDIDAS FINALES DE 692CMS DE ANCHO X 170 CMS DE LARGO O FONDO X 240 CMS DE ALTO.</v>
          </cell>
          <cell r="C2899" t="str">
            <v>Actividad</v>
          </cell>
          <cell r="D2899" t="str">
            <v>UN</v>
          </cell>
          <cell r="E2899">
            <v>113075127</v>
          </cell>
        </row>
        <row r="2900">
          <cell r="A2900" t="str">
            <v>034.073</v>
          </cell>
          <cell r="B2900" t="str">
            <v>SUMINISTRO E INSTALACION DE BEBEDERO MIXTO EN POLIPROPILENO DE ALTO DE ALTO IMPACTO ORIGINAL MEDIDAS FINALES DE 80 CMS DE ANCHO X 169 CMS DE LARGO O FONDO X 129 CMS DE ALTO.</v>
          </cell>
          <cell r="C2900" t="str">
            <v>Actividad</v>
          </cell>
          <cell r="D2900" t="str">
            <v>UN</v>
          </cell>
          <cell r="E2900">
            <v>4666142</v>
          </cell>
        </row>
        <row r="2901">
          <cell r="A2901" t="str">
            <v>034.074</v>
          </cell>
          <cell r="B2901" t="str">
            <v>SUMINISTRO, TRANSPORTE E INSTALACIÓN DE MOBILIARIO PARA MASCOTAS CONFORMADO POR: PASARELA,BARRA SALTO,TUNEL PARA MASCOTAS 2.40 MTS,SALALOM REF. XTENSOR O SIMILAR.</v>
          </cell>
          <cell r="C2901" t="str">
            <v>Actividad</v>
          </cell>
          <cell r="D2901" t="str">
            <v>UN</v>
          </cell>
          <cell r="E2901">
            <v>24387712</v>
          </cell>
        </row>
        <row r="2902">
          <cell r="A2902" t="str">
            <v>035</v>
          </cell>
          <cell r="B2902" t="str">
            <v>JUAN XXIII</v>
          </cell>
          <cell r="C2902" t="str">
            <v>Capitulo</v>
          </cell>
          <cell r="D2902"/>
          <cell r="E2902" t="str">
            <v>--</v>
          </cell>
        </row>
        <row r="2903">
          <cell r="A2903" t="str">
            <v>035.001</v>
          </cell>
          <cell r="B2903" t="str">
            <v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v>
          </cell>
          <cell r="C2903" t="str">
            <v>Actividad</v>
          </cell>
          <cell r="D2903" t="str">
            <v>UND</v>
          </cell>
          <cell r="E2903">
            <v>102784</v>
          </cell>
        </row>
        <row r="2904">
          <cell r="A2904" t="str">
            <v>035.002</v>
          </cell>
          <cell r="B2904" t="str">
            <v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2904" t="str">
            <v>Actividad</v>
          </cell>
          <cell r="D2904" t="str">
            <v>UND</v>
          </cell>
          <cell r="E2904">
            <v>81666</v>
          </cell>
        </row>
        <row r="2905">
          <cell r="A2905" t="str">
            <v>035.003</v>
          </cell>
          <cell r="B2905" t="str">
            <v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v>
          </cell>
          <cell r="C2905" t="str">
            <v>Actividad</v>
          </cell>
          <cell r="D2905" t="str">
            <v>ML</v>
          </cell>
          <cell r="E2905">
            <v>12566</v>
          </cell>
        </row>
        <row r="2906">
          <cell r="A2906" t="str">
            <v>035.004</v>
          </cell>
          <cell r="B2906" t="str">
            <v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906" t="str">
            <v>Actividad</v>
          </cell>
          <cell r="D2906" t="str">
            <v>M2</v>
          </cell>
          <cell r="E2906">
            <v>154567</v>
          </cell>
        </row>
        <row r="2907">
          <cell r="A2907" t="str">
            <v>035.005</v>
          </cell>
          <cell r="B2907" t="str">
            <v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07" t="str">
            <v>Actividad</v>
          </cell>
          <cell r="D2907" t="str">
            <v>ML</v>
          </cell>
          <cell r="E2907">
            <v>35041</v>
          </cell>
        </row>
        <row r="2908">
          <cell r="A2908" t="str">
            <v>035.006</v>
          </cell>
          <cell r="B2908" t="str">
            <v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08" t="str">
            <v>Actividad</v>
          </cell>
          <cell r="D2908" t="str">
            <v>UND</v>
          </cell>
          <cell r="E2908">
            <v>98093</v>
          </cell>
        </row>
        <row r="2909">
          <cell r="A2909" t="str">
            <v>035.007</v>
          </cell>
          <cell r="B2909" t="str">
            <v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v>
          </cell>
          <cell r="C2909" t="str">
            <v>Actividad</v>
          </cell>
          <cell r="D2909" t="str">
            <v>M2</v>
          </cell>
          <cell r="E2909">
            <v>36425</v>
          </cell>
        </row>
        <row r="2910">
          <cell r="A2910" t="str">
            <v>035.008</v>
          </cell>
          <cell r="B2910" t="str">
            <v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10" t="str">
            <v>Actividad</v>
          </cell>
          <cell r="D2910" t="str">
            <v>M2</v>
          </cell>
          <cell r="E2910">
            <v>29916</v>
          </cell>
        </row>
        <row r="2911">
          <cell r="A2911" t="str">
            <v>035.009</v>
          </cell>
          <cell r="B2911" t="str">
            <v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v>
          </cell>
          <cell r="C2911" t="str">
            <v>Actividad</v>
          </cell>
          <cell r="D2911" t="str">
            <v>UND</v>
          </cell>
          <cell r="E2911">
            <v>34046</v>
          </cell>
        </row>
        <row r="2912">
          <cell r="A2912" t="str">
            <v>035.010</v>
          </cell>
          <cell r="B2912" t="str">
            <v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12" t="str">
            <v>Actividad</v>
          </cell>
          <cell r="D2912" t="str">
            <v>UND</v>
          </cell>
          <cell r="E2912">
            <v>52440</v>
          </cell>
        </row>
        <row r="2913">
          <cell r="A2913" t="str">
            <v>035.011</v>
          </cell>
          <cell r="B2913" t="str">
            <v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13" t="str">
            <v>Actividad</v>
          </cell>
          <cell r="D2913" t="str">
            <v>UND</v>
          </cell>
          <cell r="E2913">
            <v>37269</v>
          </cell>
        </row>
        <row r="2914">
          <cell r="A2914" t="str">
            <v>035.012</v>
          </cell>
          <cell r="B2914" t="str">
            <v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14" t="str">
            <v>Actividad</v>
          </cell>
          <cell r="D2914" t="str">
            <v>M2</v>
          </cell>
          <cell r="E2914">
            <v>18289</v>
          </cell>
        </row>
        <row r="2915">
          <cell r="A2915" t="str">
            <v>035.013</v>
          </cell>
          <cell r="B2915" t="str">
            <v>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v>
          </cell>
          <cell r="C2915" t="str">
            <v>Actividad</v>
          </cell>
          <cell r="D2915" t="str">
            <v>M2</v>
          </cell>
          <cell r="E2915">
            <v>39439</v>
          </cell>
        </row>
        <row r="2916">
          <cell r="A2916" t="str">
            <v>035.014</v>
          </cell>
          <cell r="B2916" t="str">
            <v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v>
          </cell>
          <cell r="C2916" t="str">
            <v>Actividad</v>
          </cell>
          <cell r="D2916" t="str">
            <v>M2</v>
          </cell>
          <cell r="E2916">
            <v>125474</v>
          </cell>
        </row>
        <row r="2917">
          <cell r="A2917" t="str">
            <v>035.015</v>
          </cell>
          <cell r="B2917" t="str">
            <v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917" t="str">
            <v>Actividad</v>
          </cell>
          <cell r="D2917" t="str">
            <v>UND</v>
          </cell>
          <cell r="E2917">
            <v>120304</v>
          </cell>
        </row>
        <row r="2918">
          <cell r="A2918" t="str">
            <v>035.016</v>
          </cell>
          <cell r="B2918" t="str">
            <v>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v>
          </cell>
          <cell r="C2918" t="str">
            <v>Actividad</v>
          </cell>
          <cell r="D2918" t="str">
            <v>M2</v>
          </cell>
          <cell r="E2918">
            <v>25078</v>
          </cell>
        </row>
        <row r="2919">
          <cell r="A2919" t="str">
            <v>035.017</v>
          </cell>
          <cell r="B2919" t="str">
            <v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2919" t="str">
            <v>Actividad</v>
          </cell>
          <cell r="D2919" t="str">
            <v>UND</v>
          </cell>
          <cell r="E2919">
            <v>48476</v>
          </cell>
        </row>
        <row r="2920">
          <cell r="A2920" t="str">
            <v>035.018</v>
          </cell>
          <cell r="B2920" t="str">
            <v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2920" t="str">
            <v>Actividad</v>
          </cell>
          <cell r="D2920" t="str">
            <v>ML</v>
          </cell>
          <cell r="E2920">
            <v>137654</v>
          </cell>
        </row>
        <row r="2921">
          <cell r="A2921" t="str">
            <v>035.019</v>
          </cell>
          <cell r="B2921" t="str">
            <v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21" t="str">
            <v>Actividad</v>
          </cell>
          <cell r="D2921" t="str">
            <v>ML</v>
          </cell>
          <cell r="E2921">
            <v>35556</v>
          </cell>
        </row>
        <row r="2922">
          <cell r="A2922" t="str">
            <v>035.020</v>
          </cell>
          <cell r="B2922" t="str">
            <v>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v>
          </cell>
          <cell r="C2922" t="str">
            <v>Actividad</v>
          </cell>
          <cell r="D2922" t="str">
            <v>M2</v>
          </cell>
          <cell r="E2922">
            <v>12631</v>
          </cell>
        </row>
        <row r="2923">
          <cell r="A2923" t="str">
            <v>035.021</v>
          </cell>
          <cell r="B2923" t="str">
            <v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v>
          </cell>
          <cell r="C2923" t="str">
            <v>Actividad</v>
          </cell>
          <cell r="D2923" t="str">
            <v>M2</v>
          </cell>
          <cell r="E2923">
            <v>497534</v>
          </cell>
        </row>
        <row r="2924">
          <cell r="A2924" t="str">
            <v>035.022</v>
          </cell>
          <cell r="B2924" t="str">
            <v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v>
          </cell>
          <cell r="C2924" t="str">
            <v>Actividad</v>
          </cell>
          <cell r="D2924" t="str">
            <v>ML</v>
          </cell>
          <cell r="E2924">
            <v>118058</v>
          </cell>
        </row>
        <row r="2925">
          <cell r="A2925" t="str">
            <v>035.023</v>
          </cell>
          <cell r="B2925" t="str">
            <v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v>
          </cell>
          <cell r="C2925" t="str">
            <v>Actividad</v>
          </cell>
          <cell r="D2925" t="str">
            <v>UND</v>
          </cell>
          <cell r="E2925">
            <v>38164</v>
          </cell>
        </row>
        <row r="2926">
          <cell r="A2926" t="str">
            <v>035.024</v>
          </cell>
          <cell r="B2926" t="str">
            <v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2926" t="str">
            <v>Actividad</v>
          </cell>
          <cell r="D2926" t="str">
            <v>M2</v>
          </cell>
          <cell r="E2926">
            <v>518526</v>
          </cell>
        </row>
        <row r="2927">
          <cell r="A2927" t="str">
            <v>035.025</v>
          </cell>
          <cell r="B2927" t="str">
            <v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2927" t="str">
            <v>Actividad</v>
          </cell>
          <cell r="D2927" t="str">
            <v>M2</v>
          </cell>
          <cell r="E2927">
            <v>177316</v>
          </cell>
        </row>
        <row r="2928">
          <cell r="A2928" t="str">
            <v>035.026</v>
          </cell>
          <cell r="B2928" t="str">
            <v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v>
          </cell>
          <cell r="C2928" t="str">
            <v>Actividad</v>
          </cell>
          <cell r="D2928" t="str">
            <v>ML</v>
          </cell>
          <cell r="E2928">
            <v>124278</v>
          </cell>
        </row>
        <row r="2929">
          <cell r="A2929" t="str">
            <v>035.027</v>
          </cell>
          <cell r="B2929" t="str">
            <v xml:space="preserve">SUMINISTRO E INSTALACIÓN DE MOLDURA FIGURADA EN LÁMINA GALVANIZADA CAL 22 , PARA PROTECCIÓN NUDO DE ENTREPISO EN MUROS DE FACHADA D=0,7 M -  INCLUYE PINTURA DE ACABADO TIPO 3 EN 1 COLOR SEGÚN DISEÑO DE FACHADA(INCLUYE CIMBRADO Y NIVELACIÓN) </v>
          </cell>
          <cell r="C2929" t="str">
            <v>Actividad</v>
          </cell>
          <cell r="D2929" t="str">
            <v>ML</v>
          </cell>
          <cell r="E2929">
            <v>137688</v>
          </cell>
        </row>
        <row r="2930">
          <cell r="A2930" t="str">
            <v>035.028</v>
          </cell>
          <cell r="B2930" t="str">
            <v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2930" t="str">
            <v>Actividad</v>
          </cell>
          <cell r="D2930" t="str">
            <v>M2</v>
          </cell>
          <cell r="E2930">
            <v>443470</v>
          </cell>
        </row>
        <row r="2931">
          <cell r="A2931" t="str">
            <v>035.029</v>
          </cell>
          <cell r="B2931" t="str">
            <v>SUMINSTRO Y APLICACÓN DE PINTURA PARA EXTERIORES TIPO KORAZA, INCLUYE SELLO DE REVOQUE CON SELLOMAX, INCLUYE FILOS Y DILATACIONES Y TODOS LOS ELEMENTOS Y ACCESORIOS NECESARIOS PARA SU CORRECTA INSTALACION.</v>
          </cell>
          <cell r="C2931" t="str">
            <v>Actividad</v>
          </cell>
          <cell r="D2931" t="str">
            <v>M2</v>
          </cell>
          <cell r="E2931">
            <v>70626</v>
          </cell>
        </row>
        <row r="2932">
          <cell r="A2932" t="str">
            <v>035.030</v>
          </cell>
          <cell r="B2932" t="str">
            <v>SUMINSTRO Y APLICACÓN DE PINTURA EN ACRILTEX PARA MUROS INTERIORES, INCLUYE TODOS LOS ELEMENTOS Y ACCESORIOS NECESARIOS PARA SU CORRECTA INSTALACIÓN.</v>
          </cell>
          <cell r="C2932" t="str">
            <v>Actividad</v>
          </cell>
          <cell r="D2932" t="str">
            <v>M2</v>
          </cell>
          <cell r="E2932">
            <v>45078</v>
          </cell>
        </row>
        <row r="2933">
          <cell r="A2933" t="str">
            <v>035.031</v>
          </cell>
          <cell r="B2933" t="str">
            <v>DILATACIÓN Y TRATAMIENTO DE JUNTAS EN PAÑETE EXTERIOR (INCLUYE REPLANTEO, CORTE CON PULIDORA 5MM Y APLICACIÓN DE SELLADOR ELÁSTICO CON PISTOLA)</v>
          </cell>
          <cell r="C2933" t="str">
            <v>Actividad</v>
          </cell>
          <cell r="D2933" t="str">
            <v>ML</v>
          </cell>
          <cell r="E2933">
            <v>32399</v>
          </cell>
        </row>
        <row r="2934">
          <cell r="A2934" t="str">
            <v>035.032</v>
          </cell>
          <cell r="B2934" t="str">
            <v xml:space="preserve">SUMINISTRO E INSTALACIÓN DE UNIDAD DE VIGAS DE ENTREPISO DE DOBLE CONFORMACIÓN DE HASTA 7 METROS DE LONGITUD, EMPLEANDO MADERAS ESTRUCTURALES CHANUL SECCIÓN 0,20X0,05 EMPACHADAS POR MEDIO DE PERNOS EN VARILLA ROSCADA DE 3/8". INCLUYE INMUNIZACIÓN DE LA MADERA </v>
          </cell>
          <cell r="C2934" t="str">
            <v>Actividad</v>
          </cell>
          <cell r="D2934" t="str">
            <v>UND</v>
          </cell>
          <cell r="E2934">
            <v>1122220</v>
          </cell>
        </row>
        <row r="2935">
          <cell r="A2935" t="str">
            <v>035.033</v>
          </cell>
          <cell r="B2935" t="str">
            <v xml:space="preserve">SUMINISTRO E INSTALACIÓN DE VIGAS DE ENTREPISO DE CORREDORES DE HASTA 3 METROS DE LONGITUD EMPLEANDO MADERA ESTRUCTURAL CHANUL SECCIÓN 0,10X0,05. INCLUYE INMUNIZACIÓN DE LA MADERA </v>
          </cell>
          <cell r="C2935" t="str">
            <v>Actividad</v>
          </cell>
          <cell r="D2935" t="str">
            <v>UND</v>
          </cell>
          <cell r="E2935">
            <v>258957</v>
          </cell>
        </row>
        <row r="2936">
          <cell r="A2936" t="str">
            <v>035.034</v>
          </cell>
          <cell r="B2936" t="str">
            <v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v>
          </cell>
          <cell r="C2936" t="str">
            <v>Actividad</v>
          </cell>
          <cell r="D2936" t="str">
            <v>UND</v>
          </cell>
          <cell r="E2936">
            <v>234199</v>
          </cell>
        </row>
        <row r="2937">
          <cell r="A2937" t="str">
            <v>035.035</v>
          </cell>
          <cell r="B2937" t="str">
            <v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v>
          </cell>
          <cell r="C2937" t="str">
            <v>Actividad</v>
          </cell>
          <cell r="D2937" t="str">
            <v>UND</v>
          </cell>
          <cell r="E2937">
            <v>69077</v>
          </cell>
        </row>
        <row r="2938">
          <cell r="A2938" t="str">
            <v>035.036</v>
          </cell>
          <cell r="B2938" t="str">
            <v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v>
          </cell>
          <cell r="C2938" t="str">
            <v>Actividad</v>
          </cell>
          <cell r="D2938" t="str">
            <v>ML</v>
          </cell>
          <cell r="E2938">
            <v>160764</v>
          </cell>
        </row>
        <row r="2939">
          <cell r="A2939" t="str">
            <v>035.037</v>
          </cell>
          <cell r="B2939" t="str">
            <v>SUMINISTRO E INSTALACIÓN DE PLATINAS DE ARRIOSTRAMIENTO PARA ENTREPISO, (CUADRALES) EN PLATINA DE 4 1/4"  LONG HASTA 3 M; INCLUYE ANTICORROSIVO, ESMALTE Y TODOS LOS ELEMENTOS Y ACCESORIOS NECESARIOS PARA SU CORRECTA INSTALACION.</v>
          </cell>
          <cell r="C2939" t="str">
            <v>Actividad</v>
          </cell>
          <cell r="D2939" t="str">
            <v>UND</v>
          </cell>
          <cell r="E2939">
            <v>200868</v>
          </cell>
        </row>
        <row r="2940">
          <cell r="A2940" t="str">
            <v>035.038</v>
          </cell>
          <cell r="B2940" t="str">
            <v>REJILLA DE VENTILACIÓN FACHADA NORTE, A NIVEL DE ENTREPISO. - LÁMINA GALVANIZADA MICRO PERFORADA CAL 20 ANCHO 10 -LONG HASTA 40 CM</v>
          </cell>
          <cell r="C2940" t="str">
            <v>Actividad</v>
          </cell>
          <cell r="D2940" t="str">
            <v>UND</v>
          </cell>
          <cell r="E2940">
            <v>61472</v>
          </cell>
        </row>
        <row r="2941">
          <cell r="A2941" t="str">
            <v>035.039</v>
          </cell>
          <cell r="B2941" t="str">
            <v>SUMINISTRO, TRANSPORTE E INSTALACION PLACA EN CONCRETO 3000 PSI SOBRE STEEL DECK  LAMINA 2" CALIBRE 22, ESPESOR DE 0,12M.  INCLUYE MALLA ELECTROSODADA 15 X15 X 6 MM CONECTORES Y TODOS LOS ELEMENTOS NECESARIOS PARA SU CORRECTA INSTALACION</v>
          </cell>
          <cell r="C2941" t="str">
            <v>Actividad</v>
          </cell>
          <cell r="D2941" t="str">
            <v>M2</v>
          </cell>
          <cell r="E2941">
            <v>189516</v>
          </cell>
        </row>
        <row r="2942">
          <cell r="A2942" t="str">
            <v>035.040</v>
          </cell>
          <cell r="B2942" t="str">
            <v>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2942" t="str">
            <v>Actividad</v>
          </cell>
          <cell r="D2942" t="str">
            <v>M2</v>
          </cell>
          <cell r="E2942">
            <v>385162</v>
          </cell>
        </row>
        <row r="2943">
          <cell r="A2943" t="str">
            <v>035.041</v>
          </cell>
          <cell r="B2943" t="str">
            <v>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2943" t="str">
            <v>Actividad</v>
          </cell>
          <cell r="D2943" t="str">
            <v>M2</v>
          </cell>
          <cell r="E2943">
            <v>221998</v>
          </cell>
        </row>
        <row r="2944">
          <cell r="A2944" t="str">
            <v>035.042</v>
          </cell>
          <cell r="B2944" t="str">
            <v>PISO EN CONCRETO DE 3000 PSI E= 0,08 AFINADO Y DILATADO REFORZADO CON MALLA DE 4MM,  INCLUYE TODOS LOS ELEMENTOS Y ACCESORIOS NECESARIOS PARA SU CORRECTA INSTALACION.</v>
          </cell>
          <cell r="C2944" t="str">
            <v>Actividad</v>
          </cell>
          <cell r="D2944" t="str">
            <v>M2</v>
          </cell>
          <cell r="E2944">
            <v>80859</v>
          </cell>
        </row>
        <row r="2945">
          <cell r="A2945" t="str">
            <v>035.043</v>
          </cell>
          <cell r="B2945" t="str">
            <v>SUMINISTRO E INSTALACIÓN DE PLATINAS DE ARRIOSTRAMIENTO PARA CUBIERTA (ARAÑAS ENTRE CERCHAS) EN PLATINA DE 3¨ 1/4" L=0,5 M ; INCLUYE ANTICORROSIVO, ESMALTE Y TODOS LOS ELEMENTOS Y ACCESORIOS NECESARIOS PARA SU CORRECTA INSTALACION.</v>
          </cell>
          <cell r="C2945" t="str">
            <v>Actividad</v>
          </cell>
          <cell r="D2945" t="str">
            <v>UND</v>
          </cell>
          <cell r="E2945">
            <v>103182</v>
          </cell>
        </row>
        <row r="2946">
          <cell r="A2946" t="str">
            <v>035.044</v>
          </cell>
          <cell r="B2946" t="str">
            <v>SUMINISTRO E INSTALACIÓN DE PLATINAS DE ARRIOSTRAMIENTO PARA CUBIERTA (CONEXIONES A CORREAS) EN PLATINA DE 3 1/8" L= 0,35 M; INCLUYE ANTICORROSIVO, ESMALTE Y TODOS LOS ELEMENTOS Y ACCESORIOS NECESARIOS PARA SU CORRECTA INSTALACION.</v>
          </cell>
          <cell r="C2946" t="str">
            <v>Actividad</v>
          </cell>
          <cell r="D2946" t="str">
            <v>UND</v>
          </cell>
          <cell r="E2946">
            <v>90085</v>
          </cell>
        </row>
        <row r="2947">
          <cell r="A2947" t="str">
            <v>035.045</v>
          </cell>
          <cell r="B2947" t="str">
            <v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v>
          </cell>
          <cell r="C2947" t="str">
            <v>Actividad</v>
          </cell>
          <cell r="D2947" t="str">
            <v>ML</v>
          </cell>
          <cell r="E2947">
            <v>116199</v>
          </cell>
        </row>
        <row r="2948">
          <cell r="A2948" t="str">
            <v>035.046</v>
          </cell>
          <cell r="B2948" t="str">
            <v>SUMINISTRO E INSTALACIÓN DE PLATINAS DE CONEXIÓN EN CUMBRERA LIMATESA EN PLATINA DE 4 1/4"  ; INCLUYE ANTICORROSIVO, ESMALTE PERFORACIONES Y PERNOS EN 3/8", TUERCAS ARANDELAS Y TODOS LOS ELEMENTOS Y ACCESORIOS NECESARIOS PARA SU CORRECTA INSTALACION.</v>
          </cell>
          <cell r="C2948" t="str">
            <v>Actividad</v>
          </cell>
          <cell r="D2948" t="str">
            <v>ML</v>
          </cell>
          <cell r="E2948">
            <v>93436</v>
          </cell>
        </row>
        <row r="2949">
          <cell r="A2949" t="str">
            <v>035.047</v>
          </cell>
          <cell r="B2949" t="str">
            <v>REINSTALACIÓN DE TEJA DE BARRO DESMONTADA DE LA EDIFICACIÓN INCLUYE ALAMBRE DE FIJACIÓN Y TODOS LOS ELEMENTOS NECESARIOS PARA SU CORRECTA INSTALACIÓN</v>
          </cell>
          <cell r="C2949" t="str">
            <v>Actividad</v>
          </cell>
          <cell r="D2949" t="str">
            <v>M2</v>
          </cell>
          <cell r="E2949">
            <v>88505</v>
          </cell>
        </row>
        <row r="2950">
          <cell r="A2950" t="str">
            <v>035.048</v>
          </cell>
          <cell r="B2950" t="str">
            <v>SUMINISTRO E INSTALACION DE TEJA DE BARRO - INCLUYE FIJACION DE TEJAS CON TENDIDO EN ALAMBRE GALVANIZADO TRENZADO DOBLE HILO CAL 14 Y GANCHOS EN ALAMBRE GALVANIZADO CAL 18 LONG 50 CM</v>
          </cell>
          <cell r="C2950" t="str">
            <v>Actividad</v>
          </cell>
          <cell r="D2950" t="str">
            <v>M2</v>
          </cell>
          <cell r="E2950">
            <v>126816</v>
          </cell>
        </row>
        <row r="2951">
          <cell r="A2951" t="str">
            <v>035.049</v>
          </cell>
          <cell r="B2951" t="str">
            <v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v>
          </cell>
          <cell r="C2951" t="str">
            <v>Actividad</v>
          </cell>
          <cell r="D2951" t="str">
            <v>M2</v>
          </cell>
          <cell r="E2951">
            <v>383226</v>
          </cell>
        </row>
        <row r="2952">
          <cell r="A2952" t="str">
            <v>035.050</v>
          </cell>
          <cell r="B2952" t="str">
            <v xml:space="preserve">SUMINISTRO Y CONSTRUCCIÓN DE SOLERAS DE CUBIERTA EN MADERA ESTRUCTURAL CHANUL SECCIÓN 0,10X0,10. INCLUYE TODOS LOS ELEMENTOS Y ACCESORIOS NECESARIOS PARA SU CORRECTA INSTALACIÓN. INCLUYE INMUNIZACIÓN DE LA MADERA </v>
          </cell>
          <cell r="C2952" t="str">
            <v>Actividad</v>
          </cell>
          <cell r="D2952" t="str">
            <v>ML</v>
          </cell>
          <cell r="E2952">
            <v>139621</v>
          </cell>
        </row>
        <row r="2953">
          <cell r="A2953" t="str">
            <v>035.051</v>
          </cell>
          <cell r="B2953" t="str">
            <v xml:space="preserve">SUMINISTRO, TRANSPORTE E INSTALACION, DESMONTE Y RETIRO DE TECHADO PROVISIONAL EN GUADUA Y PLÁSTICO  (H= 2 A 6 M)  SOBRECUBIERTA CON TRABAJOS SEGURO EN ALTURAS, ACTIVIDADES DE CUBIERTA, </v>
          </cell>
          <cell r="C2953" t="str">
            <v>Actividad</v>
          </cell>
          <cell r="D2953" t="str">
            <v>M2</v>
          </cell>
          <cell r="E2953">
            <v>65862</v>
          </cell>
        </row>
        <row r="2954">
          <cell r="A2954" t="str">
            <v>035.052</v>
          </cell>
          <cell r="B2954" t="str">
            <v>SUMINISTRO Y CONSTRUCCIÓN DE TIRANTES NUEVOS POR UNIDAD DE CERCHA HASTA 7 M DE LONGITUD EMPLEANDO 2 MADERAS ESTRUCTURALES CHANUL SECCIÓN 0,10X0,10 EMPACHADAS CON PERNOS EN VARILLA ROSCADA DE 3/8"</v>
          </cell>
          <cell r="C2954" t="str">
            <v>Actividad</v>
          </cell>
          <cell r="D2954" t="str">
            <v>UND</v>
          </cell>
          <cell r="E2954">
            <v>321470</v>
          </cell>
        </row>
        <row r="2955">
          <cell r="A2955" t="str">
            <v>035.053</v>
          </cell>
          <cell r="B2955" t="str">
            <v>SUMINISTRO E INSTALACIÓN DE REFUERZO EN MADERA ESTRUCTURAL CHANUL SECCIÓN 0,10X0,10 HASTA DE 7 M DE LONGITUD A TIRANTE EXISTENTE, EMPLEANDO PERNOS EN VARILLA ROSCADA DE 3/8" INCLUYE INMUNIZACION DE MADERA NUEVA Y EXISTENTE</v>
          </cell>
          <cell r="C2955" t="str">
            <v>Actividad</v>
          </cell>
          <cell r="D2955" t="str">
            <v>UND</v>
          </cell>
          <cell r="E2955">
            <v>259532</v>
          </cell>
        </row>
        <row r="2956">
          <cell r="A2956" t="str">
            <v>035.054</v>
          </cell>
          <cell r="B2956" t="str">
            <v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v>
          </cell>
          <cell r="C2956" t="str">
            <v>Actividad</v>
          </cell>
          <cell r="D2956" t="str">
            <v>UND</v>
          </cell>
          <cell r="E2956">
            <v>758697</v>
          </cell>
        </row>
        <row r="2957">
          <cell r="A2957" t="str">
            <v>035.055</v>
          </cell>
          <cell r="B2957" t="str">
            <v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v>
          </cell>
          <cell r="C2957" t="str">
            <v>Actividad</v>
          </cell>
          <cell r="D2957" t="str">
            <v>ML</v>
          </cell>
          <cell r="E2957">
            <v>70215</v>
          </cell>
        </row>
        <row r="2958">
          <cell r="A2958" t="str">
            <v>035.056</v>
          </cell>
          <cell r="B2958" t="str">
            <v>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v>
          </cell>
          <cell r="C2958" t="str">
            <v>Actividad</v>
          </cell>
          <cell r="D2958" t="str">
            <v>UND</v>
          </cell>
          <cell r="E2958">
            <v>153390</v>
          </cell>
        </row>
        <row r="2959">
          <cell r="A2959" t="str">
            <v>035.057</v>
          </cell>
          <cell r="B2959" t="str">
            <v>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v>
          </cell>
          <cell r="C2959" t="str">
            <v>Actividad</v>
          </cell>
          <cell r="D2959" t="str">
            <v>ML</v>
          </cell>
          <cell r="E2959">
            <v>781342</v>
          </cell>
        </row>
        <row r="2960">
          <cell r="A2960" t="str">
            <v>035.058</v>
          </cell>
          <cell r="B2960" t="str">
            <v>SUMINISTRO E INSTALACIÓN DE CANAL EN LAMINA GALVANIZADA CALIBRE 20 D:1,20M PARA CONFORMACIÓN DE LIMA HOYA  MOLDURADA</v>
          </cell>
          <cell r="C2960" t="str">
            <v>Actividad</v>
          </cell>
          <cell r="D2960" t="str">
            <v>ML</v>
          </cell>
          <cell r="E2960">
            <v>144495</v>
          </cell>
        </row>
        <row r="2961">
          <cell r="A2961" t="str">
            <v>035.059</v>
          </cell>
          <cell r="B2961" t="str">
            <v>SUMINISTRO E INSTALACIÓN DE BRAZO METÁLICO TUBULAR SECCIÓN 0,05X0,05 CALIBRE 3MM X 1,5 M PARA SOPORTE DE CABLE ANDAMIO COLGANTE - INCLUYE CORTE DE CAN EN MADERA PARA ISTALACIÓN DEL SOPORTE, PINTURA 3 EN 1, INCLUYE CAJAS Y GUIAS.</v>
          </cell>
          <cell r="C2961" t="str">
            <v>Actividad</v>
          </cell>
          <cell r="D2961" t="str">
            <v>UND</v>
          </cell>
          <cell r="E2961">
            <v>183279</v>
          </cell>
        </row>
        <row r="2962">
          <cell r="A2962" t="str">
            <v>035.060</v>
          </cell>
          <cell r="B2962" t="str">
            <v xml:space="preserve">SUMINISTRO Y CONSTRUCCIÓN DE CABALLETES Y LIMATESAS, INCLUYE BASE EN MORTERO Y MANTO ASFÁLTICO PARA CABALLETE Y LIMATESA EMPLEANDO MORTERO 1:4 Y MANTO ASFÁLTICO, INCLUYE INSTALACIÓN DE TEJA DE BARRO. </v>
          </cell>
          <cell r="C2962" t="str">
            <v>Actividad</v>
          </cell>
          <cell r="D2962" t="str">
            <v>ML</v>
          </cell>
          <cell r="E2962">
            <v>124780</v>
          </cell>
        </row>
        <row r="2963">
          <cell r="A2963" t="str">
            <v>035.061</v>
          </cell>
          <cell r="B2963" t="str">
            <v>SUMINISTRO, TRANSPORTE E INSTALACION CANAL EN LAMINA GALVANIZADA CAL .20 D/ 0,74 M. (INCLUYE PINTURA DE CANAL Y GANCHOS SOPORTE) INCLUYE ANCLAJE CON GANCHO EN PLATINA DE 3/16</v>
          </cell>
          <cell r="C2963" t="str">
            <v>Actividad</v>
          </cell>
          <cell r="D2963" t="str">
            <v>ML</v>
          </cell>
          <cell r="E2963">
            <v>176823</v>
          </cell>
        </row>
        <row r="2964">
          <cell r="A2964" t="str">
            <v>035.062</v>
          </cell>
          <cell r="B2964" t="str">
            <v xml:space="preserve">SUMINISTRO, TRANSPORTE E INSTALACION BAJANTE AGUAS LLUVIAS  EN TUBERIA PVC SANITARIA  4"   (INCLUYE CODO, UNION Y ACCESORIOS DE FIJACION) INCLUYE PLATAFORMA PARA TRABAJO SEGURO EN ALTURAS </v>
          </cell>
          <cell r="C2964" t="str">
            <v>Actividad</v>
          </cell>
          <cell r="D2964" t="str">
            <v>ML</v>
          </cell>
          <cell r="E2964">
            <v>83418</v>
          </cell>
        </row>
        <row r="2965">
          <cell r="A2965" t="str">
            <v>035.063</v>
          </cell>
          <cell r="B2965" t="str">
            <v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v>
          </cell>
          <cell r="C2965" t="str">
            <v>Actividad</v>
          </cell>
          <cell r="D2965" t="str">
            <v>ML</v>
          </cell>
          <cell r="E2965">
            <v>466157</v>
          </cell>
        </row>
        <row r="2966">
          <cell r="A2966" t="str">
            <v>035.064</v>
          </cell>
          <cell r="B2966" t="str">
            <v>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v>
          </cell>
          <cell r="C2966" t="str">
            <v>Actividad</v>
          </cell>
          <cell r="D2966" t="str">
            <v>UND</v>
          </cell>
          <cell r="E2966">
            <v>1146818</v>
          </cell>
        </row>
        <row r="2967">
          <cell r="A2967" t="str">
            <v>035.065</v>
          </cell>
          <cell r="B2967" t="str">
            <v xml:space="preserve">SUMINISTRO, TRANSPORTE E INSTALACIÓN CERRAMIENTO DE VANOS PARA VENTANAS DE FACHADAS </v>
          </cell>
          <cell r="C2967" t="str">
            <v>Actividad</v>
          </cell>
          <cell r="D2967" t="str">
            <v>M2</v>
          </cell>
          <cell r="E2967">
            <v>45866</v>
          </cell>
        </row>
        <row r="2968">
          <cell r="A2968" t="str">
            <v>035.066</v>
          </cell>
          <cell r="B2968" t="str">
            <v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v>
          </cell>
          <cell r="C2968" t="str">
            <v>Actividad</v>
          </cell>
          <cell r="D2968" t="str">
            <v>UND</v>
          </cell>
          <cell r="E2968">
            <v>686414</v>
          </cell>
        </row>
        <row r="2969">
          <cell r="A2969" t="str">
            <v>035.067</v>
          </cell>
          <cell r="B2969" t="str">
            <v>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v>
          </cell>
          <cell r="C2969" t="str">
            <v>Actividad</v>
          </cell>
          <cell r="D2969" t="str">
            <v>ML</v>
          </cell>
          <cell r="E2969">
            <v>726840</v>
          </cell>
        </row>
        <row r="2970">
          <cell r="A2970" t="str">
            <v>035.068</v>
          </cell>
          <cell r="B2970" t="str">
            <v>VISITA TECNICA E INFORME DE ASESOR FITOSANITARIO (INGENIERO FORESTAL O AGRONOMO)</v>
          </cell>
          <cell r="C2970" t="str">
            <v>Actividad</v>
          </cell>
          <cell r="D2970" t="str">
            <v>UND</v>
          </cell>
          <cell r="E2970">
            <v>4339913</v>
          </cell>
        </row>
        <row r="2971">
          <cell r="A2971" t="str">
            <v>035.069</v>
          </cell>
          <cell r="B2971" t="str">
            <v>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v>
          </cell>
          <cell r="C2971" t="str">
            <v>Actividad</v>
          </cell>
          <cell r="D2971" t="str">
            <v>MES</v>
          </cell>
          <cell r="E2971">
            <v>24529140</v>
          </cell>
        </row>
        <row r="2972">
          <cell r="A2972" t="str">
            <v>035.070</v>
          </cell>
          <cell r="B2972" t="str">
            <v>SUMINISTRO, TRANSPORTE E INSTALACIÓN DE CONCRETO DE 4000 PSI IMPERMEABILIZADO PARA MUROS</v>
          </cell>
          <cell r="C2972" t="str">
            <v>Actividad</v>
          </cell>
          <cell r="D2972" t="str">
            <v>M3</v>
          </cell>
          <cell r="E2972">
            <v>1413970</v>
          </cell>
        </row>
        <row r="2973">
          <cell r="A2973" t="str">
            <v>035.071</v>
          </cell>
          <cell r="B2973" t="str">
            <v xml:space="preserve">SUMINISTRO, TRANSPORTE E INSTALACION PLACA MACIZA AEREA CONCRETO IMPERMEABILIZADO DE 4000 PSI E= 0.25M  </v>
          </cell>
          <cell r="C2973" t="str">
            <v>Actividad</v>
          </cell>
          <cell r="D2973" t="str">
            <v>M3</v>
          </cell>
          <cell r="E2973">
            <v>316060</v>
          </cell>
        </row>
        <row r="2974">
          <cell r="A2974" t="str">
            <v>035.072</v>
          </cell>
          <cell r="B2974" t="str">
            <v xml:space="preserve">SUMINISTRO, TRANSPORTE E INSTALACION PLACA DE CONTRAPISO EN CONCRETO IMPERMEABILIZADO DE 4000 PSI E= 0.35M  </v>
          </cell>
          <cell r="C2974" t="str">
            <v>Actividad</v>
          </cell>
          <cell r="D2974" t="str">
            <v>M3</v>
          </cell>
          <cell r="E2974">
            <v>380764</v>
          </cell>
        </row>
        <row r="2975">
          <cell r="A2975" t="str">
            <v>035.073</v>
          </cell>
          <cell r="B2975" t="str">
            <v>SUMINISTRO E INSTALACIÓN DE CINTA PVC SIKA WATERBAR O-22 PARA JUNTA DE EXPANSIÓN O AISLAMIENTO EN TANQUE DE ALMACENAMIENTO.  INCLUYE TRATAMIENTO DE JUNTA CON SELLO ELASTOMÉRICO Y TODOS LOS ELEMENTOS Y ACCESORIOS NECESARIOS PARA SU CORRECTA EJECUCIÓN.</v>
          </cell>
          <cell r="C2975" t="str">
            <v>Actividad</v>
          </cell>
          <cell r="D2975" t="str">
            <v>ML</v>
          </cell>
          <cell r="E2975">
            <v>150633</v>
          </cell>
        </row>
        <row r="2976">
          <cell r="A2976" t="str">
            <v>035.074</v>
          </cell>
          <cell r="B2976" t="str">
            <v xml:space="preserve">SUMINISTRO E INSTALACIÓN DE TAPA CON MARCO, HERMÉTICA EN PLÁSTICO POLIPROPILENO MEDIDA INTERNA 0.80CM X 80CM. MEDIDA EXTERNA 94CM X 94CM X 4,8CM (INCLUYE TAPA CON MARCO, NEOPRENO Y TODOS LOS ACCESORIOS NECESARIOS PARA SU INSTALACIÓN) </v>
          </cell>
          <cell r="C2976" t="str">
            <v>Actividad</v>
          </cell>
          <cell r="D2976" t="str">
            <v>UND</v>
          </cell>
          <cell r="E2976">
            <v>3808095</v>
          </cell>
        </row>
        <row r="2977">
          <cell r="A2977" t="str">
            <v>035.075</v>
          </cell>
          <cell r="B2977" t="str">
            <v>SUMINISTRO, TRANSPORTE E INSTALACIÓN DE ESCALERA TIPO GATO EN POLIPROPILENO DE ALTO IMPACTO. DIMENSIONES 0.71 MT X 2.80 MT , INCLUYE RELIEVE ANTIDESLIZANTE EN LA SUPERFICIE DE LOS PELDAÑOS.</v>
          </cell>
          <cell r="C2977" t="str">
            <v>Actividad</v>
          </cell>
          <cell r="D2977" t="str">
            <v>UND</v>
          </cell>
          <cell r="E2977">
            <v>2387370</v>
          </cell>
        </row>
        <row r="2978">
          <cell r="A2978" t="str">
            <v>035.076</v>
          </cell>
          <cell r="B2978" t="str">
            <v xml:space="preserve">SUMINISTRO, CONSTRUCCIÓN E INSTALACIÓN DE ZOCALO TIPO A PARA CORREDORES EMPLEANDO LÁMINA DE FIBROCEMENTO 8 MM Y MOLDURAS EN MADERA CHOIBA SEGÚN DISEÑO  ALTURA PROMEDIO DE 92 CMS, INCLUYE INMUNIZACIÓN DE LA MADERA Y ACABO SEGÚN DISEÑO </v>
          </cell>
          <cell r="C2978" t="str">
            <v>Actividad</v>
          </cell>
          <cell r="D2978" t="str">
            <v>ML</v>
          </cell>
          <cell r="E2978">
            <v>327528</v>
          </cell>
        </row>
        <row r="2979">
          <cell r="A2979" t="str">
            <v>035.077</v>
          </cell>
          <cell r="B2979" t="str">
            <v>SUMINISTRO EN INSTALACIÓN DE IMPERMEABILIZACIÓN PARA TANQUE CON PINTURA EPOXI-POLIAMIDA REF 13243 COLOR BLANCO INCLUYE CATALIZADOR PARA EPOXI POLIAMIDA REF 13229. INCLUYE AJUSTADOR PARA PINTURA EPÓXICAS REF 21209 . (3 MANOS EN PINTURA  EPOXI POLIAMIDA CON CATALIZADOR) .</v>
          </cell>
          <cell r="C2979" t="str">
            <v>Actividad</v>
          </cell>
          <cell r="D2979" t="str">
            <v>M2</v>
          </cell>
          <cell r="E2979">
            <v>101750</v>
          </cell>
        </row>
        <row r="2980">
          <cell r="A2980" t="str">
            <v>035.078</v>
          </cell>
          <cell r="B2980" t="str">
            <v>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v>
          </cell>
          <cell r="C2980" t="str">
            <v>Actividad</v>
          </cell>
          <cell r="D2980" t="str">
            <v>UN</v>
          </cell>
          <cell r="E2980">
            <v>38668242</v>
          </cell>
        </row>
        <row r="2981">
          <cell r="A2981"/>
          <cell r="B2981"/>
          <cell r="C2981"/>
          <cell r="D2981"/>
          <cell r="E2981"/>
        </row>
        <row r="2982">
          <cell r="A2982"/>
          <cell r="B2982"/>
          <cell r="C2982"/>
          <cell r="D2982"/>
          <cell r="E2982"/>
        </row>
        <row r="2983">
          <cell r="A2983"/>
          <cell r="B2983"/>
          <cell r="C2983"/>
          <cell r="D2983"/>
          <cell r="E2983"/>
        </row>
        <row r="2984">
          <cell r="A2984"/>
          <cell r="B2984"/>
          <cell r="C2984"/>
          <cell r="D2984"/>
          <cell r="E2984"/>
        </row>
        <row r="2985">
          <cell r="A2985"/>
          <cell r="B2985"/>
          <cell r="C2985"/>
          <cell r="D2985"/>
          <cell r="E2985"/>
        </row>
        <row r="2986">
          <cell r="A2986"/>
          <cell r="B2986"/>
          <cell r="C2986"/>
          <cell r="D2986"/>
          <cell r="E2986"/>
        </row>
        <row r="2987">
          <cell r="A2987"/>
          <cell r="B2987"/>
          <cell r="C2987"/>
          <cell r="D2987"/>
          <cell r="E2987"/>
        </row>
        <row r="2988">
          <cell r="A2988"/>
          <cell r="B2988"/>
          <cell r="C2988"/>
          <cell r="D2988"/>
          <cell r="E2988"/>
        </row>
        <row r="2989">
          <cell r="A2989"/>
          <cell r="B2989"/>
          <cell r="C2989"/>
          <cell r="D2989"/>
          <cell r="E2989"/>
        </row>
        <row r="2990">
          <cell r="A2990"/>
          <cell r="B2990"/>
          <cell r="C2990"/>
          <cell r="D2990"/>
          <cell r="E2990"/>
        </row>
        <row r="2991">
          <cell r="A2991"/>
          <cell r="B2991"/>
          <cell r="C2991"/>
          <cell r="D2991"/>
          <cell r="E2991"/>
        </row>
        <row r="2992">
          <cell r="A2992"/>
          <cell r="B2992"/>
          <cell r="C2992"/>
          <cell r="D2992"/>
          <cell r="E2992"/>
        </row>
        <row r="2993">
          <cell r="A2993"/>
          <cell r="B2993"/>
          <cell r="C2993"/>
          <cell r="D2993"/>
          <cell r="E2993"/>
        </row>
        <row r="2994">
          <cell r="A2994"/>
          <cell r="B2994"/>
          <cell r="C2994"/>
          <cell r="D2994"/>
          <cell r="E2994"/>
        </row>
        <row r="2995">
          <cell r="A2995"/>
          <cell r="B2995"/>
          <cell r="C2995"/>
          <cell r="D2995"/>
          <cell r="E2995"/>
        </row>
        <row r="2996">
          <cell r="A2996"/>
          <cell r="B2996"/>
          <cell r="C2996"/>
          <cell r="D2996"/>
          <cell r="E2996"/>
        </row>
        <row r="2997">
          <cell r="A2997"/>
          <cell r="B2997"/>
          <cell r="C2997"/>
          <cell r="D2997"/>
          <cell r="E2997"/>
        </row>
        <row r="2998">
          <cell r="A2998"/>
          <cell r="B2998"/>
          <cell r="C2998"/>
          <cell r="D2998"/>
          <cell r="E2998"/>
        </row>
        <row r="2999">
          <cell r="A2999"/>
          <cell r="B2999"/>
          <cell r="C2999"/>
          <cell r="D2999"/>
          <cell r="E2999"/>
        </row>
        <row r="3000">
          <cell r="A3000"/>
          <cell r="B3000"/>
          <cell r="C3000"/>
          <cell r="D3000"/>
          <cell r="E3000"/>
        </row>
        <row r="3001">
          <cell r="A3001"/>
          <cell r="B3001"/>
          <cell r="C3001"/>
          <cell r="D3001"/>
          <cell r="E3001"/>
        </row>
        <row r="3002">
          <cell r="A3002"/>
          <cell r="B3002"/>
          <cell r="C3002"/>
          <cell r="D3002"/>
          <cell r="E3002"/>
        </row>
        <row r="3003">
          <cell r="A3003"/>
          <cell r="B3003"/>
          <cell r="C3003"/>
          <cell r="D3003"/>
          <cell r="E3003"/>
        </row>
        <row r="3004">
          <cell r="A3004"/>
          <cell r="B3004"/>
          <cell r="C3004"/>
          <cell r="D3004"/>
          <cell r="E3004"/>
        </row>
        <row r="3005">
          <cell r="A3005"/>
          <cell r="B3005"/>
          <cell r="C3005"/>
          <cell r="D3005"/>
          <cell r="E3005"/>
        </row>
        <row r="3006">
          <cell r="A3006"/>
          <cell r="B3006"/>
          <cell r="C3006"/>
          <cell r="D3006"/>
          <cell r="E3006"/>
        </row>
        <row r="3007">
          <cell r="A3007"/>
          <cell r="B3007"/>
          <cell r="C3007"/>
          <cell r="D3007"/>
          <cell r="E3007"/>
        </row>
        <row r="3008">
          <cell r="A3008"/>
          <cell r="B3008"/>
          <cell r="C3008"/>
          <cell r="D3008"/>
          <cell r="E3008"/>
        </row>
        <row r="3009">
          <cell r="A3009"/>
          <cell r="B3009"/>
          <cell r="C3009"/>
          <cell r="D3009"/>
          <cell r="E3009"/>
        </row>
        <row r="3010">
          <cell r="A3010"/>
          <cell r="B3010"/>
          <cell r="C3010"/>
          <cell r="D3010"/>
          <cell r="E3010"/>
        </row>
        <row r="3011">
          <cell r="A3011"/>
          <cell r="B3011"/>
          <cell r="C3011"/>
          <cell r="D3011"/>
          <cell r="E3011"/>
        </row>
        <row r="3012">
          <cell r="A3012"/>
          <cell r="B3012"/>
          <cell r="C3012"/>
          <cell r="D3012"/>
          <cell r="E3012"/>
        </row>
        <row r="3013">
          <cell r="A3013"/>
          <cell r="B3013"/>
          <cell r="C3013"/>
          <cell r="D3013"/>
          <cell r="E3013"/>
        </row>
        <row r="3014">
          <cell r="A3014"/>
          <cell r="B3014"/>
          <cell r="C3014"/>
          <cell r="D3014"/>
          <cell r="E3014"/>
        </row>
        <row r="3015">
          <cell r="A3015"/>
          <cell r="B3015"/>
          <cell r="C3015"/>
          <cell r="D3015"/>
          <cell r="E3015"/>
        </row>
        <row r="3016">
          <cell r="A3016"/>
          <cell r="B3016"/>
          <cell r="C3016"/>
          <cell r="D3016"/>
          <cell r="E3016"/>
        </row>
        <row r="3017">
          <cell r="A3017"/>
          <cell r="B3017"/>
          <cell r="C3017"/>
          <cell r="D3017"/>
          <cell r="E3017"/>
        </row>
        <row r="3018">
          <cell r="A3018"/>
          <cell r="B3018"/>
          <cell r="C3018"/>
          <cell r="D3018"/>
          <cell r="E3018"/>
        </row>
        <row r="3019">
          <cell r="A3019"/>
          <cell r="B3019"/>
          <cell r="C3019"/>
          <cell r="D3019"/>
          <cell r="E3019"/>
        </row>
        <row r="3020">
          <cell r="A3020"/>
          <cell r="B3020"/>
          <cell r="C3020"/>
          <cell r="D3020"/>
          <cell r="E3020"/>
        </row>
        <row r="3021">
          <cell r="A3021"/>
          <cell r="B3021"/>
          <cell r="C3021"/>
          <cell r="D3021"/>
          <cell r="E3021"/>
        </row>
        <row r="3022">
          <cell r="A3022"/>
          <cell r="B3022"/>
          <cell r="C3022"/>
          <cell r="D3022"/>
          <cell r="E3022"/>
        </row>
        <row r="3023">
          <cell r="A3023"/>
          <cell r="B3023"/>
          <cell r="C3023"/>
          <cell r="D3023"/>
          <cell r="E3023"/>
        </row>
        <row r="3024">
          <cell r="A3024"/>
          <cell r="B3024"/>
          <cell r="C3024"/>
          <cell r="D3024"/>
          <cell r="E3024"/>
        </row>
        <row r="3025">
          <cell r="A3025"/>
          <cell r="B3025"/>
          <cell r="C3025"/>
          <cell r="D3025"/>
          <cell r="E3025"/>
        </row>
        <row r="3026">
          <cell r="A3026"/>
          <cell r="B3026"/>
          <cell r="C3026"/>
          <cell r="D3026"/>
          <cell r="E3026"/>
        </row>
        <row r="3027">
          <cell r="A3027"/>
          <cell r="B3027"/>
          <cell r="C3027"/>
          <cell r="D3027"/>
          <cell r="E3027"/>
        </row>
        <row r="3028">
          <cell r="A3028"/>
          <cell r="B3028"/>
          <cell r="C3028"/>
          <cell r="D3028"/>
          <cell r="E3028"/>
        </row>
        <row r="3029">
          <cell r="A3029"/>
          <cell r="B3029"/>
          <cell r="C3029"/>
          <cell r="D3029"/>
          <cell r="E3029"/>
        </row>
        <row r="3030">
          <cell r="A3030"/>
          <cell r="B3030"/>
          <cell r="C3030"/>
          <cell r="D3030"/>
          <cell r="E3030"/>
        </row>
        <row r="3031">
          <cell r="A3031"/>
          <cell r="B3031"/>
          <cell r="C3031"/>
          <cell r="D3031"/>
          <cell r="E3031"/>
        </row>
        <row r="3032">
          <cell r="A3032"/>
          <cell r="B3032"/>
          <cell r="C3032"/>
          <cell r="D3032"/>
          <cell r="E3032"/>
        </row>
        <row r="3033">
          <cell r="A3033"/>
          <cell r="B3033"/>
          <cell r="C3033"/>
          <cell r="D3033"/>
          <cell r="E3033"/>
        </row>
        <row r="3034">
          <cell r="A3034"/>
          <cell r="B3034"/>
          <cell r="C3034"/>
          <cell r="D3034"/>
          <cell r="E3034"/>
        </row>
        <row r="3035">
          <cell r="A3035"/>
          <cell r="B3035"/>
          <cell r="C3035"/>
          <cell r="D3035"/>
          <cell r="E3035"/>
        </row>
        <row r="3036">
          <cell r="A3036"/>
          <cell r="B3036"/>
          <cell r="C3036"/>
          <cell r="D3036"/>
          <cell r="E3036"/>
        </row>
        <row r="3037">
          <cell r="A3037"/>
          <cell r="B3037"/>
          <cell r="C3037"/>
          <cell r="D3037"/>
          <cell r="E3037"/>
        </row>
        <row r="3038">
          <cell r="A3038"/>
          <cell r="B3038"/>
          <cell r="C3038"/>
          <cell r="D3038"/>
          <cell r="E3038"/>
        </row>
        <row r="3039">
          <cell r="A3039"/>
          <cell r="B3039"/>
          <cell r="C3039"/>
          <cell r="D3039"/>
          <cell r="E3039"/>
        </row>
        <row r="3040">
          <cell r="A3040"/>
          <cell r="B3040"/>
          <cell r="C3040"/>
          <cell r="D3040"/>
          <cell r="E3040"/>
        </row>
        <row r="3041">
          <cell r="A3041"/>
          <cell r="B3041"/>
          <cell r="C3041"/>
          <cell r="D3041"/>
          <cell r="E3041"/>
        </row>
        <row r="3042">
          <cell r="A3042"/>
          <cell r="B3042"/>
          <cell r="C3042"/>
          <cell r="D3042"/>
          <cell r="E3042"/>
        </row>
        <row r="3043">
          <cell r="A3043"/>
          <cell r="B3043"/>
          <cell r="C3043"/>
          <cell r="D3043"/>
          <cell r="E3043"/>
        </row>
        <row r="3044">
          <cell r="A3044"/>
          <cell r="B3044"/>
          <cell r="C3044"/>
          <cell r="D3044"/>
          <cell r="E3044"/>
        </row>
        <row r="3045">
          <cell r="A3045"/>
          <cell r="B3045"/>
          <cell r="C3045"/>
          <cell r="D3045"/>
          <cell r="E3045"/>
        </row>
        <row r="3046">
          <cell r="A3046"/>
          <cell r="B3046"/>
          <cell r="C3046"/>
          <cell r="D3046"/>
          <cell r="E3046"/>
        </row>
        <row r="3047">
          <cell r="A3047"/>
          <cell r="B3047"/>
          <cell r="C3047"/>
          <cell r="D3047"/>
          <cell r="E3047"/>
        </row>
        <row r="3048">
          <cell r="A3048"/>
          <cell r="B3048"/>
          <cell r="C3048"/>
          <cell r="D3048"/>
          <cell r="E3048"/>
        </row>
        <row r="3049">
          <cell r="A3049"/>
          <cell r="B3049"/>
          <cell r="C3049"/>
          <cell r="D3049"/>
          <cell r="E3049"/>
        </row>
        <row r="3050">
          <cell r="A3050"/>
          <cell r="B3050"/>
          <cell r="C3050"/>
          <cell r="D3050"/>
          <cell r="E3050"/>
        </row>
        <row r="3051">
          <cell r="A3051"/>
          <cell r="B3051"/>
          <cell r="C3051"/>
          <cell r="D3051"/>
          <cell r="E3051"/>
        </row>
        <row r="3052">
          <cell r="A3052"/>
          <cell r="B3052"/>
          <cell r="C3052"/>
          <cell r="D3052"/>
          <cell r="E3052"/>
        </row>
        <row r="3053">
          <cell r="A3053"/>
          <cell r="B3053"/>
          <cell r="C3053"/>
          <cell r="D3053"/>
          <cell r="E3053"/>
        </row>
        <row r="3054">
          <cell r="A3054"/>
          <cell r="B3054"/>
          <cell r="C3054"/>
          <cell r="D3054"/>
          <cell r="E3054"/>
        </row>
        <row r="3055">
          <cell r="A3055"/>
          <cell r="B3055"/>
          <cell r="C3055"/>
          <cell r="D3055"/>
          <cell r="E3055"/>
        </row>
        <row r="3056">
          <cell r="A3056"/>
          <cell r="B3056"/>
          <cell r="C3056"/>
          <cell r="D3056"/>
          <cell r="E3056"/>
        </row>
        <row r="3057">
          <cell r="A3057"/>
          <cell r="B3057"/>
          <cell r="C3057"/>
          <cell r="D3057"/>
          <cell r="E3057"/>
        </row>
        <row r="3058">
          <cell r="A3058"/>
          <cell r="B3058"/>
          <cell r="C3058"/>
          <cell r="D3058"/>
          <cell r="E3058"/>
        </row>
        <row r="3059">
          <cell r="A3059"/>
          <cell r="B3059"/>
          <cell r="C3059"/>
          <cell r="D3059"/>
          <cell r="E3059"/>
        </row>
        <row r="3060">
          <cell r="A3060"/>
          <cell r="B3060"/>
          <cell r="C3060"/>
          <cell r="D3060"/>
          <cell r="E3060"/>
        </row>
        <row r="3061">
          <cell r="A3061"/>
          <cell r="B3061"/>
          <cell r="C3061"/>
          <cell r="D3061"/>
          <cell r="E3061"/>
        </row>
        <row r="3062">
          <cell r="A3062"/>
          <cell r="B3062"/>
          <cell r="C3062"/>
          <cell r="D3062"/>
          <cell r="E3062"/>
        </row>
        <row r="3063">
          <cell r="A3063"/>
          <cell r="B3063"/>
          <cell r="C3063"/>
          <cell r="D3063"/>
          <cell r="E3063"/>
        </row>
        <row r="3064">
          <cell r="A3064"/>
          <cell r="B3064"/>
          <cell r="C3064"/>
          <cell r="D3064"/>
          <cell r="E3064"/>
        </row>
        <row r="3065">
          <cell r="A3065"/>
          <cell r="B3065"/>
          <cell r="C3065"/>
          <cell r="D3065"/>
          <cell r="E3065"/>
        </row>
        <row r="3066">
          <cell r="A3066"/>
          <cell r="B3066"/>
          <cell r="C3066"/>
          <cell r="D3066"/>
          <cell r="E3066"/>
        </row>
        <row r="3067">
          <cell r="A3067"/>
          <cell r="B3067"/>
          <cell r="C3067"/>
          <cell r="D3067"/>
          <cell r="E3067"/>
        </row>
        <row r="3068">
          <cell r="A3068"/>
          <cell r="B3068"/>
          <cell r="C3068"/>
          <cell r="D3068"/>
          <cell r="E3068"/>
        </row>
        <row r="3069">
          <cell r="A3069"/>
          <cell r="B3069"/>
          <cell r="C3069"/>
          <cell r="D3069"/>
          <cell r="E3069"/>
        </row>
        <row r="3070">
          <cell r="A3070"/>
          <cell r="B3070"/>
          <cell r="C3070"/>
          <cell r="D3070"/>
          <cell r="E3070"/>
        </row>
        <row r="3071">
          <cell r="A3071"/>
          <cell r="B3071"/>
          <cell r="C3071"/>
          <cell r="D3071"/>
          <cell r="E3071"/>
        </row>
        <row r="3072">
          <cell r="A3072"/>
          <cell r="B3072"/>
          <cell r="C3072"/>
          <cell r="D3072"/>
          <cell r="E3072"/>
        </row>
        <row r="3073">
          <cell r="A3073"/>
          <cell r="B3073"/>
          <cell r="C3073"/>
          <cell r="D3073"/>
          <cell r="E3073"/>
        </row>
        <row r="3074">
          <cell r="A3074"/>
          <cell r="B3074"/>
          <cell r="C3074"/>
          <cell r="D3074"/>
          <cell r="E3074"/>
        </row>
        <row r="3075">
          <cell r="A3075"/>
          <cell r="B3075"/>
          <cell r="C3075"/>
          <cell r="D3075"/>
          <cell r="E3075"/>
        </row>
        <row r="3076">
          <cell r="A3076"/>
          <cell r="B3076"/>
          <cell r="C3076"/>
          <cell r="D3076"/>
          <cell r="E3076"/>
        </row>
        <row r="3077">
          <cell r="A3077"/>
          <cell r="B3077"/>
          <cell r="C3077"/>
          <cell r="D3077"/>
          <cell r="E3077"/>
        </row>
        <row r="3078">
          <cell r="A3078"/>
          <cell r="B3078"/>
          <cell r="C3078"/>
          <cell r="D3078"/>
          <cell r="E3078"/>
        </row>
        <row r="3079">
          <cell r="A3079"/>
          <cell r="B3079"/>
          <cell r="C3079"/>
          <cell r="D3079"/>
          <cell r="E3079"/>
        </row>
        <row r="3080">
          <cell r="A3080"/>
          <cell r="B3080"/>
          <cell r="C3080"/>
          <cell r="D3080"/>
          <cell r="E3080"/>
        </row>
        <row r="3081">
          <cell r="A3081"/>
          <cell r="B3081"/>
          <cell r="C3081"/>
          <cell r="D3081"/>
          <cell r="E3081"/>
        </row>
        <row r="3082">
          <cell r="A3082"/>
          <cell r="B3082"/>
          <cell r="C3082"/>
          <cell r="D3082"/>
          <cell r="E3082"/>
        </row>
        <row r="3083">
          <cell r="A3083"/>
          <cell r="B3083"/>
          <cell r="C3083"/>
          <cell r="D3083"/>
          <cell r="E3083"/>
        </row>
        <row r="3084">
          <cell r="A3084"/>
          <cell r="B3084"/>
          <cell r="C3084"/>
          <cell r="D3084"/>
          <cell r="E3084"/>
        </row>
        <row r="3085">
          <cell r="A3085"/>
          <cell r="B3085"/>
          <cell r="C3085"/>
          <cell r="D3085"/>
          <cell r="E3085"/>
        </row>
        <row r="3086">
          <cell r="A3086"/>
          <cell r="B3086"/>
          <cell r="C3086"/>
          <cell r="D3086"/>
          <cell r="E3086"/>
        </row>
        <row r="3087">
          <cell r="A3087"/>
          <cell r="B3087"/>
          <cell r="C3087"/>
          <cell r="D3087"/>
          <cell r="E3087"/>
        </row>
        <row r="3089">
          <cell r="C3089">
            <v>2935</v>
          </cell>
        </row>
      </sheetData>
      <sheetData sheetId="2"/>
      <sheetData sheetId="3">
        <row r="1">
          <cell r="A1" t="str">
            <v>BUSCAR:</v>
          </cell>
        </row>
        <row r="3">
          <cell r="A3" t="str">
            <v>CODIGO
INSUMO</v>
          </cell>
          <cell r="B3" t="str">
            <v>INSUMO, EQUIPO O HERRAMIENTA</v>
          </cell>
          <cell r="C3" t="str">
            <v>TIPO</v>
          </cell>
          <cell r="D3" t="str">
            <v>UNIIDAD</v>
          </cell>
          <cell r="E3" t="str">
            <v>VR.
IVA INCLUIDO</v>
          </cell>
          <cell r="F3" t="str">
            <v>VR. 
ANTES DE IVA</v>
          </cell>
          <cell r="G3" t="str">
            <v>IMPUESTO IVA</v>
          </cell>
        </row>
        <row r="4">
          <cell r="A4" t="str">
            <v>I1</v>
          </cell>
          <cell r="B4" t="str">
            <v>ACERO 37.000 PSI</v>
          </cell>
          <cell r="C4" t="str">
            <v>Insumos</v>
          </cell>
          <cell r="D4" t="str">
            <v>KG</v>
          </cell>
          <cell r="E4">
            <v>4551</v>
          </cell>
          <cell r="F4">
            <v>3635</v>
          </cell>
          <cell r="G4">
            <v>0.19</v>
          </cell>
        </row>
        <row r="5">
          <cell r="A5" t="str">
            <v>I2</v>
          </cell>
          <cell r="B5" t="str">
            <v>ACERO 60.000 PSI</v>
          </cell>
          <cell r="C5" t="str">
            <v>Insumos</v>
          </cell>
          <cell r="D5" t="str">
            <v>KG</v>
          </cell>
          <cell r="E5">
            <v>4251</v>
          </cell>
          <cell r="F5">
            <v>3572.2689075630256</v>
          </cell>
          <cell r="G5"/>
        </row>
        <row r="6">
          <cell r="A6" t="str">
            <v>I3</v>
          </cell>
          <cell r="B6" t="str">
            <v>ALAMBRE NEGRO NO. 18</v>
          </cell>
          <cell r="C6" t="str">
            <v>Insumos</v>
          </cell>
          <cell r="D6" t="str">
            <v>KG</v>
          </cell>
          <cell r="E6">
            <v>5938</v>
          </cell>
          <cell r="F6">
            <v>4743</v>
          </cell>
          <cell r="G6">
            <v>0.19</v>
          </cell>
        </row>
        <row r="7">
          <cell r="A7" t="str">
            <v>I4</v>
          </cell>
          <cell r="B7" t="str">
            <v xml:space="preserve">GRAFIL 5.5 MM </v>
          </cell>
          <cell r="C7" t="str">
            <v>Insumos</v>
          </cell>
          <cell r="D7" t="str">
            <v>KG</v>
          </cell>
          <cell r="E7">
            <v>4380</v>
          </cell>
          <cell r="F7">
            <v>3498</v>
          </cell>
          <cell r="G7">
            <v>0.19</v>
          </cell>
        </row>
        <row r="8">
          <cell r="A8" t="str">
            <v>I5</v>
          </cell>
          <cell r="B8" t="str">
            <v>MALLA ELECTROSOLDADA (CUALQUIER REFERENCIA)</v>
          </cell>
          <cell r="C8" t="str">
            <v>Insumos</v>
          </cell>
          <cell r="D8" t="str">
            <v>KG</v>
          </cell>
          <cell r="E8">
            <v>5200</v>
          </cell>
          <cell r="F8">
            <v>3460</v>
          </cell>
          <cell r="G8">
            <v>0.19</v>
          </cell>
        </row>
        <row r="9">
          <cell r="A9" t="str">
            <v>I6</v>
          </cell>
          <cell r="B9" t="str">
            <v>MALLA ELECTROSOLDADA M-084  Q-2  4 MM  15 X 15 CM.</v>
          </cell>
          <cell r="C9" t="str">
            <v>Insumos</v>
          </cell>
          <cell r="D9" t="str">
            <v>KG</v>
          </cell>
          <cell r="E9">
            <v>5058</v>
          </cell>
          <cell r="F9"/>
          <cell r="G9"/>
        </row>
        <row r="10">
          <cell r="A10" t="str">
            <v>I7</v>
          </cell>
          <cell r="B10" t="str">
            <v>MALLA ELECTROSOLDADA M-106  Q-3  4.5 MM 15 X 15 CM.</v>
          </cell>
          <cell r="C10" t="str">
            <v>Insumos</v>
          </cell>
          <cell r="D10" t="str">
            <v>KG</v>
          </cell>
          <cell r="E10">
            <v>5058</v>
          </cell>
          <cell r="F10">
            <v>3460</v>
          </cell>
          <cell r="G10">
            <v>0.19</v>
          </cell>
        </row>
        <row r="11">
          <cell r="A11" t="str">
            <v>I8</v>
          </cell>
          <cell r="B11" t="str">
            <v>MALLA ELECTROSOLDADA XX-131 5.0MM C/ 15 CM EN AMBOS SENTIDOS</v>
          </cell>
          <cell r="C11" t="str">
            <v>Insumos</v>
          </cell>
          <cell r="D11" t="str">
            <v>KG</v>
          </cell>
          <cell r="E11">
            <v>5058</v>
          </cell>
          <cell r="F11"/>
          <cell r="G11"/>
        </row>
        <row r="12">
          <cell r="A12" t="str">
            <v>I9</v>
          </cell>
          <cell r="B12" t="str">
            <v xml:space="preserve">MALLA ELECTROSOLDADA M-159  Q-4  5.5 MM 15 X 15 CM. </v>
          </cell>
          <cell r="C12" t="str">
            <v>Insumos</v>
          </cell>
          <cell r="D12" t="str">
            <v>KG</v>
          </cell>
          <cell r="E12">
            <v>5058</v>
          </cell>
          <cell r="F12">
            <v>3460</v>
          </cell>
          <cell r="G12">
            <v>0.19</v>
          </cell>
        </row>
        <row r="13">
          <cell r="A13" t="str">
            <v>I10</v>
          </cell>
          <cell r="B13" t="str">
            <v>MALLA ELECTROSOLDADA M-188. Q-5  6.0MM  15 X 15CM.</v>
          </cell>
          <cell r="C13" t="str">
            <v>Insumos</v>
          </cell>
          <cell r="D13" t="str">
            <v>KG</v>
          </cell>
          <cell r="E13">
            <v>5058</v>
          </cell>
          <cell r="F13"/>
          <cell r="G13"/>
        </row>
        <row r="14">
          <cell r="A14" t="str">
            <v>I11</v>
          </cell>
          <cell r="B14" t="str">
            <v>MALLA ELECTROSOLDADA M-221  Q-6  6.5 MM  15 X 15 CM.</v>
          </cell>
          <cell r="C14" t="str">
            <v>Insumos</v>
          </cell>
          <cell r="D14" t="str">
            <v>KG</v>
          </cell>
          <cell r="E14">
            <v>5058</v>
          </cell>
          <cell r="F14">
            <v>3460</v>
          </cell>
          <cell r="G14">
            <v>0.19</v>
          </cell>
        </row>
        <row r="15">
          <cell r="A15" t="str">
            <v>I12</v>
          </cell>
          <cell r="B15" t="str">
            <v>MALLA ELECTROSOLDADA M-257  F 7,0MM C/.15M EN AMBOS SENTIDOS</v>
          </cell>
          <cell r="C15" t="str">
            <v>Insumos</v>
          </cell>
          <cell r="D15" t="str">
            <v>KG</v>
          </cell>
          <cell r="E15">
            <v>5058</v>
          </cell>
          <cell r="F15"/>
          <cell r="G15"/>
        </row>
        <row r="16">
          <cell r="A16" t="str">
            <v>I13</v>
          </cell>
          <cell r="B16" t="str">
            <v xml:space="preserve">VARILLA LISA 5/8" </v>
          </cell>
          <cell r="C16" t="str">
            <v>Insumos</v>
          </cell>
          <cell r="D16" t="str">
            <v>M</v>
          </cell>
          <cell r="E16">
            <v>7145</v>
          </cell>
          <cell r="F16"/>
          <cell r="G16"/>
        </row>
        <row r="17">
          <cell r="A17" t="str">
            <v>I14</v>
          </cell>
          <cell r="B17" t="str">
            <v xml:space="preserve">VARILLA LISA 3/8" </v>
          </cell>
          <cell r="C17" t="str">
            <v>Insumos</v>
          </cell>
          <cell r="D17" t="str">
            <v>M</v>
          </cell>
          <cell r="E17">
            <v>5417</v>
          </cell>
          <cell r="F17">
            <v>4327</v>
          </cell>
          <cell r="G17">
            <v>0.19</v>
          </cell>
        </row>
        <row r="18">
          <cell r="A18" t="str">
            <v>I15</v>
          </cell>
          <cell r="B18" t="str">
            <v xml:space="preserve">VARILLA LISA 1/2" </v>
          </cell>
          <cell r="C18" t="str">
            <v>Insumos</v>
          </cell>
          <cell r="D18" t="str">
            <v>M</v>
          </cell>
          <cell r="E18">
            <v>4591</v>
          </cell>
          <cell r="F18"/>
          <cell r="G18"/>
        </row>
        <row r="19">
          <cell r="A19" t="str">
            <v>I20</v>
          </cell>
          <cell r="B19" t="str">
            <v>BARRAS CORRUGADAS W60X6M D: 3/8"</v>
          </cell>
          <cell r="C19" t="str">
            <v>Insumos</v>
          </cell>
          <cell r="D19" t="str">
            <v>UND</v>
          </cell>
          <cell r="E19">
            <v>14075</v>
          </cell>
          <cell r="F19"/>
          <cell r="G19"/>
        </row>
        <row r="20">
          <cell r="A20" t="str">
            <v>I21</v>
          </cell>
          <cell r="B20" t="str">
            <v>GANCHO DE AGARRE DE 5/8" DE FY 420 MPA</v>
          </cell>
          <cell r="C20" t="str">
            <v>Insumos</v>
          </cell>
          <cell r="D20" t="str">
            <v>UND</v>
          </cell>
          <cell r="E20">
            <v>3921</v>
          </cell>
          <cell r="F20">
            <v>3132</v>
          </cell>
          <cell r="G20">
            <v>0.19</v>
          </cell>
        </row>
        <row r="21">
          <cell r="A21" t="str">
            <v>I22</v>
          </cell>
          <cell r="B21" t="str">
            <v>ESCALONES EN 3/8 DE FY 420 MPA</v>
          </cell>
          <cell r="C21" t="str">
            <v>Insumos</v>
          </cell>
          <cell r="D21" t="str">
            <v>UND</v>
          </cell>
          <cell r="E21">
            <v>3821</v>
          </cell>
          <cell r="F21">
            <v>3052</v>
          </cell>
          <cell r="G21">
            <v>0.19</v>
          </cell>
        </row>
        <row r="22">
          <cell r="A22" t="str">
            <v>I23</v>
          </cell>
          <cell r="B22" t="str">
            <v>MARCO REJA DE VARILLA 1" A.R/ ANGULO/PLATINA</v>
          </cell>
          <cell r="C22" t="str">
            <v>Insumos</v>
          </cell>
          <cell r="D22" t="str">
            <v>UND</v>
          </cell>
          <cell r="E22">
            <v>216706</v>
          </cell>
          <cell r="F22">
            <v>173104</v>
          </cell>
          <cell r="G22">
            <v>0.19</v>
          </cell>
        </row>
        <row r="23">
          <cell r="A23" t="str">
            <v>I24</v>
          </cell>
          <cell r="B23" t="str">
            <v>ARO-TAPA HD DE 0,60 M SELLO ELASTICO- LLAVE-ANTIRUIDO</v>
          </cell>
          <cell r="C23" t="str">
            <v>Insumos</v>
          </cell>
          <cell r="D23" t="str">
            <v>UND</v>
          </cell>
          <cell r="E23">
            <v>1332732</v>
          </cell>
          <cell r="F23">
            <v>1064584</v>
          </cell>
          <cell r="G23">
            <v>0.19</v>
          </cell>
        </row>
        <row r="24">
          <cell r="A24" t="str">
            <v>I25</v>
          </cell>
          <cell r="B24" t="str">
            <v>ARO-TAPA HD DE 0,58 M SELLO ELASTICO- LLAVE-ANTIRUIDO</v>
          </cell>
          <cell r="C24" t="str">
            <v>Insumos</v>
          </cell>
          <cell r="D24" t="str">
            <v>UND</v>
          </cell>
          <cell r="E24">
            <v>650112</v>
          </cell>
          <cell r="F24">
            <v>519308</v>
          </cell>
          <cell r="G24">
            <v>0.19</v>
          </cell>
        </row>
        <row r="25">
          <cell r="A25" t="str">
            <v>I26</v>
          </cell>
          <cell r="B25" t="str">
            <v>TAPA D 0.58 M EN POLIPROPILENO RECICLADO Y ARO EN HF</v>
          </cell>
          <cell r="C25" t="str">
            <v>Insumos</v>
          </cell>
          <cell r="D25" t="str">
            <v>UND</v>
          </cell>
          <cell r="E25">
            <v>281716</v>
          </cell>
          <cell r="F25">
            <v>225034</v>
          </cell>
          <cell r="G25">
            <v>0.19</v>
          </cell>
        </row>
        <row r="26">
          <cell r="A26" t="str">
            <v>I27</v>
          </cell>
          <cell r="B26" t="str">
            <v>HIERRO LISO (DOVELAS)</v>
          </cell>
          <cell r="C26" t="str">
            <v>Insumos</v>
          </cell>
          <cell r="D26" t="str">
            <v>KG</v>
          </cell>
          <cell r="E26">
            <v>5465</v>
          </cell>
          <cell r="F26"/>
          <cell r="G26"/>
        </row>
        <row r="27">
          <cell r="A27" t="str">
            <v>I28</v>
          </cell>
          <cell r="B27" t="str">
            <v>ANCLAJES 1/2" X 8" (INCLUYE PERFORACIÓN Y ADHESIVO EPÓXICO)</v>
          </cell>
          <cell r="C27" t="str">
            <v>Insumos</v>
          </cell>
          <cell r="D27" t="str">
            <v>UND</v>
          </cell>
          <cell r="E27">
            <v>17336</v>
          </cell>
          <cell r="F27">
            <v>13848</v>
          </cell>
          <cell r="G27">
            <v>0.19</v>
          </cell>
        </row>
        <row r="28">
          <cell r="A28" t="str">
            <v>I29</v>
          </cell>
          <cell r="B28" t="str">
            <v>CABLE 1/2" PARA ANCLAJES -  ALTA RESISTENCIA</v>
          </cell>
          <cell r="C28" t="str">
            <v>Insumos</v>
          </cell>
          <cell r="D28" t="str">
            <v>ML</v>
          </cell>
          <cell r="E28">
            <v>8930</v>
          </cell>
          <cell r="F28"/>
          <cell r="G28"/>
        </row>
        <row r="29">
          <cell r="A29" t="str">
            <v>I30</v>
          </cell>
          <cell r="B29" t="str">
            <v>ALAMBRE DE PUA X 350 MTS CL 12</v>
          </cell>
          <cell r="C29" t="str">
            <v>Insumos</v>
          </cell>
          <cell r="D29" t="str">
            <v>ROLLO</v>
          </cell>
          <cell r="E29">
            <v>282800</v>
          </cell>
          <cell r="F29">
            <v>225900</v>
          </cell>
          <cell r="G29">
            <v>0.19</v>
          </cell>
        </row>
        <row r="30">
          <cell r="A30" t="str">
            <v>I31</v>
          </cell>
          <cell r="B30" t="str">
            <v>ARENA GRUESA (Inc Transporte hasta 39 km)</v>
          </cell>
          <cell r="C30" t="str">
            <v>Insumos</v>
          </cell>
          <cell r="D30" t="str">
            <v>M3</v>
          </cell>
          <cell r="E30">
            <v>106670</v>
          </cell>
          <cell r="F30"/>
          <cell r="G30"/>
        </row>
        <row r="31">
          <cell r="A31" t="str">
            <v>I32</v>
          </cell>
          <cell r="B31" t="str">
            <v>ARENA DELGADA (Inc Transporte hasta 39 km)</v>
          </cell>
          <cell r="C31" t="str">
            <v>Insumos</v>
          </cell>
          <cell r="D31" t="str">
            <v>M3</v>
          </cell>
          <cell r="E31">
            <v>106670</v>
          </cell>
          <cell r="F31"/>
          <cell r="G31"/>
        </row>
        <row r="32">
          <cell r="A32" t="str">
            <v>I33</v>
          </cell>
          <cell r="B32" t="str">
            <v>ARENA GRUESA (Inc Transporte hasta 39 km)</v>
          </cell>
          <cell r="C32" t="str">
            <v>Insumos</v>
          </cell>
          <cell r="D32" t="str">
            <v>M3</v>
          </cell>
          <cell r="E32">
            <v>106670</v>
          </cell>
          <cell r="F32"/>
          <cell r="G32"/>
        </row>
        <row r="33">
          <cell r="A33" t="str">
            <v>I34</v>
          </cell>
          <cell r="B33" t="str">
            <v>TRITURADO DE 3/4" (Inc. Transporte hasta 39 km)</v>
          </cell>
          <cell r="C33" t="str">
            <v>Insumos</v>
          </cell>
          <cell r="D33" t="str">
            <v>M3</v>
          </cell>
          <cell r="E33">
            <v>136420</v>
          </cell>
          <cell r="F33"/>
          <cell r="G33"/>
        </row>
        <row r="34">
          <cell r="A34" t="str">
            <v>I37</v>
          </cell>
          <cell r="B34" t="str">
            <v>PIEDRA MEDIA ZONGA</v>
          </cell>
          <cell r="C34" t="str">
            <v>Insumos</v>
          </cell>
          <cell r="D34" t="str">
            <v>M3</v>
          </cell>
          <cell r="E34">
            <v>95000</v>
          </cell>
          <cell r="F34"/>
          <cell r="G34"/>
        </row>
        <row r="35">
          <cell r="A35" t="str">
            <v>I38</v>
          </cell>
          <cell r="B35" t="str">
            <v>PIEDRA DE MANO</v>
          </cell>
          <cell r="C35" t="str">
            <v>Insumos</v>
          </cell>
          <cell r="D35" t="str">
            <v>M3</v>
          </cell>
          <cell r="E35">
            <v>95000</v>
          </cell>
          <cell r="F35"/>
          <cell r="G35"/>
        </row>
        <row r="36">
          <cell r="A36" t="str">
            <v>I39</v>
          </cell>
          <cell r="B36" t="str">
            <v>BASE GRANULAR (Incluye transporte hasta 39 Km)</v>
          </cell>
          <cell r="C36" t="str">
            <v>Insumos</v>
          </cell>
          <cell r="D36" t="str">
            <v>M3</v>
          </cell>
          <cell r="E36">
            <v>120950</v>
          </cell>
          <cell r="F36"/>
          <cell r="G36"/>
        </row>
        <row r="37">
          <cell r="A37" t="str">
            <v>I43</v>
          </cell>
          <cell r="B37" t="str">
            <v>SUB BASE GRANULAR (Incluye transporte hasta 39 km)</v>
          </cell>
          <cell r="C37" t="str">
            <v>Insumos</v>
          </cell>
          <cell r="D37" t="str">
            <v>M3</v>
          </cell>
          <cell r="E37">
            <v>118570</v>
          </cell>
          <cell r="F37"/>
          <cell r="G37"/>
        </row>
        <row r="38">
          <cell r="A38" t="str">
            <v>I45</v>
          </cell>
          <cell r="B38" t="str">
            <v>AGUA M3</v>
          </cell>
          <cell r="C38" t="str">
            <v>Insumos</v>
          </cell>
          <cell r="D38" t="str">
            <v>M3</v>
          </cell>
          <cell r="E38">
            <v>2808</v>
          </cell>
          <cell r="F38">
            <v>2669</v>
          </cell>
          <cell r="G38">
            <v>0</v>
          </cell>
        </row>
        <row r="39">
          <cell r="A39" t="str">
            <v>I47</v>
          </cell>
          <cell r="B39" t="str">
            <v>MATERIAL DE PRESTAMO CARGADO Y PUESTO EN OBRA</v>
          </cell>
          <cell r="C39" t="str">
            <v>Insumos</v>
          </cell>
          <cell r="D39" t="str">
            <v>M3</v>
          </cell>
          <cell r="E39">
            <v>29138</v>
          </cell>
          <cell r="F39">
            <v>27697</v>
          </cell>
          <cell r="G39">
            <v>0</v>
          </cell>
        </row>
        <row r="40">
          <cell r="A40" t="str">
            <v>I48</v>
          </cell>
          <cell r="B40" t="str">
            <v>PIEDRA FILTRO</v>
          </cell>
          <cell r="C40" t="str">
            <v>Insumos</v>
          </cell>
          <cell r="D40" t="str">
            <v>M3</v>
          </cell>
          <cell r="E40">
            <v>120950</v>
          </cell>
          <cell r="F40"/>
          <cell r="G40"/>
        </row>
        <row r="41">
          <cell r="A41" t="str">
            <v>I49</v>
          </cell>
          <cell r="B41" t="str">
            <v>AGUA LITRO</v>
          </cell>
          <cell r="C41" t="str">
            <v>Insumos</v>
          </cell>
          <cell r="D41" t="str">
            <v>LT</v>
          </cell>
          <cell r="E41">
            <v>33</v>
          </cell>
          <cell r="F41">
            <v>31</v>
          </cell>
          <cell r="G41">
            <v>0</v>
          </cell>
        </row>
        <row r="42">
          <cell r="A42" t="str">
            <v>I50</v>
          </cell>
          <cell r="B42" t="str">
            <v>AFIRMADO (Incluye transporte)</v>
          </cell>
          <cell r="C42" t="str">
            <v>Insumos</v>
          </cell>
          <cell r="D42" t="str">
            <v>M3</v>
          </cell>
          <cell r="E42">
            <v>58750</v>
          </cell>
          <cell r="F42">
            <v>65778</v>
          </cell>
          <cell r="G42">
            <v>0</v>
          </cell>
        </row>
        <row r="43">
          <cell r="A43" t="str">
            <v>I51</v>
          </cell>
          <cell r="B43" t="str">
            <v>ARENA LIMPIA SIN SOBRETAMAÑOS</v>
          </cell>
          <cell r="C43" t="str">
            <v>Insumos</v>
          </cell>
          <cell r="D43" t="str">
            <v>M3</v>
          </cell>
          <cell r="E43">
            <v>95910</v>
          </cell>
          <cell r="F43"/>
          <cell r="G43"/>
        </row>
        <row r="44">
          <cell r="A44" t="str">
            <v>I52</v>
          </cell>
          <cell r="B44" t="str">
            <v>SUCIO DE RIO PARA AFIRMADOS</v>
          </cell>
          <cell r="C44" t="str">
            <v>Insumos</v>
          </cell>
          <cell r="D44" t="str">
            <v>M3</v>
          </cell>
          <cell r="E44">
            <v>63736</v>
          </cell>
          <cell r="F44">
            <v>60585</v>
          </cell>
          <cell r="G44">
            <v>0</v>
          </cell>
        </row>
        <row r="45">
          <cell r="A45" t="str">
            <v>I55</v>
          </cell>
          <cell r="B45" t="str">
            <v>ACCESORIOS PARA CONECTAR VÁLVULA ORINAL MEDIANO TIPO DOCOL REF. 4 AA TCDO1 O SIMILAR</v>
          </cell>
          <cell r="C45" t="str">
            <v>Insumos</v>
          </cell>
          <cell r="D45" t="str">
            <v>UND</v>
          </cell>
          <cell r="E45">
            <v>91418</v>
          </cell>
          <cell r="F45">
            <v>73024</v>
          </cell>
          <cell r="G45">
            <v>0.19</v>
          </cell>
        </row>
        <row r="46">
          <cell r="A46" t="str">
            <v>I57</v>
          </cell>
          <cell r="B46" t="str">
            <v>BOTON ANTIVANDALICO METÁLICO CROMADO PARA ACCIONAR VÁLVULA DE DESCARGA TIPO DOCOL REF. 4 AA 01505006 O SIMILAR.</v>
          </cell>
          <cell r="C46" t="str">
            <v>Insumos</v>
          </cell>
          <cell r="D46" t="str">
            <v>UND</v>
          </cell>
          <cell r="E46">
            <v>460600</v>
          </cell>
          <cell r="F46"/>
          <cell r="G46"/>
        </row>
        <row r="47">
          <cell r="A47" t="str">
            <v>I58</v>
          </cell>
          <cell r="B47" t="str">
            <v>CEPILLERO EN PORCELANA TIPO ELITE DE CORONA REF. 06150100-1 O SIMILAR.</v>
          </cell>
          <cell r="C47" t="str">
            <v>Insumos</v>
          </cell>
          <cell r="D47" t="str">
            <v>UND</v>
          </cell>
          <cell r="E47">
            <v>21671</v>
          </cell>
          <cell r="F47">
            <v>17310</v>
          </cell>
          <cell r="G47">
            <v>0.19</v>
          </cell>
        </row>
        <row r="48">
          <cell r="A48" t="str">
            <v>I59</v>
          </cell>
          <cell r="B48" t="str">
            <v>CEPILLERO EN PORCELANA TIPO ESPACIO DE CORONA REF. 04250100-1 O SIMILAR.</v>
          </cell>
          <cell r="C48" t="str">
            <v>Insumos</v>
          </cell>
          <cell r="D48" t="str">
            <v>UND</v>
          </cell>
          <cell r="E48">
            <v>33790</v>
          </cell>
          <cell r="F48">
            <v>26991</v>
          </cell>
          <cell r="G48">
            <v>0.19</v>
          </cell>
        </row>
        <row r="49">
          <cell r="A49" t="str">
            <v>I60</v>
          </cell>
          <cell r="B49" t="str">
            <v>COMBO LAGUNA BALTA BLANCO: SANITARIO, LAVAMANOS SIN PEDESTAL, GRIFERÍA Y ACCESORIOS DE CORONA O SIMILAR.</v>
          </cell>
          <cell r="C49" t="str">
            <v>Insumos</v>
          </cell>
          <cell r="D49" t="str">
            <v>UND</v>
          </cell>
          <cell r="E49">
            <v>402900</v>
          </cell>
          <cell r="F49"/>
          <cell r="G49"/>
        </row>
        <row r="50">
          <cell r="A50" t="str">
            <v>I61</v>
          </cell>
          <cell r="B50" t="str">
            <v>COMBO LAGUNA BALTA BLANCO: SANITARIO, LAVAMANOS CON PEDESTAL, GRIFERÍA Y ACCESORIOS DE CORONA O SIMILAR.</v>
          </cell>
          <cell r="C50" t="str">
            <v>Insumos</v>
          </cell>
          <cell r="D50" t="str">
            <v>UND</v>
          </cell>
          <cell r="E50">
            <v>449900</v>
          </cell>
          <cell r="F50"/>
          <cell r="G50"/>
        </row>
        <row r="51">
          <cell r="A51" t="str">
            <v>I62</v>
          </cell>
          <cell r="B51" t="str">
            <v>GRIFERIA PARA LAVAMANOS TEMPORIZADOR INCLINADA SENSI DACQUA</v>
          </cell>
          <cell r="C51" t="str">
            <v>Insumos</v>
          </cell>
          <cell r="D51" t="str">
            <v>UND</v>
          </cell>
          <cell r="E51">
            <v>175900</v>
          </cell>
          <cell r="F51"/>
          <cell r="G51"/>
        </row>
        <row r="52">
          <cell r="A52" t="str">
            <v>I63</v>
          </cell>
          <cell r="B52" t="str">
            <v>GRIFERÍA LAVAMANOS ANTIVANDÁLICO CON PICO EXPUESTO REF:701310001 CORONA O SIMILAR</v>
          </cell>
          <cell r="C52" t="str">
            <v>Insumos</v>
          </cell>
          <cell r="D52" t="str">
            <v>UND</v>
          </cell>
          <cell r="E52">
            <v>540957</v>
          </cell>
          <cell r="F52">
            <v>432115</v>
          </cell>
          <cell r="G52">
            <v>0.19</v>
          </cell>
        </row>
        <row r="53">
          <cell r="A53" t="str">
            <v>I65</v>
          </cell>
          <cell r="B53" t="str">
            <v>SANITARIO LAGUNA BLANCO DE CORONA O SIMILAR (INCLUYE SANITARIO, TAPA, TANQUE, ACCESORIOS DE CONEXIÓN E INSTALACIÓN.)</v>
          </cell>
          <cell r="C53" t="str">
            <v>Insumos</v>
          </cell>
          <cell r="D53" t="str">
            <v>UND</v>
          </cell>
          <cell r="E53">
            <v>247900</v>
          </cell>
          <cell r="F53"/>
          <cell r="G53"/>
        </row>
        <row r="54">
          <cell r="A54" t="str">
            <v>I66</v>
          </cell>
          <cell r="B54" t="str">
            <v>CONJUNTO SANITARIO TIPO MONTECARLO ELONGADO COLOR BLANCO REF. 02641100-1 DE CORONA O SIMILAR (INCLUYE SANITARIO ONE PIECE, TAPA, GRIFERIA, ACCESORIOS DE CONEXIÓN E INSTALACIÓN.)</v>
          </cell>
          <cell r="C54" t="str">
            <v>Insumos</v>
          </cell>
          <cell r="D54" t="str">
            <v>UND</v>
          </cell>
          <cell r="E54">
            <v>726633</v>
          </cell>
          <cell r="F54">
            <v>580433</v>
          </cell>
          <cell r="G54">
            <v>0.19</v>
          </cell>
        </row>
        <row r="55">
          <cell r="A55" t="str">
            <v>I67</v>
          </cell>
          <cell r="B55" t="str">
            <v>SANITARIO TIPO ERIE  DE COLGAR BAJO CONSUMO TIPO PUSH ANTIVANDÁLICO COLOR BLANCO, COLGADO AL MURO CON SIFÓN OCULTO CORONA O SIMILAR, CORONA O SIMILAR. INCLUYE GRIFERIA PUSH</v>
          </cell>
          <cell r="C55" t="str">
            <v>Insumos</v>
          </cell>
          <cell r="D55" t="str">
            <v>UND</v>
          </cell>
          <cell r="E55">
            <v>1955900</v>
          </cell>
          <cell r="F55"/>
          <cell r="G55"/>
        </row>
        <row r="56">
          <cell r="A56" t="str">
            <v>I69</v>
          </cell>
          <cell r="B56" t="str">
            <v>DUCHA MEZCLADORA CROMADA 8" TIPO GALAXIA DE GRIVAL SIN SALIDA BAÑERA REF. 50400001 O SIMILAR (INCLUYE UNIVERSAL, MEZCLADOR Y REGADERA)</v>
          </cell>
          <cell r="C56" t="str">
            <v>Insumos</v>
          </cell>
          <cell r="D56" t="str">
            <v>UND</v>
          </cell>
          <cell r="E56">
            <v>152900</v>
          </cell>
          <cell r="F56"/>
          <cell r="G56"/>
        </row>
        <row r="57">
          <cell r="A57" t="str">
            <v>I70</v>
          </cell>
          <cell r="B57" t="str">
            <v>DUCHA ANTIVANDÁLICA CON REGADERA TUBULAR REF: 754000001 CORONA O SIMILAR</v>
          </cell>
          <cell r="C57" t="str">
            <v>Insumos</v>
          </cell>
          <cell r="D57" t="str">
            <v>UND</v>
          </cell>
          <cell r="E57">
            <v>243128</v>
          </cell>
          <cell r="F57">
            <v>194210</v>
          </cell>
          <cell r="G57">
            <v>0.19</v>
          </cell>
        </row>
        <row r="58">
          <cell r="A58" t="str">
            <v>I71</v>
          </cell>
          <cell r="B58" t="str">
            <v>DUCHA SENCILLA GALAXIA REF. 50430001 TIPO GRIVAL O SIMILAR. (INCLUYE UNIVERSAL Y REGADERA)</v>
          </cell>
          <cell r="C58" t="str">
            <v>Insumos</v>
          </cell>
          <cell r="D58" t="str">
            <v>UND</v>
          </cell>
          <cell r="E58">
            <v>59493</v>
          </cell>
          <cell r="F58">
            <v>47523</v>
          </cell>
          <cell r="G58">
            <v>0.19</v>
          </cell>
        </row>
        <row r="59">
          <cell r="A59" t="str">
            <v>I72</v>
          </cell>
          <cell r="B59" t="str">
            <v>GANCHOS  EN PORCELANA TIPO ELITE REF. 06170100-1 DE CORONA O SIMILAR. (JUEGO DE 2 UND)</v>
          </cell>
          <cell r="C59" t="str">
            <v>Insumos</v>
          </cell>
          <cell r="D59" t="str">
            <v>JUEGO</v>
          </cell>
          <cell r="E59">
            <v>35460</v>
          </cell>
          <cell r="F59">
            <v>28325</v>
          </cell>
          <cell r="G59">
            <v>0.19</v>
          </cell>
        </row>
        <row r="60">
          <cell r="A60" t="str">
            <v>I73</v>
          </cell>
          <cell r="B60" t="str">
            <v>GANCHOS  EN PORCELANA TIPO ESPACIO REF. 04270100-1 DE CORONA O SIMILAR. (JUEGO DE 2 UND)</v>
          </cell>
          <cell r="C60" t="str">
            <v>Insumos</v>
          </cell>
          <cell r="D60" t="str">
            <v>JUEGO</v>
          </cell>
          <cell r="E60">
            <v>30259</v>
          </cell>
          <cell r="F60">
            <v>24171</v>
          </cell>
          <cell r="G60">
            <v>0.19</v>
          </cell>
        </row>
        <row r="61">
          <cell r="A61" t="str">
            <v>I74</v>
          </cell>
          <cell r="B61" t="str">
            <v>JABONERA DUCHA EN PORCELANA TIPO ELITE REF. 06110100-1 DE CORONA O SIMILAR.</v>
          </cell>
          <cell r="C61" t="str">
            <v>Insumos</v>
          </cell>
          <cell r="D61" t="str">
            <v>UND</v>
          </cell>
          <cell r="E61">
            <v>39406</v>
          </cell>
          <cell r="F61">
            <v>31477</v>
          </cell>
          <cell r="G61">
            <v>0.19</v>
          </cell>
        </row>
        <row r="62">
          <cell r="A62" t="str">
            <v>I75</v>
          </cell>
          <cell r="B62" t="str">
            <v>JABONERA DUCHA EN PORCELANA TIPO ESPACIO REF. 04210100-1 DE CORONA O SIMILAR.</v>
          </cell>
          <cell r="C62" t="str">
            <v>Insumos</v>
          </cell>
          <cell r="D62" t="str">
            <v>UND</v>
          </cell>
          <cell r="E62">
            <v>19701</v>
          </cell>
          <cell r="F62">
            <v>15737</v>
          </cell>
          <cell r="G62">
            <v>0.19</v>
          </cell>
        </row>
        <row r="63">
          <cell r="A63" t="str">
            <v>I76</v>
          </cell>
          <cell r="B63" t="str">
            <v>JABONERA LAVAMANOS EN PORCELANA TIPO ELITE REF. 06130100-1 DE CORONA O SIMILAR.</v>
          </cell>
          <cell r="C63" t="str">
            <v>Insumos</v>
          </cell>
          <cell r="D63" t="str">
            <v>UND</v>
          </cell>
          <cell r="E63">
            <v>29550</v>
          </cell>
          <cell r="F63">
            <v>23604</v>
          </cell>
          <cell r="G63">
            <v>0.19</v>
          </cell>
        </row>
        <row r="64">
          <cell r="A64" t="str">
            <v>I77</v>
          </cell>
          <cell r="B64" t="str">
            <v>JABONERA LAVAMANOS EN PORCELANA TIPO ESPACIO REF. 04230100-1 DE CORONA O SIMILAR.</v>
          </cell>
          <cell r="C64" t="str">
            <v>Insumos</v>
          </cell>
          <cell r="D64" t="str">
            <v>UND</v>
          </cell>
          <cell r="E64">
            <v>35918</v>
          </cell>
          <cell r="F64">
            <v>28691</v>
          </cell>
          <cell r="G64">
            <v>0.19</v>
          </cell>
        </row>
        <row r="65">
          <cell r="A65" t="str">
            <v>I78</v>
          </cell>
          <cell r="B65" t="str">
            <v>JUEGO INCRUSTACIONES X 6 UND TIPO ELITE PORCELANA DE CORONA REF.06610100-1 O SIMILAR (PAPELERA, JABONERA LAVAMANOS, 2 GANCHOS, CEPILLERA, JABONERA DUCHA Y TOALLERO).</v>
          </cell>
          <cell r="C65" t="str">
            <v>Insumos</v>
          </cell>
          <cell r="D65" t="str">
            <v>UND</v>
          </cell>
          <cell r="E65">
            <v>124775</v>
          </cell>
          <cell r="F65">
            <v>99670</v>
          </cell>
          <cell r="G65">
            <v>0.19</v>
          </cell>
        </row>
        <row r="66">
          <cell r="A66" t="str">
            <v>I79</v>
          </cell>
          <cell r="B66" t="str">
            <v>JUEGO INCRUSTACIONES X 4 UND TIPO PORCELANA DE CORONA-1 O SIMILAR (JABONERA LAVAMANOS, 2 GANCHOS, CEPILLERA, JABONERA DUCHA Y TOALLERO).</v>
          </cell>
          <cell r="C66" t="str">
            <v>Insumos</v>
          </cell>
          <cell r="D66" t="str">
            <v>UND</v>
          </cell>
          <cell r="E66">
            <v>124775</v>
          </cell>
          <cell r="F66">
            <v>99670</v>
          </cell>
          <cell r="G66">
            <v>0.19</v>
          </cell>
        </row>
        <row r="67">
          <cell r="A67" t="str">
            <v>I80</v>
          </cell>
          <cell r="B67" t="str">
            <v>JUEGO INCRUSTACIONES X 6 UND TIPO ESPACIO PORCELANA DE CORONA REF.04400100-1 O SIMILAR (PAPELERA, JABONERA LAVAMANOS, 2 GANCHOS, CEPILLERA, JABONERA DUCHA Y TOALLERO).</v>
          </cell>
          <cell r="C67" t="str">
            <v>Insumos</v>
          </cell>
          <cell r="D67" t="str">
            <v>UND</v>
          </cell>
          <cell r="E67">
            <v>202054</v>
          </cell>
          <cell r="F67">
            <v>161400</v>
          </cell>
          <cell r="G67">
            <v>0.19</v>
          </cell>
        </row>
        <row r="68">
          <cell r="A68" t="str">
            <v>I81</v>
          </cell>
          <cell r="B68" t="str">
            <v>KIT GRIFERIA LAVAPLATOS SENCILLO GALAXIA CROMO REF. 50960 GRIVAL O SIMILAR (INCLUYE SIFON EN P, CANASTILLA 4" Y GRIVALFLEX)</v>
          </cell>
          <cell r="C68" t="str">
            <v>Insumos</v>
          </cell>
          <cell r="D68" t="str">
            <v>UND</v>
          </cell>
          <cell r="E68">
            <v>92404</v>
          </cell>
          <cell r="F68">
            <v>73812</v>
          </cell>
          <cell r="G68">
            <v>0.19</v>
          </cell>
        </row>
        <row r="69">
          <cell r="A69" t="str">
            <v>I82</v>
          </cell>
          <cell r="B69" t="str">
            <v>LAVAMANOS SOBREPONER LINEA MARSELLA COLOR BLANCO DE CORONA REF. .13011000 O SIMILAR.</v>
          </cell>
          <cell r="C69" t="str">
            <v>Insumos</v>
          </cell>
          <cell r="D69" t="str">
            <v>UND</v>
          </cell>
          <cell r="E69">
            <v>224900</v>
          </cell>
          <cell r="F69"/>
          <cell r="G69"/>
        </row>
        <row r="70">
          <cell r="A70" t="str">
            <v>I83</v>
          </cell>
          <cell r="B70" t="str">
            <v>LAVAMANOS SOBREPONER LINEA STILO COLOR BLANCO DE CORONA REF. 072591001 O SIMILAR.</v>
          </cell>
          <cell r="C70" t="str">
            <v>Insumos</v>
          </cell>
          <cell r="D70" t="str">
            <v>UND</v>
          </cell>
          <cell r="E70">
            <v>295539</v>
          </cell>
          <cell r="F70">
            <v>236076</v>
          </cell>
          <cell r="G70">
            <v>0.19</v>
          </cell>
        </row>
        <row r="71">
          <cell r="A71" t="str">
            <v>I84</v>
          </cell>
          <cell r="B71" t="str">
            <v>LAVAMANOS NOVARA DE SOBREPONER (INCLUYE ACCESORIOS) TIPO CORONA  O SIMILAR.</v>
          </cell>
          <cell r="C71" t="str">
            <v>Insumos</v>
          </cell>
          <cell r="D71" t="str">
            <v>UND</v>
          </cell>
          <cell r="E71">
            <v>286869</v>
          </cell>
          <cell r="F71">
            <v>229150</v>
          </cell>
          <cell r="G71">
            <v>0.19</v>
          </cell>
        </row>
        <row r="72">
          <cell r="A72" t="str">
            <v>I85</v>
          </cell>
          <cell r="B72" t="str">
            <v>LAVAPLATOS DE EMPOTRAR DOBLE EN ACERO INOXIDABLE - TIPO SOCODA O SIMILAR - DIMENSIONES 81 X 51 CM.</v>
          </cell>
          <cell r="C72" t="str">
            <v>Insumos</v>
          </cell>
          <cell r="D72" t="str">
            <v>UND</v>
          </cell>
          <cell r="E72">
            <v>295539</v>
          </cell>
          <cell r="F72">
            <v>236076</v>
          </cell>
          <cell r="G72">
            <v>0.19</v>
          </cell>
        </row>
        <row r="73">
          <cell r="A73" t="str">
            <v>I86</v>
          </cell>
          <cell r="B73" t="str">
            <v>LAVAPLATOS DE EMPOTRAR EN ACERO INOXIDABLE - TIPO SOCODA O SIMILAR - DIMENSIONES 45 X 49 CM.</v>
          </cell>
          <cell r="C73" t="str">
            <v>Insumos</v>
          </cell>
          <cell r="D73" t="str">
            <v>UND</v>
          </cell>
          <cell r="E73">
            <v>226579</v>
          </cell>
          <cell r="F73">
            <v>180991</v>
          </cell>
          <cell r="G73">
            <v>0.19</v>
          </cell>
        </row>
        <row r="74">
          <cell r="A74" t="str">
            <v>I90</v>
          </cell>
          <cell r="B74" t="str">
            <v>KIT ORINAL MEDIANO CON VÁLVULA PUSH DE EMPOTRAR CORONA O SIMILAR</v>
          </cell>
          <cell r="C74" t="str">
            <v>Insumos</v>
          </cell>
          <cell r="D74" t="str">
            <v>UND</v>
          </cell>
          <cell r="E74">
            <v>702200</v>
          </cell>
          <cell r="F74"/>
          <cell r="G74"/>
        </row>
        <row r="75">
          <cell r="A75" t="str">
            <v>I91</v>
          </cell>
          <cell r="B75" t="str">
            <v xml:space="preserve">ORINAL TIPO GOTTA BAJO CONSUMO 0,5 LPF SIFON OCULTO TIPO + GRIFERIA TIPO PUSH ANTIVANDALICA,  CORONA O SIMILAR </v>
          </cell>
          <cell r="C75" t="str">
            <v>Insumos</v>
          </cell>
          <cell r="D75" t="str">
            <v>UND</v>
          </cell>
          <cell r="E75">
            <v>887002</v>
          </cell>
          <cell r="F75">
            <v>708535</v>
          </cell>
          <cell r="G75">
            <v>0.19</v>
          </cell>
        </row>
        <row r="76">
          <cell r="A76" t="str">
            <v>I92</v>
          </cell>
          <cell r="B76" t="str">
            <v>PAPELERA EN PORCELANA TIPO ELITE REF. 06140100-1 DE CORONA O SIMILAR.</v>
          </cell>
          <cell r="C76" t="str">
            <v>Insumos</v>
          </cell>
          <cell r="D76" t="str">
            <v>UND</v>
          </cell>
          <cell r="E76">
            <v>33497</v>
          </cell>
          <cell r="F76">
            <v>26757</v>
          </cell>
          <cell r="G76">
            <v>0.19</v>
          </cell>
        </row>
        <row r="77">
          <cell r="A77" t="str">
            <v>I93</v>
          </cell>
          <cell r="B77" t="str">
            <v>PAPELERA EN PORCELANA TIPO ESPACIO REF. 04240100-1 TIPO CORONA O SIMILAR.</v>
          </cell>
          <cell r="C77" t="str">
            <v>Insumos</v>
          </cell>
          <cell r="D77" t="str">
            <v>UND</v>
          </cell>
          <cell r="E77">
            <v>38964</v>
          </cell>
          <cell r="F77">
            <v>31124</v>
          </cell>
          <cell r="G77">
            <v>0.19</v>
          </cell>
        </row>
        <row r="78">
          <cell r="A78" t="str">
            <v>I94</v>
          </cell>
          <cell r="B78" t="str">
            <v>KIT SANITARIO PARA DISCAPACITADO ELONGADO SIN ASIENTO COLOR BLANCO DE CONEXIÓN POR ENCIMA LINEA ADRIATICA DE CORONA. CON FLUXÓMETRO DE PALANCA</v>
          </cell>
          <cell r="C78" t="str">
            <v>Insumos</v>
          </cell>
          <cell r="D78" t="str">
            <v>UND</v>
          </cell>
          <cell r="E78">
            <v>1965900</v>
          </cell>
          <cell r="F78"/>
          <cell r="G78"/>
        </row>
        <row r="79">
          <cell r="A79" t="str">
            <v>I95</v>
          </cell>
          <cell r="B79" t="str">
            <v>KIT TAZA BÁLTICA PLUS ENTRADA POSTERIOR CON VÁLVULA PUSH DE EMPOTRAR</v>
          </cell>
          <cell r="C79" t="str">
            <v>Insumos</v>
          </cell>
          <cell r="D79" t="str">
            <v>UND</v>
          </cell>
          <cell r="E79">
            <v>1409300</v>
          </cell>
          <cell r="F79"/>
          <cell r="G79"/>
        </row>
        <row r="80">
          <cell r="A80" t="str">
            <v>I96</v>
          </cell>
          <cell r="B80" t="str">
            <v>SECADOR ELECTRICO PARA MANOS LIBRES EN ACERO INOXIDABLE 304 SATINADO TIPO ACCESORIOS &amp; ACABADOS REF. 1 AA 1318 O SIMILAR.</v>
          </cell>
          <cell r="C80" t="str">
            <v>Insumos</v>
          </cell>
          <cell r="D80" t="str">
            <v>UND</v>
          </cell>
          <cell r="E80">
            <v>1126993</v>
          </cell>
          <cell r="F80">
            <v>900240</v>
          </cell>
          <cell r="G80">
            <v>0.19</v>
          </cell>
        </row>
        <row r="81">
          <cell r="A81" t="str">
            <v>I97</v>
          </cell>
          <cell r="B81" t="str">
            <v>SIFON P PARA ORINAL SANTA FÉ TIPO GRIVAL REF.. 93301 O SIMILAR</v>
          </cell>
          <cell r="C81" t="str">
            <v>Insumos</v>
          </cell>
          <cell r="D81" t="str">
            <v>UND</v>
          </cell>
          <cell r="E81">
            <v>14758</v>
          </cell>
          <cell r="F81">
            <v>11788</v>
          </cell>
          <cell r="G81">
            <v>0.19</v>
          </cell>
        </row>
        <row r="82">
          <cell r="A82" t="str">
            <v>I98</v>
          </cell>
          <cell r="B82" t="str">
            <v>TOALLERO EN PORCELANA TIPO ELITE REF. 09190100-1 DE CORONA O SIMILAR.</v>
          </cell>
          <cell r="C82" t="str">
            <v>Insumos</v>
          </cell>
          <cell r="D82" t="str">
            <v>UND</v>
          </cell>
          <cell r="E82">
            <v>26005</v>
          </cell>
          <cell r="F82">
            <v>20772</v>
          </cell>
          <cell r="G82">
            <v>0.19</v>
          </cell>
        </row>
        <row r="83">
          <cell r="A83" t="str">
            <v>I99</v>
          </cell>
          <cell r="B83" t="str">
            <v>TOALLERO EN PORCELANA TIPO ESPACIO REF. 04290100-1 DE CORONA O SIMILAR.</v>
          </cell>
          <cell r="C83" t="str">
            <v>Insumos</v>
          </cell>
          <cell r="D83" t="str">
            <v>UND</v>
          </cell>
          <cell r="E83">
            <v>37696</v>
          </cell>
          <cell r="F83">
            <v>30111</v>
          </cell>
          <cell r="G83">
            <v>0.19</v>
          </cell>
        </row>
        <row r="84">
          <cell r="A84" t="str">
            <v>I100</v>
          </cell>
          <cell r="B84" t="str">
            <v>VALVULA ANTIVANDALICA  PARA ORINAL</v>
          </cell>
          <cell r="C84" t="str">
            <v>Insumos</v>
          </cell>
          <cell r="D84" t="str">
            <v>UND</v>
          </cell>
          <cell r="E84">
            <v>203786</v>
          </cell>
          <cell r="F84">
            <v>162783</v>
          </cell>
          <cell r="G84">
            <v>0.19</v>
          </cell>
        </row>
        <row r="85">
          <cell r="A85" t="str">
            <v>I101</v>
          </cell>
          <cell r="B85" t="str">
            <v>VALVULA ANTIVANDALICA PARA SANITARIO ALTA PRESION TIPO DOCOL REF. 4 AA 01051300 O SIMILAR.</v>
          </cell>
          <cell r="C85" t="str">
            <v>Insumos</v>
          </cell>
          <cell r="D85" t="str">
            <v>UND</v>
          </cell>
          <cell r="E85">
            <v>313276</v>
          </cell>
          <cell r="F85">
            <v>250244</v>
          </cell>
          <cell r="G85">
            <v>0.19</v>
          </cell>
        </row>
        <row r="86">
          <cell r="A86" t="str">
            <v>I103</v>
          </cell>
          <cell r="B86" t="str">
            <v>DISPENSADOR PARA JABON LIQUIDO MARCA A&amp;A CUERPO EN ACERO INOXIDABLE CAPACIDAD 1.2 LITROS. REF 8-AA-600</v>
          </cell>
          <cell r="C86" t="str">
            <v>Insumos</v>
          </cell>
          <cell r="D86" t="str">
            <v>UND</v>
          </cell>
          <cell r="E86">
            <v>144443</v>
          </cell>
          <cell r="F86">
            <v>115381</v>
          </cell>
          <cell r="G86">
            <v>0.19</v>
          </cell>
        </row>
        <row r="87">
          <cell r="A87" t="str">
            <v>I104</v>
          </cell>
          <cell r="B87" t="str">
            <v>DISPENSADOR PARA JABON LIQUIDO PARA INSTALAR EN MESON PICO EN ACERO INOXIDABLE TIPO 304 DE 6* DE LARGO GIRATORIO, TANQUE Y VASTAGO EN ABS DE INGENIERIA, CAP. 1 LITRO, MARCA BOBRICK REF. 3AA-8226</v>
          </cell>
          <cell r="C87" t="str">
            <v>Insumos</v>
          </cell>
          <cell r="D87" t="str">
            <v>UND</v>
          </cell>
          <cell r="E87">
            <v>252321</v>
          </cell>
          <cell r="F87">
            <v>201553</v>
          </cell>
          <cell r="G87">
            <v>0.19</v>
          </cell>
        </row>
        <row r="88">
          <cell r="A88" t="str">
            <v>I105</v>
          </cell>
          <cell r="B88"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88" t="str">
            <v>Insumos</v>
          </cell>
          <cell r="D88" t="str">
            <v>UND</v>
          </cell>
          <cell r="E88">
            <v>1045846</v>
          </cell>
          <cell r="F88">
            <v>835420</v>
          </cell>
          <cell r="G88">
            <v>0.19</v>
          </cell>
        </row>
        <row r="89">
          <cell r="A89" t="str">
            <v>I106</v>
          </cell>
          <cell r="B89"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89" t="str">
            <v>Insumos</v>
          </cell>
          <cell r="D89" t="str">
            <v>UND</v>
          </cell>
          <cell r="E89">
            <v>1736988</v>
          </cell>
          <cell r="F89">
            <v>1387503</v>
          </cell>
          <cell r="G89">
            <v>0.19</v>
          </cell>
        </row>
        <row r="90">
          <cell r="A90" t="str">
            <v>I107</v>
          </cell>
          <cell r="B90" t="str">
            <v xml:space="preserve">PROTECTOR PARA PAPEL HIGIENICO DE SOBREPONER EN LA PARED EN ACERO INOXIDABLE 304 SATINADO, PARA ROLLO DE 200/400 MTS CERRADURA CON LLAVE, IMPORTADO MARCA A&amp;A. </v>
          </cell>
          <cell r="C90" t="str">
            <v>Insumos</v>
          </cell>
          <cell r="D90" t="str">
            <v>UND</v>
          </cell>
          <cell r="E90">
            <v>179183</v>
          </cell>
          <cell r="F90">
            <v>143131</v>
          </cell>
          <cell r="G90">
            <v>0.19</v>
          </cell>
        </row>
        <row r="91">
          <cell r="A91" t="str">
            <v>I108</v>
          </cell>
          <cell r="B91" t="str">
            <v>BARRA DE SEGURIDAD DE PARED A PISO EN ACERO INOXIDABLE SATINADO CON TORNILLOS ESCONDIDOS PARA INSTALAR DERECHA A IZQUIERDA</v>
          </cell>
          <cell r="C91" t="str">
            <v>Insumos</v>
          </cell>
          <cell r="D91" t="str">
            <v>UND</v>
          </cell>
          <cell r="E91">
            <v>239900</v>
          </cell>
          <cell r="F91"/>
          <cell r="G91"/>
        </row>
        <row r="92">
          <cell r="A92" t="str">
            <v>I109</v>
          </cell>
          <cell r="B92" t="str">
            <v>BARRA DE SEGURIDAD EN ACERO INOXIDABLE SATINADO CON TORNILLOS ESCONDIDOS PARA INSTALAR EN SANITARIO SIN TANQUE MARCA A&amp;A REF 8-AA-808</v>
          </cell>
          <cell r="C92" t="str">
            <v>Insumos</v>
          </cell>
          <cell r="D92" t="str">
            <v>UND</v>
          </cell>
          <cell r="E92">
            <v>416500</v>
          </cell>
          <cell r="F92"/>
          <cell r="G92"/>
        </row>
        <row r="93">
          <cell r="A93" t="str">
            <v>I112</v>
          </cell>
          <cell r="B93" t="str">
            <v>LAVAMANOS SOBREPONER LINEA MANANTIAL DUO Color blanco Tipo Corona o similar (Incluye sifon botella, desague sencillo y accesorios de conexión e instalacion)</v>
          </cell>
          <cell r="C93" t="str">
            <v>Insumos</v>
          </cell>
          <cell r="D93" t="str">
            <v>UND</v>
          </cell>
          <cell r="E93">
            <v>400903</v>
          </cell>
          <cell r="F93">
            <v>320240</v>
          </cell>
          <cell r="G93">
            <v>0.19</v>
          </cell>
        </row>
        <row r="94">
          <cell r="A94" t="str">
            <v>I113</v>
          </cell>
          <cell r="B94" t="str">
            <v>SANITARIO LINEA INFANTIL COMPLETO CON FLUITMASTER Y VALVULA DE REGULACION SANITARIA</v>
          </cell>
          <cell r="C94" t="str">
            <v>Insumos</v>
          </cell>
          <cell r="D94" t="str">
            <v>UND</v>
          </cell>
          <cell r="E94">
            <v>693454</v>
          </cell>
          <cell r="F94">
            <v>553929</v>
          </cell>
          <cell r="G94">
            <v>0.19</v>
          </cell>
        </row>
        <row r="95">
          <cell r="A95" t="str">
            <v>I114</v>
          </cell>
          <cell r="B95" t="str">
            <v>FLUITMASTER  PARA SANITARIO</v>
          </cell>
          <cell r="C95" t="str">
            <v>Insumos</v>
          </cell>
          <cell r="D95" t="str">
            <v>UND</v>
          </cell>
          <cell r="E95">
            <v>65010</v>
          </cell>
          <cell r="F95">
            <v>51929</v>
          </cell>
          <cell r="G95">
            <v>0.19</v>
          </cell>
        </row>
        <row r="96">
          <cell r="A96" t="str">
            <v>I115</v>
          </cell>
          <cell r="B96" t="str">
            <v>LAVAPLATOS SOCODA 80*51 DOBLE POCETA,MEZCLADOR PISCIS DE LAVAPLATOS,KIT DE CANASTILLA Y SIFÓN</v>
          </cell>
          <cell r="C96" t="str">
            <v>Insumos</v>
          </cell>
          <cell r="D96" t="str">
            <v>UND</v>
          </cell>
          <cell r="E96">
            <v>455080</v>
          </cell>
          <cell r="F96">
            <v>363517</v>
          </cell>
          <cell r="G96">
            <v>0.19</v>
          </cell>
        </row>
        <row r="97">
          <cell r="A97" t="str">
            <v>I116</v>
          </cell>
          <cell r="B97" t="str">
            <v>LAVAPLATOS SOCODA 60*40,MEZCLADOR PISCIS DE LAVAPLATOS,KIT CANASTILLA Y SIFÓN</v>
          </cell>
          <cell r="C97" t="str">
            <v>Insumos</v>
          </cell>
          <cell r="D97" t="str">
            <v>UND</v>
          </cell>
          <cell r="E97">
            <v>238376</v>
          </cell>
          <cell r="F97">
            <v>190414</v>
          </cell>
          <cell r="G97">
            <v>0.19</v>
          </cell>
        </row>
        <row r="98">
          <cell r="A98" t="str">
            <v>I117</v>
          </cell>
          <cell r="B98" t="str">
            <v>LAVAPLATOS SOCODA 1.00*51,MEZCLADOR PISCIS DE LAVAPALTOS,KIT DE CANASTILLA Y SIFÓN</v>
          </cell>
          <cell r="C98" t="str">
            <v>Insumos</v>
          </cell>
          <cell r="D98" t="str">
            <v>UND</v>
          </cell>
          <cell r="E98">
            <v>281716</v>
          </cell>
          <cell r="F98">
            <v>225034</v>
          </cell>
          <cell r="G98">
            <v>0.19</v>
          </cell>
        </row>
        <row r="99">
          <cell r="A99" t="str">
            <v>I120</v>
          </cell>
          <cell r="B99" t="str">
            <v>PUERTA DOBLE EN VIDRIO TEMPLADO 10 MM CON ZOCALO EN ALUMINIO DE PIVOTE Y PELICULA TIPO SANT BLASTING, CON CERRADURAS Y MANIJAS. INCLUYE EL SUMINISTRO DE TODOS LOS ACCESORIOS REQUERIDOS PARA EL CORRECTO MONTAJE. SEGUN DETALLE.</v>
          </cell>
          <cell r="C99" t="str">
            <v>Insumos</v>
          </cell>
          <cell r="D99" t="str">
            <v>M2</v>
          </cell>
          <cell r="E99">
            <v>1055908</v>
          </cell>
          <cell r="F99">
            <v>843457</v>
          </cell>
          <cell r="G99">
            <v>0.19</v>
          </cell>
        </row>
        <row r="100">
          <cell r="A100" t="str">
            <v>I121</v>
          </cell>
          <cell r="B100" t="str">
            <v>PUERTA DOBLE EN VIDRIO TEMPLADO 10 MM CON ZOCALO EN ALUMINIO DE PIVOTE, CON CERRADURAS Y MANIJAS. INCLUYE EL SUMINISTRO DE TODOS LOS ACCESORIOS REQUERIDOS PARA EL CORRECTO MONTAJE. SEGUN DETALLE</v>
          </cell>
          <cell r="C100" t="str">
            <v>Insumos</v>
          </cell>
          <cell r="D100" t="str">
            <v>M2</v>
          </cell>
          <cell r="E100">
            <v>925355</v>
          </cell>
          <cell r="F100">
            <v>739172</v>
          </cell>
          <cell r="G100">
            <v>0.19</v>
          </cell>
        </row>
        <row r="101">
          <cell r="A101" t="str">
            <v>I122</v>
          </cell>
          <cell r="B101"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01" t="str">
            <v>Insumos</v>
          </cell>
          <cell r="D101" t="str">
            <v>M2</v>
          </cell>
          <cell r="E101">
            <v>1343876</v>
          </cell>
          <cell r="F101">
            <v>1073486</v>
          </cell>
          <cell r="G101">
            <v>0.19</v>
          </cell>
        </row>
        <row r="102">
          <cell r="A102" t="str">
            <v>I123</v>
          </cell>
          <cell r="B102" t="str">
            <v>PUERTA DOBLE VIDRIO TEMPLADO 10 MM CON ZOCALO EN ALUMINIO CON BISAGRAS DE PISO NEUMATICAS, CON CERRADURAS Y MANIJAS. INCLUYE EL SUMINISTRO DE TODOS LOS ACCESORIOS REQUERIDOS PARA EL CORRECTO MONTAJE. SEGUN DETALLE. (SUMINISTRO E INSTALACIÓN).</v>
          </cell>
          <cell r="C102" t="str">
            <v>Insumos</v>
          </cell>
          <cell r="D102" t="str">
            <v>M2</v>
          </cell>
          <cell r="E102">
            <v>1235904</v>
          </cell>
          <cell r="F102">
            <v>987238</v>
          </cell>
          <cell r="G102">
            <v>0.19</v>
          </cell>
        </row>
        <row r="103">
          <cell r="A103" t="str">
            <v>I124</v>
          </cell>
          <cell r="B103" t="str">
            <v>PUERTA DUCHA ACRILICO (INCLUYE MARCO EN ALUMINIO ANODIZADO, PASADOR Y TOALLERO) A TODO COSTO</v>
          </cell>
          <cell r="C103" t="str">
            <v>Insumos</v>
          </cell>
          <cell r="D103" t="str">
            <v>M2</v>
          </cell>
          <cell r="E103">
            <v>367058</v>
          </cell>
          <cell r="F103">
            <v>293205</v>
          </cell>
          <cell r="G103">
            <v>0.19</v>
          </cell>
        </row>
        <row r="104">
          <cell r="A104" t="str">
            <v>I125</v>
          </cell>
          <cell r="B104"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04" t="str">
            <v>Insumos</v>
          </cell>
          <cell r="D104" t="str">
            <v>M2</v>
          </cell>
          <cell r="E104">
            <v>1343876</v>
          </cell>
          <cell r="F104">
            <v>1073486</v>
          </cell>
          <cell r="G104">
            <v>0.19</v>
          </cell>
        </row>
        <row r="105">
          <cell r="A105" t="str">
            <v>I126</v>
          </cell>
          <cell r="B105" t="str">
            <v>PUERTA EN VIDRIO TEMPLADO 10 MM CON ZOCALO EN ALUMINIO CON BISAGRAS DE PISO NEUMATICAS, CON CERRADURA Y MANIJA (HOJA SENCILLA). INCLUYE EL SUMINISTRO DE TODOS LOS ACCESORIOS REQUERIDOS PARA EL CORRECTO MONTAJE. SEGUN DETALLE. (SUMINISTRO E INSTALACIÓN).</v>
          </cell>
          <cell r="C105" t="str">
            <v>Insumos</v>
          </cell>
          <cell r="D105" t="str">
            <v>M2</v>
          </cell>
          <cell r="E105">
            <v>1229698</v>
          </cell>
          <cell r="F105">
            <v>982281</v>
          </cell>
          <cell r="G105">
            <v>0.19</v>
          </cell>
        </row>
        <row r="106">
          <cell r="A106" t="str">
            <v>I127</v>
          </cell>
          <cell r="B106" t="str">
            <v>PUERTA EN VIDRIO TEMPLADO 10 MM CON ZOCALO EN ALUMINIO DE PIVOTE Y PELICULA TIPO SANT BLASTING, CON CERRADURA Y MANIJA (HOJA SENCILLA). INCLUYE EL SUMINISTRO DE TODOS LOS ACCESORIOS REQUERIDOS PARA EL CORRECTO MONTAJE. SEGUN DETALLE. (SUMINISTRO E INSTALACIÓN).</v>
          </cell>
          <cell r="C106" t="str">
            <v>Insumos</v>
          </cell>
          <cell r="D106" t="str">
            <v>M2</v>
          </cell>
          <cell r="E106">
            <v>1116247</v>
          </cell>
          <cell r="F106">
            <v>891656</v>
          </cell>
          <cell r="G106">
            <v>0.19</v>
          </cell>
        </row>
        <row r="107">
          <cell r="A107" t="str">
            <v>I128</v>
          </cell>
          <cell r="B107" t="str">
            <v>PUERTA EN VIDRIO TEMPLADO 10 MM CON ZOCALO EN ALUMINIO DE PIVOTE, CON CERRADURA Y MANIJA (HOJA SENCILLA). INCLUYE EL SUMINISTRO DE TODOS LOS ACCESORIOS REQUERIDOS PARA EL CORRECTO MONTAJE. SEGUN DETALLE. (SUMINISTRO E INSTALACIÓN).</v>
          </cell>
          <cell r="C107" t="str">
            <v>Insumos</v>
          </cell>
          <cell r="D107" t="str">
            <v>M2</v>
          </cell>
          <cell r="E107">
            <v>969422</v>
          </cell>
          <cell r="F107">
            <v>774372</v>
          </cell>
          <cell r="G107">
            <v>0.19</v>
          </cell>
        </row>
        <row r="108">
          <cell r="A108" t="str">
            <v>I129</v>
          </cell>
          <cell r="B108" t="str">
            <v>SUMINISTRO E INSTALACION DE ESPEJO   4 MM. BISELADO Y PULIDO EN CUATRO LADOS. (INCLUYE ELEMENTOS DE FIJACIÓN AL MURO).</v>
          </cell>
          <cell r="C108" t="str">
            <v>Insumos</v>
          </cell>
          <cell r="D108" t="str">
            <v>M2</v>
          </cell>
          <cell r="E108">
            <v>171869</v>
          </cell>
          <cell r="F108">
            <v>137288</v>
          </cell>
          <cell r="G108">
            <v>0.19</v>
          </cell>
        </row>
        <row r="109">
          <cell r="A109" t="str">
            <v>I130</v>
          </cell>
          <cell r="B109" t="str">
            <v>SUMINISTRO E INSTALACION DE ESPEJO  6 MM. SIN BISELAR Y SIN MARCO. (INCLUYE ELEMENTOS DE FIJACIÓN AL MURO).</v>
          </cell>
          <cell r="C109" t="str">
            <v>Insumos</v>
          </cell>
          <cell r="D109" t="str">
            <v>M2</v>
          </cell>
          <cell r="E109">
            <v>190551</v>
          </cell>
          <cell r="F109">
            <v>152212</v>
          </cell>
          <cell r="G109">
            <v>0.19</v>
          </cell>
        </row>
        <row r="110">
          <cell r="A110" t="str">
            <v>I131</v>
          </cell>
          <cell r="B110"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10" t="str">
            <v>Insumos</v>
          </cell>
          <cell r="D110" t="str">
            <v>M2</v>
          </cell>
          <cell r="E110">
            <v>414208</v>
          </cell>
          <cell r="F110">
            <v>330868</v>
          </cell>
          <cell r="G110">
            <v>0.19</v>
          </cell>
        </row>
        <row r="111">
          <cell r="A111" t="str">
            <v>I133</v>
          </cell>
          <cell r="B111" t="str">
            <v>VENTANERIA APOYADA EN PERFILERIA DE ALUMINIO ANODIZADO COLOR NATURAL Y CUERPO CORREDIZO+ VIDRIO LAMINADO DE4+5 (INCLUYE EL SUMINISTRO DE TODOS LOS ACCESORIOS REQUERIDOS PARA EL CORRECTO MONTAJE).</v>
          </cell>
          <cell r="C111" t="str">
            <v>Insumos</v>
          </cell>
          <cell r="D111" t="str">
            <v>M2</v>
          </cell>
          <cell r="E111">
            <v>935873</v>
          </cell>
          <cell r="F111">
            <v>747574</v>
          </cell>
          <cell r="G111">
            <v>0.19</v>
          </cell>
        </row>
        <row r="112">
          <cell r="A112" t="str">
            <v>I134</v>
          </cell>
          <cell r="B112" t="str">
            <v>VENTANERIA APOYADA EN PERFILERIA DE ALUMINIO ANODIZADO COLOR NATURAL Y REJILLA SUPERIOR EN ALUMINO+ VIDRIO LAMINADO DE4+5 (INCLUYE EL SUMINISTRO DE TODOS LOS ACCESORIOS REQUERIDOS PARA EL CORRECTO MONTAJE).</v>
          </cell>
          <cell r="C112" t="str">
            <v>Insumos</v>
          </cell>
          <cell r="D112" t="str">
            <v>M2</v>
          </cell>
          <cell r="E112">
            <v>882781</v>
          </cell>
          <cell r="F112">
            <v>705164</v>
          </cell>
          <cell r="G112">
            <v>0.19</v>
          </cell>
        </row>
        <row r="113">
          <cell r="A113" t="str">
            <v>I135</v>
          </cell>
          <cell r="B113" t="str">
            <v>VENTANERIA APOYADA EN PERFILERIA DE ALUMINIO ANODIZADO COLOR NATURAL + VIDRIO LAMINADO DE4+5 (INCLUYE EL SUMINISTRO DE TODOS LOS ACCESORIOS REQUERIDOS PARA EL CORRECTO MONTAJE).</v>
          </cell>
          <cell r="C113" t="str">
            <v>Insumos</v>
          </cell>
          <cell r="D113" t="str">
            <v>M2</v>
          </cell>
          <cell r="E113">
            <v>964244</v>
          </cell>
          <cell r="F113">
            <v>770236</v>
          </cell>
          <cell r="G113">
            <v>0.19</v>
          </cell>
        </row>
        <row r="114">
          <cell r="A114" t="str">
            <v>I136</v>
          </cell>
          <cell r="B114" t="str">
            <v>VENTANERIA APOYADA EN PERFILERIA DE ALUMINIO ANODIZADO COLOR NATURAL +REJILLA SUPERIOR Y CUERPOS CORREDIZOS VIDRIO LAMINADO DE4+5 (INCLUYE EL SUMINISTRO DE TODOS LOS ACCESORIOS REQUERIDOS PARA EL CORRECTO MONTAJE).</v>
          </cell>
          <cell r="C114" t="str">
            <v>Insumos</v>
          </cell>
          <cell r="D114" t="str">
            <v>M2</v>
          </cell>
          <cell r="E114">
            <v>946510</v>
          </cell>
          <cell r="F114">
            <v>756071</v>
          </cell>
          <cell r="G114">
            <v>0.19</v>
          </cell>
        </row>
        <row r="115">
          <cell r="A115" t="str">
            <v>I137</v>
          </cell>
          <cell r="B115" t="str">
            <v>VENTANERIA APOYADA EN PERFILERIA DE ALUMINIO ANODIZADO COLOR NATURAL +REJILLA SUPERIOR Y CUERPOS CORREDIZOS VIDRIO LAMINADO DE4+5 (INCLUYE EL SUMINISTRO DE TODOS LOS ACCESORIOS REQUERIDOS PARA EL CORRECTO MONTAJE).</v>
          </cell>
          <cell r="C115" t="str">
            <v>Insumos</v>
          </cell>
          <cell r="D115" t="str">
            <v>M2</v>
          </cell>
          <cell r="E115">
            <v>1071134</v>
          </cell>
          <cell r="F115">
            <v>855620</v>
          </cell>
          <cell r="G115">
            <v>0.19</v>
          </cell>
        </row>
        <row r="116">
          <cell r="A116" t="str">
            <v>I140</v>
          </cell>
          <cell r="B116" t="str">
            <v>VENTANERIA APOYADA EN PERFILERIA DE ALUMINIO ANODIZADO COLOR NATURAL, ESTRUCTURA METALICA+ VIDRIO LAMINADO DE4+5 (INCLUYE EL SUMINISTRO DE TODOS LOS ACCESORIOS REQUERIDOS PARA EL CORRECTO MONTAJE).</v>
          </cell>
          <cell r="C116" t="str">
            <v>Insumos</v>
          </cell>
          <cell r="D116" t="str">
            <v>M2</v>
          </cell>
          <cell r="E116">
            <v>955579</v>
          </cell>
          <cell r="F116">
            <v>763315</v>
          </cell>
          <cell r="G116">
            <v>0.19</v>
          </cell>
        </row>
        <row r="117">
          <cell r="A117" t="str">
            <v>I141</v>
          </cell>
          <cell r="B117" t="str">
            <v>VENTANERIA APOYADA EN PERFILERIA DE ALUMINIO ANODIZADO MATE COLOR BLANCO, VIDRIO TEMPLADO DE 8MM INCOLORO+REJILLA SUPERIOR Y PUERTA EN ALUMINIO ANODIZADO BLANCO MATE CON MANIJA GRIFOX</v>
          </cell>
          <cell r="C117" t="str">
            <v>Insumos</v>
          </cell>
          <cell r="D117" t="str">
            <v>M2</v>
          </cell>
          <cell r="E117">
            <v>894699</v>
          </cell>
          <cell r="F117">
            <v>714684</v>
          </cell>
          <cell r="G117">
            <v>0.19</v>
          </cell>
        </row>
        <row r="118">
          <cell r="A118" t="str">
            <v>I142</v>
          </cell>
          <cell r="B118" t="str">
            <v>VENTANERIA APOYADA EN PERFILERIA DE ALUMINIO EMBEBIDA EN MURO Y CIELO RASO, CON VIDRIO TEMPLADO 8MM INCOLORO</v>
          </cell>
          <cell r="C118" t="str">
            <v>Insumos</v>
          </cell>
          <cell r="D118" t="str">
            <v>M2</v>
          </cell>
          <cell r="E118">
            <v>506161</v>
          </cell>
          <cell r="F118">
            <v>404320</v>
          </cell>
          <cell r="G118">
            <v>0.19</v>
          </cell>
        </row>
        <row r="119">
          <cell r="A119" t="str">
            <v>I143</v>
          </cell>
          <cell r="B119" t="str">
            <v>VENTANERIA APOYADA EN PERFILERIA DE ALUMINIO ANODIZADO MATE COLOR BLANCO, VIDRIO TEMPLADO DE 8MM INCOLORO CON UNIONES A TOPE +REJILLA SUPERIOR</v>
          </cell>
          <cell r="C119" t="str">
            <v>Insumos</v>
          </cell>
          <cell r="D119" t="str">
            <v>M2</v>
          </cell>
          <cell r="E119">
            <v>741607</v>
          </cell>
          <cell r="F119">
            <v>592394</v>
          </cell>
          <cell r="G119">
            <v>0.19</v>
          </cell>
        </row>
        <row r="120">
          <cell r="A120" t="str">
            <v>I144</v>
          </cell>
          <cell r="B120"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20" t="str">
            <v>Insumos</v>
          </cell>
          <cell r="D120" t="str">
            <v>M2</v>
          </cell>
          <cell r="E120">
            <v>224213</v>
          </cell>
          <cell r="F120">
            <v>179101</v>
          </cell>
          <cell r="G120">
            <v>0.19</v>
          </cell>
        </row>
        <row r="121">
          <cell r="A121" t="str">
            <v>I146</v>
          </cell>
          <cell r="B121"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21" t="str">
            <v>Insumos</v>
          </cell>
          <cell r="D121" t="str">
            <v>M2</v>
          </cell>
          <cell r="E121">
            <v>389323</v>
          </cell>
          <cell r="F121">
            <v>310990</v>
          </cell>
          <cell r="G121">
            <v>0.19</v>
          </cell>
        </row>
        <row r="122">
          <cell r="A122" t="str">
            <v>I147</v>
          </cell>
          <cell r="B122"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22" t="str">
            <v>Insumos</v>
          </cell>
          <cell r="D122" t="str">
            <v>UND</v>
          </cell>
          <cell r="E122">
            <v>1547840</v>
          </cell>
          <cell r="F122">
            <v>1236412</v>
          </cell>
          <cell r="G122">
            <v>0.19</v>
          </cell>
        </row>
        <row r="123">
          <cell r="A123" t="str">
            <v>I148</v>
          </cell>
          <cell r="B123" t="str">
            <v>REJILLA EN ALUMINIO ANODIZADO MATE BLANCO SU LONGUITUD ES VARIABLE, VERIFICAR EN PLANTAS GENERALES.</v>
          </cell>
          <cell r="C123" t="str">
            <v>Insumos</v>
          </cell>
          <cell r="D123" t="str">
            <v>M2</v>
          </cell>
          <cell r="E123">
            <v>467346</v>
          </cell>
          <cell r="F123">
            <v>373315</v>
          </cell>
          <cell r="G123">
            <v>0.19</v>
          </cell>
        </row>
        <row r="124">
          <cell r="A124" t="str">
            <v>I150</v>
          </cell>
          <cell r="B124"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24" t="str">
            <v>Insumos</v>
          </cell>
          <cell r="D124" t="str">
            <v>M2</v>
          </cell>
          <cell r="E124">
            <v>338964</v>
          </cell>
          <cell r="F124">
            <v>270764</v>
          </cell>
          <cell r="G124">
            <v>0.19</v>
          </cell>
        </row>
        <row r="125">
          <cell r="A125" t="str">
            <v>I151</v>
          </cell>
          <cell r="B125"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25" t="str">
            <v>Insumos</v>
          </cell>
          <cell r="D125" t="str">
            <v>M2</v>
          </cell>
          <cell r="E125">
            <v>388683</v>
          </cell>
          <cell r="F125">
            <v>310479</v>
          </cell>
          <cell r="G125">
            <v>0.19</v>
          </cell>
        </row>
        <row r="126">
          <cell r="A126" t="str">
            <v>I153</v>
          </cell>
          <cell r="B126"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26" t="str">
            <v>Insumos</v>
          </cell>
          <cell r="D126" t="str">
            <v>M2</v>
          </cell>
          <cell r="E126">
            <v>302515</v>
          </cell>
          <cell r="F126">
            <v>241648</v>
          </cell>
          <cell r="G126">
            <v>0.19</v>
          </cell>
        </row>
        <row r="127">
          <cell r="A127" t="str">
            <v>I154</v>
          </cell>
          <cell r="B127"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27" t="str">
            <v>Insumos</v>
          </cell>
          <cell r="D127" t="str">
            <v>M2</v>
          </cell>
          <cell r="E127">
            <v>323560</v>
          </cell>
          <cell r="F127">
            <v>258459</v>
          </cell>
          <cell r="G127">
            <v>0.19</v>
          </cell>
        </row>
        <row r="128">
          <cell r="A128" t="str">
            <v>I155</v>
          </cell>
          <cell r="B128"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28" t="str">
            <v>Insumos</v>
          </cell>
          <cell r="D128" t="str">
            <v>M2</v>
          </cell>
          <cell r="E128">
            <v>606775</v>
          </cell>
          <cell r="F128">
            <v>484691</v>
          </cell>
          <cell r="G128">
            <v>0.19</v>
          </cell>
        </row>
        <row r="129">
          <cell r="A129" t="str">
            <v>I156</v>
          </cell>
          <cell r="B129" t="str">
            <v>ANGULO ALUMINIO 1"X1"</v>
          </cell>
          <cell r="C129" t="str">
            <v>Insumos</v>
          </cell>
          <cell r="D129" t="str">
            <v>ML</v>
          </cell>
          <cell r="E129">
            <v>6000</v>
          </cell>
          <cell r="F129"/>
          <cell r="G129"/>
        </row>
        <row r="130">
          <cell r="A130" t="str">
            <v>I157</v>
          </cell>
          <cell r="B130" t="str">
            <v>TEE ALUMINIO 1"X1"</v>
          </cell>
          <cell r="C130" t="str">
            <v>Insumos</v>
          </cell>
          <cell r="D130" t="str">
            <v>ML</v>
          </cell>
          <cell r="E130">
            <v>7000</v>
          </cell>
          <cell r="F130"/>
          <cell r="G130"/>
        </row>
        <row r="131">
          <cell r="A131" t="str">
            <v>I158</v>
          </cell>
          <cell r="B131" t="str">
            <v>REMACHE POP</v>
          </cell>
          <cell r="C131" t="str">
            <v>Insumos</v>
          </cell>
          <cell r="D131" t="str">
            <v>UND</v>
          </cell>
          <cell r="E131">
            <v>130</v>
          </cell>
          <cell r="F131">
            <v>103</v>
          </cell>
          <cell r="G131">
            <v>0.19</v>
          </cell>
        </row>
        <row r="132">
          <cell r="A132" t="str">
            <v>I159</v>
          </cell>
          <cell r="B132" t="str">
            <v>TUBO ALUMINIO 1" 1M</v>
          </cell>
          <cell r="C132" t="str">
            <v>Insumos</v>
          </cell>
          <cell r="D132" t="str">
            <v>UND</v>
          </cell>
          <cell r="E132">
            <v>23839</v>
          </cell>
          <cell r="F132">
            <v>19042</v>
          </cell>
          <cell r="G132">
            <v>0.19</v>
          </cell>
        </row>
        <row r="133">
          <cell r="A133" t="str">
            <v>I161</v>
          </cell>
          <cell r="B133" t="str">
            <v>ANGULO  HIERRO 3/4" X 1/8"</v>
          </cell>
          <cell r="C133" t="str">
            <v>Insumos</v>
          </cell>
          <cell r="D133" t="str">
            <v>M</v>
          </cell>
          <cell r="E133">
            <v>5911</v>
          </cell>
          <cell r="F133">
            <v>4721</v>
          </cell>
          <cell r="G133">
            <v>0.19</v>
          </cell>
        </row>
        <row r="134">
          <cell r="A134" t="str">
            <v>I164</v>
          </cell>
          <cell r="B134" t="str">
            <v>ESCALERA DE GATO EN "C" DE 6 PASOS EN TUBERIA AGUA NEGRA 3/4" TIPO COLMENA O SIMILAR. SUMINISTRO E INSTALACIÓN A TODO COSTO.</v>
          </cell>
          <cell r="C134" t="str">
            <v>Insumos</v>
          </cell>
          <cell r="D134" t="str">
            <v>UND</v>
          </cell>
          <cell r="E134">
            <v>195728</v>
          </cell>
          <cell r="F134">
            <v>156347</v>
          </cell>
          <cell r="G134">
            <v>0.19</v>
          </cell>
        </row>
        <row r="135">
          <cell r="A135" t="str">
            <v>I165</v>
          </cell>
          <cell r="B135" t="str">
            <v>ESCALERA METALICA TIPO CANASTA ACERO 3/4" Y 5/8"  DE 90 KILOGRAMOS (SEGUN DETALLE PLANO) A TODO COSTO. PARA TANQUE DE AGUA.</v>
          </cell>
          <cell r="C135" t="str">
            <v>Insumos</v>
          </cell>
          <cell r="D135" t="str">
            <v>UND</v>
          </cell>
          <cell r="E135">
            <v>409617</v>
          </cell>
          <cell r="F135">
            <v>327201</v>
          </cell>
          <cell r="G135">
            <v>0.19</v>
          </cell>
        </row>
        <row r="136">
          <cell r="A136" t="str">
            <v>I166</v>
          </cell>
          <cell r="B136" t="str">
            <v>LÁMINA GALVANIZADA CAL. 18 (1.22 X 2.44 M).</v>
          </cell>
          <cell r="C136" t="str">
            <v>Insumos</v>
          </cell>
          <cell r="D136" t="str">
            <v>UND</v>
          </cell>
          <cell r="E136">
            <v>205695</v>
          </cell>
          <cell r="F136">
            <v>164308</v>
          </cell>
          <cell r="G136">
            <v>0.19</v>
          </cell>
        </row>
        <row r="137">
          <cell r="A137" t="str">
            <v>I167</v>
          </cell>
          <cell r="B137" t="str">
            <v>LAMINA GALVANIZADA CAL. 20 TIPO ACESCO O SIMILAR.</v>
          </cell>
          <cell r="C137" t="str">
            <v>Insumos</v>
          </cell>
          <cell r="D137" t="str">
            <v>M2</v>
          </cell>
          <cell r="E137">
            <v>42300</v>
          </cell>
          <cell r="F137"/>
          <cell r="G137"/>
        </row>
        <row r="138">
          <cell r="A138" t="str">
            <v>I169</v>
          </cell>
          <cell r="B138" t="str">
            <v>MALLA ESLABONADA 21/4*21/4 *2 MTS</v>
          </cell>
          <cell r="C138" t="str">
            <v>Insumos</v>
          </cell>
          <cell r="D138" t="str">
            <v>M2</v>
          </cell>
          <cell r="E138">
            <v>20687</v>
          </cell>
          <cell r="F138">
            <v>16524</v>
          </cell>
          <cell r="G138">
            <v>0.19</v>
          </cell>
        </row>
        <row r="139">
          <cell r="A139" t="str">
            <v>I170</v>
          </cell>
          <cell r="B139" t="str">
            <v>CONCERTINA DIAMETRO 18" ESPIRAL ESPACIADO CADA 20 INCLUYE CABLE GALVANIZADO SUPER GX DE 1/8 Y PERROS DE SUJECION 3/16</v>
          </cell>
          <cell r="C139" t="str">
            <v>Insumos</v>
          </cell>
          <cell r="D139" t="str">
            <v>M</v>
          </cell>
          <cell r="E139">
            <v>36446</v>
          </cell>
          <cell r="F139">
            <v>29113</v>
          </cell>
          <cell r="G139">
            <v>0.19</v>
          </cell>
        </row>
        <row r="140">
          <cell r="A140" t="str">
            <v>I171</v>
          </cell>
          <cell r="B140" t="str">
            <v>MARCO METALICO PUERTAS E= 12 CM MONTANTE REJILLA.  H=0.30 M. EN LÁMINA GALVANIZADA CAL. 20 PARA HOJA DE PUERTA CON ANCHO 0.51 A 0.75 M. Y ALTURA 2.11 A 2.40 M. (SUMINISTRO).</v>
          </cell>
          <cell r="C140" t="str">
            <v>Insumos</v>
          </cell>
          <cell r="D140" t="str">
            <v>UND</v>
          </cell>
          <cell r="E140">
            <v>178500</v>
          </cell>
          <cell r="F140"/>
          <cell r="G140"/>
        </row>
        <row r="141">
          <cell r="A141" t="str">
            <v>I172</v>
          </cell>
          <cell r="B141" t="str">
            <v>MARCO METALICO PUERTAS E= 12 CM MONTANTE REJILLA.  H=0.30 M. EN LÁMINA GALVANIZADA CAL. 20 PARA HOJA DE PUERTA CON ANCHO 0.76 A 1.10 M. Y ALTURA 2.11 A 2.40 M. (SUMINISTRO).</v>
          </cell>
          <cell r="C141" t="str">
            <v>Insumos</v>
          </cell>
          <cell r="D141" t="str">
            <v>UND</v>
          </cell>
          <cell r="E141">
            <v>178500</v>
          </cell>
          <cell r="F141"/>
          <cell r="G141"/>
        </row>
        <row r="142">
          <cell r="A142" t="str">
            <v>I173</v>
          </cell>
          <cell r="B142" t="str">
            <v>MARCO METALICO PUERTAS E= 12 CM MONTANTE REJILLA EN LÁMINA CR. H=0.30 M. EN LÁMINA GALVANIZADA CAL. 20 PARA HOJA DE PUERTA CON ANCHO 0.51 A 0.75 M. Y ALTURA 1.80 A 2.10 M. (SUMINISTRO).</v>
          </cell>
          <cell r="C142" t="str">
            <v>Insumos</v>
          </cell>
          <cell r="D142" t="str">
            <v>UND</v>
          </cell>
          <cell r="E142">
            <v>178500</v>
          </cell>
          <cell r="F142"/>
          <cell r="G142"/>
        </row>
        <row r="143">
          <cell r="A143" t="str">
            <v>I174</v>
          </cell>
          <cell r="B143" t="str">
            <v>MARCO METALICO PUERTAS E= 12 CM MONTANTE REJILLA EN LÁMINA CR. H=0.30 M. EN LÁMINA GALVANIZADA CAL. 20 PARA HOJA DE PUERTA CON ANCHO 0.76 A 1.10 M. Y ALTURA 1.80 A 2.10 M. (SUMINISTRO).</v>
          </cell>
          <cell r="C143" t="str">
            <v>Insumos</v>
          </cell>
          <cell r="D143" t="str">
            <v>UND</v>
          </cell>
          <cell r="E143">
            <v>178500</v>
          </cell>
          <cell r="F143"/>
          <cell r="G143"/>
        </row>
        <row r="144">
          <cell r="A144" t="str">
            <v>I175</v>
          </cell>
          <cell r="B144" t="str">
            <v>MARCO METALICO PUERTAS E= 12 CM MONTANTE VIDRIO 4 MM. H=0.30 M. EN LÁMINA GALVANIZADA CAL. 20 PARA HOJA DE PUERTA CON ANCHO 0.51 A 0.75 M. Y ALTURA 1.80 A 2.10 M. (SUMINISTRO).</v>
          </cell>
          <cell r="C144" t="str">
            <v>Insumos</v>
          </cell>
          <cell r="D144" t="str">
            <v>UND</v>
          </cell>
          <cell r="E144">
            <v>178500</v>
          </cell>
          <cell r="F144"/>
          <cell r="G144"/>
        </row>
        <row r="145">
          <cell r="A145" t="str">
            <v>I176</v>
          </cell>
          <cell r="B145" t="str">
            <v>MARCO METALICO PUERTAS E= 12 CM MONTANTE VIDRIO 4 MM. H=0.30 M. EN LÁMINA GALVANIZADA CAL. 20 PARA HOJA DE PUERTA CON ANCHO 0.51 A 0.75 M. Y ALTURA 2.11 A 2.40 M. (SUMINISTRO).</v>
          </cell>
          <cell r="C145" t="str">
            <v>Insumos</v>
          </cell>
          <cell r="D145" t="str">
            <v>UND</v>
          </cell>
          <cell r="E145">
            <v>178500</v>
          </cell>
          <cell r="F145"/>
          <cell r="G145"/>
        </row>
        <row r="146">
          <cell r="A146" t="str">
            <v>I177</v>
          </cell>
          <cell r="B146" t="str">
            <v>MARCO METALICO PUERTAS E= 12 CM MONTANTE VIDRIO 4 MM. H=0.30 M. EN LÁMINA GALVANIZADA CAL. 20 PARA HOJA DE PUERTA CON ANCHO 0.76 A 1.10 M. Y ALTURA 1.80 A 2.10 M. (SUMINISTRO).</v>
          </cell>
          <cell r="C146" t="str">
            <v>Insumos</v>
          </cell>
          <cell r="D146" t="str">
            <v>UND</v>
          </cell>
          <cell r="E146">
            <v>178500</v>
          </cell>
          <cell r="F146"/>
          <cell r="G146"/>
        </row>
        <row r="147">
          <cell r="A147" t="str">
            <v>I178</v>
          </cell>
          <cell r="B147" t="str">
            <v>MARCO METALICO PUERTAS E= 12 CM MONTANTE VIDRIO 4 MM. H=0.30 M. EN LÁMINA GALVANIZADA CAL. 20 PARA HOJA DE PUERTA CON ANCHO 0.76 A 1.10 M. Y ALTURA 2.11 A 2.40 M. (SUMINISTRO).</v>
          </cell>
          <cell r="C147" t="str">
            <v>Insumos</v>
          </cell>
          <cell r="D147" t="str">
            <v>UND</v>
          </cell>
          <cell r="E147">
            <v>178500</v>
          </cell>
          <cell r="F147"/>
          <cell r="G147"/>
        </row>
        <row r="148">
          <cell r="A148" t="str">
            <v>I179</v>
          </cell>
          <cell r="B148" t="str">
            <v>MARCO METALICO PUERTAS E= 12 CM SENCILLO EN LÁMINA GALVANIZADA CAL. 20 PARA HOJA DE PUERTA CON ANCHO 0.51 A 0.75 M. Y ALTURA 1.80 A 2.10 M. (SUMINISTRO).</v>
          </cell>
          <cell r="C148" t="str">
            <v>Insumos</v>
          </cell>
          <cell r="D148" t="str">
            <v>UND</v>
          </cell>
          <cell r="E148">
            <v>178500</v>
          </cell>
          <cell r="F148"/>
          <cell r="G148"/>
        </row>
        <row r="149">
          <cell r="A149" t="str">
            <v>I180</v>
          </cell>
          <cell r="B149" t="str">
            <v>MARCO METALICO PUERTAS E= 12 CM SENCILLO EN LÁMINA GALVANIZADA CAL. 20 PARA HOJA DE PUERTA CON ANCHO 0.51 A 0.75 M. Y ALTURA 2.11 A 2.40 M. (SUMINISTRO).</v>
          </cell>
          <cell r="C149" t="str">
            <v>Insumos</v>
          </cell>
          <cell r="D149" t="str">
            <v>UND</v>
          </cell>
          <cell r="E149">
            <v>178500</v>
          </cell>
          <cell r="F149"/>
          <cell r="G149"/>
        </row>
        <row r="150">
          <cell r="A150" t="str">
            <v>I181</v>
          </cell>
          <cell r="B150" t="str">
            <v>MARCO METALICO PUERTAS E= 12 CM SENCILLO EN LÁMINA GALVANIZADA CAL. 20 PARA HOJA DE PUERTA CON ANCHO 0.76 A 1.10 M. Y ALTURA 1.80 A 2.10 M. (SUMINISTRO).</v>
          </cell>
          <cell r="C150" t="str">
            <v>Insumos</v>
          </cell>
          <cell r="D150" t="str">
            <v>UND</v>
          </cell>
          <cell r="E150">
            <v>178500</v>
          </cell>
          <cell r="F150"/>
          <cell r="G150"/>
        </row>
        <row r="151">
          <cell r="A151" t="str">
            <v>I182</v>
          </cell>
          <cell r="B151" t="str">
            <v>MARCO METALICO PUERTAS E= 12 CM SENCILLO EN LÁMINA GALVANIZADA CAL. 20 PARA PUERTA CON ANCHO 0.76 A 1.10 M. Y ALTURA 2.11 A 2.40 M. (SUMINISTRO).</v>
          </cell>
          <cell r="C151" t="str">
            <v>Insumos</v>
          </cell>
          <cell r="D151" t="str">
            <v>UND</v>
          </cell>
          <cell r="E151">
            <v>178500</v>
          </cell>
          <cell r="F151"/>
          <cell r="G151"/>
        </row>
        <row r="152">
          <cell r="A152" t="str">
            <v>I183</v>
          </cell>
          <cell r="B152" t="str">
            <v>MARCO METALICO PUERTAS E= 8.5 CM MONTANTE REJILLA EN LÁMINA CR.  H=0.30 M. EN LÁMINA GALVANIZADA CAL. 20 PARA HOJA DE PUERTA CON ANCHO 0.51 A 0.75 M. Y ALTURA 2.11 A 2.40 M. (SUMINISTRO).</v>
          </cell>
          <cell r="C152" t="str">
            <v>Insumos</v>
          </cell>
          <cell r="D152" t="str">
            <v>UND</v>
          </cell>
          <cell r="E152">
            <v>178500</v>
          </cell>
          <cell r="F152"/>
          <cell r="G152"/>
        </row>
        <row r="153">
          <cell r="A153" t="str">
            <v>I184</v>
          </cell>
          <cell r="B153" t="str">
            <v>MARCO METALICO PUERTAS E= 8.5 CM MONTANTE REJILLA EN LÁMINA CR.  H=0.30 M. EN LÁMINA GALVANIZADA CAL. 20 PARA HOJA DE PUERTA CON ANCHO 0.76 A 1.10 M. Y ALTURA 2.11 A 2.40 M. (SUMINISTRO).</v>
          </cell>
          <cell r="C153" t="str">
            <v>Insumos</v>
          </cell>
          <cell r="D153" t="str">
            <v>UND</v>
          </cell>
          <cell r="E153">
            <v>178500</v>
          </cell>
          <cell r="F153"/>
          <cell r="G153"/>
        </row>
        <row r="154">
          <cell r="A154" t="str">
            <v>I185</v>
          </cell>
          <cell r="B154" t="str">
            <v>MARCO METALICO PUERTAS E= 8.5 CM MONTANTE REJILLA EN LÁMINA CR. H=0.30 M. EN LÁMINA GALVANIZADA CAL. 20 PARA HOJA DE PUERTA CON ANCHO 0.51 A 0.75 M. Y ALTURA 1.80 A 2.10 M. (SUMINISTRO).</v>
          </cell>
          <cell r="C154" t="str">
            <v>Insumos</v>
          </cell>
          <cell r="D154" t="str">
            <v>UND</v>
          </cell>
          <cell r="E154">
            <v>178500</v>
          </cell>
          <cell r="F154"/>
          <cell r="G154"/>
        </row>
        <row r="155">
          <cell r="A155" t="str">
            <v>I186</v>
          </cell>
          <cell r="B155" t="str">
            <v>MARCO METALICO PUERTAS E= 8.5 CM MONTANTE REJILLA EN LÁMINA CR. H=0.30 M.EN LÁMINA GALVANIZADA CAL. 20 PARA HOJA DE PUERTA CON ANCHO 0.76 A 1.10 M. Y ALTURA 1.80 A 2.10 M. (SUMINISTRO).</v>
          </cell>
          <cell r="C155" t="str">
            <v>Insumos</v>
          </cell>
          <cell r="D155" t="str">
            <v>UND</v>
          </cell>
          <cell r="E155">
            <v>178500</v>
          </cell>
          <cell r="F155"/>
          <cell r="G155"/>
        </row>
        <row r="156">
          <cell r="A156" t="str">
            <v>I187</v>
          </cell>
          <cell r="B156" t="str">
            <v>MARCO METALICO PUERTAS E= 8.5 CM MONTANTE VIDRIO 4 MM. H=0.30 M. EN LÁMINA GALVANIZADA CAL. 20 PARA HOJA DE PUERTA CON ANCHO 0.51 A 0.75 M. Y ALTURA 1.80 A 2.10 M. (SUMINISTRO).</v>
          </cell>
          <cell r="C156" t="str">
            <v>Insumos</v>
          </cell>
          <cell r="D156" t="str">
            <v>UND</v>
          </cell>
          <cell r="E156">
            <v>178500</v>
          </cell>
          <cell r="F156"/>
          <cell r="G156"/>
        </row>
        <row r="157">
          <cell r="A157" t="str">
            <v>I188</v>
          </cell>
          <cell r="B157" t="str">
            <v>MARCO METALICO PUERTAS E= 8.5 CM MONTANTE VIDRIO 4 MM. H=0.30 M. EN LÁMINA GALVANIZADA CAL. 20 PARA HOJA DE PUERTA CON ANCHO 0.51 A 0.75 M. Y ALTURA 2.11 A 2.40 M. (SUMINISTRO).</v>
          </cell>
          <cell r="C157" t="str">
            <v>Insumos</v>
          </cell>
          <cell r="D157" t="str">
            <v>UND</v>
          </cell>
          <cell r="E157">
            <v>178500</v>
          </cell>
          <cell r="F157"/>
          <cell r="G157"/>
        </row>
        <row r="158">
          <cell r="A158" t="str">
            <v>I189</v>
          </cell>
          <cell r="B158" t="str">
            <v>MARCO METALICO PUERTAS E= 8.5 CM MONTANTE VIDRIO 4 MM. H=0.30 M. EN LÁMINA LÁMINA GALVANIZADA CAL. 20 PARA HOJA DE PUERTA CON ANCHO 0.76 A 1.10 M. Y ALTURA 2.11 A 2.40 M. (SUMINISTRO).</v>
          </cell>
          <cell r="C158" t="str">
            <v>Insumos</v>
          </cell>
          <cell r="D158" t="str">
            <v>UND</v>
          </cell>
          <cell r="E158">
            <v>178500</v>
          </cell>
          <cell r="F158"/>
          <cell r="G158"/>
        </row>
        <row r="159">
          <cell r="A159" t="str">
            <v>I190</v>
          </cell>
          <cell r="B159" t="str">
            <v>MARCO METALICO PUERTAS E= 8.5 CM MONTANTE VIDRIO 4 MM. H=0.30 M.EN LÁMINA LÁMINA GALVANIZADA CAL. 20 PARA HOJA DE PUERTA CON ANCHO 0.76 A 1.10 M. Y ALTURA 1.80 A 2.10 M. (SUMINISTRO).</v>
          </cell>
          <cell r="C159" t="str">
            <v>Insumos</v>
          </cell>
          <cell r="D159" t="str">
            <v>UND</v>
          </cell>
          <cell r="E159">
            <v>178500</v>
          </cell>
          <cell r="F159"/>
          <cell r="G159"/>
        </row>
        <row r="160">
          <cell r="A160" t="str">
            <v>I191</v>
          </cell>
          <cell r="B160" t="str">
            <v>MARCO METALICO PUERTAS E= 8.5 CM SENCILLO EN LÁMINA GALVANIZADA CAL. 20 PARA HOJA DE PUERTA CON ANCHO 0.51 A 0.75 M. Y ALTURA 1.80 A 2.10 M. (SUMINISTRO)</v>
          </cell>
          <cell r="C160" t="str">
            <v>Insumos</v>
          </cell>
          <cell r="D160" t="str">
            <v>UND</v>
          </cell>
          <cell r="E160">
            <v>178500</v>
          </cell>
          <cell r="F160"/>
          <cell r="G160"/>
        </row>
        <row r="161">
          <cell r="A161" t="str">
            <v>I192</v>
          </cell>
          <cell r="B161" t="str">
            <v>MARCO METALICO PUERTAS E= 8.5 CM SENCILLO EN LÁMINA GALVANIZADA CAL. 20 PARA HOJA DE PUERTA CON ANCHO 0.51 A 0.75 M. Y ALTURA 2.11 A 2.40 M. (SUMINISTRO).</v>
          </cell>
          <cell r="C161" t="str">
            <v>Insumos</v>
          </cell>
          <cell r="D161" t="str">
            <v>UND</v>
          </cell>
          <cell r="E161">
            <v>178500</v>
          </cell>
          <cell r="F161"/>
          <cell r="G161"/>
        </row>
        <row r="162">
          <cell r="A162" t="str">
            <v>I193</v>
          </cell>
          <cell r="B162" t="str">
            <v>MARCO METALICO PUERTAS E= 8.5 CM SENCILLO EN LÁMINA GALVANIZADA CAL. 20 PARA HOJA DE PUERTA CON ANCHO 0.76 A 1.10 M. Y ALTURA 1.80 A 2.10 M. (SUMINISTRO).</v>
          </cell>
          <cell r="C162" t="str">
            <v>Insumos</v>
          </cell>
          <cell r="D162" t="str">
            <v>UND</v>
          </cell>
          <cell r="E162">
            <v>178500</v>
          </cell>
          <cell r="F162"/>
          <cell r="G162"/>
        </row>
        <row r="163">
          <cell r="A163" t="str">
            <v>I194</v>
          </cell>
          <cell r="B163" t="str">
            <v>MARCO METALICO PUERTAS E= 8.5 CM SENCILLO EN LÁMINA GALVANIZADA CAL. 20 PARA PUERTA CON ANCHO 0.76 A 1.10 M. Y ALTURA 2.11 A 2.40 M. (SUMINISTRO).</v>
          </cell>
          <cell r="C163" t="str">
            <v>Insumos</v>
          </cell>
          <cell r="D163" t="str">
            <v>UND</v>
          </cell>
          <cell r="E163">
            <v>178500</v>
          </cell>
          <cell r="F163"/>
          <cell r="G163"/>
        </row>
        <row r="164">
          <cell r="A164" t="str">
            <v>I196</v>
          </cell>
          <cell r="B164" t="str">
            <v>MARCO Y TAPA CAJA INSPECCION DE 0.30 X 0.30 M. (MARCO EN ANGULO 1 1/2 X 1 1/2 * 1/8", TAPA REFORZADA EN PLATINA DE 2 * 1/8" CON PARRILLA EN VARILLA 3/8 CADA 10 CM.).</v>
          </cell>
          <cell r="C164" t="str">
            <v>Insumos</v>
          </cell>
          <cell r="D164" t="str">
            <v>UND</v>
          </cell>
          <cell r="E164">
            <v>73174</v>
          </cell>
          <cell r="F164">
            <v>58451</v>
          </cell>
          <cell r="G164">
            <v>0.19</v>
          </cell>
        </row>
        <row r="165">
          <cell r="A165" t="str">
            <v>I197</v>
          </cell>
          <cell r="B165" t="str">
            <v>MARCO Y TAPA CAJA INSPECCION DE 0.40 X 0.40 M. (MARCO EN ANGULO 1 1/2 X 1 1/2 * 1/8", TAPA REFORZADA EN PLATINA DE 2 * 1/8" CON PARRILLA EN VARILLA 3/8 CADA 10 CM.).</v>
          </cell>
          <cell r="C165" t="str">
            <v>Insumos</v>
          </cell>
          <cell r="D165" t="str">
            <v>UND</v>
          </cell>
          <cell r="E165">
            <v>104815</v>
          </cell>
          <cell r="F165">
            <v>83726</v>
          </cell>
          <cell r="G165">
            <v>0.19</v>
          </cell>
        </row>
        <row r="166">
          <cell r="A166" t="str">
            <v>I198</v>
          </cell>
          <cell r="B166" t="str">
            <v>MARCO Y TAPA CAJA INSPECCION DE 0.60 X 0.60 CM. (MARCO EN ANGULO 2 1/2 X 2 1/2 * 3/16", TAPA REFORZADA EN PLATINA DE 3 * 3/16" CON PARRILLA EN VARILLA 3/8 CADA 10 CM.).</v>
          </cell>
          <cell r="C166" t="str">
            <v>Insumos</v>
          </cell>
          <cell r="D166" t="str">
            <v>UND</v>
          </cell>
          <cell r="E166">
            <v>357374</v>
          </cell>
          <cell r="F166">
            <v>285470</v>
          </cell>
          <cell r="G166">
            <v>0.19</v>
          </cell>
        </row>
        <row r="167">
          <cell r="A167" t="str">
            <v>I199</v>
          </cell>
          <cell r="B167" t="str">
            <v>MARCO Y TAPA CAJA INSPECCION DE 0.80 X 0.80 CM. (MARCO EN ANGULO 2 1/2 X 2 1/2 * 3/16", TAPA REFORZADA EN PLATINA DE 3 * 3/16" CON PARRILLA EN VARILLA 3/8 CADA 10 CM.).</v>
          </cell>
          <cell r="C167" t="str">
            <v>Insumos</v>
          </cell>
          <cell r="D167" t="str">
            <v>UND</v>
          </cell>
          <cell r="E167">
            <v>505518</v>
          </cell>
          <cell r="F167">
            <v>403807</v>
          </cell>
          <cell r="G167">
            <v>0.19</v>
          </cell>
        </row>
        <row r="168">
          <cell r="A168" t="str">
            <v>I200</v>
          </cell>
          <cell r="B168" t="str">
            <v>MARCO Y TAPA CAJA INSPECCION DE 1.00 X 1.00 M. (MARCO EN ANGULO 2 1/2 X 2 1/2 * 3/16", TAPA REFORZADA EN PLATINA DE 3 * 3/16" CON PARRILLA EN VARILLA 3/8 CADA 10 CM.).</v>
          </cell>
          <cell r="C168" t="str">
            <v>Insumos</v>
          </cell>
          <cell r="D168" t="str">
            <v>UND</v>
          </cell>
          <cell r="E168">
            <v>668166</v>
          </cell>
          <cell r="F168">
            <v>533729</v>
          </cell>
          <cell r="G168">
            <v>0.19</v>
          </cell>
        </row>
        <row r="169">
          <cell r="A169" t="str">
            <v>I201</v>
          </cell>
          <cell r="B169" t="str">
            <v>MARCO Y TAPA CAJA INSPECCION SEGÚN NORMA CS 274 DE 0.72 X 0.72 M. (MARCO EN ANGULO 2 1/2 X 2 1/2 * 3/16", TAPA REFORZADA EN PLATINA DE 2 1/2 * 3/16" CON PARRILLA EN VARILLA 3/8 CADA 10 CM.).</v>
          </cell>
          <cell r="C169" t="str">
            <v>Insumos</v>
          </cell>
          <cell r="D169" t="str">
            <v>UND</v>
          </cell>
          <cell r="E169">
            <v>479165</v>
          </cell>
          <cell r="F169">
            <v>382756</v>
          </cell>
          <cell r="G169">
            <v>0.19</v>
          </cell>
        </row>
        <row r="170">
          <cell r="A170" t="str">
            <v>I202</v>
          </cell>
          <cell r="B170" t="str">
            <v>MARCO Y TAPA CAJA INSPECCION SEGÚN NORMA CS 275 DE 0.805 X 1.305 M. (MARCO EN ANGULO 2 1/2 X 2 1/2 * 3/16", TAPA REFORZADA EN PLATINA DE 2 1/2 * 3/16" CON PARRILLA EN VARILLA 1/2" CADA 10 CM.).</v>
          </cell>
          <cell r="C170" t="str">
            <v>Insumos</v>
          </cell>
          <cell r="D170" t="str">
            <v>UND</v>
          </cell>
          <cell r="E170">
            <v>543084</v>
          </cell>
          <cell r="F170">
            <v>433814</v>
          </cell>
          <cell r="G170">
            <v>0.19</v>
          </cell>
        </row>
        <row r="171">
          <cell r="A171" t="str">
            <v>I203</v>
          </cell>
          <cell r="B171" t="str">
            <v>MARCO Y TAPA CAJA INSPECCION SEGÚN NORMA CS 276-2 DE 1.305 X 1.61 M. (MARCO EN ANGULO 2 1/2 X 2 1/2 * 3/16", TAPA REFORZADA EN PLATINA DE 2 1/2 * 3/16" CON PARRILLA EN VARILLA 1/2" CADA 10 CM.).</v>
          </cell>
          <cell r="C171" t="str">
            <v>Insumos</v>
          </cell>
          <cell r="D171" t="str">
            <v>UND</v>
          </cell>
          <cell r="E171">
            <v>680331</v>
          </cell>
          <cell r="F171">
            <v>543447</v>
          </cell>
          <cell r="G171">
            <v>0.19</v>
          </cell>
        </row>
        <row r="172">
          <cell r="A172" t="str">
            <v>I204</v>
          </cell>
          <cell r="B172" t="str">
            <v>MARCO Y TAPA CAJA INSPECCION SEGÚN NORMA CS 280-3 CON DIAMETRO DE 0.685 M. INCLUYE CONCRETO DE 4.000 PSI.</v>
          </cell>
          <cell r="C172" t="str">
            <v>Insumos</v>
          </cell>
          <cell r="D172" t="str">
            <v>UND</v>
          </cell>
          <cell r="E172">
            <v>886617</v>
          </cell>
          <cell r="F172">
            <v>708228</v>
          </cell>
          <cell r="G172">
            <v>0.19</v>
          </cell>
        </row>
        <row r="173">
          <cell r="A173" t="str">
            <v>I205</v>
          </cell>
          <cell r="B173" t="str">
            <v>PLATINA  2'' X 1/4''</v>
          </cell>
          <cell r="C173" t="str">
            <v>Insumos</v>
          </cell>
          <cell r="D173" t="str">
            <v>M</v>
          </cell>
          <cell r="E173">
            <v>12212</v>
          </cell>
          <cell r="F173">
            <v>9755</v>
          </cell>
          <cell r="G173">
            <v>0.19</v>
          </cell>
        </row>
        <row r="174">
          <cell r="A174" t="str">
            <v>I207</v>
          </cell>
          <cell r="B174" t="str">
            <v>PLATINA SOPORTE 3 MM</v>
          </cell>
          <cell r="C174" t="str">
            <v>Insumos</v>
          </cell>
          <cell r="D174" t="str">
            <v>UND</v>
          </cell>
          <cell r="E174">
            <v>4924</v>
          </cell>
          <cell r="F174">
            <v>3933</v>
          </cell>
          <cell r="G174">
            <v>0.19</v>
          </cell>
        </row>
        <row r="175">
          <cell r="A175" t="str">
            <v>I208</v>
          </cell>
          <cell r="B175" t="str">
            <v>PUERTA CABINAS SANITARIAS SISTEMA CANTILIVER EN ACERO INOXIDABLE CAL. 18. SEGÚN DETALLE. INCLUYE SUMINISTRO, INSTALACIÓN, PASADOR DE CIERRE.</v>
          </cell>
          <cell r="C175" t="str">
            <v>Insumos</v>
          </cell>
          <cell r="D175" t="str">
            <v>M2</v>
          </cell>
          <cell r="E175">
            <v>1123054</v>
          </cell>
          <cell r="F175">
            <v>897093</v>
          </cell>
          <cell r="G175">
            <v>0.19</v>
          </cell>
        </row>
        <row r="176">
          <cell r="A176" t="str">
            <v>I209</v>
          </cell>
          <cell r="B176" t="str">
            <v>PUERTA CABINAS SANITARIAS SISTEMA CANTILIVER EN ACERO INOXIDABLE CAL. 20. SEGÚN DETALLE. INCLUYE SUMINISTRO, INSTALACIÓN, PASADOR DE CIERRE .</v>
          </cell>
          <cell r="C176" t="str">
            <v>Insumos</v>
          </cell>
          <cell r="D176" t="str">
            <v>M2</v>
          </cell>
          <cell r="E176">
            <v>1083644</v>
          </cell>
          <cell r="F176">
            <v>865613</v>
          </cell>
          <cell r="G176">
            <v>0.19</v>
          </cell>
        </row>
        <row r="177">
          <cell r="A177" t="str">
            <v>I210</v>
          </cell>
          <cell r="B177" t="str">
            <v>PUERTA ACERO INOXIDABLE CAL. 20. SEGÚN DETALLE. INCLUYE SUMINISTRO E INSTALACIÓN .</v>
          </cell>
          <cell r="C177" t="str">
            <v>Insumos</v>
          </cell>
          <cell r="D177" t="str">
            <v>M2</v>
          </cell>
          <cell r="E177">
            <v>1201860</v>
          </cell>
          <cell r="F177">
            <v>960044</v>
          </cell>
          <cell r="G177">
            <v>0.19</v>
          </cell>
        </row>
        <row r="178">
          <cell r="A178" t="str">
            <v>I211</v>
          </cell>
          <cell r="B178"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178" t="str">
            <v>Insumos</v>
          </cell>
          <cell r="D178" t="str">
            <v>M2</v>
          </cell>
          <cell r="E178">
            <v>669890</v>
          </cell>
          <cell r="F178">
            <v>535107</v>
          </cell>
          <cell r="G178">
            <v>0.19</v>
          </cell>
        </row>
        <row r="179">
          <cell r="A179" t="str">
            <v>I212</v>
          </cell>
          <cell r="B179"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179" t="str">
            <v>Insumos</v>
          </cell>
          <cell r="D179" t="str">
            <v>M2</v>
          </cell>
          <cell r="E179">
            <v>650190</v>
          </cell>
          <cell r="F179">
            <v>519371</v>
          </cell>
          <cell r="G179">
            <v>0.19</v>
          </cell>
        </row>
        <row r="180">
          <cell r="A180" t="str">
            <v>I214</v>
          </cell>
          <cell r="B180"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180" t="str">
            <v>Insumos</v>
          </cell>
          <cell r="D180" t="str">
            <v>M2</v>
          </cell>
          <cell r="E180">
            <v>692760</v>
          </cell>
          <cell r="F180">
            <v>553376</v>
          </cell>
          <cell r="G180">
            <v>0.19</v>
          </cell>
        </row>
        <row r="181">
          <cell r="A181" t="str">
            <v>I216</v>
          </cell>
          <cell r="B181"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181" t="str">
            <v>Insumos</v>
          </cell>
          <cell r="D181" t="str">
            <v>M2</v>
          </cell>
          <cell r="E181">
            <v>807172</v>
          </cell>
          <cell r="F181">
            <v>644767</v>
          </cell>
          <cell r="G181">
            <v>0.19</v>
          </cell>
        </row>
        <row r="182">
          <cell r="A182" t="str">
            <v>I218</v>
          </cell>
          <cell r="B182" t="str">
            <v>PUERTA METALICA LÁMINA GALVANIZADA CAL. 20 TIPO PANEL CON MARCO SENCILLO ( INCLUYE ANTICORROSIVO + PINTURA ELECTROSTATICA + LÁMINA GALVANIZADA CAL. 20 CARGADOS EN CONCRETO). INCLUYE EL SUMINISTRO DE TODOS LOS ACCESORIOS REQUERIDOS PARA EL CORRECTO MONTAJE. (SUMINISTRO E INSTALACIÓN).</v>
          </cell>
          <cell r="C182" t="str">
            <v>Insumos</v>
          </cell>
          <cell r="D182" t="str">
            <v>M2</v>
          </cell>
          <cell r="E182">
            <v>647513</v>
          </cell>
          <cell r="F182">
            <v>517232</v>
          </cell>
          <cell r="G182">
            <v>0.19</v>
          </cell>
        </row>
        <row r="183">
          <cell r="A183" t="str">
            <v>I220</v>
          </cell>
          <cell r="B183" t="str">
            <v>PUERTA METALICA LÁMINA GALVANIZADA CAL. 20 TIPO REJILLA CON MARCO MONTANTE EN REJILLA ( INCLUYE ANTICORROSIVO + PINTURA ELECTROSTATICA + MARCO LÁMINA GALVANIZADA CAL. 20 CARGADOS EN CONCRETO). INCLUYE EL SUMINISTRO DE TODOS LOS ACCESORIOS REQUERIDOS PARA EL CORRECTO MONTAJE. (SUMINISTRO E INSTALACIÓN).</v>
          </cell>
          <cell r="C183" t="str">
            <v>Insumos</v>
          </cell>
          <cell r="D183" t="str">
            <v>M2</v>
          </cell>
          <cell r="E183">
            <v>738476</v>
          </cell>
          <cell r="F183">
            <v>589893</v>
          </cell>
          <cell r="G183">
            <v>0.19</v>
          </cell>
        </row>
        <row r="184">
          <cell r="A184" t="str">
            <v>I224</v>
          </cell>
          <cell r="B184" t="str">
            <v>PUERTA METALICA LÁMINA GALVANIZADA CAL. 20 TIPO REJILLA CON MARCO MONTANTE EN VIDRIO 4 MM. ( INCLUYE ANTICORROSIVO + PINTURA ELECTROSTATICA + MARCO LÁMINA GALVANIZADA CAL. 20 CARGADOS EN CONCRETO). INCLUYE EL SUMINISTRO DE TODOS LOS ACCESORIOS REQUERIDOS PARA EL CORRECTO MONTAJE. (SUMINISTRO E INSTALACIÓN).</v>
          </cell>
          <cell r="C184" t="str">
            <v>Insumos</v>
          </cell>
          <cell r="D184" t="str">
            <v>M2</v>
          </cell>
          <cell r="E184">
            <v>693221</v>
          </cell>
          <cell r="F184">
            <v>553744</v>
          </cell>
          <cell r="G184">
            <v>0.19</v>
          </cell>
        </row>
        <row r="185">
          <cell r="A185" t="str">
            <v>I226</v>
          </cell>
          <cell r="B185" t="str">
            <v>PUERTA METALICA LÁMINA GALVANIZADA CAL. 20 TIPO REJILLA CON MARCO SENCILLO ( INCLUYE ANTICORROSIVO + PINTURA ELECTROSTATICA + MARCO LÁMINA GALVANIZADA CAL. 20 CARGADOS EN CONCRETO). INCLUYE EL SUMINISTRO DE TODOS LOS ACCESORIOS REQUERIDOS PARA EL CORRECTO MONTAJE. (SUMINISTRO E INSTALACIÓN).</v>
          </cell>
          <cell r="C185" t="str">
            <v>Insumos</v>
          </cell>
          <cell r="D185" t="str">
            <v>M2</v>
          </cell>
          <cell r="E185">
            <v>693221</v>
          </cell>
          <cell r="F185">
            <v>553744</v>
          </cell>
          <cell r="G185">
            <v>0.19</v>
          </cell>
        </row>
        <row r="186">
          <cell r="A186" t="str">
            <v>I228</v>
          </cell>
          <cell r="B186" t="str">
            <v>PUERTA METALICA TIPO CORTINA LÁMINA GALVANIZADA CAL. 20 (INCLUYE ANTICORROSIVO + PINTURA ELECTROSTATICA+ MARCO LÁMINA GALVANIZADA CAL. 20 CARGADOS EN CONCRETO). INCLUYE EL SUMINISTRO DE TODOS LOS ACCESORIOS REQUERIDOS PARA EL CORRECTO MONTAJE. (SUMINISTRO E INSTALACIÓN).</v>
          </cell>
          <cell r="C186" t="str">
            <v>Insumos</v>
          </cell>
          <cell r="D186" t="str">
            <v>M2</v>
          </cell>
          <cell r="E186">
            <v>607486</v>
          </cell>
          <cell r="F186">
            <v>485259</v>
          </cell>
          <cell r="G186">
            <v>0.19</v>
          </cell>
        </row>
        <row r="187">
          <cell r="A187" t="str">
            <v>I229</v>
          </cell>
          <cell r="B187" t="str">
            <v>PUERTA METALICA VAIVEN LÁMINA GALVANIZADA CAL.18 PIVOTE (INCLUYE PINTURA ELECTROSTATICA, ANTICORROSIVO Y MARCO LÁMINA GALVANIZADA CAL. 20 CARGADO EN CONCRETO) INCLUYE EL SUMINISTRO DE TODOS LOS ACCESORIOS REQUERIDOS PARA EL CORRECTO MONTAJE. (SUMINISTRO E INSTALACIÓN).</v>
          </cell>
          <cell r="C187" t="str">
            <v>Insumos</v>
          </cell>
          <cell r="D187" t="str">
            <v>M2</v>
          </cell>
          <cell r="E187">
            <v>607486</v>
          </cell>
          <cell r="F187">
            <v>485259</v>
          </cell>
          <cell r="G187">
            <v>0.19</v>
          </cell>
        </row>
        <row r="188">
          <cell r="A188" t="str">
            <v>I230</v>
          </cell>
          <cell r="B188" t="str">
            <v>REJILLA CUNETA METALICA (A = 0.50 M) MARCO CONTRAMARCO EN ANGULO DE 1 1/2 X 3/16 CELOSIAS EN PLATINA DE 1/4 X 3/16 ACERO A36 CON ANTICORROSIVO Y PINTURA NEGRO MATE.</v>
          </cell>
          <cell r="C188" t="str">
            <v>Insumos</v>
          </cell>
          <cell r="D188" t="str">
            <v>M</v>
          </cell>
          <cell r="E188">
            <v>295539</v>
          </cell>
          <cell r="F188">
            <v>236076</v>
          </cell>
          <cell r="G188">
            <v>0.19</v>
          </cell>
        </row>
        <row r="189">
          <cell r="A189" t="str">
            <v>I231</v>
          </cell>
          <cell r="B189" t="str">
            <v>SOPORTE METALICO EN ANGULO PARA MESON ANCLADO A MURO CON CHAZOS EXPANSIVOS</v>
          </cell>
          <cell r="C189" t="str">
            <v>Insumos</v>
          </cell>
          <cell r="D189" t="str">
            <v>UND</v>
          </cell>
          <cell r="E189">
            <v>78809</v>
          </cell>
          <cell r="F189">
            <v>62952</v>
          </cell>
          <cell r="G189">
            <v>0.19</v>
          </cell>
        </row>
        <row r="190">
          <cell r="A190" t="str">
            <v>I233</v>
          </cell>
          <cell r="B190" t="str">
            <v>TAPA EN LÁMINA DE ALFAJOR 6MM  0.80*0.80 M. MARCO EN ÁNGULO DE 2 X 1/8". (INCLUYE GANCHO EN ACERO Y MARCO) SEGÚN DISEÑO. SUMINISTRO E INSTALACIÓN.</v>
          </cell>
          <cell r="C190" t="str">
            <v>Insumos</v>
          </cell>
          <cell r="D190" t="str">
            <v>UND</v>
          </cell>
          <cell r="E190">
            <v>350962</v>
          </cell>
          <cell r="F190">
            <v>280348</v>
          </cell>
          <cell r="G190">
            <v>0.19</v>
          </cell>
        </row>
        <row r="191">
          <cell r="A191" t="str">
            <v>I234</v>
          </cell>
          <cell r="B191" t="str">
            <v>TAPA EN LÁMINA DE ALFAJOR 6MM 1.00*1.00 M. MARCO EN ÁNGULO DE 2 X 1/8". (INCLUYE GANCHO EN ACERO Y MARCO) SEGÚN DISEÑO. SUMINISTRO E INSTALACIÓN.</v>
          </cell>
          <cell r="C191" t="str">
            <v>Insumos</v>
          </cell>
          <cell r="D191" t="str">
            <v>UND</v>
          </cell>
          <cell r="E191">
            <v>385681</v>
          </cell>
          <cell r="F191">
            <v>308081</v>
          </cell>
          <cell r="G191">
            <v>0.19</v>
          </cell>
        </row>
        <row r="192">
          <cell r="A192" t="str">
            <v>I236</v>
          </cell>
          <cell r="B192" t="str">
            <v>TUBO AGUAS NEGRAS DIAMETRO 2" CAL. 0.080</v>
          </cell>
          <cell r="C192" t="str">
            <v>Insumos</v>
          </cell>
          <cell r="D192" t="str">
            <v>M</v>
          </cell>
          <cell r="E192">
            <v>15996</v>
          </cell>
          <cell r="F192">
            <v>12777</v>
          </cell>
          <cell r="G192">
            <v>0.19</v>
          </cell>
        </row>
        <row r="193">
          <cell r="A193" t="str">
            <v>I237</v>
          </cell>
          <cell r="B193" t="str">
            <v>TUBO HG 2"</v>
          </cell>
          <cell r="C193" t="str">
            <v>Insumos</v>
          </cell>
          <cell r="D193" t="str">
            <v>M</v>
          </cell>
          <cell r="E193">
            <v>60677</v>
          </cell>
          <cell r="F193">
            <v>48468</v>
          </cell>
          <cell r="G193">
            <v>0.19</v>
          </cell>
        </row>
        <row r="194">
          <cell r="A194" t="str">
            <v>I238</v>
          </cell>
          <cell r="B194" t="str">
            <v>TUBO HG 3"</v>
          </cell>
          <cell r="C194" t="str">
            <v>Insumos</v>
          </cell>
          <cell r="D194" t="str">
            <v>M</v>
          </cell>
          <cell r="E194">
            <v>93185</v>
          </cell>
          <cell r="F194">
            <v>74435</v>
          </cell>
          <cell r="G194">
            <v>0.19</v>
          </cell>
        </row>
        <row r="195">
          <cell r="A195" t="str">
            <v>I239</v>
          </cell>
          <cell r="B195" t="str">
            <v>ANGULO 2"* 2"*3/16"</v>
          </cell>
          <cell r="C195" t="str">
            <v>Insumos</v>
          </cell>
          <cell r="D195" t="str">
            <v>M</v>
          </cell>
          <cell r="E195">
            <v>21128</v>
          </cell>
          <cell r="F195"/>
          <cell r="G195"/>
        </row>
        <row r="196">
          <cell r="A196" t="str">
            <v>I240</v>
          </cell>
          <cell r="B196" t="str">
            <v>ANGULO 1-1/2"1-1/2"*3/16"</v>
          </cell>
          <cell r="C196" t="str">
            <v>Insumos</v>
          </cell>
          <cell r="D196" t="str">
            <v>M</v>
          </cell>
          <cell r="E196">
            <v>15423</v>
          </cell>
          <cell r="F196"/>
          <cell r="G196"/>
        </row>
        <row r="197">
          <cell r="A197" t="str">
            <v>I241</v>
          </cell>
          <cell r="B197" t="str">
            <v>PLATINA 2"*3/16*</v>
          </cell>
          <cell r="C197" t="str">
            <v>Insumos</v>
          </cell>
          <cell r="D197" t="str">
            <v>M</v>
          </cell>
          <cell r="E197">
            <v>11925</v>
          </cell>
          <cell r="F197"/>
          <cell r="G197"/>
        </row>
        <row r="198">
          <cell r="A198" t="str">
            <v>I242</v>
          </cell>
          <cell r="B198" t="str">
            <v xml:space="preserve">MALLA GALVANIZADA 12-2" </v>
          </cell>
          <cell r="C198" t="str">
            <v>Insumos</v>
          </cell>
          <cell r="D198" t="str">
            <v>M2</v>
          </cell>
          <cell r="E198">
            <v>28172</v>
          </cell>
          <cell r="F198">
            <v>22503</v>
          </cell>
          <cell r="G198">
            <v>0.19</v>
          </cell>
        </row>
        <row r="199">
          <cell r="A199" t="str">
            <v>I243</v>
          </cell>
          <cell r="B199" t="str">
            <v>ALAMBRE GALVANIZADO CAL 14</v>
          </cell>
          <cell r="C199" t="str">
            <v>Insumos</v>
          </cell>
          <cell r="D199" t="str">
            <v>KG</v>
          </cell>
          <cell r="E199">
            <v>9312</v>
          </cell>
          <cell r="F199">
            <v>5194</v>
          </cell>
          <cell r="G199">
            <v>0.19</v>
          </cell>
        </row>
        <row r="200">
          <cell r="A200" t="str">
            <v>I245</v>
          </cell>
          <cell r="B200" t="str">
            <v>PLATINA 80X80 DE 1/16 "</v>
          </cell>
          <cell r="C200" t="str">
            <v>Insumos</v>
          </cell>
          <cell r="D200" t="str">
            <v>UND</v>
          </cell>
          <cell r="E200">
            <v>89670</v>
          </cell>
          <cell r="F200">
            <v>71628</v>
          </cell>
          <cell r="G200">
            <v>0.19</v>
          </cell>
        </row>
        <row r="201">
          <cell r="A201" t="str">
            <v>I253</v>
          </cell>
          <cell r="B201" t="str">
            <v>PLATINA  25 x 25 CM X 1"</v>
          </cell>
          <cell r="C201" t="str">
            <v>Insumos</v>
          </cell>
          <cell r="D201" t="str">
            <v>UND</v>
          </cell>
          <cell r="E201">
            <v>131380</v>
          </cell>
          <cell r="F201"/>
          <cell r="G201"/>
        </row>
        <row r="202">
          <cell r="A202" t="str">
            <v>I254</v>
          </cell>
          <cell r="B202" t="str">
            <v>BOLARDO LISO HF</v>
          </cell>
          <cell r="C202" t="str">
            <v>Insumos</v>
          </cell>
          <cell r="D202" t="str">
            <v>UND</v>
          </cell>
          <cell r="E202">
            <v>420329</v>
          </cell>
          <cell r="F202">
            <v>335758</v>
          </cell>
          <cell r="G202">
            <v>0.19</v>
          </cell>
        </row>
        <row r="203">
          <cell r="A203" t="str">
            <v>I255</v>
          </cell>
          <cell r="B203" t="str">
            <v>DEFENSA DE PROTECCIÓN VIAL TIPO INVIAS</v>
          </cell>
          <cell r="C203" t="str">
            <v>Insumos</v>
          </cell>
          <cell r="D203" t="str">
            <v>ML</v>
          </cell>
          <cell r="E203">
            <v>346727</v>
          </cell>
          <cell r="F203">
            <v>276965</v>
          </cell>
          <cell r="G203">
            <v>0.19</v>
          </cell>
        </row>
        <row r="204">
          <cell r="A204" t="str">
            <v>I256</v>
          </cell>
          <cell r="B204" t="str">
            <v>CARRETEL DE HIERRO</v>
          </cell>
          <cell r="C204" t="str">
            <v>Insumos</v>
          </cell>
          <cell r="D204" t="str">
            <v>UND</v>
          </cell>
          <cell r="E204">
            <v>975173</v>
          </cell>
          <cell r="F204">
            <v>778966</v>
          </cell>
          <cell r="G204">
            <v>0.19</v>
          </cell>
        </row>
        <row r="205">
          <cell r="A205" t="str">
            <v>I257</v>
          </cell>
          <cell r="B205" t="str">
            <v>BARRA ANTIPANICO HORIZONTAL SOLO SALIDA - TIPO AZBE REF. B0950 O SIMILAR.</v>
          </cell>
          <cell r="C205" t="str">
            <v>Insumos</v>
          </cell>
          <cell r="D205" t="str">
            <v>UND</v>
          </cell>
          <cell r="E205">
            <v>1478725</v>
          </cell>
          <cell r="F205">
            <v>1181203</v>
          </cell>
          <cell r="G205">
            <v>0.19</v>
          </cell>
        </row>
        <row r="206">
          <cell r="A206" t="str">
            <v>I258</v>
          </cell>
          <cell r="B206" t="str">
            <v>CERRADURA BELL WOOD POMO MADERA - ALCOBA TIPO SCHALAGE REF. A50WS O SIMILAR. ACABADO SEGÚN DISEÑO.</v>
          </cell>
          <cell r="C206" t="str">
            <v>Insumos</v>
          </cell>
          <cell r="D206" t="str">
            <v>UND</v>
          </cell>
          <cell r="E206">
            <v>54625</v>
          </cell>
          <cell r="F206">
            <v>43634</v>
          </cell>
          <cell r="G206">
            <v>0.19</v>
          </cell>
        </row>
        <row r="207">
          <cell r="A207" t="str">
            <v>I259</v>
          </cell>
          <cell r="B207" t="str">
            <v>CERRADURA BELL WOOD POMO MADERA - BAÑO TIPO SCHALAGE REF. A40S O SIMILAR. ACABADO SEGÚN DISEÑO.</v>
          </cell>
          <cell r="C207" t="str">
            <v>Insumos</v>
          </cell>
          <cell r="D207" t="str">
            <v>UND</v>
          </cell>
          <cell r="E207">
            <v>54625</v>
          </cell>
          <cell r="F207">
            <v>43634</v>
          </cell>
          <cell r="G207">
            <v>0.19</v>
          </cell>
        </row>
        <row r="208">
          <cell r="A208" t="str">
            <v>I260</v>
          </cell>
          <cell r="B208" t="str">
            <v>CERRADURA BELL WOOD POMO MADERA - ENTRADA TIPO SCHALAGE REF. A80PD O SIMILAR. ACABADO SEGÚN DISEÑO.</v>
          </cell>
          <cell r="C208" t="str">
            <v>Insumos</v>
          </cell>
          <cell r="D208" t="str">
            <v>UND</v>
          </cell>
          <cell r="E208">
            <v>84336</v>
          </cell>
          <cell r="F208">
            <v>67367</v>
          </cell>
          <cell r="G208">
            <v>0.19</v>
          </cell>
        </row>
        <row r="209">
          <cell r="A209" t="str">
            <v>I261</v>
          </cell>
          <cell r="B209" t="str">
            <v>CERRADURA CERROJO DOBLE LLAVE - TIPO SCHALAGE REF. B362PX O SIMILAR. ACABADO SEGÚN DISEÑO.</v>
          </cell>
          <cell r="C209" t="str">
            <v>Insumos</v>
          </cell>
          <cell r="D209" t="str">
            <v>UND</v>
          </cell>
          <cell r="E209">
            <v>144443</v>
          </cell>
          <cell r="F209">
            <v>115381</v>
          </cell>
          <cell r="G209">
            <v>0.19</v>
          </cell>
        </row>
        <row r="210">
          <cell r="A210" t="str">
            <v>I262</v>
          </cell>
          <cell r="B210" t="str">
            <v>CERRADURA CERROJO LLAVE VOLTEADOR - TIPO SCHALAGE REF. B360PX O SIMILAR. ACABADO SEGÚN DISEÑO.</v>
          </cell>
          <cell r="C210" t="str">
            <v>Insumos</v>
          </cell>
          <cell r="D210" t="str">
            <v>UND</v>
          </cell>
          <cell r="E210">
            <v>144443</v>
          </cell>
          <cell r="F210">
            <v>115381</v>
          </cell>
          <cell r="G210">
            <v>0.19</v>
          </cell>
        </row>
        <row r="211">
          <cell r="A211" t="str">
            <v>I263</v>
          </cell>
          <cell r="B211" t="str">
            <v>CERRADURA ORBIT POMO METALICO - ALCOBA TIPO SCHALAGE REF. A50PD O SIMILAR. ACABADO SEGÚN DISEÑO.</v>
          </cell>
          <cell r="C211" t="str">
            <v>Insumos</v>
          </cell>
          <cell r="D211" t="str">
            <v>UND</v>
          </cell>
          <cell r="E211">
            <v>158615</v>
          </cell>
          <cell r="F211">
            <v>126701</v>
          </cell>
          <cell r="G211">
            <v>0.19</v>
          </cell>
        </row>
        <row r="212">
          <cell r="A212" t="str">
            <v>I264</v>
          </cell>
          <cell r="B212" t="str">
            <v>CERRADURA ORBIT POMO METALICO - BAÑO TIPO SCHALAGE REF. A40S O SIMILAR. ACABADO SEGÚN DISEÑO.</v>
          </cell>
          <cell r="C212" t="str">
            <v>Insumos</v>
          </cell>
          <cell r="D212" t="str">
            <v>UND</v>
          </cell>
          <cell r="E212">
            <v>130960</v>
          </cell>
          <cell r="F212">
            <v>104610</v>
          </cell>
          <cell r="G212">
            <v>0.19</v>
          </cell>
        </row>
        <row r="213">
          <cell r="A213" t="str">
            <v>I265</v>
          </cell>
          <cell r="B213" t="str">
            <v>CERRADURA ORBIT POMO METALICO - ENTRADA TIPO SCHALAGE REF. A80PD O SIMILAR. ACABADO SEGÚN DISEÑO.</v>
          </cell>
          <cell r="C213" t="str">
            <v>Insumos</v>
          </cell>
          <cell r="D213" t="str">
            <v>UND</v>
          </cell>
          <cell r="E213">
            <v>152214</v>
          </cell>
          <cell r="F213">
            <v>121588</v>
          </cell>
          <cell r="G213">
            <v>0.19</v>
          </cell>
        </row>
        <row r="214">
          <cell r="A214" t="str">
            <v>I266</v>
          </cell>
          <cell r="B214" t="str">
            <v>MANILLA Y CILINDRO EXTERIOR PARA BARRA ANTIPANICO HORIZONTAL - TIPO AZBE REF. 9510M O SIMILAR.</v>
          </cell>
          <cell r="C214" t="str">
            <v>Insumos</v>
          </cell>
          <cell r="D214" t="str">
            <v>UND</v>
          </cell>
          <cell r="E214">
            <v>294829</v>
          </cell>
          <cell r="F214">
            <v>235508</v>
          </cell>
          <cell r="G214">
            <v>0.19</v>
          </cell>
        </row>
        <row r="215">
          <cell r="A215" t="str">
            <v>I267</v>
          </cell>
          <cell r="B215" t="str">
            <v>CERRADURA ENTRADA PRINCIPAL  - TIPO SCHALAGE REF. H387  O SIMILAR. ACABADO SEGÚN DISEÑO.</v>
          </cell>
          <cell r="C215" t="str">
            <v>Insumos</v>
          </cell>
          <cell r="D215" t="str">
            <v>UND</v>
          </cell>
          <cell r="E215">
            <v>382366</v>
          </cell>
          <cell r="F215">
            <v>305433</v>
          </cell>
          <cell r="G215">
            <v>0.19</v>
          </cell>
        </row>
        <row r="216">
          <cell r="A216" t="str">
            <v>I268</v>
          </cell>
          <cell r="B216" t="str">
            <v xml:space="preserve">CERRADURA ENTRADA PRINCIPAL HE-380 TIPO SCHALAGE O SIMILAR. ACABADO SEGÚN DISEÑO. (INCLUYE SUMINISTRO E INSTALACIÓN) </v>
          </cell>
          <cell r="C216" t="str">
            <v>Insumos</v>
          </cell>
          <cell r="D216" t="str">
            <v>UND</v>
          </cell>
          <cell r="E216">
            <v>491322</v>
          </cell>
          <cell r="F216">
            <v>392467</v>
          </cell>
          <cell r="G216">
            <v>0.19</v>
          </cell>
        </row>
        <row r="217">
          <cell r="A217" t="str">
            <v>I269</v>
          </cell>
          <cell r="B217" t="str">
            <v>CERRADURA YALE TRES MACHUELOS</v>
          </cell>
          <cell r="C217" t="str">
            <v>Insumos</v>
          </cell>
          <cell r="D217" t="str">
            <v>UND</v>
          </cell>
          <cell r="E217">
            <v>216706</v>
          </cell>
          <cell r="F217">
            <v>173104</v>
          </cell>
          <cell r="G217">
            <v>0.19</v>
          </cell>
        </row>
        <row r="218">
          <cell r="A218" t="str">
            <v>I270</v>
          </cell>
          <cell r="B218" t="str">
            <v>ACPM</v>
          </cell>
          <cell r="C218" t="str">
            <v>Insumos</v>
          </cell>
          <cell r="D218" t="str">
            <v>GAL</v>
          </cell>
          <cell r="E218">
            <v>12500</v>
          </cell>
          <cell r="F218"/>
          <cell r="G218"/>
        </row>
        <row r="219">
          <cell r="A219" t="str">
            <v>I271</v>
          </cell>
          <cell r="B219" t="str">
            <v>GASOLINA CORRIENTE</v>
          </cell>
          <cell r="C219" t="str">
            <v>Insumos</v>
          </cell>
          <cell r="D219" t="str">
            <v>GAL</v>
          </cell>
          <cell r="E219">
            <v>16500</v>
          </cell>
          <cell r="F219"/>
          <cell r="G219"/>
        </row>
        <row r="220">
          <cell r="A220" t="str">
            <v>I272</v>
          </cell>
          <cell r="B220" t="str">
            <v>LUBRICANTE PARA PVC CORRUGADA</v>
          </cell>
          <cell r="C220" t="str">
            <v>Insumos</v>
          </cell>
          <cell r="D220" t="str">
            <v>UND</v>
          </cell>
          <cell r="E220">
            <v>190551</v>
          </cell>
          <cell r="F220">
            <v>152212</v>
          </cell>
          <cell r="G220">
            <v>0.19</v>
          </cell>
        </row>
        <row r="221">
          <cell r="A221" t="str">
            <v>I273</v>
          </cell>
          <cell r="B221" t="str">
            <v>GRASA ECON X 370 GRS</v>
          </cell>
          <cell r="C221" t="str">
            <v>Insumos</v>
          </cell>
          <cell r="D221" t="str">
            <v>UND</v>
          </cell>
          <cell r="E221">
            <v>11808</v>
          </cell>
          <cell r="F221">
            <v>9432</v>
          </cell>
          <cell r="G221">
            <v>0.19</v>
          </cell>
        </row>
        <row r="222">
          <cell r="A222" t="str">
            <v>I274</v>
          </cell>
          <cell r="B222" t="str">
            <v>CEMENTO GRIS</v>
          </cell>
          <cell r="C222" t="str">
            <v>Insumos</v>
          </cell>
          <cell r="D222" t="str">
            <v>KG</v>
          </cell>
          <cell r="E222">
            <v>680</v>
          </cell>
          <cell r="F222"/>
          <cell r="G222"/>
        </row>
        <row r="223">
          <cell r="A223" t="str">
            <v>I275</v>
          </cell>
          <cell r="B223" t="str">
            <v>CONCRETO PREMEZCLADO PARA PAVIMENTO MR 43 KG/CM2</v>
          </cell>
          <cell r="C223" t="str">
            <v>Insumos</v>
          </cell>
          <cell r="D223" t="str">
            <v>M3</v>
          </cell>
          <cell r="E223">
            <v>801810</v>
          </cell>
          <cell r="F223">
            <v>640484</v>
          </cell>
          <cell r="G223">
            <v>0.19</v>
          </cell>
        </row>
        <row r="224">
          <cell r="A224" t="str">
            <v>I276</v>
          </cell>
          <cell r="B224" t="str">
            <v>GROUTING 17.5 MPA</v>
          </cell>
          <cell r="C224" t="str">
            <v>Insumos</v>
          </cell>
          <cell r="D224" t="str">
            <v>M3</v>
          </cell>
          <cell r="E224">
            <v>689310</v>
          </cell>
          <cell r="F224">
            <v>550619</v>
          </cell>
          <cell r="G224">
            <v>0.19</v>
          </cell>
        </row>
        <row r="225">
          <cell r="A225" t="str">
            <v>I277</v>
          </cell>
          <cell r="B225" t="str">
            <v>CAL</v>
          </cell>
          <cell r="C225" t="str">
            <v>Insumos</v>
          </cell>
          <cell r="D225" t="str">
            <v>KG</v>
          </cell>
          <cell r="E225">
            <v>1672</v>
          </cell>
          <cell r="F225">
            <v>1335</v>
          </cell>
          <cell r="G225">
            <v>0.19</v>
          </cell>
        </row>
        <row r="226">
          <cell r="A226" t="str">
            <v>I278</v>
          </cell>
          <cell r="B226" t="str">
            <v>MORTERO DE NIVELACION SIKAGROUT O SIMILAR</v>
          </cell>
          <cell r="C226" t="str">
            <v>Insumos</v>
          </cell>
          <cell r="D226" t="str">
            <v>LT</v>
          </cell>
          <cell r="E226">
            <v>38987</v>
          </cell>
          <cell r="F226">
            <v>31142</v>
          </cell>
          <cell r="G226">
            <v>0.19</v>
          </cell>
        </row>
        <row r="227">
          <cell r="A227" t="str">
            <v>I279</v>
          </cell>
          <cell r="B227" t="str">
            <v xml:space="preserve">ADOQUIN DE CONCRETO (8*10*20) </v>
          </cell>
          <cell r="C227" t="str">
            <v>Insumos</v>
          </cell>
          <cell r="D227" t="str">
            <v>UND</v>
          </cell>
          <cell r="E227">
            <v>1301</v>
          </cell>
          <cell r="F227">
            <v>1039</v>
          </cell>
          <cell r="G227">
            <v>0.19</v>
          </cell>
        </row>
        <row r="228">
          <cell r="A228" t="str">
            <v>I280</v>
          </cell>
          <cell r="B228" t="str">
            <v>ADOQUIN ECOLOGICO</v>
          </cell>
          <cell r="C228" t="str">
            <v>Insumos</v>
          </cell>
          <cell r="D228" t="str">
            <v>UND</v>
          </cell>
          <cell r="E228">
            <v>1734</v>
          </cell>
          <cell r="F228">
            <v>1385</v>
          </cell>
          <cell r="G228">
            <v>0.19</v>
          </cell>
        </row>
        <row r="229">
          <cell r="A229" t="str">
            <v>I281</v>
          </cell>
          <cell r="B229" t="str">
            <v>CAL HIDRATADA</v>
          </cell>
          <cell r="C229" t="str">
            <v>Insumos</v>
          </cell>
          <cell r="D229" t="str">
            <v>KG</v>
          </cell>
          <cell r="E229">
            <v>1950</v>
          </cell>
          <cell r="F229">
            <v>1557</v>
          </cell>
          <cell r="G229">
            <v>0.19</v>
          </cell>
        </row>
        <row r="230">
          <cell r="A230" t="str">
            <v>I282</v>
          </cell>
          <cell r="B230" t="str">
            <v>SUELO CEMENTO 10:1</v>
          </cell>
          <cell r="C230" t="str">
            <v>Insumos</v>
          </cell>
          <cell r="D230" t="str">
            <v>M3</v>
          </cell>
          <cell r="E230">
            <v>195036</v>
          </cell>
          <cell r="F230"/>
          <cell r="G230"/>
        </row>
        <row r="231">
          <cell r="A231" t="str">
            <v>I283</v>
          </cell>
          <cell r="B231" t="str">
            <v>CONCRETO PREMEZCLADO PARA PAVIMENTO MR 45 KG/CM2</v>
          </cell>
          <cell r="C231" t="str">
            <v>Insumos</v>
          </cell>
          <cell r="D231" t="str">
            <v>M3</v>
          </cell>
          <cell r="E231">
            <v>845146</v>
          </cell>
          <cell r="F231">
            <v>675101</v>
          </cell>
          <cell r="G231">
            <v>0.19</v>
          </cell>
        </row>
        <row r="232">
          <cell r="A232" t="str">
            <v>I284</v>
          </cell>
          <cell r="B232" t="str">
            <v>BOLARDO EN CONCRETO DIAMETRO 18cm Y ALTURA LIBRE 62 cm</v>
          </cell>
          <cell r="C232" t="str">
            <v>Insumos</v>
          </cell>
          <cell r="D232" t="str">
            <v>UND</v>
          </cell>
          <cell r="E232">
            <v>119003</v>
          </cell>
          <cell r="F232">
            <v>95059</v>
          </cell>
          <cell r="G232">
            <v>0.19</v>
          </cell>
        </row>
        <row r="233">
          <cell r="A233" t="str">
            <v>I285</v>
          </cell>
          <cell r="B233" t="str">
            <v>CONCRETO PREMEZCLADO PARA PAVIMENTO MR 42 KG/CM2</v>
          </cell>
          <cell r="C233" t="str">
            <v>Insumos</v>
          </cell>
          <cell r="D233" t="str">
            <v>M3</v>
          </cell>
          <cell r="E233">
            <v>780137</v>
          </cell>
          <cell r="F233">
            <v>623172</v>
          </cell>
          <cell r="G233">
            <v>0.19</v>
          </cell>
        </row>
        <row r="234">
          <cell r="A234" t="str">
            <v>I286</v>
          </cell>
          <cell r="B234" t="str">
            <v>CONCRETO PREMEZCLADO 4000 PSI - 28MPA</v>
          </cell>
          <cell r="C234" t="str">
            <v>Insumos</v>
          </cell>
          <cell r="D234" t="str">
            <v>M3</v>
          </cell>
          <cell r="E234">
            <v>715125</v>
          </cell>
          <cell r="F234">
            <v>571240</v>
          </cell>
          <cell r="G234">
            <v>0.19</v>
          </cell>
        </row>
        <row r="235">
          <cell r="A235" t="str">
            <v>I287</v>
          </cell>
          <cell r="B235" t="str">
            <v>CONCRETO PREMEZCLADO 3000 PSI - 21MPA</v>
          </cell>
          <cell r="C235" t="str">
            <v>Insumos</v>
          </cell>
          <cell r="D235" t="str">
            <v>M3</v>
          </cell>
          <cell r="E235">
            <v>650112</v>
          </cell>
          <cell r="F235">
            <v>519308</v>
          </cell>
          <cell r="G235">
            <v>0.19</v>
          </cell>
        </row>
        <row r="236">
          <cell r="A236" t="str">
            <v>I288</v>
          </cell>
          <cell r="B236" t="str">
            <v>CABALLETE LISO TEJA TIPO CINDULIT / CINDURIB  L=3.05 M. O SIMILAR.  COLOR VERDE, AZUL O ROJO SEGÚN DISEÑO.</v>
          </cell>
          <cell r="C236" t="str">
            <v>Insumos</v>
          </cell>
          <cell r="D236" t="str">
            <v>UND</v>
          </cell>
          <cell r="E236">
            <v>155416</v>
          </cell>
          <cell r="F236">
            <v>124145</v>
          </cell>
          <cell r="G236">
            <v>0.19</v>
          </cell>
        </row>
        <row r="237">
          <cell r="A237" t="str">
            <v>I289</v>
          </cell>
          <cell r="B237" t="str">
            <v>FACHADA F MULTIPANEL 300FS TIPO HUNTER DOUGLAS ALUZINC 0,6 MM Y ALUMINIO 0,7 MM. O SIMILAR</v>
          </cell>
          <cell r="C237" t="str">
            <v>Insumos</v>
          </cell>
          <cell r="D237" t="str">
            <v>M2</v>
          </cell>
          <cell r="E237">
            <v>177128</v>
          </cell>
          <cell r="F237">
            <v>141489</v>
          </cell>
          <cell r="G237">
            <v>0.19</v>
          </cell>
        </row>
        <row r="238">
          <cell r="A238" t="str">
            <v>I290</v>
          </cell>
          <cell r="B238" t="str">
            <v>LIMAHOYA LISA TEJA TIPO CINDULIT / CINDURIB  L=3.05 M. O SIMILAR. COLOR VERDE, AZUL O ROJO SEGÚN DISEÑO.</v>
          </cell>
          <cell r="C238" t="str">
            <v>Insumos</v>
          </cell>
          <cell r="D238" t="str">
            <v>UND</v>
          </cell>
          <cell r="E238">
            <v>163925</v>
          </cell>
          <cell r="F238">
            <v>130943</v>
          </cell>
          <cell r="G238">
            <v>0.19</v>
          </cell>
        </row>
        <row r="239">
          <cell r="A239" t="str">
            <v>I291</v>
          </cell>
          <cell r="B239" t="str">
            <v>PERFIL ACERO ESTRUCTURAL PHR ASTM A500 GRADO 50 - TIPO ACESCO O SIMILAR</v>
          </cell>
          <cell r="C239" t="str">
            <v>Insumos</v>
          </cell>
          <cell r="D239" t="str">
            <v>KG</v>
          </cell>
          <cell r="E239">
            <v>8500</v>
          </cell>
          <cell r="F239"/>
          <cell r="G239"/>
        </row>
        <row r="240">
          <cell r="A240" t="str">
            <v>I292</v>
          </cell>
          <cell r="B240" t="str">
            <v>PERFIL HEA  A-36</v>
          </cell>
          <cell r="C240" t="str">
            <v>Insumos</v>
          </cell>
          <cell r="D240" t="str">
            <v>KG</v>
          </cell>
          <cell r="E240">
            <v>7400</v>
          </cell>
          <cell r="F240"/>
          <cell r="G240"/>
        </row>
        <row r="241">
          <cell r="A241" t="str">
            <v>I293</v>
          </cell>
          <cell r="B241" t="str">
            <v>PERFIL IPE  A-36</v>
          </cell>
          <cell r="C241" t="str">
            <v>Insumos</v>
          </cell>
          <cell r="D241" t="str">
            <v>KG</v>
          </cell>
          <cell r="E241">
            <v>6720</v>
          </cell>
          <cell r="F241"/>
          <cell r="G241"/>
        </row>
        <row r="242">
          <cell r="A242" t="str">
            <v>I295</v>
          </cell>
          <cell r="B242" t="str">
            <v xml:space="preserve">PLATINAS ACERO A-36  </v>
          </cell>
          <cell r="C242" t="str">
            <v>Insumos</v>
          </cell>
          <cell r="D242" t="str">
            <v>KG</v>
          </cell>
          <cell r="E242">
            <v>5720</v>
          </cell>
          <cell r="F242"/>
          <cell r="G242"/>
        </row>
        <row r="243">
          <cell r="A243" t="str">
            <v>I296</v>
          </cell>
          <cell r="B243" t="str">
            <v>TEJA TERMOACUSTICA TIPO CINDURIB O SIMILAR A=0.78 M. E = 0.35 MM. COLOR VERDE, AZUL O ROJO SEGÚN DISEÑO.</v>
          </cell>
          <cell r="C243" t="str">
            <v>Insumos</v>
          </cell>
          <cell r="D243" t="str">
            <v>M2</v>
          </cell>
          <cell r="E243">
            <v>61532</v>
          </cell>
          <cell r="F243">
            <v>49151</v>
          </cell>
          <cell r="G243">
            <v>0.19</v>
          </cell>
        </row>
        <row r="244">
          <cell r="A244" t="str">
            <v>I297</v>
          </cell>
          <cell r="B244" t="str">
            <v>TEJA TRASLUCIDA TIPO CINDURIB  A=0.78 M E=0.35 MM O SIMILAR. CRISTAL O OPAL  SEGÚN DISEÑO.</v>
          </cell>
          <cell r="C244" t="str">
            <v>Insumos</v>
          </cell>
          <cell r="D244" t="str">
            <v>M2</v>
          </cell>
          <cell r="E244">
            <v>171704</v>
          </cell>
          <cell r="F244">
            <v>137156</v>
          </cell>
          <cell r="G244">
            <v>0.19</v>
          </cell>
        </row>
        <row r="245">
          <cell r="A245" t="str">
            <v>I298</v>
          </cell>
          <cell r="B245" t="str">
            <v>TEJA TERMOACUSTICA TIPO CINDULIT 180 O SIMILAR A=0.78 M. E = 0.35 MM. COLOR VERDE, AZUL O ROJO SEGÚN DISEÑO.</v>
          </cell>
          <cell r="C245" t="str">
            <v>Insumos</v>
          </cell>
          <cell r="D245" t="str">
            <v>M2</v>
          </cell>
          <cell r="E245">
            <v>52097</v>
          </cell>
          <cell r="F245">
            <v>41614</v>
          </cell>
          <cell r="G245">
            <v>0.19</v>
          </cell>
        </row>
        <row r="246">
          <cell r="A246" t="str">
            <v>I299</v>
          </cell>
          <cell r="B246" t="str">
            <v xml:space="preserve">TORNILLO AUTOPERFORANTE TEJA TIPO CINDU O SIMILAR. DIAM. 2 1/2". </v>
          </cell>
          <cell r="C246" t="str">
            <v>Insumos</v>
          </cell>
          <cell r="D246" t="str">
            <v>UND</v>
          </cell>
          <cell r="E246">
            <v>593</v>
          </cell>
          <cell r="F246">
            <v>473</v>
          </cell>
          <cell r="G246">
            <v>0.19</v>
          </cell>
        </row>
        <row r="247">
          <cell r="A247" t="str">
            <v>I300</v>
          </cell>
          <cell r="B247" t="str">
            <v>TORNILLO AUTOPERFORANTE TEJA TIPO CINDU O SIMILAR. DIAM. 3/4".</v>
          </cell>
          <cell r="C247" t="str">
            <v>Insumos</v>
          </cell>
          <cell r="D247" t="str">
            <v>UND</v>
          </cell>
          <cell r="E247">
            <v>410</v>
          </cell>
          <cell r="F247">
            <v>327</v>
          </cell>
          <cell r="G247">
            <v>0.19</v>
          </cell>
        </row>
        <row r="248">
          <cell r="A248" t="str">
            <v>I301</v>
          </cell>
          <cell r="B248" t="str">
            <v>TUBERIA ESTRUCTURAL A.S.T.M.  A-500 GRADO C - REDONDA, CUADRADA O RECTANGULAR SEGÚN DISEÑO - TIPO COLMENA O SIMILAR</v>
          </cell>
          <cell r="C248" t="str">
            <v>Insumos</v>
          </cell>
          <cell r="D248" t="str">
            <v>KG</v>
          </cell>
          <cell r="E248">
            <v>8400</v>
          </cell>
          <cell r="F248"/>
          <cell r="G248"/>
        </row>
        <row r="249">
          <cell r="A249" t="str">
            <v>I302</v>
          </cell>
          <cell r="B249" t="str">
            <v>TEJA DE ZINC ONDULADA TZO L=2.44X0.80</v>
          </cell>
          <cell r="C249" t="str">
            <v>Insumos</v>
          </cell>
          <cell r="D249" t="str">
            <v>UND</v>
          </cell>
          <cell r="E249">
            <v>41378</v>
          </cell>
          <cell r="F249">
            <v>33052</v>
          </cell>
          <cell r="G249">
            <v>0.19</v>
          </cell>
        </row>
        <row r="250">
          <cell r="A250" t="str">
            <v>I307</v>
          </cell>
          <cell r="B250" t="str">
            <v>TEJA ONDULADA FIBROCEMENTO PERFIL 7 0,92x1,52M</v>
          </cell>
          <cell r="C250" t="str">
            <v>Insumos</v>
          </cell>
          <cell r="D250" t="str">
            <v>UND</v>
          </cell>
          <cell r="E250">
            <v>30337</v>
          </cell>
          <cell r="F250">
            <v>24233</v>
          </cell>
          <cell r="G250">
            <v>0.19</v>
          </cell>
        </row>
        <row r="251">
          <cell r="A251" t="str">
            <v>I308</v>
          </cell>
          <cell r="B251" t="str">
            <v>TEJA ONDULADA FIBROCEMENTO PERFIL 5 0,92x1,52M</v>
          </cell>
          <cell r="C251" t="str">
            <v>Insumos</v>
          </cell>
          <cell r="D251" t="str">
            <v>UND</v>
          </cell>
          <cell r="E251">
            <v>32508</v>
          </cell>
          <cell r="F251">
            <v>25967</v>
          </cell>
          <cell r="G251">
            <v>0.19</v>
          </cell>
        </row>
        <row r="252">
          <cell r="A252" t="str">
            <v>I309</v>
          </cell>
          <cell r="B252" t="str">
            <v>CABALLETE FIBROCEMENTO FIJO 15</v>
          </cell>
          <cell r="C252" t="str">
            <v>Insumos</v>
          </cell>
          <cell r="D252" t="str">
            <v>UND</v>
          </cell>
          <cell r="E252">
            <v>37926</v>
          </cell>
          <cell r="F252">
            <v>30295</v>
          </cell>
          <cell r="G252">
            <v>0.19</v>
          </cell>
        </row>
        <row r="253">
          <cell r="A253" t="str">
            <v>I310</v>
          </cell>
          <cell r="B253" t="str">
            <v>CABALLETE FIBROCEMENTO FIJO 15 - 20</v>
          </cell>
          <cell r="C253" t="str">
            <v>Insumos</v>
          </cell>
          <cell r="D253" t="str">
            <v>UND</v>
          </cell>
          <cell r="E253">
            <v>37926</v>
          </cell>
          <cell r="F253">
            <v>30295</v>
          </cell>
          <cell r="G253">
            <v>0.19</v>
          </cell>
        </row>
        <row r="254">
          <cell r="A254" t="str">
            <v>I311</v>
          </cell>
          <cell r="B254" t="str">
            <v>CABALLETE FIBROCEMENTO UNIVERSAL</v>
          </cell>
          <cell r="C254" t="str">
            <v>Insumos</v>
          </cell>
          <cell r="D254" t="str">
            <v>UND</v>
          </cell>
          <cell r="E254">
            <v>58510</v>
          </cell>
          <cell r="F254">
            <v>46737</v>
          </cell>
          <cell r="G254">
            <v>0.19</v>
          </cell>
        </row>
        <row r="255">
          <cell r="A255" t="str">
            <v>I312</v>
          </cell>
          <cell r="B255" t="str">
            <v>CLARABOYA FIBROCEMENTO  #6 P7</v>
          </cell>
          <cell r="C255" t="str">
            <v>Insumos</v>
          </cell>
          <cell r="D255" t="str">
            <v>UND</v>
          </cell>
          <cell r="E255">
            <v>67800</v>
          </cell>
          <cell r="F255"/>
          <cell r="G255"/>
        </row>
        <row r="256">
          <cell r="A256" t="str">
            <v>I313</v>
          </cell>
          <cell r="B256" t="str">
            <v>VIDRIO TRANSPARENTE 3MM</v>
          </cell>
          <cell r="C256" t="str">
            <v>Insumos</v>
          </cell>
          <cell r="D256" t="str">
            <v>M2</v>
          </cell>
          <cell r="E256">
            <v>32508</v>
          </cell>
          <cell r="F256">
            <v>25967</v>
          </cell>
          <cell r="G256">
            <v>0.19</v>
          </cell>
        </row>
        <row r="257">
          <cell r="A257" t="str">
            <v>I314</v>
          </cell>
          <cell r="B257" t="str">
            <v>LIMAHOYA ASBESTO CEMENTO PERFIL 7-1000</v>
          </cell>
          <cell r="C257" t="str">
            <v>Insumos</v>
          </cell>
          <cell r="D257" t="str">
            <v>UND</v>
          </cell>
          <cell r="E257">
            <v>29255</v>
          </cell>
          <cell r="F257">
            <v>23368</v>
          </cell>
          <cell r="G257">
            <v>0.19</v>
          </cell>
        </row>
        <row r="258">
          <cell r="A258" t="str">
            <v>I315</v>
          </cell>
          <cell r="B258" t="str">
            <v>TEJA TRASLUCIDA PVC ONDULADA 3,66x0,83M</v>
          </cell>
          <cell r="C258" t="str">
            <v>Insumos</v>
          </cell>
          <cell r="D258" t="str">
            <v>M2</v>
          </cell>
          <cell r="E258">
            <v>108352</v>
          </cell>
          <cell r="F258">
            <v>86551</v>
          </cell>
          <cell r="G258">
            <v>0.19</v>
          </cell>
        </row>
        <row r="259">
          <cell r="A259" t="str">
            <v>I316</v>
          </cell>
          <cell r="B259" t="str">
            <v>TEJA TRASLUCIDA PVC ONDULADA 2,44x0,83M</v>
          </cell>
          <cell r="C259" t="str">
            <v>Insumos</v>
          </cell>
          <cell r="D259" t="str">
            <v>M2</v>
          </cell>
          <cell r="E259">
            <v>73678</v>
          </cell>
          <cell r="F259">
            <v>58854</v>
          </cell>
          <cell r="G259">
            <v>0.19</v>
          </cell>
        </row>
        <row r="260">
          <cell r="A260" t="str">
            <v>I317</v>
          </cell>
          <cell r="B260" t="str">
            <v>AMARRA PARA TEJA ETERNIT</v>
          </cell>
          <cell r="C260" t="str">
            <v>Insumos</v>
          </cell>
          <cell r="D260" t="str">
            <v>UND</v>
          </cell>
          <cell r="E260">
            <v>595</v>
          </cell>
          <cell r="F260"/>
          <cell r="G260"/>
        </row>
        <row r="261">
          <cell r="A261" t="str">
            <v>I318</v>
          </cell>
          <cell r="B261" t="str">
            <v>LAMINA POLICARBONATO 6MM TRANSP ALVEOLAR</v>
          </cell>
          <cell r="C261" t="str">
            <v>Insumos</v>
          </cell>
          <cell r="D261" t="str">
            <v>UND</v>
          </cell>
          <cell r="E261">
            <v>1126864</v>
          </cell>
          <cell r="F261">
            <v>900137</v>
          </cell>
          <cell r="G261">
            <v>0.19</v>
          </cell>
        </row>
        <row r="262">
          <cell r="A262" t="str">
            <v>I319</v>
          </cell>
          <cell r="B262" t="str">
            <v>REMATE U 6X20 10MM POLICARB  LATERAL-FINAL LAMINA</v>
          </cell>
          <cell r="C262" t="str">
            <v>Insumos</v>
          </cell>
          <cell r="D262" t="str">
            <v>UND</v>
          </cell>
          <cell r="E262">
            <v>19506</v>
          </cell>
          <cell r="F262">
            <v>15581</v>
          </cell>
          <cell r="G262">
            <v>0.19</v>
          </cell>
        </row>
        <row r="263">
          <cell r="A263" t="str">
            <v>I320</v>
          </cell>
          <cell r="B263" t="str">
            <v>CINTALAUMINIO INDUSTRIAL SELLO POLICARBONATO 32M</v>
          </cell>
          <cell r="C263" t="str">
            <v>Insumos</v>
          </cell>
          <cell r="D263" t="str">
            <v>UND</v>
          </cell>
          <cell r="E263">
            <v>130022</v>
          </cell>
          <cell r="F263">
            <v>103861</v>
          </cell>
          <cell r="G263">
            <v>0.19</v>
          </cell>
        </row>
        <row r="264">
          <cell r="A264" t="str">
            <v>I321</v>
          </cell>
          <cell r="B264" t="str">
            <v>TEJA TERMOACUSTICA AJOVER</v>
          </cell>
          <cell r="C264" t="str">
            <v>Insumos</v>
          </cell>
          <cell r="D264" t="str">
            <v>M2</v>
          </cell>
          <cell r="E264">
            <v>32508</v>
          </cell>
          <cell r="F264">
            <v>25967</v>
          </cell>
          <cell r="G264">
            <v>0.19</v>
          </cell>
        </row>
        <row r="265">
          <cell r="A265" t="str">
            <v>I322</v>
          </cell>
          <cell r="B265" t="str">
            <v>PLACA ICOPOR TEXTURIZADO 60x60</v>
          </cell>
          <cell r="C265" t="str">
            <v>Insumos</v>
          </cell>
          <cell r="D265" t="str">
            <v>UND</v>
          </cell>
          <cell r="E265">
            <v>6503</v>
          </cell>
          <cell r="F265">
            <v>5194</v>
          </cell>
          <cell r="G265">
            <v>0.19</v>
          </cell>
        </row>
        <row r="266">
          <cell r="A266" t="str">
            <v>I323</v>
          </cell>
          <cell r="B266" t="str">
            <v>VIDRIO TRASLUCIDO 3MM</v>
          </cell>
          <cell r="C266" t="str">
            <v>Insumos</v>
          </cell>
          <cell r="D266" t="str">
            <v>M2</v>
          </cell>
          <cell r="E266">
            <v>32508</v>
          </cell>
          <cell r="F266">
            <v>25967</v>
          </cell>
          <cell r="G266">
            <v>0.19</v>
          </cell>
        </row>
        <row r="267">
          <cell r="A267" t="str">
            <v>I324</v>
          </cell>
          <cell r="B267" t="str">
            <v>VIDRIO TRASLUCIDO 4MM</v>
          </cell>
          <cell r="C267" t="str">
            <v>Insumos</v>
          </cell>
          <cell r="D267" t="str">
            <v>M2</v>
          </cell>
          <cell r="E267">
            <v>45509</v>
          </cell>
          <cell r="F267">
            <v>36352</v>
          </cell>
          <cell r="G267">
            <v>0.19</v>
          </cell>
        </row>
        <row r="268">
          <cell r="A268" t="str">
            <v>I325</v>
          </cell>
          <cell r="B268" t="str">
            <v>VIDRIO TRASLUCIDO 6MM</v>
          </cell>
          <cell r="C268" t="str">
            <v>Insumos</v>
          </cell>
          <cell r="D268" t="str">
            <v>M2</v>
          </cell>
          <cell r="E268">
            <v>71513</v>
          </cell>
          <cell r="F268">
            <v>57124</v>
          </cell>
          <cell r="G268">
            <v>0.19</v>
          </cell>
        </row>
        <row r="269">
          <cell r="A269" t="str">
            <v>I326</v>
          </cell>
          <cell r="B269" t="str">
            <v>CINTA MALLA DE FIBRA DE VIDRIO ( 90 M. )</v>
          </cell>
          <cell r="C269" t="str">
            <v>Insumos</v>
          </cell>
          <cell r="D269" t="str">
            <v>ROLLO</v>
          </cell>
          <cell r="E269">
            <v>12900</v>
          </cell>
          <cell r="F269"/>
          <cell r="G269"/>
        </row>
        <row r="270">
          <cell r="A270" t="str">
            <v>I327</v>
          </cell>
          <cell r="B270" t="str">
            <v>CINTA PAPEL ( 75 M.) X 50MM</v>
          </cell>
          <cell r="C270" t="str">
            <v>Insumos</v>
          </cell>
          <cell r="D270" t="str">
            <v>ROLLO</v>
          </cell>
          <cell r="E270">
            <v>9500</v>
          </cell>
          <cell r="F270"/>
          <cell r="G270"/>
        </row>
        <row r="271">
          <cell r="A271" t="str">
            <v>I328</v>
          </cell>
          <cell r="B271" t="str">
            <v>FIBRA DE VIDRIO FRESCASA DE 2 1/2"</v>
          </cell>
          <cell r="C271" t="str">
            <v>Insumos</v>
          </cell>
          <cell r="D271" t="str">
            <v>M2</v>
          </cell>
          <cell r="E271">
            <v>11822</v>
          </cell>
          <cell r="F271">
            <v>9443</v>
          </cell>
          <cell r="G271">
            <v>0.19</v>
          </cell>
        </row>
        <row r="272">
          <cell r="A272" t="str">
            <v>I329</v>
          </cell>
          <cell r="B272" t="str">
            <v>FIBRA DE VIDRIO FRESCASA DE 3 1/2"</v>
          </cell>
          <cell r="C272" t="str">
            <v>Insumos</v>
          </cell>
          <cell r="D272" t="str">
            <v>M2</v>
          </cell>
          <cell r="E272">
            <v>14777</v>
          </cell>
          <cell r="F272">
            <v>11803</v>
          </cell>
          <cell r="G272">
            <v>0.19</v>
          </cell>
        </row>
        <row r="273">
          <cell r="A273" t="str">
            <v>I330</v>
          </cell>
          <cell r="B273" t="str">
            <v>MASILLA SUPERMASTIC USG X 28 KG</v>
          </cell>
          <cell r="C273" t="str">
            <v>Insumos</v>
          </cell>
          <cell r="D273" t="str">
            <v>CANECA</v>
          </cell>
          <cell r="E273">
            <v>61900</v>
          </cell>
          <cell r="F273">
            <v>53509</v>
          </cell>
          <cell r="G273">
            <v>0.19</v>
          </cell>
        </row>
        <row r="274">
          <cell r="A274" t="str">
            <v>I331</v>
          </cell>
          <cell r="B274" t="str">
            <v>PERFIL CANAL BASE 9 - 0.53mm ( 90 MM ) - 2.44 M.</v>
          </cell>
          <cell r="C274" t="str">
            <v>Insumos</v>
          </cell>
          <cell r="D274" t="str">
            <v>UND</v>
          </cell>
          <cell r="E274">
            <v>6450</v>
          </cell>
          <cell r="F274"/>
          <cell r="G274"/>
        </row>
        <row r="275">
          <cell r="A275" t="str">
            <v>I334</v>
          </cell>
          <cell r="B275" t="str">
            <v>PERFIL OMEGA CAL 26 - 2.44 M.</v>
          </cell>
          <cell r="C275" t="str">
            <v>Insumos</v>
          </cell>
          <cell r="D275" t="str">
            <v>UND</v>
          </cell>
          <cell r="E275">
            <v>3650</v>
          </cell>
          <cell r="F275"/>
          <cell r="G275"/>
        </row>
        <row r="276">
          <cell r="A276" t="str">
            <v>I336</v>
          </cell>
          <cell r="B276" t="str">
            <v>PERFIL PARAL BASE 9 CAL 26 - 2.44 M.</v>
          </cell>
          <cell r="C276" t="str">
            <v>Insumos</v>
          </cell>
          <cell r="D276" t="str">
            <v>UND</v>
          </cell>
          <cell r="E276">
            <v>7450</v>
          </cell>
          <cell r="F276"/>
          <cell r="G276"/>
        </row>
        <row r="277">
          <cell r="A277" t="str">
            <v>I337</v>
          </cell>
          <cell r="B277" t="str">
            <v>PLACA YESO TIPO GYPLAC ESTANDAR 1/2" (12.7 MM) DE 1.22 X 2.44 MM. O SIMILAR.</v>
          </cell>
          <cell r="C277" t="str">
            <v>Insumos</v>
          </cell>
          <cell r="D277" t="str">
            <v>UND</v>
          </cell>
          <cell r="E277">
            <v>42500</v>
          </cell>
          <cell r="F277"/>
          <cell r="G277"/>
        </row>
        <row r="278">
          <cell r="A278" t="str">
            <v>I338</v>
          </cell>
          <cell r="B278" t="str">
            <v xml:space="preserve">PLACA YESO TIPO GYPLAC R.H. 1/2" (12.7 MM) DE 1.22 X 2.44 MM. O SIMILAR. </v>
          </cell>
          <cell r="C278" t="str">
            <v>Insumos</v>
          </cell>
          <cell r="D278" t="str">
            <v>M2</v>
          </cell>
          <cell r="E278">
            <v>26672</v>
          </cell>
          <cell r="F278"/>
          <cell r="G278"/>
        </row>
        <row r="279">
          <cell r="A279" t="str">
            <v>I339</v>
          </cell>
          <cell r="B279" t="str">
            <v>PLACA DE FIBROCEMENTO  E= 10 MM</v>
          </cell>
          <cell r="C279" t="str">
            <v>Insumos</v>
          </cell>
          <cell r="D279" t="str">
            <v>M2</v>
          </cell>
          <cell r="E279">
            <v>32550</v>
          </cell>
          <cell r="F279"/>
          <cell r="G279"/>
        </row>
        <row r="280">
          <cell r="A280" t="str">
            <v>I340</v>
          </cell>
          <cell r="B280" t="str">
            <v>SUPERBOARD  ( 2.44 X 1.22 )  E= 6 MM</v>
          </cell>
          <cell r="C280" t="str">
            <v>Insumos</v>
          </cell>
          <cell r="D280" t="str">
            <v>M2</v>
          </cell>
          <cell r="E280">
            <v>20277.777777777777</v>
          </cell>
          <cell r="F280"/>
          <cell r="G280"/>
        </row>
        <row r="281">
          <cell r="A281" t="str">
            <v>I341</v>
          </cell>
          <cell r="B281" t="str">
            <v>SUPERBOARD  ( 2.44 X 1.22 )  E= 8 MM</v>
          </cell>
          <cell r="C281" t="str">
            <v>Insumos</v>
          </cell>
          <cell r="D281" t="str">
            <v>M2</v>
          </cell>
          <cell r="E281">
            <v>26000</v>
          </cell>
          <cell r="F281"/>
          <cell r="G281"/>
        </row>
        <row r="282">
          <cell r="A282" t="str">
            <v>I342</v>
          </cell>
          <cell r="B282" t="str">
            <v>TORNILLO AUTOPERFORANTE  EST.  7/16 "</v>
          </cell>
          <cell r="C282" t="str">
            <v>Insumos</v>
          </cell>
          <cell r="D282" t="str">
            <v>UND</v>
          </cell>
          <cell r="E282">
            <v>42</v>
          </cell>
          <cell r="F282"/>
          <cell r="G282"/>
        </row>
        <row r="283">
          <cell r="A283" t="str">
            <v>I343</v>
          </cell>
          <cell r="B283" t="str">
            <v>TORNILLO AUTOPERFORANTE YESO 6 X1</v>
          </cell>
          <cell r="C283" t="str">
            <v>Insumos</v>
          </cell>
          <cell r="D283" t="str">
            <v>UND</v>
          </cell>
          <cell r="E283">
            <v>42</v>
          </cell>
          <cell r="F283"/>
          <cell r="G283"/>
        </row>
        <row r="284">
          <cell r="A284" t="str">
            <v>I344</v>
          </cell>
          <cell r="B284" t="str">
            <v>TORNILLO PTA BROCA EXTRAPL. EST 8 X 1/2" ( 13MM )</v>
          </cell>
          <cell r="C284" t="str">
            <v>Insumos</v>
          </cell>
          <cell r="D284" t="str">
            <v>UND</v>
          </cell>
          <cell r="E284">
            <v>77</v>
          </cell>
          <cell r="F284"/>
          <cell r="G284"/>
        </row>
        <row r="285">
          <cell r="A285" t="str">
            <v>I345</v>
          </cell>
          <cell r="B285" t="str">
            <v>PERFIL METALICO CAL 12 - 2,5MM. - 2,44M.</v>
          </cell>
          <cell r="C285" t="str">
            <v>Insumos</v>
          </cell>
          <cell r="D285" t="str">
            <v>UND</v>
          </cell>
          <cell r="E285">
            <v>70929</v>
          </cell>
          <cell r="F285">
            <v>56658</v>
          </cell>
          <cell r="G285">
            <v>0.19</v>
          </cell>
        </row>
        <row r="286">
          <cell r="A286" t="str">
            <v>I346</v>
          </cell>
          <cell r="B286" t="str">
            <v>MASILLA PLASTICA</v>
          </cell>
          <cell r="C286" t="str">
            <v>Insumos</v>
          </cell>
          <cell r="D286" t="str">
            <v>KG</v>
          </cell>
          <cell r="E286">
            <v>43341</v>
          </cell>
          <cell r="F286">
            <v>34620</v>
          </cell>
          <cell r="G286">
            <v>0.19</v>
          </cell>
        </row>
        <row r="287">
          <cell r="A287" t="str">
            <v>I348</v>
          </cell>
          <cell r="B287" t="str">
            <v>SUMINISTRO, TRANSPORTE E INSTALACION SISTEMA HIDRAULICO DE PRESION PREENSAMBLADO  - INCLUYE 2 BOMBAS DE 1.5 HP CAUDAL DE 20 GPM C/U,  RANGO DE PRESIÓN DE 30 - 50 PSI, TANQUE DE 100 LTS., TABLERO DE CONTROL  Y ACCESORIOS CONECCION A SISTEMA HIDRÁULICO Y ELÉCTRICO.</v>
          </cell>
          <cell r="C287" t="str">
            <v>Insumos</v>
          </cell>
          <cell r="D287" t="str">
            <v>UND</v>
          </cell>
          <cell r="E287">
            <v>16472250</v>
          </cell>
          <cell r="F287">
            <v>13158010</v>
          </cell>
          <cell r="G287">
            <v>0.19</v>
          </cell>
        </row>
        <row r="288">
          <cell r="A288" t="str">
            <v>I349</v>
          </cell>
          <cell r="B288" t="str">
            <v>SUMINISTRO, TRANSPORTE E INSTALACION SISTEMA HIDRAULICO DE PRESION PREENSAMBLADO  - INCLUYE 2 BOMBAS DE 1.5 HP CAUDAL DE 30 GPM C/U,  RANGO DE PRESIÓN DE 20 - 40 PSI, TANQUE DE 100 LTS., TABLERO DE CONTROL  Y ACCESORIOS CONECCION A SISTEMA HIDRÁULICO Y ELÉCTRICO.</v>
          </cell>
          <cell r="C288" t="str">
            <v>Insumos</v>
          </cell>
          <cell r="D288" t="str">
            <v>UND</v>
          </cell>
          <cell r="E288">
            <v>16472250</v>
          </cell>
          <cell r="F288">
            <v>13158010</v>
          </cell>
          <cell r="G288">
            <v>0.19</v>
          </cell>
        </row>
        <row r="289">
          <cell r="A289" t="str">
            <v>I350</v>
          </cell>
          <cell r="B289" t="str">
            <v>SUMINISTRO, TRANSPORTE E INSTALACION SISTEMA HIDRAULICO DE PRESION PREENSAMBLADO  - INCLUYE 2 BOMBAS DE 10 HP CAUDAL DE 160 GPM C/U,  RANGO DE PRESIÓN DE 70 - 90 PSI, TANQUE DE 500 LTS., TABLERO DE CONTROL  Y ACCESORIOS CONECCION A SISTEMA HIDRÁULICO Y ELÉCTRICO.</v>
          </cell>
          <cell r="C289" t="str">
            <v>Insumos</v>
          </cell>
          <cell r="D289" t="str">
            <v>UND</v>
          </cell>
          <cell r="E289">
            <v>26334224</v>
          </cell>
          <cell r="F289">
            <v>21035741</v>
          </cell>
          <cell r="G289">
            <v>0.19</v>
          </cell>
        </row>
        <row r="290">
          <cell r="A290" t="str">
            <v>I351</v>
          </cell>
          <cell r="B290" t="str">
            <v>SUMINISTRO, TRANSPORTE E INSTALACION SISTEMA HIDRAULICO DE PRESION PREENSAMBLADO  - INCLUYE 2 BOMBAS DE 2 HP CAUDAL DE 45 GPM C/U,  RANGO DE PRESIÓN DE 20 - 40 PSI, TANQUE DE 200 LTS., TABLERO DE CONTROL  Y ACCESORIOS CONECCION A SISTEMA HIDRÁULICO Y ELÉCTRICO.</v>
          </cell>
          <cell r="C290" t="str">
            <v>Insumos</v>
          </cell>
          <cell r="D290" t="str">
            <v>UND</v>
          </cell>
          <cell r="E290">
            <v>16671091</v>
          </cell>
          <cell r="F290">
            <v>13316844</v>
          </cell>
          <cell r="G290">
            <v>0.19</v>
          </cell>
        </row>
        <row r="291">
          <cell r="A291" t="str">
            <v>I352</v>
          </cell>
          <cell r="B291" t="str">
            <v>SUMINISTRO, TRANSPORTE E INSTALACION SISTEMA HIDRAULICO DE PRESION PREENSAMBLADO  - INCLUYE 2 BOMBAS DE 2 HP CAUDAL DE 56 GPM C/U,  RANGO DE PRESIÓN DE 30 - 50 PSI, TANQUE DE 200 LTS., TABLERO DE CONTROL  Y ACCESORIOS CONECCION A SISTEMA HIDRÁULICO Y ELÉCTRICO.</v>
          </cell>
          <cell r="C291" t="str">
            <v>Insumos</v>
          </cell>
          <cell r="D291" t="str">
            <v>UND</v>
          </cell>
          <cell r="E291">
            <v>17274463</v>
          </cell>
          <cell r="F291">
            <v>13798817</v>
          </cell>
          <cell r="G291">
            <v>0.19</v>
          </cell>
        </row>
        <row r="292">
          <cell r="A292" t="str">
            <v>I353</v>
          </cell>
          <cell r="B292" t="str">
            <v>SUMINISTRO, TRANSPORTE E INSTALACION SISTEMA HIDRAULICO DE PRESION PREENSAMBLADO  - INCLUYE 2 BOMBAS DE 2 HP CAUDAL DE 90 GPM C/U,  RANGO DE PRESIÓN DE 30 - 50 PSI, TANQUE DE 200 LTS., TABLERO DE CONTROL  Y ACCESORIOS CONECCION A SISTEMA HIDRÁULICO Y ELÉCTRICO.</v>
          </cell>
          <cell r="C292" t="str">
            <v>Insumos</v>
          </cell>
          <cell r="D292" t="str">
            <v>UND</v>
          </cell>
          <cell r="E292">
            <v>17274463</v>
          </cell>
          <cell r="F292">
            <v>13798817</v>
          </cell>
          <cell r="G292">
            <v>0.19</v>
          </cell>
        </row>
        <row r="293">
          <cell r="A293" t="str">
            <v>I354</v>
          </cell>
          <cell r="B293" t="str">
            <v>SUMINISTRO, TRANSPORTE E INSTALACION SISTEMA HIDRAULICO DE PRESION PREENSAMBLADO  - INCLUYE 2 BOMBAS DE 3 HP CAUDAL DE 30 GPM C/U,  RANGO DE PRESIÓN DE 30 - 50 PSI, TANQUE DE 200 LTS., TABLERO DE CONTROL  Y ACCESORIOS CONECCION A SISTEMA HIDRÁULICO Y ELÉCTRICO.</v>
          </cell>
          <cell r="C293" t="str">
            <v>Insumos</v>
          </cell>
          <cell r="D293" t="str">
            <v>UND</v>
          </cell>
          <cell r="E293">
            <v>17274463</v>
          </cell>
          <cell r="F293">
            <v>13798817</v>
          </cell>
          <cell r="G293">
            <v>0.19</v>
          </cell>
        </row>
        <row r="294">
          <cell r="A294" t="str">
            <v>I355</v>
          </cell>
          <cell r="B294" t="str">
            <v>SUMINISTRO, TRANSPORTE E INSTALACION SISTEMA HIDRAULICO DE PRESION PREENSAMBLADO  - INCLUYE 2 BOMBAS DE 3 HP CAUDAL DE 55 GPM C/U,  RANGO DE PRESIÓN DE 30 - 50 PSI, TANQUE DE 200 LTS., TABLERO DE CONTROL  Y ACCESORIOS CONECCION A SISTEMA HIDRÁULICO Y ELÉCTRICO.</v>
          </cell>
          <cell r="C294" t="str">
            <v>Insumos</v>
          </cell>
          <cell r="D294" t="str">
            <v>UND</v>
          </cell>
          <cell r="E294">
            <v>17274463</v>
          </cell>
          <cell r="F294">
            <v>13798817</v>
          </cell>
          <cell r="G294">
            <v>0.19</v>
          </cell>
        </row>
        <row r="295">
          <cell r="A295" t="str">
            <v>I356</v>
          </cell>
          <cell r="B295" t="str">
            <v>SUMINISTRO, TRANSPORTE E INSTALACION SISTEMA HIDRAULICO DE PRESION PREENSAMBLADO  - INCLUYE 2 BOMBAS DE 5 HP CAUDAL DE 100 GPM C/U,  RANGO DE PRESIÓN DE 40 - 60 PSI, TANQUE DE 300 LTS., TABLERO DE CONTROL  Y ACCESORIOS CONECCION A SISTEMA HIDRÁULICO Y ELÉCTRICO.</v>
          </cell>
          <cell r="C295" t="str">
            <v>Insumos</v>
          </cell>
          <cell r="D295" t="str">
            <v>UND</v>
          </cell>
          <cell r="E295">
            <v>18867466</v>
          </cell>
          <cell r="F295">
            <v>15071305</v>
          </cell>
          <cell r="G295">
            <v>0.19</v>
          </cell>
        </row>
        <row r="296">
          <cell r="A296" t="str">
            <v>I357</v>
          </cell>
          <cell r="B296" t="str">
            <v>SUMINISTRO, TRANSPORTE E INSTALACION SISTEMA HIDRAULICO DE PRESION PREENSAMBLADO  - INCLUYE 2 BOMBAS DE 5 HP CAUDAL DE 180 GPM C/U,  RANGO DE PRESIÓN DE 30 - 50 PSI, TANQUE DE 300 LTS., TABLERO DE CONTROL  Y ACCESORIOS CONECCION A SISTEMA HIDRÁULICO Y ELÉCTRICO.</v>
          </cell>
          <cell r="C296" t="str">
            <v>Insumos</v>
          </cell>
          <cell r="D296" t="str">
            <v>UND</v>
          </cell>
          <cell r="E296">
            <v>19514262</v>
          </cell>
          <cell r="F296">
            <v>15587965</v>
          </cell>
          <cell r="G296">
            <v>0.19</v>
          </cell>
        </row>
        <row r="297">
          <cell r="A297" t="str">
            <v>I358</v>
          </cell>
          <cell r="B297" t="str">
            <v>SUMINISTRO, TRANSPORTE E INSTALACION SISTEMA HIDRAULICO DE PRESION PREENSAMBLADO  - INCLUYE 2 BOMBAS DE 7.5 HP CAUDAL DE 140 GPM C/U,  RANGO DE PRESIÓN DE 40 - 60 PSI, TANQUE DE 500 LTS., TABLERO DE CONTROL  Y ACCESORIOS CONECCION A SISTEMA HIDRÁULICO Y ELÉCTRICO.</v>
          </cell>
          <cell r="C297" t="str">
            <v>Insumos</v>
          </cell>
          <cell r="D297" t="str">
            <v>UND</v>
          </cell>
          <cell r="E297">
            <v>23228219</v>
          </cell>
          <cell r="F297">
            <v>18554669</v>
          </cell>
          <cell r="G297">
            <v>0.19</v>
          </cell>
        </row>
        <row r="298">
          <cell r="A298" t="str">
            <v>I363</v>
          </cell>
          <cell r="B298" t="str">
            <v>SUMINISTRO, TRANSPORTE E INSTALACIÓN DE ASCENSOR TIPO PASAJEROS, PARA 8 PERSONAS O 630 KILOGRAMOS, 3 PARADAS MAQUINA LATERAL 1.10 * 1.40 * 2.20</v>
          </cell>
          <cell r="C298" t="str">
            <v>Insumos</v>
          </cell>
          <cell r="D298" t="str">
            <v>UND</v>
          </cell>
          <cell r="E298">
            <v>156027305</v>
          </cell>
          <cell r="F298">
            <v>124634393</v>
          </cell>
          <cell r="G298">
            <v>0.19</v>
          </cell>
        </row>
        <row r="299">
          <cell r="A299" t="str">
            <v>I366</v>
          </cell>
          <cell r="B299" t="str">
            <v>TORON N°15  GRADO 1860 D =0,6"</v>
          </cell>
          <cell r="C299" t="str">
            <v>Insumos</v>
          </cell>
          <cell r="D299" t="str">
            <v>M</v>
          </cell>
          <cell r="E299">
            <v>7754</v>
          </cell>
          <cell r="F299">
            <v>6193</v>
          </cell>
          <cell r="G299">
            <v>0.19</v>
          </cell>
        </row>
        <row r="300">
          <cell r="A300" t="str">
            <v>I367</v>
          </cell>
          <cell r="B300" t="str">
            <v>EMULSION ASFALTICA TIPO CRL-1</v>
          </cell>
          <cell r="C300" t="str">
            <v>Insumos</v>
          </cell>
          <cell r="D300" t="str">
            <v>LT</v>
          </cell>
          <cell r="E300">
            <v>5352</v>
          </cell>
          <cell r="F300"/>
          <cell r="G300"/>
        </row>
        <row r="301">
          <cell r="A301" t="str">
            <v>I369</v>
          </cell>
          <cell r="B301" t="str">
            <v>MEZCLA ASFALTICA TIPO MDC-19</v>
          </cell>
          <cell r="C301" t="str">
            <v>Insumos</v>
          </cell>
          <cell r="D301" t="str">
            <v>M3</v>
          </cell>
          <cell r="E301">
            <v>761600</v>
          </cell>
          <cell r="F301"/>
          <cell r="G301"/>
        </row>
        <row r="302">
          <cell r="A302" t="str">
            <v>I372</v>
          </cell>
          <cell r="B302" t="str">
            <v>PASTO KIKUYO (CORTADO)</v>
          </cell>
          <cell r="C302" t="str">
            <v>Insumos</v>
          </cell>
          <cell r="D302" t="str">
            <v>M2</v>
          </cell>
          <cell r="E302">
            <v>12484</v>
          </cell>
          <cell r="F302">
            <v>11866</v>
          </cell>
          <cell r="G302">
            <v>0</v>
          </cell>
        </row>
        <row r="303">
          <cell r="A303" t="str">
            <v>I373</v>
          </cell>
          <cell r="B303" t="str">
            <v>PLANTAS ORNAMENTALES VARIAS</v>
          </cell>
          <cell r="C303" t="str">
            <v>Insumos</v>
          </cell>
          <cell r="D303" t="str">
            <v>UND</v>
          </cell>
          <cell r="E303">
            <v>4034</v>
          </cell>
          <cell r="F303">
            <v>3834</v>
          </cell>
          <cell r="G303">
            <v>0</v>
          </cell>
        </row>
        <row r="304">
          <cell r="A304" t="str">
            <v>I374</v>
          </cell>
          <cell r="B304" t="str">
            <v>TIERRA NEGRA</v>
          </cell>
          <cell r="C304" t="str">
            <v>Insumos</v>
          </cell>
          <cell r="D304" t="str">
            <v>M3</v>
          </cell>
          <cell r="E304">
            <v>121640</v>
          </cell>
          <cell r="F304">
            <v>115627</v>
          </cell>
          <cell r="G304">
            <v>0</v>
          </cell>
        </row>
        <row r="305">
          <cell r="A305" t="str">
            <v>I375</v>
          </cell>
          <cell r="B305" t="str">
            <v>GRAMA TIPO BERMUDA GRASS</v>
          </cell>
          <cell r="C305" t="str">
            <v>Insumos</v>
          </cell>
          <cell r="D305" t="str">
            <v>M2</v>
          </cell>
          <cell r="E305">
            <v>11139</v>
          </cell>
          <cell r="F305">
            <v>10588</v>
          </cell>
          <cell r="G305">
            <v>0</v>
          </cell>
        </row>
        <row r="306">
          <cell r="A306" t="str">
            <v>I376</v>
          </cell>
          <cell r="B306" t="str">
            <v>AISLADOR SISMICO DIS DI=650</v>
          </cell>
          <cell r="C306" t="str">
            <v>Insumos</v>
          </cell>
          <cell r="D306" t="str">
            <v>UND</v>
          </cell>
          <cell r="E306">
            <v>46329946</v>
          </cell>
          <cell r="F306">
            <v>37008296</v>
          </cell>
          <cell r="G306">
            <v>0.19</v>
          </cell>
        </row>
        <row r="307">
          <cell r="A307" t="str">
            <v>I377</v>
          </cell>
          <cell r="B307" t="str">
            <v>PERNOS, TUERCA Y ARANDELA PARA FIJACION DE AISLADORES</v>
          </cell>
          <cell r="C307" t="str">
            <v>Insumos</v>
          </cell>
          <cell r="D307" t="str">
            <v>UND</v>
          </cell>
          <cell r="E307">
            <v>6537</v>
          </cell>
          <cell r="F307">
            <v>5221</v>
          </cell>
          <cell r="G307">
            <v>0.19</v>
          </cell>
        </row>
        <row r="308">
          <cell r="A308" t="str">
            <v>I378</v>
          </cell>
          <cell r="B308" t="str">
            <v>PLANTILLA PARA UBICACIÓN DE PERNOS PARA FIJAR AISLADOR SISMICO</v>
          </cell>
          <cell r="C308" t="str">
            <v>Insumos</v>
          </cell>
          <cell r="D308" t="str">
            <v>UND</v>
          </cell>
          <cell r="E308">
            <v>336266</v>
          </cell>
          <cell r="F308">
            <v>268608</v>
          </cell>
          <cell r="G308">
            <v>0.19</v>
          </cell>
        </row>
        <row r="309">
          <cell r="A309" t="str">
            <v>I379</v>
          </cell>
          <cell r="B309" t="str">
            <v>AISLADOR SISMICO DIS DI=1000</v>
          </cell>
          <cell r="C309" t="str">
            <v>Insumos</v>
          </cell>
          <cell r="D309" t="str">
            <v>UND</v>
          </cell>
          <cell r="E309">
            <v>53989336</v>
          </cell>
          <cell r="F309">
            <v>43126606</v>
          </cell>
          <cell r="G309">
            <v>0.19</v>
          </cell>
        </row>
        <row r="310">
          <cell r="A310" t="str">
            <v>I380</v>
          </cell>
          <cell r="B310" t="str">
            <v>TUBO GALVANIZADO 4"</v>
          </cell>
          <cell r="C310" t="str">
            <v>Insumos</v>
          </cell>
          <cell r="D310" t="str">
            <v>UND</v>
          </cell>
          <cell r="E310">
            <v>541763</v>
          </cell>
          <cell r="F310">
            <v>432759</v>
          </cell>
          <cell r="G310">
            <v>0.19</v>
          </cell>
        </row>
        <row r="311">
          <cell r="A311" t="str">
            <v>I381</v>
          </cell>
          <cell r="B311" t="str">
            <v>LAMINA METALICA DE 1/2"</v>
          </cell>
          <cell r="C311" t="str">
            <v>Insumos</v>
          </cell>
          <cell r="D311" t="str">
            <v>UND</v>
          </cell>
          <cell r="E311">
            <v>682806</v>
          </cell>
          <cell r="F311">
            <v>545424</v>
          </cell>
          <cell r="G311">
            <v>0.19</v>
          </cell>
        </row>
        <row r="312">
          <cell r="A312" t="str">
            <v>I382</v>
          </cell>
          <cell r="B312" t="str">
            <v>JUNTA TIPO VSL T -100 O SIMILAR</v>
          </cell>
          <cell r="C312" t="str">
            <v>Insumos</v>
          </cell>
          <cell r="D312" t="str">
            <v>M</v>
          </cell>
          <cell r="E312">
            <v>3142218</v>
          </cell>
          <cell r="F312">
            <v>2509999</v>
          </cell>
          <cell r="G312">
            <v>0.19</v>
          </cell>
        </row>
        <row r="313">
          <cell r="A313" t="str">
            <v>I383</v>
          </cell>
          <cell r="B313" t="str">
            <v>BLOQUES DE CESPED</v>
          </cell>
          <cell r="C313" t="str">
            <v>Insumos</v>
          </cell>
          <cell r="D313" t="str">
            <v>M2</v>
          </cell>
          <cell r="E313">
            <v>9467</v>
          </cell>
          <cell r="F313">
            <v>8999</v>
          </cell>
          <cell r="G313">
            <v>0</v>
          </cell>
        </row>
        <row r="314">
          <cell r="A314" t="str">
            <v>I384</v>
          </cell>
          <cell r="B314" t="str">
            <v>ARBOL DE GRAN PORTE</v>
          </cell>
          <cell r="C314" t="str">
            <v>Insumos</v>
          </cell>
          <cell r="D314" t="str">
            <v>UND</v>
          </cell>
          <cell r="E314">
            <v>236736</v>
          </cell>
          <cell r="F314">
            <v>225034</v>
          </cell>
          <cell r="G314">
            <v>0</v>
          </cell>
        </row>
        <row r="315">
          <cell r="A315" t="str">
            <v>I385</v>
          </cell>
          <cell r="B315" t="str">
            <v>CANECA METALICA PARA BASUREROS</v>
          </cell>
          <cell r="C315" t="str">
            <v>Insumos</v>
          </cell>
          <cell r="D315" t="str">
            <v>UND</v>
          </cell>
          <cell r="E315">
            <v>345605</v>
          </cell>
          <cell r="F315">
            <v>276068</v>
          </cell>
          <cell r="G315">
            <v>0.19</v>
          </cell>
        </row>
        <row r="316">
          <cell r="A316" t="str">
            <v>I388</v>
          </cell>
          <cell r="B316" t="str">
            <v>VARILLA DE 1" ROSCADA PARA ANCLAJES DE LUMINARIA</v>
          </cell>
          <cell r="C316" t="str">
            <v>Insumos</v>
          </cell>
          <cell r="D316" t="str">
            <v>M</v>
          </cell>
          <cell r="E316">
            <v>29516</v>
          </cell>
          <cell r="F316">
            <v>23577</v>
          </cell>
          <cell r="G316">
            <v>0.19</v>
          </cell>
        </row>
        <row r="317">
          <cell r="A317" t="str">
            <v>I390</v>
          </cell>
          <cell r="B317" t="str">
            <v>POSTE EN CONCRETO PREFABRICADO</v>
          </cell>
          <cell r="C317" t="str">
            <v>Insumos</v>
          </cell>
          <cell r="D317" t="str">
            <v>M</v>
          </cell>
          <cell r="E317">
            <v>48000</v>
          </cell>
          <cell r="F317"/>
          <cell r="G317"/>
        </row>
        <row r="318">
          <cell r="A318" t="str">
            <v>I391</v>
          </cell>
          <cell r="B318" t="str">
            <v>PLANTULA DE  LIMONCILLO Y/O CITRONELA O SIMILAR</v>
          </cell>
          <cell r="C318" t="str">
            <v>Insumos</v>
          </cell>
          <cell r="D318" t="str">
            <v>UND</v>
          </cell>
          <cell r="E318">
            <v>2630</v>
          </cell>
          <cell r="F318"/>
          <cell r="G318"/>
        </row>
        <row r="319">
          <cell r="A319" t="str">
            <v>I392</v>
          </cell>
          <cell r="B319" t="str">
            <v>REPOSICION PLANTULAS</v>
          </cell>
          <cell r="C319" t="str">
            <v>Insumos</v>
          </cell>
          <cell r="D319" t="str">
            <v>UND</v>
          </cell>
          <cell r="E319">
            <v>4553</v>
          </cell>
          <cell r="F319">
            <v>4327</v>
          </cell>
          <cell r="G319">
            <v>0</v>
          </cell>
        </row>
        <row r="320">
          <cell r="A320" t="str">
            <v>I393</v>
          </cell>
          <cell r="B320" t="str">
            <v>SEMILLAS PARA BIOMANTO</v>
          </cell>
          <cell r="C320" t="str">
            <v>Insumos</v>
          </cell>
          <cell r="D320" t="str">
            <v>KG</v>
          </cell>
          <cell r="E320">
            <v>33420</v>
          </cell>
          <cell r="F320"/>
          <cell r="G320"/>
        </row>
        <row r="321">
          <cell r="A321" t="str">
            <v>I394</v>
          </cell>
          <cell r="B321" t="str">
            <v>GALLINAZA</v>
          </cell>
          <cell r="C321" t="str">
            <v>Insumos</v>
          </cell>
          <cell r="D321" t="str">
            <v>KG</v>
          </cell>
          <cell r="E321">
            <v>1700</v>
          </cell>
          <cell r="F321"/>
          <cell r="G321"/>
        </row>
        <row r="322">
          <cell r="A322" t="str">
            <v>I395</v>
          </cell>
          <cell r="B322" t="str">
            <v>ESTACA DE CAÑABRAVA O SIMILAR</v>
          </cell>
          <cell r="C322" t="str">
            <v>Insumos</v>
          </cell>
          <cell r="D322" t="str">
            <v>UND</v>
          </cell>
          <cell r="E322">
            <v>3680</v>
          </cell>
          <cell r="F322"/>
          <cell r="G322"/>
        </row>
        <row r="323">
          <cell r="A323" t="str">
            <v>I396</v>
          </cell>
          <cell r="B323" t="str">
            <v>ESTACAS DE MATARARRON, QUIEBRABARRIGA O SIMILAR</v>
          </cell>
          <cell r="C323" t="str">
            <v>Insumos</v>
          </cell>
          <cell r="D323" t="str">
            <v>UND</v>
          </cell>
          <cell r="E323">
            <v>4730</v>
          </cell>
          <cell r="F323"/>
          <cell r="G323"/>
        </row>
        <row r="324">
          <cell r="A324" t="str">
            <v>I397</v>
          </cell>
          <cell r="B324" t="str">
            <v>ESTACAS DE GUADUA</v>
          </cell>
          <cell r="C324" t="str">
            <v>Insumos</v>
          </cell>
          <cell r="D324" t="str">
            <v>UND</v>
          </cell>
          <cell r="E324">
            <v>5260</v>
          </cell>
          <cell r="F324"/>
          <cell r="G324"/>
        </row>
        <row r="325">
          <cell r="A325" t="str">
            <v>I398</v>
          </cell>
          <cell r="B325" t="str">
            <v>ALFALISTO BLANCO O SIMILAR</v>
          </cell>
          <cell r="C325" t="str">
            <v>Insumos</v>
          </cell>
          <cell r="D325" t="str">
            <v>KG</v>
          </cell>
          <cell r="E325">
            <v>2892</v>
          </cell>
          <cell r="F325">
            <v>2310</v>
          </cell>
          <cell r="G325">
            <v>0.19</v>
          </cell>
        </row>
        <row r="326">
          <cell r="A326" t="str">
            <v>I399</v>
          </cell>
          <cell r="B326" t="str">
            <v>ALFALISTO GRIS O SIMILAR.</v>
          </cell>
          <cell r="C326" t="str">
            <v>Insumos</v>
          </cell>
          <cell r="D326" t="str">
            <v>KG</v>
          </cell>
          <cell r="E326">
            <v>2207</v>
          </cell>
          <cell r="F326">
            <v>1762</v>
          </cell>
          <cell r="G326">
            <v>0.19</v>
          </cell>
        </row>
        <row r="327">
          <cell r="A327" t="str">
            <v>I400</v>
          </cell>
          <cell r="B327" t="str">
            <v>ALFALISTOPLUS O SIMILAR.</v>
          </cell>
          <cell r="C327" t="str">
            <v>Insumos</v>
          </cell>
          <cell r="D327" t="str">
            <v>KG</v>
          </cell>
          <cell r="E327">
            <v>5347</v>
          </cell>
          <cell r="F327">
            <v>4271</v>
          </cell>
          <cell r="G327">
            <v>0.19</v>
          </cell>
        </row>
        <row r="328">
          <cell r="A328" t="str">
            <v>I401</v>
          </cell>
          <cell r="B328" t="str">
            <v>BISAGRAS ALUMINIO 3"</v>
          </cell>
          <cell r="C328" t="str">
            <v>Insumos</v>
          </cell>
          <cell r="D328" t="str">
            <v>UND</v>
          </cell>
          <cell r="E328">
            <v>4924</v>
          </cell>
          <cell r="F328">
            <v>3933</v>
          </cell>
          <cell r="G328">
            <v>0.19</v>
          </cell>
        </row>
        <row r="329">
          <cell r="A329" t="str">
            <v>I402</v>
          </cell>
          <cell r="B329" t="str">
            <v>BROCA PARA MURO 5/8" X 8"</v>
          </cell>
          <cell r="C329" t="str">
            <v>Insumos</v>
          </cell>
          <cell r="D329" t="str">
            <v>UND</v>
          </cell>
          <cell r="E329">
            <v>53300</v>
          </cell>
          <cell r="F329"/>
          <cell r="G329"/>
        </row>
        <row r="330">
          <cell r="A330" t="str">
            <v>I403</v>
          </cell>
          <cell r="B330" t="str">
            <v>BROCA PARA MURO 7/8" X 8"</v>
          </cell>
          <cell r="C330" t="str">
            <v>Insumos</v>
          </cell>
          <cell r="D330" t="str">
            <v>UND</v>
          </cell>
          <cell r="E330">
            <v>71500</v>
          </cell>
          <cell r="F330"/>
          <cell r="G330"/>
        </row>
        <row r="331">
          <cell r="A331" t="str">
            <v>I404</v>
          </cell>
          <cell r="B331" t="str">
            <v>CEMENTO BLANCO</v>
          </cell>
          <cell r="C331" t="str">
            <v>Insumos</v>
          </cell>
          <cell r="D331" t="str">
            <v>KG</v>
          </cell>
          <cell r="E331">
            <v>1823</v>
          </cell>
          <cell r="F331"/>
          <cell r="G331"/>
        </row>
        <row r="332">
          <cell r="A332" t="str">
            <v>I405</v>
          </cell>
          <cell r="B332" t="str">
            <v>CHAZO PUNTILLA</v>
          </cell>
          <cell r="C332" t="str">
            <v>Insumos</v>
          </cell>
          <cell r="D332" t="str">
            <v>UND</v>
          </cell>
          <cell r="E332">
            <v>397</v>
          </cell>
          <cell r="F332">
            <v>317</v>
          </cell>
          <cell r="G332">
            <v>0.19</v>
          </cell>
        </row>
        <row r="333">
          <cell r="A333" t="str">
            <v>I406</v>
          </cell>
          <cell r="B333" t="str">
            <v xml:space="preserve">CHAZOS 3/8 X 2" </v>
          </cell>
          <cell r="C333" t="str">
            <v>Insumos</v>
          </cell>
          <cell r="D333" t="str">
            <v>UND</v>
          </cell>
          <cell r="E333">
            <v>1476</v>
          </cell>
          <cell r="F333">
            <v>1179</v>
          </cell>
          <cell r="G333">
            <v>0.19</v>
          </cell>
        </row>
        <row r="334">
          <cell r="A334" t="str">
            <v>I407</v>
          </cell>
          <cell r="B334" t="str">
            <v>CINTA DE DEMARCACION * 10 M.</v>
          </cell>
          <cell r="C334" t="str">
            <v>Insumos</v>
          </cell>
          <cell r="D334" t="str">
            <v>M</v>
          </cell>
          <cell r="E334">
            <v>193</v>
          </cell>
          <cell r="F334">
            <v>154</v>
          </cell>
          <cell r="G334">
            <v>0.19</v>
          </cell>
        </row>
        <row r="335">
          <cell r="A335" t="str">
            <v>I408</v>
          </cell>
          <cell r="B335" t="str">
            <v>COLOR MINERAL</v>
          </cell>
          <cell r="C335" t="str">
            <v>Insumos</v>
          </cell>
          <cell r="D335" t="str">
            <v>KG</v>
          </cell>
          <cell r="E335">
            <v>20881</v>
          </cell>
          <cell r="F335">
            <v>16679</v>
          </cell>
          <cell r="G335">
            <v>0.19</v>
          </cell>
        </row>
        <row r="336">
          <cell r="A336" t="str">
            <v>I409</v>
          </cell>
          <cell r="B336" t="str">
            <v>DILATACION EN BRONCE PC09</v>
          </cell>
          <cell r="C336" t="str">
            <v>Insumos</v>
          </cell>
          <cell r="D336" t="str">
            <v>M</v>
          </cell>
          <cell r="E336">
            <v>35000</v>
          </cell>
          <cell r="F336"/>
          <cell r="G336"/>
        </row>
        <row r="337">
          <cell r="A337" t="str">
            <v>I411</v>
          </cell>
          <cell r="B337" t="str">
            <v>ESTOPA</v>
          </cell>
          <cell r="C337" t="str">
            <v>Insumos</v>
          </cell>
          <cell r="D337" t="str">
            <v>KG</v>
          </cell>
          <cell r="E337">
            <v>86692</v>
          </cell>
          <cell r="F337">
            <v>69249</v>
          </cell>
          <cell r="G337">
            <v>0.19</v>
          </cell>
        </row>
        <row r="338">
          <cell r="A338" t="str">
            <v>I413</v>
          </cell>
          <cell r="B338" t="str">
            <v>GRAVILLA MONA ( 25 KILOS )</v>
          </cell>
          <cell r="C338" t="str">
            <v>Insumos</v>
          </cell>
          <cell r="D338" t="str">
            <v>BUL</v>
          </cell>
          <cell r="E338">
            <v>9456</v>
          </cell>
          <cell r="F338">
            <v>7553</v>
          </cell>
          <cell r="G338">
            <v>0.19</v>
          </cell>
        </row>
        <row r="339">
          <cell r="A339" t="str">
            <v>I414</v>
          </cell>
          <cell r="B339" t="str">
            <v>LAMINA METALDECK  LAMINA 2"  CAL.16  - TIPO ACESCO O SIMILAR.</v>
          </cell>
          <cell r="C339" t="str">
            <v>Insumos</v>
          </cell>
          <cell r="D339" t="str">
            <v>M2</v>
          </cell>
          <cell r="E339">
            <v>40478</v>
          </cell>
          <cell r="F339">
            <v>32334</v>
          </cell>
          <cell r="G339">
            <v>0.19</v>
          </cell>
        </row>
        <row r="340">
          <cell r="A340" t="str">
            <v>I416</v>
          </cell>
          <cell r="B340" t="str">
            <v>LLAVE TERMINAL MANGUERA 1/2"</v>
          </cell>
          <cell r="C340" t="str">
            <v>Insumos</v>
          </cell>
          <cell r="D340" t="str">
            <v>UND</v>
          </cell>
          <cell r="E340">
            <v>31326</v>
          </cell>
          <cell r="F340">
            <v>25023</v>
          </cell>
          <cell r="G340">
            <v>0.19</v>
          </cell>
        </row>
        <row r="341">
          <cell r="A341" t="str">
            <v>I417</v>
          </cell>
          <cell r="B341" t="str">
            <v>PABMERIL PLIEGO 9" X 11"</v>
          </cell>
          <cell r="C341" t="str">
            <v>Insumos</v>
          </cell>
          <cell r="D341" t="str">
            <v>UND</v>
          </cell>
          <cell r="E341">
            <v>4660</v>
          </cell>
          <cell r="F341">
            <v>3722</v>
          </cell>
          <cell r="G341">
            <v>0.19</v>
          </cell>
        </row>
        <row r="342">
          <cell r="A342" t="str">
            <v>I418</v>
          </cell>
          <cell r="B342" t="str">
            <v>PEGACOR ULTRA PLUS</v>
          </cell>
          <cell r="C342" t="str">
            <v>Insumos</v>
          </cell>
          <cell r="D342" t="str">
            <v>KG</v>
          </cell>
          <cell r="E342">
            <v>1801</v>
          </cell>
          <cell r="F342"/>
          <cell r="G342"/>
        </row>
        <row r="343">
          <cell r="A343" t="str">
            <v>I420</v>
          </cell>
          <cell r="B343" t="str">
            <v>PISTOLA INYECTOR PARA EPOXICO</v>
          </cell>
          <cell r="C343" t="str">
            <v>Insumos</v>
          </cell>
          <cell r="D343" t="str">
            <v>UND</v>
          </cell>
          <cell r="E343">
            <v>571769</v>
          </cell>
          <cell r="F343">
            <v>456728</v>
          </cell>
          <cell r="G343">
            <v>0.19</v>
          </cell>
        </row>
        <row r="344">
          <cell r="A344" t="str">
            <v>I421</v>
          </cell>
          <cell r="B344" t="str">
            <v>PLACA DE IDENTIFICACION EN ALUMINIO ALTO RELIEVE DE 12 X 5 CM. SEGÚN NORMA CS 278-1</v>
          </cell>
          <cell r="C344" t="str">
            <v>Insumos</v>
          </cell>
          <cell r="D344" t="str">
            <v>UND</v>
          </cell>
          <cell r="E344">
            <v>6891</v>
          </cell>
          <cell r="F344">
            <v>5504</v>
          </cell>
          <cell r="G344">
            <v>0.19</v>
          </cell>
        </row>
        <row r="345">
          <cell r="A345" t="str">
            <v>I422</v>
          </cell>
          <cell r="B345" t="str">
            <v>PLASTOCRETE DM DE SIKA IMPERMEABILIZANTE PARA CONCRETOS O SIMILAR.</v>
          </cell>
          <cell r="C345" t="str">
            <v>Insumos</v>
          </cell>
          <cell r="D345" t="str">
            <v>KG</v>
          </cell>
          <cell r="E345">
            <v>15063.478260869566</v>
          </cell>
          <cell r="F345"/>
          <cell r="G345"/>
        </row>
        <row r="346">
          <cell r="A346" t="str">
            <v>I423</v>
          </cell>
          <cell r="B346" t="str">
            <v>POLIETILENO NO. 6</v>
          </cell>
          <cell r="C346" t="str">
            <v>Insumos</v>
          </cell>
          <cell r="D346" t="str">
            <v>M2</v>
          </cell>
          <cell r="E346">
            <v>4924</v>
          </cell>
          <cell r="F346">
            <v>3933</v>
          </cell>
          <cell r="G346">
            <v>0.19</v>
          </cell>
        </row>
        <row r="347">
          <cell r="A347" t="str">
            <v>I424</v>
          </cell>
          <cell r="B347" t="str">
            <v>PUNTILLA CON CABEZA 1"</v>
          </cell>
          <cell r="C347" t="str">
            <v>Insumos</v>
          </cell>
          <cell r="D347" t="str">
            <v>LB</v>
          </cell>
          <cell r="E347">
            <v>6200</v>
          </cell>
          <cell r="F347"/>
          <cell r="G347"/>
        </row>
        <row r="348">
          <cell r="A348" t="str">
            <v>I425</v>
          </cell>
          <cell r="B348" t="str">
            <v>PUNTILLA CON CABEZA 2"</v>
          </cell>
          <cell r="C348" t="str">
            <v>Insumos</v>
          </cell>
          <cell r="D348" t="str">
            <v>LB</v>
          </cell>
          <cell r="E348">
            <v>5100</v>
          </cell>
          <cell r="F348"/>
          <cell r="G348"/>
        </row>
        <row r="349">
          <cell r="A349" t="str">
            <v>I426</v>
          </cell>
          <cell r="B349" t="str">
            <v>PUNTILLA CON CABEZA 3"</v>
          </cell>
          <cell r="C349" t="str">
            <v>Insumos</v>
          </cell>
          <cell r="D349" t="str">
            <v>LB</v>
          </cell>
          <cell r="E349">
            <v>5100</v>
          </cell>
          <cell r="F349"/>
          <cell r="G349"/>
        </row>
        <row r="350">
          <cell r="A350" t="str">
            <v>I427</v>
          </cell>
          <cell r="B350" t="str">
            <v>SIKA-1 IMPERMEABILIZANTE INTEGRAL MORTEROS O SIMILAR.</v>
          </cell>
          <cell r="C350" t="str">
            <v>Insumos</v>
          </cell>
          <cell r="D350" t="str">
            <v>KG</v>
          </cell>
          <cell r="E350">
            <v>16645</v>
          </cell>
          <cell r="F350"/>
          <cell r="G350"/>
        </row>
        <row r="351">
          <cell r="A351" t="str">
            <v>I428</v>
          </cell>
          <cell r="B351" t="str">
            <v>SIKADUR -42  ANCLAJE O SIMILAR.</v>
          </cell>
          <cell r="C351" t="str">
            <v>Insumos</v>
          </cell>
          <cell r="D351" t="str">
            <v>KG</v>
          </cell>
          <cell r="E351">
            <v>67667</v>
          </cell>
          <cell r="F351"/>
          <cell r="G351"/>
        </row>
        <row r="352">
          <cell r="A352" t="str">
            <v>I429</v>
          </cell>
          <cell r="B352" t="str">
            <v>SIKADUR -32 PRIMER</v>
          </cell>
          <cell r="C352" t="str">
            <v>Insumos</v>
          </cell>
          <cell r="D352" t="str">
            <v>KG</v>
          </cell>
          <cell r="E352">
            <v>150900</v>
          </cell>
          <cell r="F352"/>
          <cell r="G352"/>
        </row>
        <row r="353">
          <cell r="A353" t="str">
            <v>I430</v>
          </cell>
          <cell r="B353" t="str">
            <v>SIKADUR PANEL O SIMILAR.</v>
          </cell>
          <cell r="C353" t="str">
            <v>Insumos</v>
          </cell>
          <cell r="D353" t="str">
            <v>KG</v>
          </cell>
          <cell r="E353">
            <v>81760</v>
          </cell>
          <cell r="F353"/>
          <cell r="G353"/>
        </row>
        <row r="354">
          <cell r="A354" t="str">
            <v>I431</v>
          </cell>
          <cell r="B354" t="str">
            <v>SIKAFLEX 1A TUBO 305 CC O SIMILAR.</v>
          </cell>
          <cell r="C354" t="str">
            <v>Insumos</v>
          </cell>
          <cell r="D354" t="str">
            <v>UND</v>
          </cell>
          <cell r="E354">
            <v>44338</v>
          </cell>
          <cell r="F354">
            <v>35417</v>
          </cell>
          <cell r="G354">
            <v>0.19</v>
          </cell>
        </row>
        <row r="355">
          <cell r="A355" t="str">
            <v>I432</v>
          </cell>
          <cell r="B355" t="str">
            <v>SIKAFLEX PRO 3 WF TUBO 600 CC O SIMILAR.</v>
          </cell>
          <cell r="C355" t="str">
            <v>Insumos</v>
          </cell>
          <cell r="D355" t="str">
            <v>UND</v>
          </cell>
          <cell r="E355">
            <v>105358</v>
          </cell>
          <cell r="F355">
            <v>84160</v>
          </cell>
          <cell r="G355">
            <v>0.19</v>
          </cell>
        </row>
        <row r="356">
          <cell r="A356" t="str">
            <v>I433</v>
          </cell>
          <cell r="B356" t="str">
            <v>SILICONA TUBO 280 ML</v>
          </cell>
          <cell r="C356" t="str">
            <v>Insumos</v>
          </cell>
          <cell r="D356" t="str">
            <v>UND</v>
          </cell>
          <cell r="E356">
            <v>15367</v>
          </cell>
          <cell r="F356">
            <v>12275</v>
          </cell>
          <cell r="G356">
            <v>0.19</v>
          </cell>
        </row>
        <row r="357">
          <cell r="A357" t="str">
            <v>I434</v>
          </cell>
          <cell r="B357" t="str">
            <v>SOLDADURA DE ESTAÑO 60-40 250GR 1/16"  (1.6 MM)</v>
          </cell>
          <cell r="C357" t="str">
            <v>Insumos</v>
          </cell>
          <cell r="D357" t="str">
            <v>UND</v>
          </cell>
          <cell r="E357">
            <v>35857</v>
          </cell>
          <cell r="F357">
            <v>28642</v>
          </cell>
          <cell r="G357">
            <v>0.19</v>
          </cell>
        </row>
        <row r="358">
          <cell r="A358" t="str">
            <v>I435</v>
          </cell>
          <cell r="B358" t="str">
            <v>SOLDADURA ELECTRICA TIPO WESTARCO SUPER E- 6013  DE 1/8 O SIMILAR.</v>
          </cell>
          <cell r="C358" t="str">
            <v>Insumos</v>
          </cell>
          <cell r="D358" t="str">
            <v>KG</v>
          </cell>
          <cell r="E358">
            <v>22500</v>
          </cell>
          <cell r="F358">
            <v>11800</v>
          </cell>
          <cell r="G358">
            <v>0.19</v>
          </cell>
        </row>
        <row r="359">
          <cell r="A359" t="str">
            <v>I437</v>
          </cell>
          <cell r="B359" t="str">
            <v xml:space="preserve">SOLDADURA E 6013 </v>
          </cell>
          <cell r="C359" t="str">
            <v>Insumos</v>
          </cell>
          <cell r="D359" t="str">
            <v>KG</v>
          </cell>
          <cell r="E359">
            <v>22500</v>
          </cell>
          <cell r="F359">
            <v>9914</v>
          </cell>
          <cell r="G359">
            <v>0.19</v>
          </cell>
        </row>
        <row r="360">
          <cell r="A360" t="str">
            <v>I438</v>
          </cell>
          <cell r="B360" t="str">
            <v>SOLDADURA Y LIMPIADOR</v>
          </cell>
          <cell r="C360" t="str">
            <v>Insumos</v>
          </cell>
          <cell r="D360" t="str">
            <v>UND</v>
          </cell>
          <cell r="E360">
            <v>2908</v>
          </cell>
          <cell r="F360">
            <v>2323</v>
          </cell>
          <cell r="G360">
            <v>0.19</v>
          </cell>
        </row>
        <row r="361">
          <cell r="A361" t="str">
            <v>I439</v>
          </cell>
          <cell r="B361" t="str">
            <v>SOLDADURA E7018 DE 1/8</v>
          </cell>
          <cell r="C361" t="str">
            <v>Insumos</v>
          </cell>
          <cell r="D361" t="str">
            <v>KG</v>
          </cell>
          <cell r="E361">
            <v>27500</v>
          </cell>
          <cell r="F361">
            <v>14175</v>
          </cell>
          <cell r="G361">
            <v>0.19</v>
          </cell>
        </row>
        <row r="362">
          <cell r="A362" t="str">
            <v>I440</v>
          </cell>
          <cell r="B362" t="str">
            <v>WIN PLASTICO</v>
          </cell>
          <cell r="C362" t="str">
            <v>Insumos</v>
          </cell>
          <cell r="D362" t="str">
            <v>M</v>
          </cell>
          <cell r="E362">
            <v>5517</v>
          </cell>
          <cell r="F362">
            <v>4407</v>
          </cell>
          <cell r="G362">
            <v>0.19</v>
          </cell>
        </row>
        <row r="363">
          <cell r="A363" t="str">
            <v>I441</v>
          </cell>
          <cell r="B363" t="str">
            <v>SIKA ANTISOL BLANCO</v>
          </cell>
          <cell r="C363" t="str">
            <v>Insumos</v>
          </cell>
          <cell r="D363" t="str">
            <v>KG</v>
          </cell>
          <cell r="E363">
            <v>12000</v>
          </cell>
          <cell r="F363"/>
          <cell r="G363"/>
        </row>
        <row r="364">
          <cell r="A364" t="str">
            <v>I442</v>
          </cell>
          <cell r="B364" t="str">
            <v>DESMOLDANTE SIKA SEPAROL O MAPEI</v>
          </cell>
          <cell r="C364" t="str">
            <v>Insumos</v>
          </cell>
          <cell r="D364" t="str">
            <v>KG</v>
          </cell>
          <cell r="E364">
            <v>19045</v>
          </cell>
          <cell r="F364"/>
          <cell r="G364"/>
        </row>
        <row r="365">
          <cell r="A365" t="str">
            <v>I443</v>
          </cell>
          <cell r="B365" t="str">
            <v xml:space="preserve">POLIETILENO NEGRO CAL 3.5 </v>
          </cell>
          <cell r="C365" t="str">
            <v>Insumos</v>
          </cell>
          <cell r="D365" t="str">
            <v>M</v>
          </cell>
          <cell r="E365">
            <v>7289</v>
          </cell>
          <cell r="F365">
            <v>5822</v>
          </cell>
          <cell r="G365">
            <v>0.19</v>
          </cell>
        </row>
        <row r="366">
          <cell r="A366" t="str">
            <v>I444</v>
          </cell>
          <cell r="B366" t="str">
            <v>FALLEBA +PORTA CANDADO</v>
          </cell>
          <cell r="C366" t="str">
            <v>Insumos</v>
          </cell>
          <cell r="D366" t="str">
            <v>UND</v>
          </cell>
          <cell r="E366">
            <v>68958</v>
          </cell>
          <cell r="F366">
            <v>55083</v>
          </cell>
          <cell r="G366">
            <v>0.19</v>
          </cell>
        </row>
        <row r="367">
          <cell r="A367" t="str">
            <v>I445</v>
          </cell>
          <cell r="B367" t="str">
            <v xml:space="preserve">BISAGRA EN TUBO </v>
          </cell>
          <cell r="C367" t="str">
            <v>Insumos</v>
          </cell>
          <cell r="D367" t="str">
            <v>UND</v>
          </cell>
          <cell r="E367">
            <v>49256</v>
          </cell>
          <cell r="F367">
            <v>39345</v>
          </cell>
          <cell r="G367">
            <v>0.19</v>
          </cell>
        </row>
        <row r="368">
          <cell r="A368" t="str">
            <v>I446</v>
          </cell>
          <cell r="B368" t="str">
            <v>BISAGRAS ALUMINIO VAIVEN 3"</v>
          </cell>
          <cell r="C368" t="str">
            <v>Insumos</v>
          </cell>
          <cell r="D368" t="str">
            <v>UND</v>
          </cell>
          <cell r="E368">
            <v>30540</v>
          </cell>
          <cell r="F368">
            <v>24395</v>
          </cell>
          <cell r="G368">
            <v>0.19</v>
          </cell>
        </row>
        <row r="369">
          <cell r="A369" t="str">
            <v>I447</v>
          </cell>
          <cell r="B369" t="str">
            <v>FIBRA PARA CERRAMIENTO PROVISIONAL H=2,1M</v>
          </cell>
          <cell r="C369" t="str">
            <v>Insumos</v>
          </cell>
          <cell r="D369" t="str">
            <v>M</v>
          </cell>
          <cell r="E369">
            <v>4332</v>
          </cell>
          <cell r="F369">
            <v>3460</v>
          </cell>
          <cell r="G369">
            <v>0.19</v>
          </cell>
        </row>
        <row r="370">
          <cell r="A370" t="str">
            <v>I448</v>
          </cell>
          <cell r="B370" t="str">
            <v>VALLA EN LONA</v>
          </cell>
          <cell r="C370" t="str">
            <v>Insumos</v>
          </cell>
          <cell r="D370" t="str">
            <v>M2</v>
          </cell>
          <cell r="E370">
            <v>98511</v>
          </cell>
          <cell r="F370">
            <v>78690</v>
          </cell>
          <cell r="G370">
            <v>0.19</v>
          </cell>
        </row>
        <row r="371">
          <cell r="A371" t="str">
            <v>I449</v>
          </cell>
          <cell r="B371" t="str">
            <v>VALLA EN LONA TIPO TRIPODE (3 USOS)</v>
          </cell>
          <cell r="C371" t="str">
            <v>Insumos</v>
          </cell>
          <cell r="D371" t="str">
            <v>UND</v>
          </cell>
          <cell r="E371">
            <v>354648</v>
          </cell>
          <cell r="F371">
            <v>283292</v>
          </cell>
          <cell r="G371">
            <v>0.19</v>
          </cell>
        </row>
        <row r="372">
          <cell r="A372" t="str">
            <v>I450</v>
          </cell>
          <cell r="B372" t="str">
            <v>ALQUILER DE SEÑAL PREVENTIVA, REGLAMENTARIA E INFORMATIVA</v>
          </cell>
          <cell r="C372" t="str">
            <v>Insumos</v>
          </cell>
          <cell r="D372" t="str">
            <v>UND</v>
          </cell>
          <cell r="E372">
            <v>197022</v>
          </cell>
          <cell r="F372">
            <v>157381</v>
          </cell>
          <cell r="G372">
            <v>0.19</v>
          </cell>
        </row>
        <row r="373">
          <cell r="A373" t="str">
            <v>I451</v>
          </cell>
          <cell r="B373" t="str">
            <v>ALQUILER DE DELINEADOR PLASTICO ( 8  USOS)</v>
          </cell>
          <cell r="C373" t="str">
            <v>Insumos</v>
          </cell>
          <cell r="D373" t="str">
            <v>UND</v>
          </cell>
          <cell r="E373">
            <v>59107</v>
          </cell>
          <cell r="F373">
            <v>47214</v>
          </cell>
          <cell r="G373">
            <v>0.19</v>
          </cell>
        </row>
        <row r="374">
          <cell r="A374" t="str">
            <v>I452</v>
          </cell>
          <cell r="B374" t="str">
            <v>CINTA REFLECTIVA DE SEGURIDAD (2 HILERAS)</v>
          </cell>
          <cell r="C374" t="str">
            <v>Insumos</v>
          </cell>
          <cell r="D374" t="str">
            <v>M</v>
          </cell>
          <cell r="E374">
            <v>157</v>
          </cell>
          <cell r="F374">
            <v>125</v>
          </cell>
          <cell r="G374">
            <v>0.19</v>
          </cell>
        </row>
        <row r="375">
          <cell r="A375" t="str">
            <v>I453</v>
          </cell>
          <cell r="B375" t="str">
            <v>ESTRUCTURA EN GUADUA-CUARTÓN</v>
          </cell>
          <cell r="C375" t="str">
            <v>Insumos</v>
          </cell>
          <cell r="D375" t="str">
            <v>M</v>
          </cell>
          <cell r="E375">
            <v>39401</v>
          </cell>
          <cell r="F375">
            <v>31473</v>
          </cell>
          <cell r="G375">
            <v>0.19</v>
          </cell>
        </row>
        <row r="376">
          <cell r="A376" t="str">
            <v>I454</v>
          </cell>
          <cell r="B376" t="str">
            <v>PASAMANOS EN LISTÓN</v>
          </cell>
          <cell r="C376" t="str">
            <v>Insumos</v>
          </cell>
          <cell r="D376" t="str">
            <v>M</v>
          </cell>
          <cell r="E376">
            <v>13792</v>
          </cell>
          <cell r="F376">
            <v>11017</v>
          </cell>
          <cell r="G376">
            <v>0.19</v>
          </cell>
        </row>
        <row r="377">
          <cell r="A377" t="str">
            <v>I455</v>
          </cell>
          <cell r="B377" t="str">
            <v>ESTRUCTURA EN GUADUA</v>
          </cell>
          <cell r="C377" t="str">
            <v>Insumos</v>
          </cell>
          <cell r="D377" t="str">
            <v>M2</v>
          </cell>
          <cell r="E377">
            <v>3151</v>
          </cell>
          <cell r="F377">
            <v>2517</v>
          </cell>
          <cell r="G377">
            <v>0.19</v>
          </cell>
        </row>
        <row r="378">
          <cell r="A378" t="str">
            <v>I456</v>
          </cell>
          <cell r="B378" t="str">
            <v>PLÁSTICO TRANSPARENTE CALIBRE 6</v>
          </cell>
          <cell r="C378" t="str">
            <v>Insumos</v>
          </cell>
          <cell r="D378" t="str">
            <v>M2</v>
          </cell>
          <cell r="E378">
            <v>3544</v>
          </cell>
          <cell r="F378">
            <v>2830</v>
          </cell>
          <cell r="G378">
            <v>0.19</v>
          </cell>
        </row>
        <row r="379">
          <cell r="A379" t="str">
            <v>I457</v>
          </cell>
          <cell r="B379" t="str">
            <v>MATERIALES VARIOS PARA RANSPORTE/INSTALACION/FIJACION  DE CAMARAS CIRCULARES</v>
          </cell>
          <cell r="C379" t="str">
            <v>Insumos</v>
          </cell>
          <cell r="D379" t="str">
            <v>UND</v>
          </cell>
          <cell r="E379">
            <v>11207</v>
          </cell>
          <cell r="F379">
            <v>8952</v>
          </cell>
          <cell r="G379">
            <v>0.19</v>
          </cell>
        </row>
        <row r="380">
          <cell r="A380" t="str">
            <v>I458</v>
          </cell>
          <cell r="B380" t="str">
            <v>ARO-TAPA HD DE 0.58 M - SELLO ELASTICO - LLAVE SEGURIDAD</v>
          </cell>
          <cell r="C380" t="str">
            <v>Insumos</v>
          </cell>
          <cell r="D380" t="str">
            <v>UND</v>
          </cell>
          <cell r="E380">
            <v>1332732</v>
          </cell>
          <cell r="F380">
            <v>1064584</v>
          </cell>
          <cell r="G380">
            <v>0.19</v>
          </cell>
        </row>
        <row r="381">
          <cell r="A381" t="str">
            <v>I459</v>
          </cell>
          <cell r="B381" t="str">
            <v>ARO-TAPA HFDE 0.60X 100 KG</v>
          </cell>
          <cell r="C381" t="str">
            <v>Insumos</v>
          </cell>
          <cell r="D381" t="str">
            <v>UND</v>
          </cell>
          <cell r="E381">
            <v>650112</v>
          </cell>
          <cell r="F381">
            <v>519308</v>
          </cell>
          <cell r="G381">
            <v>0.19</v>
          </cell>
        </row>
        <row r="382">
          <cell r="A382" t="str">
            <v>I460</v>
          </cell>
          <cell r="B382" t="str">
            <v>ARO EN POLIPROPILENO RECICLADO CUELLO 13 CM</v>
          </cell>
          <cell r="C382" t="str">
            <v>Insumos</v>
          </cell>
          <cell r="D382" t="str">
            <v>UND</v>
          </cell>
          <cell r="E382"/>
          <cell r="F382"/>
          <cell r="G382"/>
        </row>
        <row r="383">
          <cell r="A383" t="str">
            <v>I461</v>
          </cell>
          <cell r="B383" t="str">
            <v>ARO Y TAPA PARA CAMARA CIRCULAR MH-70</v>
          </cell>
          <cell r="C383" t="str">
            <v>Insumos</v>
          </cell>
          <cell r="D383" t="str">
            <v>UND</v>
          </cell>
          <cell r="E383">
            <v>791900</v>
          </cell>
          <cell r="F383"/>
          <cell r="G383"/>
        </row>
        <row r="384">
          <cell r="A384" t="str">
            <v>I462</v>
          </cell>
          <cell r="B384" t="str">
            <v>ARO EN POLIPROPILENO RECICLADO CUELLO 20 CM</v>
          </cell>
          <cell r="C384" t="str">
            <v>Insumos</v>
          </cell>
          <cell r="D384" t="str">
            <v>UND</v>
          </cell>
          <cell r="E384"/>
          <cell r="F384"/>
          <cell r="G384"/>
        </row>
        <row r="385">
          <cell r="A385" t="str">
            <v>I463</v>
          </cell>
          <cell r="B385" t="str">
            <v>LAMINA DE POLIPROPILENO PARA CAMARAS DE INSPECCION</v>
          </cell>
          <cell r="C385" t="str">
            <v>Insumos</v>
          </cell>
          <cell r="D385" t="str">
            <v>M2</v>
          </cell>
          <cell r="E385">
            <v>249211</v>
          </cell>
          <cell r="F385">
            <v>199069</v>
          </cell>
          <cell r="G385">
            <v>0.19</v>
          </cell>
        </row>
        <row r="386">
          <cell r="A386" t="str">
            <v>I464</v>
          </cell>
          <cell r="B386" t="str">
            <v>HIDROSELLO DE 24 "</v>
          </cell>
          <cell r="C386" t="str">
            <v>Insumos</v>
          </cell>
          <cell r="D386" t="str">
            <v>UND</v>
          </cell>
          <cell r="E386">
            <v>82234</v>
          </cell>
          <cell r="F386">
            <v>65688</v>
          </cell>
          <cell r="G386">
            <v>0.19</v>
          </cell>
        </row>
        <row r="387">
          <cell r="A387" t="str">
            <v>I465</v>
          </cell>
          <cell r="B387" t="str">
            <v>HIDROSELLO DE 27 "</v>
          </cell>
          <cell r="C387" t="str">
            <v>Insumos</v>
          </cell>
          <cell r="D387" t="str">
            <v>UND</v>
          </cell>
          <cell r="E387">
            <v>89456</v>
          </cell>
          <cell r="F387">
            <v>71457</v>
          </cell>
          <cell r="G387">
            <v>0.19</v>
          </cell>
        </row>
        <row r="388">
          <cell r="A388" t="str">
            <v>I466</v>
          </cell>
          <cell r="B388" t="str">
            <v>HIDROSELLO DE 30 "</v>
          </cell>
          <cell r="C388" t="str">
            <v>Insumos</v>
          </cell>
          <cell r="D388" t="str">
            <v>UND</v>
          </cell>
          <cell r="E388">
            <v>98611</v>
          </cell>
          <cell r="F388">
            <v>78770</v>
          </cell>
          <cell r="G388">
            <v>0.19</v>
          </cell>
        </row>
        <row r="389">
          <cell r="A389" t="str">
            <v>I467</v>
          </cell>
          <cell r="B389" t="str">
            <v>HIDROSELLO DE 33"</v>
          </cell>
          <cell r="C389" t="str">
            <v>Insumos</v>
          </cell>
          <cell r="D389" t="str">
            <v>UND</v>
          </cell>
          <cell r="E389">
            <v>105390</v>
          </cell>
          <cell r="F389">
            <v>84185</v>
          </cell>
          <cell r="G389">
            <v>0.19</v>
          </cell>
        </row>
        <row r="390">
          <cell r="A390" t="str">
            <v>I468</v>
          </cell>
          <cell r="B390" t="str">
            <v>HIDROSELLO DE 36 "</v>
          </cell>
          <cell r="C390" t="str">
            <v>Insumos</v>
          </cell>
          <cell r="D390" t="str">
            <v>UND</v>
          </cell>
          <cell r="E390">
            <v>118691</v>
          </cell>
          <cell r="F390">
            <v>94810</v>
          </cell>
          <cell r="G390">
            <v>0.19</v>
          </cell>
        </row>
        <row r="391">
          <cell r="A391" t="str">
            <v>I469</v>
          </cell>
          <cell r="B391" t="str">
            <v>HIDROSELLO DE 39 "</v>
          </cell>
          <cell r="C391" t="str">
            <v>Insumos</v>
          </cell>
          <cell r="D391" t="str">
            <v>UND</v>
          </cell>
          <cell r="E391">
            <v>127755</v>
          </cell>
          <cell r="F391">
            <v>102050</v>
          </cell>
          <cell r="G391">
            <v>0.19</v>
          </cell>
        </row>
        <row r="392">
          <cell r="A392" t="str">
            <v>I470</v>
          </cell>
          <cell r="B392" t="str">
            <v>HIDROSELLO DE 42 "</v>
          </cell>
          <cell r="C392" t="str">
            <v>Insumos</v>
          </cell>
          <cell r="D392" t="str">
            <v>UND</v>
          </cell>
          <cell r="E392">
            <v>143004</v>
          </cell>
          <cell r="F392">
            <v>114231</v>
          </cell>
          <cell r="G392">
            <v>0.19</v>
          </cell>
        </row>
        <row r="393">
          <cell r="A393" t="str">
            <v>I471</v>
          </cell>
          <cell r="B393" t="str">
            <v>HIDROSELLO DE 45 "</v>
          </cell>
          <cell r="C393" t="str">
            <v>Insumos</v>
          </cell>
          <cell r="D393" t="str">
            <v>UND</v>
          </cell>
          <cell r="E393">
            <v>155983</v>
          </cell>
          <cell r="F393">
            <v>124598</v>
          </cell>
          <cell r="G393">
            <v>0.19</v>
          </cell>
        </row>
        <row r="394">
          <cell r="A394" t="str">
            <v>I472</v>
          </cell>
          <cell r="B394" t="str">
            <v>HIDROSELLO DE 48 "</v>
          </cell>
          <cell r="C394" t="str">
            <v>Insumos</v>
          </cell>
          <cell r="D394" t="str">
            <v>UND</v>
          </cell>
          <cell r="E394">
            <v>155983</v>
          </cell>
          <cell r="F394">
            <v>124598</v>
          </cell>
          <cell r="G394">
            <v>0.19</v>
          </cell>
        </row>
        <row r="395">
          <cell r="A395" t="str">
            <v>I473</v>
          </cell>
          <cell r="B395" t="str">
            <v>HIDROSELLO DE 51 "</v>
          </cell>
          <cell r="C395" t="str">
            <v>Insumos</v>
          </cell>
          <cell r="D395" t="str">
            <v>UND</v>
          </cell>
          <cell r="E395">
            <v>161077</v>
          </cell>
          <cell r="F395">
            <v>128668</v>
          </cell>
          <cell r="G395">
            <v>0.19</v>
          </cell>
        </row>
        <row r="396">
          <cell r="A396" t="str">
            <v>I474</v>
          </cell>
          <cell r="B396" t="str">
            <v>HIDROSELLO DE 57 "</v>
          </cell>
          <cell r="C396" t="str">
            <v>Insumos</v>
          </cell>
          <cell r="D396" t="str">
            <v>UND</v>
          </cell>
          <cell r="E396">
            <v>173617</v>
          </cell>
          <cell r="F396">
            <v>138685</v>
          </cell>
          <cell r="G396">
            <v>0.19</v>
          </cell>
        </row>
        <row r="397">
          <cell r="A397" t="str">
            <v>I475</v>
          </cell>
          <cell r="B397" t="str">
            <v>HIDROSELLO DE 60 "</v>
          </cell>
          <cell r="C397" t="str">
            <v>Insumos</v>
          </cell>
          <cell r="D397" t="str">
            <v>UND</v>
          </cell>
          <cell r="E397">
            <v>191643</v>
          </cell>
          <cell r="F397">
            <v>153084</v>
          </cell>
          <cell r="G397">
            <v>0.19</v>
          </cell>
        </row>
        <row r="398">
          <cell r="A398" t="str">
            <v>I476</v>
          </cell>
          <cell r="B398" t="str">
            <v>HIDROSELLO DE 68 "</v>
          </cell>
          <cell r="C398" t="str">
            <v>Insumos</v>
          </cell>
          <cell r="D398" t="str">
            <v>UND</v>
          </cell>
          <cell r="E398">
            <v>191643</v>
          </cell>
          <cell r="F398">
            <v>153084</v>
          </cell>
          <cell r="G398">
            <v>0.19</v>
          </cell>
        </row>
        <row r="399">
          <cell r="A399" t="str">
            <v>I478</v>
          </cell>
          <cell r="B399" t="str">
            <v>ANTISOL BLANCO x 20 kg</v>
          </cell>
          <cell r="C399" t="str">
            <v>Insumos</v>
          </cell>
          <cell r="D399" t="str">
            <v>kG</v>
          </cell>
          <cell r="E399">
            <v>13045</v>
          </cell>
          <cell r="F399">
            <v>37305</v>
          </cell>
          <cell r="G399">
            <v>0.19</v>
          </cell>
        </row>
        <row r="400">
          <cell r="A400" t="str">
            <v>I479</v>
          </cell>
          <cell r="B400" t="str">
            <v>SELLO POLIURETANO AUTONIVELANTE SIKAFLEX 401 PAVEMENT O SIMILAR</v>
          </cell>
          <cell r="C400" t="str">
            <v>Insumos</v>
          </cell>
          <cell r="D400" t="str">
            <v>M</v>
          </cell>
          <cell r="E400">
            <v>5400</v>
          </cell>
          <cell r="F400"/>
          <cell r="G400"/>
        </row>
        <row r="401">
          <cell r="A401" t="str">
            <v>I480</v>
          </cell>
          <cell r="B401" t="str">
            <v>BENTONITA</v>
          </cell>
          <cell r="C401" t="str">
            <v>Insumos</v>
          </cell>
          <cell r="D401" t="str">
            <v>KG</v>
          </cell>
          <cell r="E401">
            <v>32318</v>
          </cell>
          <cell r="F401">
            <v>25815</v>
          </cell>
          <cell r="G401">
            <v>0.19</v>
          </cell>
        </row>
        <row r="402">
          <cell r="A402" t="str">
            <v>I481</v>
          </cell>
          <cell r="B402" t="str">
            <v>RIGIDIZADORES</v>
          </cell>
          <cell r="C402" t="str">
            <v>Insumos</v>
          </cell>
          <cell r="D402" t="str">
            <v>KG</v>
          </cell>
          <cell r="E402">
            <v>4857</v>
          </cell>
          <cell r="F402">
            <v>3879</v>
          </cell>
          <cell r="G402">
            <v>0.19</v>
          </cell>
        </row>
        <row r="403">
          <cell r="A403" t="str">
            <v>I482</v>
          </cell>
          <cell r="B403" t="str">
            <v>PASARELA</v>
          </cell>
          <cell r="C403" t="str">
            <v>Insumos</v>
          </cell>
          <cell r="D403" t="str">
            <v>UND</v>
          </cell>
          <cell r="E403">
            <v>19316599</v>
          </cell>
          <cell r="F403">
            <v>15430072</v>
          </cell>
          <cell r="G403">
            <v>0.19</v>
          </cell>
        </row>
        <row r="404">
          <cell r="A404" t="str">
            <v>I483</v>
          </cell>
          <cell r="B404" t="str">
            <v>OXIGENO</v>
          </cell>
          <cell r="C404" t="str">
            <v>Insumos</v>
          </cell>
          <cell r="D404" t="str">
            <v>BUL</v>
          </cell>
          <cell r="E404">
            <v>140108</v>
          </cell>
          <cell r="F404">
            <v>111918</v>
          </cell>
          <cell r="G404">
            <v>0.19</v>
          </cell>
        </row>
        <row r="405">
          <cell r="A405" t="str">
            <v>I484</v>
          </cell>
          <cell r="B405" t="str">
            <v>MUERTOS Y BOYAS</v>
          </cell>
          <cell r="C405" t="str">
            <v>Insumos</v>
          </cell>
          <cell r="D405" t="str">
            <v>UND</v>
          </cell>
          <cell r="E405">
            <v>1139569</v>
          </cell>
          <cell r="F405">
            <v>910286</v>
          </cell>
          <cell r="G405">
            <v>0.19</v>
          </cell>
        </row>
        <row r="406">
          <cell r="A406" t="str">
            <v>I485</v>
          </cell>
          <cell r="B406" t="str">
            <v>CABOS</v>
          </cell>
          <cell r="C406" t="str">
            <v>Insumos</v>
          </cell>
          <cell r="D406" t="str">
            <v>UND</v>
          </cell>
          <cell r="E406">
            <v>9341</v>
          </cell>
          <cell r="F406">
            <v>7461</v>
          </cell>
          <cell r="G406">
            <v>0.19</v>
          </cell>
        </row>
        <row r="407">
          <cell r="A407" t="str">
            <v>I486</v>
          </cell>
          <cell r="B407" t="str">
            <v>EMBARCADERO</v>
          </cell>
          <cell r="C407" t="str">
            <v>Insumos</v>
          </cell>
          <cell r="D407" t="str">
            <v>UND</v>
          </cell>
          <cell r="E407">
            <v>70896029</v>
          </cell>
          <cell r="F407">
            <v>56631649</v>
          </cell>
          <cell r="G407">
            <v>0.19</v>
          </cell>
        </row>
        <row r="408">
          <cell r="A408" t="str">
            <v>I487</v>
          </cell>
          <cell r="B408" t="str">
            <v>TORNILLO DE FIJACION M-24 INCLUYE TUERCA, ARANDELA Y RESINATIPO SIKA DUR 42 O SIMILAR</v>
          </cell>
          <cell r="C408" t="str">
            <v>Insumos</v>
          </cell>
          <cell r="D408" t="str">
            <v>UND</v>
          </cell>
          <cell r="E408">
            <v>17746</v>
          </cell>
          <cell r="F408">
            <v>14175</v>
          </cell>
          <cell r="G408">
            <v>0.19</v>
          </cell>
        </row>
        <row r="409">
          <cell r="A409" t="str">
            <v>I488</v>
          </cell>
          <cell r="B409" t="str">
            <v>LOSETA TACTIL GUIA 50X50cm GRIS O COLOR PEATONAL (Inc. Transporte y descargue)</v>
          </cell>
          <cell r="C409" t="str">
            <v>Insumos</v>
          </cell>
          <cell r="D409" t="str">
            <v>UND</v>
          </cell>
          <cell r="E409">
            <v>31789</v>
          </cell>
          <cell r="F409"/>
          <cell r="G409"/>
        </row>
        <row r="410">
          <cell r="A410" t="str">
            <v>I489</v>
          </cell>
          <cell r="B410" t="str">
            <v>PROTECTOR DE POLIETILENO 1/2" PARA ANCLAJES</v>
          </cell>
          <cell r="C410" t="str">
            <v>Insumos</v>
          </cell>
          <cell r="D410" t="str">
            <v>ML</v>
          </cell>
          <cell r="E410">
            <v>1580</v>
          </cell>
          <cell r="F410"/>
          <cell r="G410"/>
        </row>
        <row r="411">
          <cell r="A411" t="str">
            <v>I490</v>
          </cell>
          <cell r="B411" t="str">
            <v>SIKAFLUID</v>
          </cell>
          <cell r="C411" t="str">
            <v>Insumos</v>
          </cell>
          <cell r="D411" t="str">
            <v>KG</v>
          </cell>
          <cell r="E411">
            <v>20276</v>
          </cell>
          <cell r="F411"/>
          <cell r="G411"/>
        </row>
        <row r="412">
          <cell r="A412" t="str">
            <v>I491</v>
          </cell>
          <cell r="B412" t="str">
            <v>COSTAL</v>
          </cell>
          <cell r="C412" t="str">
            <v>Insumos</v>
          </cell>
          <cell r="D412" t="str">
            <v>UND</v>
          </cell>
          <cell r="E412">
            <v>950</v>
          </cell>
          <cell r="F412"/>
          <cell r="G412"/>
        </row>
        <row r="413">
          <cell r="A413" t="str">
            <v>I492</v>
          </cell>
          <cell r="B413" t="str">
            <v>ESTACAS PARA ANCLAJE</v>
          </cell>
          <cell r="C413" t="str">
            <v>Insumos</v>
          </cell>
          <cell r="D413" t="str">
            <v>UND</v>
          </cell>
          <cell r="E413">
            <v>1000</v>
          </cell>
          <cell r="F413"/>
          <cell r="G413"/>
        </row>
        <row r="414">
          <cell r="A414" t="str">
            <v>I493</v>
          </cell>
          <cell r="B414" t="str">
            <v>COSTAL BIODEGRADABLE</v>
          </cell>
          <cell r="C414" t="str">
            <v>Insumos</v>
          </cell>
          <cell r="D414" t="str">
            <v>UND</v>
          </cell>
          <cell r="E414">
            <v>5260</v>
          </cell>
          <cell r="F414"/>
          <cell r="G414"/>
        </row>
        <row r="415">
          <cell r="A415" t="str">
            <v>I494</v>
          </cell>
          <cell r="B415" t="str">
            <v>PLASTICO DE PROTECCION CAL. 6</v>
          </cell>
          <cell r="C415" t="str">
            <v>Insumos</v>
          </cell>
          <cell r="D415" t="str">
            <v>M2</v>
          </cell>
          <cell r="E415">
            <v>2490</v>
          </cell>
          <cell r="F415"/>
          <cell r="G415"/>
        </row>
        <row r="416">
          <cell r="A416" t="str">
            <v>I495</v>
          </cell>
          <cell r="B416" t="str">
            <v>MOLDES GUIA METALICOS PINTURA</v>
          </cell>
          <cell r="C416" t="str">
            <v>Insumos</v>
          </cell>
          <cell r="D416" t="str">
            <v>M2</v>
          </cell>
          <cell r="E416">
            <v>2818</v>
          </cell>
          <cell r="F416">
            <v>2250</v>
          </cell>
          <cell r="G416">
            <v>0.19</v>
          </cell>
        </row>
        <row r="417">
          <cell r="A417" t="str">
            <v>I497</v>
          </cell>
          <cell r="B417" t="str">
            <v>LOSETA PREFABRICADA LISA</v>
          </cell>
          <cell r="C417" t="str">
            <v>Insumos</v>
          </cell>
          <cell r="D417" t="str">
            <v>UND</v>
          </cell>
          <cell r="E417">
            <v>6503</v>
          </cell>
          <cell r="F417">
            <v>5194</v>
          </cell>
          <cell r="G417">
            <v>0.19</v>
          </cell>
        </row>
        <row r="418">
          <cell r="A418" t="str">
            <v>I498</v>
          </cell>
          <cell r="B418" t="str">
            <v>SIKA SET X 5KG</v>
          </cell>
          <cell r="C418" t="str">
            <v>Insumos</v>
          </cell>
          <cell r="D418" t="str">
            <v>UND</v>
          </cell>
          <cell r="E418">
            <v>123900</v>
          </cell>
          <cell r="F418"/>
          <cell r="G418"/>
        </row>
        <row r="419">
          <cell r="A419" t="str">
            <v>I499</v>
          </cell>
          <cell r="B419" t="str">
            <v>BROCA 1" x 21 DW5819</v>
          </cell>
          <cell r="C419" t="str">
            <v>Insumos</v>
          </cell>
          <cell r="D419" t="str">
            <v>UND</v>
          </cell>
          <cell r="E419">
            <v>453200</v>
          </cell>
          <cell r="F419"/>
          <cell r="G419"/>
        </row>
        <row r="420">
          <cell r="A420" t="str">
            <v>I500</v>
          </cell>
          <cell r="B420" t="str">
            <v>BROCA 1/2*21 HILTI</v>
          </cell>
          <cell r="C420" t="str">
            <v>Insumos</v>
          </cell>
          <cell r="D420" t="str">
            <v>UND</v>
          </cell>
          <cell r="E420">
            <v>790115</v>
          </cell>
          <cell r="F420"/>
          <cell r="G420"/>
        </row>
        <row r="421">
          <cell r="A421" t="str">
            <v>I501</v>
          </cell>
          <cell r="B421" t="str">
            <v>BROCA 3/4*21 HILTI</v>
          </cell>
          <cell r="C421" t="str">
            <v>Insumos</v>
          </cell>
          <cell r="D421" t="str">
            <v>UND</v>
          </cell>
          <cell r="E421">
            <v>765890</v>
          </cell>
          <cell r="F421"/>
          <cell r="G421"/>
        </row>
        <row r="422">
          <cell r="A422" t="str">
            <v>I502</v>
          </cell>
          <cell r="B422" t="str">
            <v>BOMBON</v>
          </cell>
          <cell r="C422" t="str">
            <v>Insumos</v>
          </cell>
          <cell r="D422" t="str">
            <v>UND</v>
          </cell>
          <cell r="E422">
            <v>68265</v>
          </cell>
          <cell r="F422">
            <v>54529</v>
          </cell>
          <cell r="G422">
            <v>0.19</v>
          </cell>
        </row>
        <row r="423">
          <cell r="A423" t="str">
            <v>I503</v>
          </cell>
          <cell r="B423" t="str">
            <v>MANGUERA PLASTICA LAVAMANOS - SANITARIOS</v>
          </cell>
          <cell r="C423" t="str">
            <v>Insumos</v>
          </cell>
          <cell r="D423" t="str">
            <v>UND</v>
          </cell>
          <cell r="E423">
            <v>21671</v>
          </cell>
          <cell r="F423">
            <v>17310</v>
          </cell>
          <cell r="G423">
            <v>0.19</v>
          </cell>
        </row>
        <row r="424">
          <cell r="A424" t="str">
            <v>I504</v>
          </cell>
          <cell r="B424" t="str">
            <v>CHAZO PLASTICO 1/4" ESTRIADO - BOLSA 100 UND</v>
          </cell>
          <cell r="C424" t="str">
            <v>Insumos</v>
          </cell>
          <cell r="D424" t="str">
            <v>UND</v>
          </cell>
          <cell r="E424">
            <v>4332</v>
          </cell>
          <cell r="F424">
            <v>3460</v>
          </cell>
          <cell r="G424">
            <v>0.19</v>
          </cell>
        </row>
        <row r="425">
          <cell r="A425" t="str">
            <v>I505</v>
          </cell>
          <cell r="B425" t="str">
            <v>IGOL IMPRIMANTE 3KG</v>
          </cell>
          <cell r="C425" t="str">
            <v>Insumos</v>
          </cell>
          <cell r="D425" t="str">
            <v>UND</v>
          </cell>
          <cell r="E425">
            <v>95020</v>
          </cell>
          <cell r="F425">
            <v>75902</v>
          </cell>
          <cell r="G425">
            <v>0.19</v>
          </cell>
        </row>
        <row r="426">
          <cell r="A426" t="str">
            <v>I506</v>
          </cell>
          <cell r="B426" t="str">
            <v>MANILA 13 MM ECON</v>
          </cell>
          <cell r="C426" t="str">
            <v>Insumos</v>
          </cell>
          <cell r="D426" t="str">
            <v>M</v>
          </cell>
          <cell r="E426">
            <v>1734</v>
          </cell>
          <cell r="F426">
            <v>1385</v>
          </cell>
          <cell r="G426">
            <v>0.19</v>
          </cell>
        </row>
        <row r="427">
          <cell r="A427" t="str">
            <v>I507</v>
          </cell>
          <cell r="B427" t="str">
            <v>GEODREN PLANAR 0,5 M. PAVCO O SIMILAR</v>
          </cell>
          <cell r="C427" t="str">
            <v>Insumos</v>
          </cell>
          <cell r="D427" t="str">
            <v>M</v>
          </cell>
          <cell r="E427">
            <v>21484</v>
          </cell>
          <cell r="F427">
            <v>17161</v>
          </cell>
          <cell r="G427">
            <v>0.19</v>
          </cell>
        </row>
        <row r="428">
          <cell r="A428" t="str">
            <v>I508</v>
          </cell>
          <cell r="B428" t="str">
            <v>GEODREN PLANAR 1,0 M. PAVCO O SIMILAR</v>
          </cell>
          <cell r="C428" t="str">
            <v>Insumos</v>
          </cell>
          <cell r="D428" t="str">
            <v>M</v>
          </cell>
          <cell r="E428">
            <v>75265</v>
          </cell>
          <cell r="F428">
            <v>60121</v>
          </cell>
          <cell r="G428">
            <v>0.19</v>
          </cell>
        </row>
        <row r="429">
          <cell r="A429" t="str">
            <v>I509</v>
          </cell>
          <cell r="B429" t="str">
            <v>GEODREN VIAL TB 100 MM. 1,0 M. PAVCO O SIMILAR</v>
          </cell>
          <cell r="C429" t="str">
            <v>Insumos</v>
          </cell>
          <cell r="D429" t="str">
            <v>M</v>
          </cell>
          <cell r="E429">
            <v>61859</v>
          </cell>
          <cell r="F429">
            <v>49413</v>
          </cell>
          <cell r="G429">
            <v>0.19</v>
          </cell>
        </row>
        <row r="430">
          <cell r="A430" t="str">
            <v>I510</v>
          </cell>
          <cell r="B430" t="str">
            <v>GEODREN VIAL TB 160 MM. 1,0 M. PAVCO O SIMILAR</v>
          </cell>
          <cell r="C430" t="str">
            <v>Insumos</v>
          </cell>
          <cell r="D430" t="str">
            <v>M</v>
          </cell>
          <cell r="E430">
            <v>98628</v>
          </cell>
          <cell r="F430">
            <v>78783</v>
          </cell>
          <cell r="G430">
            <v>0.19</v>
          </cell>
        </row>
        <row r="431">
          <cell r="A431" t="str">
            <v>I511</v>
          </cell>
          <cell r="B431" t="str">
            <v>GEOTEXTIL NO TEJIDO  1600 PAVCO O SIMILAR</v>
          </cell>
          <cell r="C431" t="str">
            <v>Insumos</v>
          </cell>
          <cell r="D431" t="str">
            <v>M2</v>
          </cell>
          <cell r="E431">
            <v>4630</v>
          </cell>
          <cell r="F431"/>
          <cell r="G431"/>
        </row>
        <row r="432">
          <cell r="A432" t="str">
            <v>I512</v>
          </cell>
          <cell r="B432" t="str">
            <v>GEOTEXTIL NO TEJIDO  2000 PAVCO O SIMILAR</v>
          </cell>
          <cell r="C432" t="str">
            <v>Insumos</v>
          </cell>
          <cell r="D432" t="str">
            <v>M2</v>
          </cell>
          <cell r="E432">
            <v>7857</v>
          </cell>
          <cell r="F432"/>
          <cell r="G432"/>
        </row>
        <row r="433">
          <cell r="A433" t="str">
            <v>I513</v>
          </cell>
          <cell r="B433" t="str">
            <v>GEOTEXTIL NO TEJIDO  3000 PAVCO O SIMILAR</v>
          </cell>
          <cell r="C433" t="str">
            <v>Insumos</v>
          </cell>
          <cell r="D433" t="str">
            <v>M2</v>
          </cell>
          <cell r="E433">
            <v>10750</v>
          </cell>
          <cell r="F433"/>
          <cell r="G433"/>
        </row>
        <row r="434">
          <cell r="A434" t="str">
            <v>I515</v>
          </cell>
          <cell r="B434" t="str">
            <v>GEOTEXTIL NO TEJIDO  4000 PAVCO O SIMILAR</v>
          </cell>
          <cell r="C434" t="str">
            <v>Insumos</v>
          </cell>
          <cell r="D434" t="str">
            <v>M2</v>
          </cell>
          <cell r="E434">
            <v>13905</v>
          </cell>
          <cell r="F434"/>
          <cell r="G434"/>
        </row>
        <row r="435">
          <cell r="A435" t="str">
            <v>I516</v>
          </cell>
          <cell r="B435" t="str">
            <v>GEODREN CIRCULAR 1,0 M PAVCO O SIMILAR</v>
          </cell>
          <cell r="C435" t="str">
            <v>Insumos</v>
          </cell>
          <cell r="D435" t="str">
            <v>M2</v>
          </cell>
          <cell r="E435">
            <v>77531</v>
          </cell>
          <cell r="F435">
            <v>61931</v>
          </cell>
          <cell r="G435">
            <v>0.19</v>
          </cell>
        </row>
        <row r="436">
          <cell r="A436" t="str">
            <v>I517</v>
          </cell>
          <cell r="B436" t="str">
            <v>IMPERMEABILIZACION TIPO MANTO MORTER PLAS AL - 300 E=3 MM O SIMILAR.</v>
          </cell>
          <cell r="C436" t="str">
            <v>Insumos</v>
          </cell>
          <cell r="D436" t="str">
            <v>M2</v>
          </cell>
          <cell r="E436">
            <v>31179</v>
          </cell>
          <cell r="F436">
            <v>24905</v>
          </cell>
          <cell r="G436">
            <v>0.19</v>
          </cell>
        </row>
        <row r="437">
          <cell r="A437" t="str">
            <v>I518</v>
          </cell>
          <cell r="B437" t="str">
            <v>IMPERMEABILIZACION TIPO MANTO MORTER PLAS AL - 80 E=3.5 MM O SIMILAR.</v>
          </cell>
          <cell r="C437" t="str">
            <v>Insumos</v>
          </cell>
          <cell r="D437" t="str">
            <v>M2</v>
          </cell>
          <cell r="E437">
            <v>33916</v>
          </cell>
          <cell r="F437">
            <v>27092</v>
          </cell>
          <cell r="G437">
            <v>0.19</v>
          </cell>
        </row>
        <row r="438">
          <cell r="A438" t="str">
            <v>I519</v>
          </cell>
          <cell r="B438" t="str">
            <v>IMPERMEABILIZACION FIBER GLASS PLAS P-3  CON REFUERZO EN POLIESTER . (REMATES, PINTURA BITUMINOSA)</v>
          </cell>
          <cell r="C438" t="str">
            <v>Insumos</v>
          </cell>
          <cell r="D438" t="str">
            <v>M2</v>
          </cell>
          <cell r="E438">
            <v>56348</v>
          </cell>
          <cell r="F438">
            <v>45010</v>
          </cell>
          <cell r="G438">
            <v>0.19</v>
          </cell>
        </row>
        <row r="439">
          <cell r="A439" t="str">
            <v>I521</v>
          </cell>
          <cell r="B439" t="str">
            <v>ABRAZADERA EN ACERO</v>
          </cell>
          <cell r="C439" t="str">
            <v>Insumos</v>
          </cell>
          <cell r="D439" t="str">
            <v>UND</v>
          </cell>
          <cell r="E439">
            <v>2849</v>
          </cell>
          <cell r="F439">
            <v>2276</v>
          </cell>
          <cell r="G439">
            <v>0.19</v>
          </cell>
        </row>
        <row r="440">
          <cell r="A440" t="str">
            <v>I523</v>
          </cell>
          <cell r="B440" t="str">
            <v>ACCESORIOS CPVC  1/2" ( CODO , UNIÓN Y TAPÓN )</v>
          </cell>
          <cell r="C440" t="str">
            <v>Insumos</v>
          </cell>
          <cell r="D440" t="str">
            <v>UND</v>
          </cell>
          <cell r="E440">
            <v>4389</v>
          </cell>
          <cell r="F440">
            <v>3506</v>
          </cell>
          <cell r="G440">
            <v>0.19</v>
          </cell>
        </row>
        <row r="441">
          <cell r="A441" t="str">
            <v>I524</v>
          </cell>
          <cell r="B441" t="str">
            <v>ACCESORIOS CPVC  3/4" ( CODO , UNIÓN Y TAPÓN )</v>
          </cell>
          <cell r="C441" t="str">
            <v>Insumos</v>
          </cell>
          <cell r="D441" t="str">
            <v>UND</v>
          </cell>
          <cell r="E441">
            <v>6286</v>
          </cell>
          <cell r="F441">
            <v>5021</v>
          </cell>
          <cell r="G441">
            <v>0.19</v>
          </cell>
        </row>
        <row r="442">
          <cell r="A442" t="str">
            <v>I525</v>
          </cell>
          <cell r="B442" t="str">
            <v>ACCESORIOS PVC-P  1 1/2"  ( CODO , UNIÓN Y TAPÓN )</v>
          </cell>
          <cell r="C442" t="str">
            <v>Insumos</v>
          </cell>
          <cell r="D442" t="str">
            <v>UND</v>
          </cell>
          <cell r="E442">
            <v>17740</v>
          </cell>
          <cell r="F442">
            <v>14171</v>
          </cell>
          <cell r="G442">
            <v>0.19</v>
          </cell>
        </row>
        <row r="443">
          <cell r="A443" t="str">
            <v>I526</v>
          </cell>
          <cell r="B443" t="str">
            <v>ACCESORIOS PVC-P  1 1/4" ( CODO , UNIÓN Y TAPÓN )</v>
          </cell>
          <cell r="C443" t="str">
            <v>Insumos</v>
          </cell>
          <cell r="D443" t="str">
            <v>UND</v>
          </cell>
          <cell r="E443">
            <v>11338</v>
          </cell>
          <cell r="F443">
            <v>9056</v>
          </cell>
          <cell r="G443">
            <v>0.19</v>
          </cell>
        </row>
        <row r="444">
          <cell r="A444" t="str">
            <v>I527</v>
          </cell>
          <cell r="B444" t="str">
            <v>ACCESORIOS PVC-P  1" ( CODO, UNIÓN Y TAPÓN )</v>
          </cell>
          <cell r="C444" t="str">
            <v>Insumos</v>
          </cell>
          <cell r="D444" t="str">
            <v>UND</v>
          </cell>
          <cell r="E444">
            <v>7100</v>
          </cell>
          <cell r="F444"/>
          <cell r="G444"/>
        </row>
        <row r="445">
          <cell r="A445" t="str">
            <v>I528</v>
          </cell>
          <cell r="B445" t="str">
            <v>ACCESORIOS PVC-P  1/2" ( CODO , UNIÓN Y TAPÓN )</v>
          </cell>
          <cell r="C445" t="str">
            <v>Insumos</v>
          </cell>
          <cell r="D445" t="str">
            <v>UND</v>
          </cell>
          <cell r="E445">
            <v>1827</v>
          </cell>
          <cell r="F445">
            <v>1459</v>
          </cell>
          <cell r="G445">
            <v>0.19</v>
          </cell>
        </row>
        <row r="446">
          <cell r="A446" t="str">
            <v>I529</v>
          </cell>
          <cell r="B446" t="str">
            <v>ACCESORIOS PVC-P  2 1/2" ( CODO , UNIÓN Y TAPÓN )</v>
          </cell>
          <cell r="C446" t="str">
            <v>Insumos</v>
          </cell>
          <cell r="D446" t="str">
            <v>UND</v>
          </cell>
          <cell r="E446">
            <v>84930</v>
          </cell>
          <cell r="F446">
            <v>67841</v>
          </cell>
          <cell r="G446">
            <v>0.19</v>
          </cell>
        </row>
        <row r="447">
          <cell r="A447" t="str">
            <v>I530</v>
          </cell>
          <cell r="B447" t="str">
            <v>ACCESORIOS PVC-P  2" ( CODO , UNIÓN Y TAPÓN )</v>
          </cell>
          <cell r="C447" t="str">
            <v>Insumos</v>
          </cell>
          <cell r="D447" t="str">
            <v>UND</v>
          </cell>
          <cell r="E447">
            <v>28840</v>
          </cell>
          <cell r="F447">
            <v>23037</v>
          </cell>
          <cell r="G447">
            <v>0.19</v>
          </cell>
        </row>
        <row r="448">
          <cell r="A448" t="str">
            <v>I531</v>
          </cell>
          <cell r="B448" t="str">
            <v>ACCESORIOS PVC-P  3" ( CODO , UNIÓN Y TAPÓN )</v>
          </cell>
          <cell r="C448" t="str">
            <v>Insumos</v>
          </cell>
          <cell r="D448" t="str">
            <v>UND</v>
          </cell>
          <cell r="E448">
            <v>114870</v>
          </cell>
          <cell r="F448">
            <v>91758</v>
          </cell>
          <cell r="G448">
            <v>0.19</v>
          </cell>
        </row>
        <row r="449">
          <cell r="A449" t="str">
            <v>I532</v>
          </cell>
          <cell r="B449" t="str">
            <v>ACCESORIOS PVC-P  3/4" ( CODO , UNIÓN Y TAPÓN )</v>
          </cell>
          <cell r="C449" t="str">
            <v>Insumos</v>
          </cell>
          <cell r="D449" t="str">
            <v>UND</v>
          </cell>
          <cell r="E449">
            <v>3114</v>
          </cell>
          <cell r="F449">
            <v>2487</v>
          </cell>
          <cell r="G449">
            <v>0.19</v>
          </cell>
        </row>
        <row r="450">
          <cell r="A450" t="str">
            <v>I533</v>
          </cell>
          <cell r="B450" t="str">
            <v>ACCESORIOS PVC-P  4" ( CODO , UNIÓN Y TAPÓN )</v>
          </cell>
          <cell r="C450" t="str">
            <v>Insumos</v>
          </cell>
          <cell r="D450" t="str">
            <v>UND</v>
          </cell>
          <cell r="E450">
            <v>238604</v>
          </cell>
          <cell r="F450">
            <v>190596</v>
          </cell>
          <cell r="G450">
            <v>0.19</v>
          </cell>
        </row>
        <row r="451">
          <cell r="A451" t="str">
            <v>I534</v>
          </cell>
          <cell r="B451" t="str">
            <v>ACONDICIONADOR NOVAFORT  TARRO 500 GRS. O SIMILAR.</v>
          </cell>
          <cell r="C451" t="str">
            <v>Insumos</v>
          </cell>
          <cell r="D451" t="str">
            <v>UND</v>
          </cell>
          <cell r="E451">
            <v>155022</v>
          </cell>
          <cell r="F451">
            <v>123831</v>
          </cell>
          <cell r="G451">
            <v>0.19</v>
          </cell>
        </row>
        <row r="452">
          <cell r="A452" t="str">
            <v>I535</v>
          </cell>
          <cell r="B452" t="str">
            <v>ADHESIVO NOVAFORT 300 ML</v>
          </cell>
          <cell r="C452" t="str">
            <v>Insumos</v>
          </cell>
          <cell r="D452" t="str">
            <v>UND</v>
          </cell>
          <cell r="E452">
            <v>77694</v>
          </cell>
          <cell r="F452">
            <v>62061</v>
          </cell>
          <cell r="G452">
            <v>0.19</v>
          </cell>
        </row>
        <row r="453">
          <cell r="A453" t="str">
            <v>I536</v>
          </cell>
          <cell r="B453" t="str">
            <v>ACOPLE 1/2"  PARA LAVAMANOS EN ACERO DE 40 CM.</v>
          </cell>
          <cell r="C453" t="str">
            <v>Insumos</v>
          </cell>
          <cell r="D453" t="str">
            <v>UND</v>
          </cell>
          <cell r="E453">
            <v>5230</v>
          </cell>
          <cell r="F453">
            <v>4177</v>
          </cell>
          <cell r="G453">
            <v>0.19</v>
          </cell>
        </row>
        <row r="454">
          <cell r="A454" t="str">
            <v>I539</v>
          </cell>
          <cell r="B454" t="str">
            <v>ADAPTADOR DE LIMPIEZA PVC  - 3"</v>
          </cell>
          <cell r="C454" t="str">
            <v>Insumos</v>
          </cell>
          <cell r="D454" t="str">
            <v>UND</v>
          </cell>
          <cell r="E454">
            <v>19900</v>
          </cell>
          <cell r="F454"/>
          <cell r="G454"/>
        </row>
        <row r="455">
          <cell r="A455" t="str">
            <v>I540</v>
          </cell>
          <cell r="B455" t="str">
            <v>ADAPTADOR DE LIMPIEZA PVC  - 4"</v>
          </cell>
          <cell r="C455" t="str">
            <v>Insumos</v>
          </cell>
          <cell r="D455" t="str">
            <v>UND</v>
          </cell>
          <cell r="E455">
            <v>22900</v>
          </cell>
          <cell r="F455"/>
          <cell r="G455"/>
        </row>
        <row r="456">
          <cell r="A456" t="str">
            <v>I541</v>
          </cell>
          <cell r="B456" t="str">
            <v>ADAPTADOR DE LIMPIEZA PVC  - 6"</v>
          </cell>
          <cell r="C456" t="str">
            <v>Insumos</v>
          </cell>
          <cell r="D456" t="str">
            <v>UND</v>
          </cell>
          <cell r="E456">
            <v>58900</v>
          </cell>
          <cell r="F456"/>
          <cell r="G456"/>
        </row>
        <row r="457">
          <cell r="A457" t="str">
            <v>I542</v>
          </cell>
          <cell r="B457" t="str">
            <v>ADAPTADOR MACHO PRESION PVC - 1 1/2"</v>
          </cell>
          <cell r="C457" t="str">
            <v>Insumos</v>
          </cell>
          <cell r="D457" t="str">
            <v>UND</v>
          </cell>
          <cell r="E457">
            <v>5346</v>
          </cell>
          <cell r="F457">
            <v>4270</v>
          </cell>
          <cell r="G457">
            <v>0.19</v>
          </cell>
        </row>
        <row r="458">
          <cell r="A458" t="str">
            <v>I543</v>
          </cell>
          <cell r="B458" t="str">
            <v>ADAPTADOR MACHO PRESION PVC - 1 1/4"</v>
          </cell>
          <cell r="C458" t="str">
            <v>Insumos</v>
          </cell>
          <cell r="D458" t="str">
            <v>UND</v>
          </cell>
          <cell r="E458">
            <v>4562</v>
          </cell>
          <cell r="F458">
            <v>3644</v>
          </cell>
          <cell r="G458">
            <v>0.19</v>
          </cell>
        </row>
        <row r="459">
          <cell r="A459" t="str">
            <v>I544</v>
          </cell>
          <cell r="B459" t="str">
            <v>ADAPTADOR MACHO PRESION PVC - 1"</v>
          </cell>
          <cell r="C459" t="str">
            <v>Insumos</v>
          </cell>
          <cell r="D459" t="str">
            <v>UND</v>
          </cell>
          <cell r="E459">
            <v>2170</v>
          </cell>
          <cell r="F459">
            <v>1733</v>
          </cell>
          <cell r="G459">
            <v>0.19</v>
          </cell>
        </row>
        <row r="460">
          <cell r="A460" t="str">
            <v>I545</v>
          </cell>
          <cell r="B460" t="str">
            <v>ADAPTADOR MACHO PRESION PVC - 1/2</v>
          </cell>
          <cell r="C460" t="str">
            <v>Insumos</v>
          </cell>
          <cell r="D460" t="str">
            <v>UND</v>
          </cell>
          <cell r="E460">
            <v>572</v>
          </cell>
          <cell r="F460">
            <v>456</v>
          </cell>
          <cell r="G460">
            <v>0.19</v>
          </cell>
        </row>
        <row r="461">
          <cell r="A461" t="str">
            <v>I546</v>
          </cell>
          <cell r="B461" t="str">
            <v>ADAPTADOR MACHO PRESION PVC - 2 1/2"</v>
          </cell>
          <cell r="C461" t="str">
            <v>Insumos</v>
          </cell>
          <cell r="D461" t="str">
            <v>UND</v>
          </cell>
          <cell r="E461">
            <v>19855</v>
          </cell>
          <cell r="F461">
            <v>15860</v>
          </cell>
          <cell r="G461">
            <v>0.19</v>
          </cell>
        </row>
        <row r="462">
          <cell r="A462" t="str">
            <v>I547</v>
          </cell>
          <cell r="B462" t="str">
            <v>ADAPTADOR MACHO PRESION PVC - 2"1</v>
          </cell>
          <cell r="C462" t="str">
            <v>Insumos</v>
          </cell>
          <cell r="D462" t="str">
            <v>UND</v>
          </cell>
          <cell r="E462">
            <v>7633</v>
          </cell>
          <cell r="F462">
            <v>6097</v>
          </cell>
          <cell r="G462">
            <v>0.19</v>
          </cell>
        </row>
        <row r="463">
          <cell r="A463" t="str">
            <v>I548</v>
          </cell>
          <cell r="B463" t="str">
            <v>ADAPTADOR MACHO PRESION PVC - 3"</v>
          </cell>
          <cell r="C463" t="str">
            <v>Insumos</v>
          </cell>
          <cell r="D463" t="str">
            <v>UND</v>
          </cell>
          <cell r="E463">
            <v>30019</v>
          </cell>
          <cell r="F463">
            <v>23979</v>
          </cell>
          <cell r="G463">
            <v>0.19</v>
          </cell>
        </row>
        <row r="464">
          <cell r="A464" t="str">
            <v>I549</v>
          </cell>
          <cell r="B464" t="str">
            <v>ADAPTADOR MACHO PRESION PVC - 3/4"</v>
          </cell>
          <cell r="C464" t="str">
            <v>Insumos</v>
          </cell>
          <cell r="D464" t="str">
            <v>UND</v>
          </cell>
          <cell r="E464">
            <v>1030</v>
          </cell>
          <cell r="F464">
            <v>823</v>
          </cell>
          <cell r="G464">
            <v>0.19</v>
          </cell>
        </row>
        <row r="465">
          <cell r="A465" t="str">
            <v>I550</v>
          </cell>
          <cell r="B465" t="str">
            <v>ADAPTADOR MACHO PRESION PVC - 4"</v>
          </cell>
          <cell r="C465" t="str">
            <v>Insumos</v>
          </cell>
          <cell r="D465" t="str">
            <v>UND</v>
          </cell>
          <cell r="E465">
            <v>55222</v>
          </cell>
          <cell r="F465">
            <v>44111</v>
          </cell>
          <cell r="G465">
            <v>0.19</v>
          </cell>
        </row>
        <row r="466">
          <cell r="A466" t="str">
            <v>I551</v>
          </cell>
          <cell r="B466" t="str">
            <v xml:space="preserve">ADAPTADOR HEMBRA </v>
          </cell>
          <cell r="C466" t="str">
            <v>Insumos</v>
          </cell>
          <cell r="D466" t="str">
            <v>UND</v>
          </cell>
          <cell r="E466">
            <v>27714</v>
          </cell>
          <cell r="F466">
            <v>22138</v>
          </cell>
          <cell r="G466">
            <v>0.19</v>
          </cell>
        </row>
        <row r="467">
          <cell r="A467" t="str">
            <v>I553</v>
          </cell>
          <cell r="B467" t="str">
            <v>BRIDAS LOCAS 10"</v>
          </cell>
          <cell r="C467" t="str">
            <v>Insumos</v>
          </cell>
          <cell r="D467" t="str">
            <v>UND</v>
          </cell>
          <cell r="E467">
            <v>282854</v>
          </cell>
          <cell r="F467">
            <v>225943</v>
          </cell>
          <cell r="G467">
            <v>0.19</v>
          </cell>
        </row>
        <row r="468">
          <cell r="A468" t="str">
            <v>I554</v>
          </cell>
          <cell r="B468" t="str">
            <v>CAJA MEDIDOR DE AGUA 60 X 60 X 14 A TODO COSTO CON TAPA HG</v>
          </cell>
          <cell r="C468" t="str">
            <v>Insumos</v>
          </cell>
          <cell r="D468" t="str">
            <v>UND</v>
          </cell>
          <cell r="E468">
            <v>172720</v>
          </cell>
          <cell r="F468">
            <v>137968</v>
          </cell>
          <cell r="G468">
            <v>0.19</v>
          </cell>
        </row>
        <row r="469">
          <cell r="A469" t="str">
            <v>I555</v>
          </cell>
          <cell r="B469" t="str">
            <v>CAJA MEDIDOR DE AGUA 80 X 80 X 14 A TODO COSTO CON TAPA HG</v>
          </cell>
          <cell r="C469" t="str">
            <v>Insumos</v>
          </cell>
          <cell r="D469" t="str">
            <v>UND</v>
          </cell>
          <cell r="E469">
            <v>207267</v>
          </cell>
          <cell r="F469">
            <v>165564</v>
          </cell>
          <cell r="G469">
            <v>0.19</v>
          </cell>
        </row>
        <row r="470">
          <cell r="A470" t="str">
            <v>I556</v>
          </cell>
          <cell r="B470" t="str">
            <v>CAJA PARA VALVULA TIPO CHOROTE EN HIERRO DUCTIL</v>
          </cell>
          <cell r="C470" t="str">
            <v>Insumos</v>
          </cell>
          <cell r="D470" t="str">
            <v>UND</v>
          </cell>
          <cell r="E470">
            <v>640726</v>
          </cell>
          <cell r="F470">
            <v>511811</v>
          </cell>
          <cell r="G470">
            <v>0.19</v>
          </cell>
        </row>
        <row r="471">
          <cell r="A471" t="str">
            <v>I557</v>
          </cell>
          <cell r="B471" t="str">
            <v>CHEQUE TIPO R&amp;W ROSCADO  1 1/2" REF. 236 O SIMILAR</v>
          </cell>
          <cell r="C471" t="str">
            <v>Insumos</v>
          </cell>
          <cell r="D471" t="str">
            <v>UND</v>
          </cell>
          <cell r="E471">
            <v>302900</v>
          </cell>
          <cell r="F471"/>
          <cell r="G471"/>
        </row>
        <row r="472">
          <cell r="A472" t="str">
            <v>I558</v>
          </cell>
          <cell r="B472" t="str">
            <v>CHEQUE TIPO R&amp;W ROSCADO  1 1/4" REF. 236 O SIMILAR</v>
          </cell>
          <cell r="C472" t="str">
            <v>Insumos</v>
          </cell>
          <cell r="D472" t="str">
            <v>UND</v>
          </cell>
          <cell r="E472">
            <v>150725</v>
          </cell>
          <cell r="F472">
            <v>120398</v>
          </cell>
          <cell r="G472">
            <v>0.19</v>
          </cell>
        </row>
        <row r="473">
          <cell r="A473" t="str">
            <v>I559</v>
          </cell>
          <cell r="B473" t="str">
            <v>CHEQUE TIPO R&amp;W ROSCADO  1" REF. 236 O SIMILAR</v>
          </cell>
          <cell r="C473" t="str">
            <v>Insumos</v>
          </cell>
          <cell r="D473" t="str">
            <v>UND</v>
          </cell>
          <cell r="E473">
            <v>74900</v>
          </cell>
          <cell r="F473"/>
          <cell r="G473"/>
        </row>
        <row r="474">
          <cell r="A474" t="str">
            <v>I561</v>
          </cell>
          <cell r="B474" t="str">
            <v>CHEQUE TIPO R&amp;W ROSCADO  2 1/2" REF. 236 O SIMILAR</v>
          </cell>
          <cell r="C474" t="str">
            <v>Insumos</v>
          </cell>
          <cell r="D474" t="str">
            <v>UND</v>
          </cell>
          <cell r="E474">
            <v>460000</v>
          </cell>
          <cell r="F474"/>
          <cell r="G474"/>
        </row>
        <row r="475">
          <cell r="A475" t="str">
            <v>I562</v>
          </cell>
          <cell r="B475" t="str">
            <v>CHEQUE TIPO R&amp;W ROSCADO  2" REF. 236 O SIMILAR</v>
          </cell>
          <cell r="C475" t="str">
            <v>Insumos</v>
          </cell>
          <cell r="D475" t="str">
            <v>UND</v>
          </cell>
          <cell r="E475">
            <v>311900</v>
          </cell>
          <cell r="F475"/>
          <cell r="G475"/>
        </row>
        <row r="476">
          <cell r="A476" t="str">
            <v>I563</v>
          </cell>
          <cell r="B476" t="str">
            <v>CHEQUE TIPO R&amp;W ROSCADO  3" REF. 236 O SIMILAR</v>
          </cell>
          <cell r="C476" t="str">
            <v>Insumos</v>
          </cell>
          <cell r="D476" t="str">
            <v>UND</v>
          </cell>
          <cell r="E476">
            <v>852000</v>
          </cell>
          <cell r="F476"/>
          <cell r="G476"/>
        </row>
        <row r="477">
          <cell r="A477" t="str">
            <v>I564</v>
          </cell>
          <cell r="B477" t="str">
            <v>CHEQUE TIPO R&amp;W ROSCADO  3/4" REF. 236 O SIMILAR</v>
          </cell>
          <cell r="C477" t="str">
            <v>Insumos</v>
          </cell>
          <cell r="D477" t="str">
            <v>UND</v>
          </cell>
          <cell r="E477">
            <v>49900</v>
          </cell>
          <cell r="F477"/>
          <cell r="G477"/>
        </row>
        <row r="478">
          <cell r="A478" t="str">
            <v>I565</v>
          </cell>
          <cell r="B478" t="str">
            <v>CHEQUE TIPO R&amp;W ROSCADO  4" REF. 236 O SIMILAR</v>
          </cell>
          <cell r="C478" t="str">
            <v>Insumos</v>
          </cell>
          <cell r="D478" t="str">
            <v>UND</v>
          </cell>
          <cell r="E478">
            <v>2420000</v>
          </cell>
          <cell r="F478"/>
          <cell r="G478"/>
        </row>
        <row r="479">
          <cell r="A479" t="str">
            <v>I566</v>
          </cell>
          <cell r="B479" t="str">
            <v>CINTA SIKA PVC V - 15 CINTA FLEXIBLE SELLO DE JUNTAS</v>
          </cell>
          <cell r="C479" t="str">
            <v>Insumos</v>
          </cell>
          <cell r="D479" t="str">
            <v>M</v>
          </cell>
          <cell r="E479">
            <v>34673</v>
          </cell>
          <cell r="F479">
            <v>27697</v>
          </cell>
          <cell r="G479">
            <v>0.19</v>
          </cell>
        </row>
        <row r="480">
          <cell r="A480" t="str">
            <v>I567</v>
          </cell>
          <cell r="B480" t="str">
            <v xml:space="preserve">CINTA SIKA PVC V - 10 CINTA FLEXIBLE SELLO DE JUNTAS </v>
          </cell>
          <cell r="C480" t="str">
            <v>Insumos</v>
          </cell>
          <cell r="D480" t="str">
            <v>M</v>
          </cell>
          <cell r="E480">
            <v>17336</v>
          </cell>
          <cell r="F480">
            <v>13848</v>
          </cell>
          <cell r="G480">
            <v>0.19</v>
          </cell>
        </row>
        <row r="481">
          <cell r="A481" t="str">
            <v>I568</v>
          </cell>
          <cell r="B481" t="str">
            <v xml:space="preserve">CINTA SIKA PVC O - 22 CINTA SELLO DE JUNTAS </v>
          </cell>
          <cell r="C481" t="str">
            <v>Insumos</v>
          </cell>
          <cell r="D481" t="str">
            <v>M</v>
          </cell>
          <cell r="E481">
            <v>56346</v>
          </cell>
          <cell r="F481">
            <v>45008</v>
          </cell>
          <cell r="G481">
            <v>0.19</v>
          </cell>
        </row>
        <row r="482">
          <cell r="A482" t="str">
            <v>I569</v>
          </cell>
          <cell r="B482" t="str">
            <v>CINTA TEFLON 10 M 1/2"</v>
          </cell>
          <cell r="C482" t="str">
            <v>Insumos</v>
          </cell>
          <cell r="D482" t="str">
            <v>UND</v>
          </cell>
          <cell r="E482">
            <v>1279</v>
          </cell>
          <cell r="F482">
            <v>1021</v>
          </cell>
          <cell r="G482">
            <v>0.19</v>
          </cell>
        </row>
        <row r="483">
          <cell r="A483" t="str">
            <v>I570</v>
          </cell>
          <cell r="B483" t="str">
            <v>CODO 45° 1/8 CXE SANITARIO 3''</v>
          </cell>
          <cell r="C483" t="str">
            <v>Insumos</v>
          </cell>
          <cell r="D483" t="str">
            <v>UND</v>
          </cell>
          <cell r="E483">
            <v>12549</v>
          </cell>
          <cell r="F483"/>
          <cell r="G483"/>
        </row>
        <row r="484">
          <cell r="A484" t="str">
            <v>I571</v>
          </cell>
          <cell r="B484" t="str">
            <v>CODO 45° 1/8 CXE SANITARIO 4''</v>
          </cell>
          <cell r="C484" t="str">
            <v>Insumos</v>
          </cell>
          <cell r="D484" t="str">
            <v>UND</v>
          </cell>
          <cell r="E484">
            <v>22101</v>
          </cell>
          <cell r="F484"/>
          <cell r="G484"/>
        </row>
        <row r="485">
          <cell r="A485" t="str">
            <v>I572</v>
          </cell>
          <cell r="B485" t="str">
            <v>CODO 45° 1/8 CXE SANITARIO 6''</v>
          </cell>
          <cell r="C485" t="str">
            <v>Insumos</v>
          </cell>
          <cell r="D485" t="str">
            <v>UND</v>
          </cell>
          <cell r="E485">
            <v>80371</v>
          </cell>
          <cell r="F485"/>
          <cell r="G485"/>
        </row>
        <row r="486">
          <cell r="A486" t="str">
            <v>I574</v>
          </cell>
          <cell r="B486" t="str">
            <v>CODO 90° 1/4 CXC SANITARIO 2''</v>
          </cell>
          <cell r="C486" t="str">
            <v>Insumos</v>
          </cell>
          <cell r="D486" t="str">
            <v>UND</v>
          </cell>
          <cell r="E486">
            <v>4877</v>
          </cell>
          <cell r="F486"/>
          <cell r="G486"/>
        </row>
        <row r="487">
          <cell r="A487" t="str">
            <v>I575</v>
          </cell>
          <cell r="B487" t="str">
            <v>CODO 90° 1/4 CXC SANITARIO 3''</v>
          </cell>
          <cell r="C487" t="str">
            <v>Insumos</v>
          </cell>
          <cell r="D487" t="str">
            <v>UND</v>
          </cell>
          <cell r="E487">
            <v>11297</v>
          </cell>
          <cell r="F487"/>
          <cell r="G487"/>
        </row>
        <row r="488">
          <cell r="A488" t="str">
            <v>I576</v>
          </cell>
          <cell r="B488" t="str">
            <v>CODO 90° 1/4 CXC SANITARIO 4''</v>
          </cell>
          <cell r="C488" t="str">
            <v>Insumos</v>
          </cell>
          <cell r="D488" t="str">
            <v>UND</v>
          </cell>
          <cell r="E488">
            <v>19645</v>
          </cell>
          <cell r="F488"/>
          <cell r="G488"/>
        </row>
        <row r="489">
          <cell r="A489" t="str">
            <v>I577</v>
          </cell>
          <cell r="B489" t="str">
            <v>CODO 90° 1/4 CXC SANITARIO 6''</v>
          </cell>
          <cell r="C489" t="str">
            <v>Insumos</v>
          </cell>
          <cell r="D489" t="str">
            <v>UND</v>
          </cell>
          <cell r="E489">
            <v>166284</v>
          </cell>
          <cell r="F489"/>
          <cell r="G489"/>
        </row>
        <row r="490">
          <cell r="A490" t="str">
            <v>I578</v>
          </cell>
          <cell r="B490" t="str">
            <v>CODO 90° 1/4 CXE SANITARIO 2''</v>
          </cell>
          <cell r="C490" t="str">
            <v>Insumos</v>
          </cell>
          <cell r="D490" t="str">
            <v>UND</v>
          </cell>
          <cell r="E490">
            <v>6014</v>
          </cell>
          <cell r="F490"/>
          <cell r="G490"/>
        </row>
        <row r="491">
          <cell r="A491" t="str">
            <v>I579</v>
          </cell>
          <cell r="B491" t="str">
            <v>CODO 90° 1/4 CXE SANITARIO 3''</v>
          </cell>
          <cell r="C491" t="str">
            <v>Insumos</v>
          </cell>
          <cell r="D491" t="str">
            <v>UND</v>
          </cell>
          <cell r="E491">
            <v>13079</v>
          </cell>
          <cell r="F491"/>
          <cell r="G491"/>
        </row>
        <row r="492">
          <cell r="A492" t="str">
            <v>I580</v>
          </cell>
          <cell r="B492" t="str">
            <v>CODO 90° 1/4 CXE SANITARIO 4''</v>
          </cell>
          <cell r="C492" t="str">
            <v>Insumos</v>
          </cell>
          <cell r="D492" t="str">
            <v>UND</v>
          </cell>
          <cell r="E492">
            <v>24219</v>
          </cell>
          <cell r="F492"/>
          <cell r="G492"/>
        </row>
        <row r="493">
          <cell r="A493" t="str">
            <v>I581</v>
          </cell>
          <cell r="B493" t="str">
            <v>CODO 90° 1/4 CXE SANITARIO 6''</v>
          </cell>
          <cell r="C493" t="str">
            <v>Insumos</v>
          </cell>
          <cell r="D493" t="str">
            <v>UND</v>
          </cell>
          <cell r="E493">
            <v>166284</v>
          </cell>
          <cell r="F493"/>
          <cell r="G493"/>
        </row>
        <row r="494">
          <cell r="A494" t="str">
            <v>I583</v>
          </cell>
          <cell r="B494" t="str">
            <v>CODO 90° ACERO GALVANIZADO  - 1/2''</v>
          </cell>
          <cell r="C494" t="str">
            <v>Insumos</v>
          </cell>
          <cell r="D494" t="str">
            <v>UND</v>
          </cell>
          <cell r="E494">
            <v>1507</v>
          </cell>
          <cell r="F494">
            <v>1203</v>
          </cell>
          <cell r="G494">
            <v>0.19</v>
          </cell>
        </row>
        <row r="495">
          <cell r="A495" t="str">
            <v>I584</v>
          </cell>
          <cell r="B495" t="str">
            <v>CODO 90° PRESION PVC  - 1''</v>
          </cell>
          <cell r="C495" t="str">
            <v>Insumos</v>
          </cell>
          <cell r="D495" t="str">
            <v>UND</v>
          </cell>
          <cell r="E495">
            <v>2595</v>
          </cell>
          <cell r="F495">
            <v>2072</v>
          </cell>
          <cell r="G495">
            <v>0.19</v>
          </cell>
        </row>
        <row r="496">
          <cell r="A496" t="str">
            <v>I588</v>
          </cell>
          <cell r="B496" t="str">
            <v>CODO 90° PRESION PVC  - 2"</v>
          </cell>
          <cell r="C496" t="str">
            <v>Insumos</v>
          </cell>
          <cell r="D496" t="str">
            <v>UND</v>
          </cell>
          <cell r="E496">
            <v>15287</v>
          </cell>
          <cell r="F496">
            <v>12211</v>
          </cell>
          <cell r="G496">
            <v>0.19</v>
          </cell>
        </row>
        <row r="497">
          <cell r="A497" t="str">
            <v>I591</v>
          </cell>
          <cell r="B497" t="str">
            <v>CODO DE 11 1/4º GRAN RADIO RDE 21 PVC 10" 200PSI - UNIÓN PLATINO</v>
          </cell>
          <cell r="C497" t="str">
            <v>Insumos</v>
          </cell>
          <cell r="D497" t="str">
            <v>UND</v>
          </cell>
          <cell r="E497">
            <v>912794</v>
          </cell>
          <cell r="F497">
            <v>729138</v>
          </cell>
          <cell r="G497">
            <v>0.19</v>
          </cell>
        </row>
        <row r="498">
          <cell r="A498" t="str">
            <v>I592</v>
          </cell>
          <cell r="B498" t="str">
            <v>CODO DE 11 1/4º GRAN RADIO RDE 21 PVC 4" 200PSI - UNIÓN PLATINO</v>
          </cell>
          <cell r="C498" t="str">
            <v>Insumos</v>
          </cell>
          <cell r="D498" t="str">
            <v>UND</v>
          </cell>
          <cell r="E498">
            <v>90997</v>
          </cell>
          <cell r="F498">
            <v>72688</v>
          </cell>
          <cell r="G498">
            <v>0.19</v>
          </cell>
        </row>
        <row r="499">
          <cell r="A499" t="str">
            <v>I593</v>
          </cell>
          <cell r="B499" t="str">
            <v>CODO DE 11 1/4º GRAN RADIO RDE 21 PVC 6" 200PSI - UNIÓN PLATINO</v>
          </cell>
          <cell r="C499" t="str">
            <v>Insumos</v>
          </cell>
          <cell r="D499" t="str">
            <v>UND</v>
          </cell>
          <cell r="E499">
            <v>210429</v>
          </cell>
          <cell r="F499">
            <v>168090</v>
          </cell>
          <cell r="G499">
            <v>0.19</v>
          </cell>
        </row>
        <row r="500">
          <cell r="A500" t="str">
            <v>I594</v>
          </cell>
          <cell r="B500" t="str">
            <v>CODO DE 22 1/2º GRAN RADIO RDE 21 PVC 10" 200PSI - UNIÓN PLATINO</v>
          </cell>
          <cell r="C500" t="str">
            <v>Insumos</v>
          </cell>
          <cell r="D500" t="str">
            <v>UND</v>
          </cell>
          <cell r="E500">
            <v>1115762</v>
          </cell>
          <cell r="F500">
            <v>891269</v>
          </cell>
          <cell r="G500">
            <v>0.19</v>
          </cell>
        </row>
        <row r="501">
          <cell r="A501" t="str">
            <v>I596</v>
          </cell>
          <cell r="B501" t="str">
            <v>CODO DE 22 1/2º GRAN RADIO RDE 21 PVC 4" 200PSI - UNIÓN PLATINO</v>
          </cell>
          <cell r="C501" t="str">
            <v>Insumos</v>
          </cell>
          <cell r="D501" t="str">
            <v>UND</v>
          </cell>
          <cell r="E501">
            <v>95776</v>
          </cell>
          <cell r="F501">
            <v>76505</v>
          </cell>
          <cell r="G501">
            <v>0.19</v>
          </cell>
        </row>
        <row r="502">
          <cell r="A502" t="str">
            <v>I597</v>
          </cell>
          <cell r="B502" t="str">
            <v>CODO DE 22 1/2º GRAN RADIO RDE 21 PVC 6" 200PSI - UNIÓN PLATINO</v>
          </cell>
          <cell r="C502" t="str">
            <v>Insumos</v>
          </cell>
          <cell r="D502" t="str">
            <v>UND</v>
          </cell>
          <cell r="E502">
            <v>243212</v>
          </cell>
          <cell r="F502">
            <v>194277</v>
          </cell>
          <cell r="G502">
            <v>0.19</v>
          </cell>
        </row>
        <row r="503">
          <cell r="A503" t="str">
            <v>I598</v>
          </cell>
          <cell r="B503" t="str">
            <v>CODO DE 45º GRAN RADIO RDE 21 PVC 10" 200PSI - UNIÓN PLATINO</v>
          </cell>
          <cell r="C503" t="str">
            <v>Insumos</v>
          </cell>
          <cell r="D503" t="str">
            <v>UND</v>
          </cell>
          <cell r="E503">
            <v>1370302</v>
          </cell>
          <cell r="F503">
            <v>1094595</v>
          </cell>
          <cell r="G503">
            <v>0.19</v>
          </cell>
        </row>
        <row r="504">
          <cell r="A504" t="str">
            <v>I600</v>
          </cell>
          <cell r="B504" t="str">
            <v>CODO DE 45º GRAN RADIO RDE 21 PVC 4" 200PSI - UNIÓN PLATINO</v>
          </cell>
          <cell r="C504" t="str">
            <v>Insumos</v>
          </cell>
          <cell r="D504" t="str">
            <v>UND</v>
          </cell>
          <cell r="E504">
            <v>107440</v>
          </cell>
          <cell r="F504">
            <v>85823</v>
          </cell>
          <cell r="G504">
            <v>0.19</v>
          </cell>
        </row>
        <row r="505">
          <cell r="A505" t="str">
            <v>I601</v>
          </cell>
          <cell r="B505" t="str">
            <v>CODO DE 45º GRAN RADIO RDE 21 PVC 6" 200PSI - UNIÓN PLATINO</v>
          </cell>
          <cell r="C505" t="str">
            <v>Insumos</v>
          </cell>
          <cell r="D505" t="str">
            <v>UND</v>
          </cell>
          <cell r="E505">
            <v>294679</v>
          </cell>
          <cell r="F505">
            <v>235389</v>
          </cell>
          <cell r="G505">
            <v>0.19</v>
          </cell>
        </row>
        <row r="506">
          <cell r="A506" t="str">
            <v>I602</v>
          </cell>
          <cell r="B506" t="str">
            <v>CODO DE 90º GRAN RADIO RDE 21 PVC 10" 200PSI - UNIÓN PLATINO</v>
          </cell>
          <cell r="C506" t="str">
            <v>Insumos</v>
          </cell>
          <cell r="D506" t="str">
            <v>UND</v>
          </cell>
          <cell r="E506">
            <v>2094645</v>
          </cell>
          <cell r="F506">
            <v>1673199</v>
          </cell>
          <cell r="G506">
            <v>0.19</v>
          </cell>
        </row>
        <row r="507">
          <cell r="A507" t="str">
            <v>I603</v>
          </cell>
          <cell r="B507" t="str">
            <v>CODO DE 90º GRAN RADIO RDE 21 PVC 4" 200PSI - UNIÓN PLATINO</v>
          </cell>
          <cell r="C507" t="str">
            <v>Insumos</v>
          </cell>
          <cell r="D507" t="str">
            <v>UND</v>
          </cell>
          <cell r="E507">
            <v>252121</v>
          </cell>
          <cell r="F507">
            <v>201393</v>
          </cell>
          <cell r="G507">
            <v>0.19</v>
          </cell>
        </row>
        <row r="508">
          <cell r="A508" t="str">
            <v>I604</v>
          </cell>
          <cell r="B508" t="str">
            <v>CODO DE 90º GRAN RADIO RDE 21 PVC 6" 200PSI - UNIÓN PLATINO</v>
          </cell>
          <cell r="C508" t="str">
            <v>Insumos</v>
          </cell>
          <cell r="D508" t="str">
            <v>UND</v>
          </cell>
          <cell r="E508">
            <v>543407</v>
          </cell>
          <cell r="F508">
            <v>434072</v>
          </cell>
          <cell r="G508">
            <v>0.19</v>
          </cell>
        </row>
        <row r="509">
          <cell r="A509" t="str">
            <v>I609</v>
          </cell>
          <cell r="B509" t="str">
            <v>ESE DE NIVELACION EXT. GARRA DE TIGRE 3" L=40 CM</v>
          </cell>
          <cell r="C509" t="str">
            <v>Insumos</v>
          </cell>
          <cell r="D509" t="str">
            <v>UND</v>
          </cell>
          <cell r="E509">
            <v>662794</v>
          </cell>
          <cell r="F509">
            <v>529439</v>
          </cell>
          <cell r="G509">
            <v>0.19</v>
          </cell>
        </row>
        <row r="510">
          <cell r="A510" t="str">
            <v>I610</v>
          </cell>
          <cell r="B510" t="str">
            <v>ESE DE NIVELACION EXT. GARRA DE TIGRE 4" L=40 CM</v>
          </cell>
          <cell r="C510" t="str">
            <v>Insumos</v>
          </cell>
          <cell r="D510" t="str">
            <v>UND</v>
          </cell>
          <cell r="E510">
            <v>758547</v>
          </cell>
          <cell r="F510">
            <v>605926</v>
          </cell>
          <cell r="G510">
            <v>0.19</v>
          </cell>
        </row>
        <row r="511">
          <cell r="A511" t="str">
            <v>I611</v>
          </cell>
          <cell r="B511" t="str">
            <v>FILTRO ANAEROBICO PREFABRICADO DE 2000 LTS. TIPO COLEMPAQUES CON TAPA Y ACCESORIOS OVOIDE - VERDE REF. 2 O SIMILAR.</v>
          </cell>
          <cell r="C511" t="str">
            <v>Insumos</v>
          </cell>
          <cell r="D511" t="str">
            <v>UND</v>
          </cell>
          <cell r="E511">
            <v>2017221</v>
          </cell>
          <cell r="F511">
            <v>1611353</v>
          </cell>
          <cell r="G511">
            <v>0.19</v>
          </cell>
        </row>
        <row r="512">
          <cell r="A512" t="str">
            <v>I612</v>
          </cell>
          <cell r="B512" t="str">
            <v>HIDRANTE CHICAGO 3" MEGA EXTREMO LISO</v>
          </cell>
          <cell r="C512" t="str">
            <v>Insumos</v>
          </cell>
          <cell r="D512" t="str">
            <v>UND</v>
          </cell>
          <cell r="E512">
            <v>2765468</v>
          </cell>
          <cell r="F512">
            <v>2209051</v>
          </cell>
          <cell r="G512">
            <v>0.19</v>
          </cell>
        </row>
        <row r="513">
          <cell r="A513" t="str">
            <v>I613</v>
          </cell>
          <cell r="B513" t="str">
            <v xml:space="preserve">HIDRANTE CHICAGO 4" MEGA EXTREMO LISO </v>
          </cell>
          <cell r="C513" t="str">
            <v>Insumos</v>
          </cell>
          <cell r="D513" t="str">
            <v>UND</v>
          </cell>
          <cell r="E513">
            <v>3974502</v>
          </cell>
          <cell r="F513">
            <v>3174826</v>
          </cell>
          <cell r="G513">
            <v>0.19</v>
          </cell>
        </row>
        <row r="514">
          <cell r="A514" t="str">
            <v>I614</v>
          </cell>
          <cell r="B514" t="str">
            <v>LIMPIADOR REM PVC 760 GRMS. (1/4)</v>
          </cell>
          <cell r="C514" t="str">
            <v>Insumos</v>
          </cell>
          <cell r="D514" t="str">
            <v>UND</v>
          </cell>
          <cell r="E514">
            <v>62393</v>
          </cell>
          <cell r="F514">
            <v>49839</v>
          </cell>
          <cell r="G514">
            <v>0.19</v>
          </cell>
        </row>
        <row r="515">
          <cell r="A515" t="str">
            <v>I615</v>
          </cell>
          <cell r="B515" t="str">
            <v>LLAVE PARA OPERAR VALVULA DE COMPUERTA ELASTICA</v>
          </cell>
          <cell r="C515" t="str">
            <v>Insumos</v>
          </cell>
          <cell r="D515" t="str">
            <v>UND</v>
          </cell>
          <cell r="E515">
            <v>170041</v>
          </cell>
          <cell r="F515">
            <v>135828</v>
          </cell>
          <cell r="G515">
            <v>0.19</v>
          </cell>
        </row>
        <row r="516">
          <cell r="A516" t="str">
            <v>I616</v>
          </cell>
          <cell r="B516" t="str">
            <v xml:space="preserve">MEDIDOR DE AGUA 1 1/2" VELOCIDAD CLASE C A ACCESORIOS Y ELEMENTOS DE CONECCION TODO COSTO </v>
          </cell>
          <cell r="C516" t="str">
            <v>Insumos</v>
          </cell>
          <cell r="D516" t="str">
            <v>UND</v>
          </cell>
          <cell r="E516">
            <v>754217</v>
          </cell>
          <cell r="F516">
            <v>602467</v>
          </cell>
          <cell r="G516">
            <v>0.19</v>
          </cell>
        </row>
        <row r="517">
          <cell r="A517" t="str">
            <v>I617</v>
          </cell>
          <cell r="B517" t="str">
            <v xml:space="preserve">MEDIDOR DE AGUA 1" VELOCIDAD CLASE C A ACCESORIOS Y ELEMENTOS DE CONECCION TODO COSTO </v>
          </cell>
          <cell r="C517" t="str">
            <v>Insumos</v>
          </cell>
          <cell r="D517" t="str">
            <v>UND</v>
          </cell>
          <cell r="E517">
            <v>753489</v>
          </cell>
          <cell r="F517">
            <v>601886</v>
          </cell>
          <cell r="G517">
            <v>0.19</v>
          </cell>
        </row>
        <row r="518">
          <cell r="A518" t="str">
            <v>I618</v>
          </cell>
          <cell r="B518" t="str">
            <v xml:space="preserve">MEDIDOR DE AGUA 1/2" VELOCIDAD CLASE C A ACCESORIOS Y ELEMENTOS DE CONECCION TODO COSTO </v>
          </cell>
          <cell r="C518" t="str">
            <v>Insumos</v>
          </cell>
          <cell r="D518" t="str">
            <v>UND</v>
          </cell>
          <cell r="E518">
            <v>331004</v>
          </cell>
          <cell r="F518">
            <v>264405</v>
          </cell>
          <cell r="G518">
            <v>0.19</v>
          </cell>
        </row>
        <row r="519">
          <cell r="A519" t="str">
            <v>I619</v>
          </cell>
          <cell r="B519" t="str">
            <v xml:space="preserve">MEDIDOR DE AGUA 3/4" VELOCIDAD CLASE C A ACCESORIOS Y ELEMENTOS DE CONECCION TODO COSTO </v>
          </cell>
          <cell r="C519" t="str">
            <v>Insumos</v>
          </cell>
          <cell r="D519" t="str">
            <v>UND</v>
          </cell>
          <cell r="E519">
            <v>591079</v>
          </cell>
          <cell r="F519">
            <v>472153</v>
          </cell>
          <cell r="G519">
            <v>0.19</v>
          </cell>
        </row>
        <row r="520">
          <cell r="A520" t="str">
            <v>I621</v>
          </cell>
          <cell r="B520" t="str">
            <v>REGISTRO TIPO R&amp;W - 1'' (DE CORTINA) REF. 206 O SIMILAR</v>
          </cell>
          <cell r="C520" t="str">
            <v>Insumos</v>
          </cell>
          <cell r="D520" t="str">
            <v>UND</v>
          </cell>
          <cell r="E520">
            <v>139900</v>
          </cell>
          <cell r="F520"/>
          <cell r="G520"/>
        </row>
        <row r="521">
          <cell r="A521" t="str">
            <v>I622</v>
          </cell>
          <cell r="B521" t="str">
            <v>REGISTRO TIPO R&amp;W - 1 1/2''  (DE CORTINA) REF. 206 O SIMILAR</v>
          </cell>
          <cell r="C521" t="str">
            <v>Insumos</v>
          </cell>
          <cell r="D521" t="str">
            <v>UND</v>
          </cell>
          <cell r="E521">
            <v>284900</v>
          </cell>
          <cell r="F521"/>
          <cell r="G521"/>
        </row>
        <row r="522">
          <cell r="A522" t="str">
            <v>I623</v>
          </cell>
          <cell r="B522" t="str">
            <v>REGISTRO TIPO R&amp;W - 1 1/4''  (DE CORTINA) REF. 206 O SIMILAR</v>
          </cell>
          <cell r="C522" t="str">
            <v>Insumos</v>
          </cell>
          <cell r="D522" t="str">
            <v>UND</v>
          </cell>
          <cell r="E522">
            <v>176900</v>
          </cell>
          <cell r="F522"/>
          <cell r="G522"/>
        </row>
        <row r="523">
          <cell r="A523" t="str">
            <v>I624</v>
          </cell>
          <cell r="B523" t="str">
            <v>REGISTRO TIPO R&amp;W - 1/2''  (DE CORTINA ) REF. 206 O SIMILAR</v>
          </cell>
          <cell r="C523" t="str">
            <v>Insumos</v>
          </cell>
          <cell r="D523" t="str">
            <v>UND</v>
          </cell>
          <cell r="E523">
            <v>88900</v>
          </cell>
          <cell r="F523"/>
          <cell r="G523"/>
        </row>
        <row r="524">
          <cell r="A524" t="str">
            <v>I625</v>
          </cell>
          <cell r="B524" t="str">
            <v>REGISTRO TIPO R&amp;W - 2'' (DE CORTINA) REF. 206 O SIMILAR</v>
          </cell>
          <cell r="C524" t="str">
            <v>Insumos</v>
          </cell>
          <cell r="D524" t="str">
            <v>UND</v>
          </cell>
          <cell r="E524">
            <v>470000</v>
          </cell>
          <cell r="F524"/>
          <cell r="G524"/>
        </row>
        <row r="525">
          <cell r="A525" t="str">
            <v>I626</v>
          </cell>
          <cell r="B525" t="str">
            <v>REGISTRO TIPO R&amp;W - 2 1/2'' (DE CORTINA) REF. 206 O SIMILAR</v>
          </cell>
          <cell r="C525" t="str">
            <v>Insumos</v>
          </cell>
          <cell r="D525" t="str">
            <v>UND</v>
          </cell>
          <cell r="E525">
            <v>810000</v>
          </cell>
          <cell r="F525"/>
          <cell r="G525"/>
        </row>
        <row r="526">
          <cell r="A526" t="str">
            <v>I627</v>
          </cell>
          <cell r="B526" t="str">
            <v>REGISTRO TIPO R&amp;W - 3'' (DE CORTINA) REF. 206 O SIMILAR</v>
          </cell>
          <cell r="C526" t="str">
            <v>Insumos</v>
          </cell>
          <cell r="D526" t="str">
            <v>UND</v>
          </cell>
          <cell r="E526">
            <v>1120000</v>
          </cell>
          <cell r="F526"/>
          <cell r="G526"/>
        </row>
        <row r="527">
          <cell r="A527" t="str">
            <v>I628</v>
          </cell>
          <cell r="B527" t="str">
            <v>REGISTRO TIPO R&amp;W - 3/4'' (DE CORTINA) REF. 206 O SIMILAR</v>
          </cell>
          <cell r="C527" t="str">
            <v>Insumos</v>
          </cell>
          <cell r="D527" t="str">
            <v>UND</v>
          </cell>
          <cell r="E527">
            <v>114900</v>
          </cell>
          <cell r="F527"/>
          <cell r="G527"/>
        </row>
        <row r="528">
          <cell r="A528" t="str">
            <v>I629</v>
          </cell>
          <cell r="B528" t="str">
            <v>REGISTRO TIPO R&amp;W - 4'' (DE CORTINA) REF. 206 O SIMILAR</v>
          </cell>
          <cell r="C528" t="str">
            <v>Insumos</v>
          </cell>
          <cell r="D528" t="str">
            <v>UND</v>
          </cell>
          <cell r="E528">
            <v>2620000</v>
          </cell>
          <cell r="F528"/>
          <cell r="G528"/>
        </row>
        <row r="529">
          <cell r="A529" t="str">
            <v>I631</v>
          </cell>
          <cell r="B529" t="str">
            <v>REJILLA  ALUMINIO  3" X 2"  CON SOSCO ANTICUCARACHAS - REF. TA-3"X2" ALUMINIO</v>
          </cell>
          <cell r="C529" t="str">
            <v>Insumos</v>
          </cell>
          <cell r="D529" t="str">
            <v>UND</v>
          </cell>
          <cell r="E529">
            <v>15900</v>
          </cell>
          <cell r="F529"/>
          <cell r="G529"/>
        </row>
        <row r="530">
          <cell r="A530" t="str">
            <v>I632</v>
          </cell>
          <cell r="B530" t="str">
            <v>REJILLA  ALUMINIO  3" X 2"  CON SOSCO TRADICIONAL - REF. T-3"X2"</v>
          </cell>
          <cell r="C530" t="str">
            <v>Insumos</v>
          </cell>
          <cell r="D530" t="str">
            <v>UND</v>
          </cell>
          <cell r="E530">
            <v>14900</v>
          </cell>
          <cell r="F530"/>
          <cell r="G530"/>
        </row>
        <row r="531">
          <cell r="A531" t="str">
            <v>I633</v>
          </cell>
          <cell r="B531" t="str">
            <v>REJILLA ALUMINIO 4" X 2" CÚPULA TRADICIONAL CON SOSCO - REF. C-4"X2" TIPO COLREJILLAS O SIMILAR</v>
          </cell>
          <cell r="C531" t="str">
            <v>Insumos</v>
          </cell>
          <cell r="D531" t="str">
            <v>UND</v>
          </cell>
          <cell r="E531">
            <v>26900</v>
          </cell>
          <cell r="F531"/>
          <cell r="G531"/>
        </row>
        <row r="532">
          <cell r="A532" t="str">
            <v>I634</v>
          </cell>
          <cell r="B532" t="str">
            <v>REJILLA ALUMINIO 4" X 3" CON SOSCO ANTICUCARACHAS - REF. HA-4"X3" TIPO COLREJILLAS O SIMILAR</v>
          </cell>
          <cell r="C532" t="str">
            <v>Insumos</v>
          </cell>
          <cell r="D532" t="str">
            <v>UND</v>
          </cell>
          <cell r="E532">
            <v>25900</v>
          </cell>
          <cell r="F532"/>
          <cell r="G532"/>
        </row>
        <row r="533">
          <cell r="A533" t="str">
            <v>I635</v>
          </cell>
          <cell r="B533" t="str">
            <v>REJILLA ALUMINIO 4" X 3" CON SOSCO TRADICIONAL - REF. H-4"X3" TIPO COLREJILLAS O SIMILAR</v>
          </cell>
          <cell r="C533" t="str">
            <v>Insumos</v>
          </cell>
          <cell r="D533" t="str">
            <v>UND</v>
          </cell>
          <cell r="E533">
            <v>30900</v>
          </cell>
          <cell r="F533"/>
          <cell r="G533"/>
        </row>
        <row r="534">
          <cell r="A534" t="str">
            <v>I636</v>
          </cell>
          <cell r="B534" t="str">
            <v>REJILLA ALUMINIO 6" X 4" CON SOSCO ANTICUCARACHAS - REF. TA-6"X4" TIPO COLREJILLAS O SIMILAR</v>
          </cell>
          <cell r="C534" t="str">
            <v>Insumos</v>
          </cell>
          <cell r="D534" t="str">
            <v>UND</v>
          </cell>
          <cell r="E534">
            <v>39900</v>
          </cell>
          <cell r="F534"/>
          <cell r="G534"/>
        </row>
        <row r="535">
          <cell r="A535" t="str">
            <v>I637</v>
          </cell>
          <cell r="B535" t="str">
            <v>REJILLA ALUMINIO 6" X 4" CÚPULA TRADICIONAL CON SOSCO - REF. C-6"X4" TIPO COLREJILLAS O SIMILAR</v>
          </cell>
          <cell r="C535" t="str">
            <v>Insumos</v>
          </cell>
          <cell r="D535" t="str">
            <v>UND</v>
          </cell>
          <cell r="E535">
            <v>73900</v>
          </cell>
          <cell r="F535"/>
          <cell r="G535"/>
        </row>
        <row r="536">
          <cell r="A536" t="str">
            <v>I638</v>
          </cell>
          <cell r="B536" t="str">
            <v>REJILLA CARCAMO EN FUNDICIÓN DE HIERRO GRIS REF. CAR-30 X 50 CM. TIPO COLREJILLAS O SIMILAR</v>
          </cell>
          <cell r="C536" t="str">
            <v>Insumos</v>
          </cell>
          <cell r="D536" t="str">
            <v>UND</v>
          </cell>
          <cell r="E536">
            <v>404354</v>
          </cell>
          <cell r="F536">
            <v>322997</v>
          </cell>
          <cell r="G536">
            <v>0.19</v>
          </cell>
        </row>
        <row r="537">
          <cell r="A537" t="str">
            <v>I641</v>
          </cell>
          <cell r="B537" t="str">
            <v>SIFON PVC SANITARIO 2"</v>
          </cell>
          <cell r="C537" t="str">
            <v>Insumos</v>
          </cell>
          <cell r="D537" t="str">
            <v>M</v>
          </cell>
          <cell r="E537">
            <v>6503</v>
          </cell>
          <cell r="F537">
            <v>5194</v>
          </cell>
          <cell r="G537">
            <v>0.19</v>
          </cell>
        </row>
        <row r="538">
          <cell r="A538" t="str">
            <v>I646</v>
          </cell>
          <cell r="B538" t="str">
            <v>SOLDADURA LIQUIDA AGUA CALIENTE 1/4</v>
          </cell>
          <cell r="C538" t="str">
            <v>Insumos</v>
          </cell>
          <cell r="D538" t="str">
            <v>UND</v>
          </cell>
          <cell r="E538">
            <v>138678</v>
          </cell>
          <cell r="F538">
            <v>110776</v>
          </cell>
          <cell r="G538">
            <v>0.19</v>
          </cell>
        </row>
        <row r="539">
          <cell r="A539" t="str">
            <v>I647</v>
          </cell>
          <cell r="B539" t="str">
            <v>SOLDADURA PVC LIQUIDA 1/4</v>
          </cell>
          <cell r="C539" t="str">
            <v>Insumos</v>
          </cell>
          <cell r="D539" t="str">
            <v>UND</v>
          </cell>
          <cell r="E539">
            <v>129335</v>
          </cell>
          <cell r="F539">
            <v>103313</v>
          </cell>
          <cell r="G539">
            <v>0.19</v>
          </cell>
        </row>
        <row r="540">
          <cell r="A540" t="str">
            <v>I648</v>
          </cell>
          <cell r="B540" t="str">
            <v>TANQUE AGUA POTABLE PLASTICO CAP. 1.000 LTS, INCLUYE: TAPA, ACCESORIOS Y MANGUERA FLEXIBLE. A TODO COSTO.</v>
          </cell>
          <cell r="C540" t="str">
            <v>Insumos</v>
          </cell>
          <cell r="D540" t="str">
            <v>UND</v>
          </cell>
          <cell r="E540">
            <v>795357</v>
          </cell>
          <cell r="F540">
            <v>635329</v>
          </cell>
          <cell r="G540">
            <v>0.19</v>
          </cell>
        </row>
        <row r="541">
          <cell r="A541" t="str">
            <v>I649</v>
          </cell>
          <cell r="B541" t="str">
            <v>TANQUE AGUA POTABLE PLASTICO CAP. 20.000 LTS, INCLUYE: TAPA, ACCESORIOS Y MANGUERA FLEXIBLE. A TODO COSTO.</v>
          </cell>
          <cell r="C541" t="str">
            <v>Insumos</v>
          </cell>
          <cell r="D541" t="str">
            <v>UND</v>
          </cell>
          <cell r="E541">
            <v>17840925</v>
          </cell>
          <cell r="F541">
            <v>14251306</v>
          </cell>
          <cell r="G541">
            <v>0.19</v>
          </cell>
        </row>
        <row r="542">
          <cell r="A542" t="str">
            <v>I650</v>
          </cell>
          <cell r="B542" t="str">
            <v>TANQUE AGUA POTABLE PLASTICO CAP. 10.000 LTS, INCLUYE: TAPA, ACCESORIOS Y MANGUERA FLEXIBLE. A TODO COSTO.</v>
          </cell>
          <cell r="C542" t="str">
            <v>Insumos</v>
          </cell>
          <cell r="D542" t="str">
            <v>UND</v>
          </cell>
          <cell r="E542">
            <v>8890408</v>
          </cell>
          <cell r="F542">
            <v>7101645</v>
          </cell>
          <cell r="G542">
            <v>0.19</v>
          </cell>
        </row>
        <row r="543">
          <cell r="A543" t="str">
            <v>I652</v>
          </cell>
          <cell r="B543" t="str">
            <v>TANQUE SEPTICO INTEGRADO PREFABRICADO TIPO IMHOFF SUBTERRANEO DE 2000 LTS. TIPO COLEMPAQUES CON TAPA Y ACCESORIOS OVOIDE - VERDE REF. 2 O SIMILAR</v>
          </cell>
          <cell r="C543" t="str">
            <v>Insumos</v>
          </cell>
          <cell r="D543" t="str">
            <v>UND</v>
          </cell>
          <cell r="E543">
            <v>4428090</v>
          </cell>
          <cell r="F543">
            <v>3537152</v>
          </cell>
          <cell r="G543">
            <v>0.19</v>
          </cell>
        </row>
        <row r="544">
          <cell r="A544" t="str">
            <v>I654</v>
          </cell>
          <cell r="B544" t="str">
            <v>TAPA DE INSPECCION TI - 5*3" ALUMINIO  COLREJILLAS O SIMILAR</v>
          </cell>
          <cell r="C544" t="str">
            <v>Insumos</v>
          </cell>
          <cell r="D544" t="str">
            <v>UND</v>
          </cell>
          <cell r="E544">
            <v>26522</v>
          </cell>
          <cell r="F544">
            <v>21186</v>
          </cell>
          <cell r="G544">
            <v>0.19</v>
          </cell>
        </row>
        <row r="545">
          <cell r="A545" t="str">
            <v>I655</v>
          </cell>
          <cell r="B545" t="str">
            <v>TAPA DE INSPECCION TI - 6*4" ALUMINIO COLREJILLAS O SIMILAR</v>
          </cell>
          <cell r="C545" t="str">
            <v>Insumos</v>
          </cell>
          <cell r="D545" t="str">
            <v>UND</v>
          </cell>
          <cell r="E545">
            <v>38163</v>
          </cell>
          <cell r="F545">
            <v>30484</v>
          </cell>
          <cell r="G545">
            <v>0.19</v>
          </cell>
        </row>
        <row r="546">
          <cell r="A546" t="str">
            <v>I656</v>
          </cell>
          <cell r="B546" t="str">
            <v>TAPA DE INSPECCION TI - 8*6" ALUMINIO COLREJILLAS O SIMILAR</v>
          </cell>
          <cell r="C546" t="str">
            <v>Insumos</v>
          </cell>
          <cell r="D546" t="str">
            <v>UND</v>
          </cell>
          <cell r="E546">
            <v>75923</v>
          </cell>
          <cell r="F546">
            <v>60647</v>
          </cell>
          <cell r="G546">
            <v>0.19</v>
          </cell>
        </row>
        <row r="547">
          <cell r="A547" t="str">
            <v>I659</v>
          </cell>
          <cell r="B547" t="str">
            <v>CRUCES HG 2"</v>
          </cell>
          <cell r="C547" t="str">
            <v>Insumos</v>
          </cell>
          <cell r="D547" t="str">
            <v>UND</v>
          </cell>
          <cell r="E547">
            <v>52007</v>
          </cell>
          <cell r="F547">
            <v>41543</v>
          </cell>
          <cell r="G547">
            <v>0.19</v>
          </cell>
        </row>
        <row r="548">
          <cell r="A548" t="str">
            <v>I660</v>
          </cell>
          <cell r="B548" t="str">
            <v>CRUCES HG 3"</v>
          </cell>
          <cell r="C548" t="str">
            <v>Insumos</v>
          </cell>
          <cell r="D548" t="str">
            <v>UND</v>
          </cell>
          <cell r="E548">
            <v>86683</v>
          </cell>
          <cell r="F548">
            <v>69242</v>
          </cell>
          <cell r="G548">
            <v>0.19</v>
          </cell>
        </row>
        <row r="549">
          <cell r="A549" t="str">
            <v>I661</v>
          </cell>
          <cell r="B549" t="str">
            <v>TEE HG 2"</v>
          </cell>
          <cell r="C549" t="str">
            <v>Insumos</v>
          </cell>
          <cell r="D549" t="str">
            <v>UND</v>
          </cell>
          <cell r="E549">
            <v>18422</v>
          </cell>
          <cell r="F549">
            <v>14715</v>
          </cell>
          <cell r="G549">
            <v>0.19</v>
          </cell>
        </row>
        <row r="550">
          <cell r="A550" t="str">
            <v>I662</v>
          </cell>
          <cell r="B550" t="str">
            <v>TEE HG 3"</v>
          </cell>
          <cell r="C550" t="str">
            <v>Insumos</v>
          </cell>
          <cell r="D550" t="str">
            <v>UND</v>
          </cell>
          <cell r="E550">
            <v>43341</v>
          </cell>
          <cell r="F550">
            <v>34620</v>
          </cell>
          <cell r="G550">
            <v>0.19</v>
          </cell>
        </row>
        <row r="551">
          <cell r="A551" t="str">
            <v>I663</v>
          </cell>
          <cell r="B551" t="str">
            <v>CODO HG 2"</v>
          </cell>
          <cell r="C551" t="str">
            <v>Insumos</v>
          </cell>
          <cell r="D551" t="str">
            <v>UND</v>
          </cell>
          <cell r="E551">
            <v>15167</v>
          </cell>
          <cell r="F551">
            <v>12115</v>
          </cell>
          <cell r="G551">
            <v>0.19</v>
          </cell>
        </row>
        <row r="552">
          <cell r="A552" t="str">
            <v>I664</v>
          </cell>
          <cell r="B552" t="str">
            <v>CODO HG 3"</v>
          </cell>
          <cell r="C552" t="str">
            <v>Insumos</v>
          </cell>
          <cell r="D552" t="str">
            <v>UND</v>
          </cell>
          <cell r="E552">
            <v>37926</v>
          </cell>
          <cell r="F552">
            <v>30295</v>
          </cell>
          <cell r="G552">
            <v>0.19</v>
          </cell>
        </row>
        <row r="553">
          <cell r="A553" t="str">
            <v>I665</v>
          </cell>
          <cell r="B553" t="str">
            <v xml:space="preserve">TEE 4"  X  3" HD EXTREMO LISO </v>
          </cell>
          <cell r="C553" t="str">
            <v>Insumos</v>
          </cell>
          <cell r="D553" t="str">
            <v>UND</v>
          </cell>
          <cell r="E553">
            <v>262835</v>
          </cell>
          <cell r="F553">
            <v>209952</v>
          </cell>
          <cell r="G553">
            <v>0.19</v>
          </cell>
        </row>
        <row r="554">
          <cell r="A554" t="str">
            <v>I666</v>
          </cell>
          <cell r="B554" t="str">
            <v xml:space="preserve">TEE 6"  X  4" HD EXTREMO LISO </v>
          </cell>
          <cell r="C554" t="str">
            <v>Insumos</v>
          </cell>
          <cell r="D554" t="str">
            <v>UND</v>
          </cell>
          <cell r="E554">
            <v>527950</v>
          </cell>
          <cell r="F554">
            <v>421725</v>
          </cell>
          <cell r="G554">
            <v>0.19</v>
          </cell>
        </row>
        <row r="555">
          <cell r="A555" t="str">
            <v>I668</v>
          </cell>
          <cell r="B555" t="str">
            <v>TEE ACERO GALVANIZADO  1/2''</v>
          </cell>
          <cell r="C555" t="str">
            <v>Insumos</v>
          </cell>
          <cell r="D555" t="str">
            <v>UND</v>
          </cell>
          <cell r="E555">
            <v>1944</v>
          </cell>
          <cell r="F555">
            <v>1552</v>
          </cell>
          <cell r="G555">
            <v>0.19</v>
          </cell>
        </row>
        <row r="556">
          <cell r="A556" t="str">
            <v>I669</v>
          </cell>
          <cell r="B556" t="str">
            <v xml:space="preserve">TEE HIERRO DUCTIL  3 X 3" </v>
          </cell>
          <cell r="C556" t="str">
            <v>Insumos</v>
          </cell>
          <cell r="D556" t="str">
            <v>UND</v>
          </cell>
          <cell r="E556">
            <v>134844</v>
          </cell>
          <cell r="F556">
            <v>107713</v>
          </cell>
          <cell r="G556">
            <v>0.19</v>
          </cell>
        </row>
        <row r="557">
          <cell r="A557" t="str">
            <v>I670</v>
          </cell>
          <cell r="B557" t="str">
            <v>TEE PRESION  - 1''</v>
          </cell>
          <cell r="C557" t="str">
            <v>Insumos</v>
          </cell>
          <cell r="D557" t="str">
            <v>UND</v>
          </cell>
          <cell r="E557">
            <v>2330</v>
          </cell>
          <cell r="F557"/>
          <cell r="G557"/>
        </row>
        <row r="558">
          <cell r="A558" t="str">
            <v>I671</v>
          </cell>
          <cell r="B558" t="str">
            <v>TEE PRESION  - 1 1/2''</v>
          </cell>
          <cell r="C558" t="str">
            <v>Insumos</v>
          </cell>
          <cell r="D558" t="str">
            <v>UND</v>
          </cell>
          <cell r="E558">
            <v>10900</v>
          </cell>
          <cell r="F558"/>
          <cell r="G558"/>
        </row>
        <row r="559">
          <cell r="A559" t="str">
            <v>I672</v>
          </cell>
          <cell r="B559" t="str">
            <v>TEE PRESION  - 1 1/4''</v>
          </cell>
          <cell r="C559" t="str">
            <v>Insumos</v>
          </cell>
          <cell r="D559" t="str">
            <v>UND</v>
          </cell>
          <cell r="E559">
            <v>8650</v>
          </cell>
          <cell r="F559"/>
          <cell r="G559"/>
        </row>
        <row r="560">
          <cell r="A560" t="str">
            <v>I673</v>
          </cell>
          <cell r="B560" t="str">
            <v>TEE PRESION  - 1/2''</v>
          </cell>
          <cell r="C560" t="str">
            <v>Insumos</v>
          </cell>
          <cell r="D560" t="str">
            <v>UND</v>
          </cell>
          <cell r="E560">
            <v>600</v>
          </cell>
          <cell r="F560"/>
          <cell r="G560"/>
        </row>
        <row r="561">
          <cell r="A561" t="str">
            <v>I674</v>
          </cell>
          <cell r="B561" t="str">
            <v>TEE PRESION -  3/4''</v>
          </cell>
          <cell r="C561" t="str">
            <v>Insumos</v>
          </cell>
          <cell r="D561" t="str">
            <v>UND</v>
          </cell>
          <cell r="E561">
            <v>1900</v>
          </cell>
          <cell r="F561"/>
          <cell r="G561"/>
        </row>
        <row r="562">
          <cell r="A562" t="str">
            <v>I676</v>
          </cell>
          <cell r="B562" t="str">
            <v>TEE ULTRATEMP - 1/2"</v>
          </cell>
          <cell r="C562" t="str">
            <v>Insumos</v>
          </cell>
          <cell r="D562" t="str">
            <v>UND</v>
          </cell>
          <cell r="E562">
            <v>2524</v>
          </cell>
          <cell r="F562">
            <v>2016</v>
          </cell>
          <cell r="G562">
            <v>0.19</v>
          </cell>
        </row>
        <row r="563">
          <cell r="A563" t="str">
            <v>I677</v>
          </cell>
          <cell r="B563" t="str">
            <v>TRAMPA DE GRASA PLASTICA CAP.  250 LTS. TIPO COLEMPAQUES  O SIMILAR</v>
          </cell>
          <cell r="C563" t="str">
            <v>Insumos</v>
          </cell>
          <cell r="D563" t="str">
            <v>UND</v>
          </cell>
          <cell r="E563">
            <v>260545</v>
          </cell>
          <cell r="F563">
            <v>208123</v>
          </cell>
          <cell r="G563">
            <v>0.19</v>
          </cell>
        </row>
        <row r="564">
          <cell r="A564" t="str">
            <v>I679</v>
          </cell>
          <cell r="B564" t="str">
            <v xml:space="preserve">TUBO ACERO GALVANIZADO AGUA 1 1/2" - NIC 505 - 001  - TIPO COLMENA O SIMILAR. </v>
          </cell>
          <cell r="C564" t="str">
            <v>Insumos</v>
          </cell>
          <cell r="D564" t="str">
            <v>M</v>
          </cell>
          <cell r="E564">
            <v>38500</v>
          </cell>
          <cell r="F564"/>
          <cell r="G564"/>
        </row>
        <row r="565">
          <cell r="A565" t="str">
            <v>I680</v>
          </cell>
          <cell r="B565" t="str">
            <v xml:space="preserve">TUBO ACERO AGUA NEGRA PARA CERRAMIENTO  1 1/2" -   - TIPO COLMENA O SIMILAR. </v>
          </cell>
          <cell r="C565" t="str">
            <v>Insumos</v>
          </cell>
          <cell r="D565" t="str">
            <v>M</v>
          </cell>
          <cell r="E565">
            <v>39039</v>
          </cell>
          <cell r="F565">
            <v>31184</v>
          </cell>
          <cell r="G565">
            <v>0.19</v>
          </cell>
        </row>
        <row r="566">
          <cell r="A566" t="str">
            <v>I681</v>
          </cell>
          <cell r="B566" t="str">
            <v xml:space="preserve">TUBO ACERO GALVANIZADO AGUA 1" - NIC 505 - 001  - TIPO COLMENA O SIMILAR. </v>
          </cell>
          <cell r="C566" t="str">
            <v>Insumos</v>
          </cell>
          <cell r="D566" t="str">
            <v>M</v>
          </cell>
          <cell r="E566">
            <v>24500</v>
          </cell>
          <cell r="F566"/>
          <cell r="G566"/>
        </row>
        <row r="567">
          <cell r="A567" t="str">
            <v>I682</v>
          </cell>
          <cell r="B567" t="str">
            <v xml:space="preserve">TUBO ACERO GALVANIZADO AGUA 2 1/2" - NIC 505 - 001  - TIPO COLMENA O SIMILAR. </v>
          </cell>
          <cell r="C567" t="str">
            <v>Insumos</v>
          </cell>
          <cell r="D567" t="str">
            <v>M</v>
          </cell>
          <cell r="E567">
            <v>62650</v>
          </cell>
          <cell r="F567"/>
          <cell r="G567"/>
        </row>
        <row r="568">
          <cell r="A568" t="str">
            <v>I683</v>
          </cell>
          <cell r="B568" t="str">
            <v xml:space="preserve">TUBO ACERO GALVANIZADO AGUA 2" - NIC 505 - 001  - TIPO COLMENA O SIMILAR. </v>
          </cell>
          <cell r="C568" t="str">
            <v>Insumos</v>
          </cell>
          <cell r="D568" t="str">
            <v>M</v>
          </cell>
          <cell r="E568">
            <v>53150</v>
          </cell>
          <cell r="F568"/>
          <cell r="G568"/>
        </row>
        <row r="569">
          <cell r="A569" t="str">
            <v>I684</v>
          </cell>
          <cell r="B569" t="str">
            <v xml:space="preserve">TUBO ACERO AGUA NEGRA PARA CERRAMIENTO  2" -   - TIPO COLMENA O SIMILAR. </v>
          </cell>
          <cell r="C569" t="str">
            <v>Insumos</v>
          </cell>
          <cell r="D569" t="str">
            <v>M</v>
          </cell>
          <cell r="E569">
            <v>23984</v>
          </cell>
          <cell r="F569"/>
          <cell r="G569"/>
        </row>
        <row r="570">
          <cell r="A570" t="str">
            <v>I685</v>
          </cell>
          <cell r="B570" t="str">
            <v xml:space="preserve">TUBO ACERO AGUA NEGRA PARA CERRAMIENTO  3" -   - TIPO COLMENA O SIMILAR. </v>
          </cell>
          <cell r="C570" t="str">
            <v>Insumos</v>
          </cell>
          <cell r="D570" t="str">
            <v>M</v>
          </cell>
          <cell r="E570">
            <v>41600</v>
          </cell>
          <cell r="F570"/>
          <cell r="G570"/>
        </row>
        <row r="571">
          <cell r="A571" t="str">
            <v>I686</v>
          </cell>
          <cell r="B571" t="str">
            <v xml:space="preserve">TUBO ACERO GALVANIZADO AGUA 3" - NIC 505 - 001  - TIPO COLMENA O SIMILAR. </v>
          </cell>
          <cell r="C571" t="str">
            <v>Insumos</v>
          </cell>
          <cell r="D571" t="str">
            <v>M</v>
          </cell>
          <cell r="E571">
            <v>77000</v>
          </cell>
          <cell r="F571"/>
          <cell r="G571"/>
        </row>
        <row r="572">
          <cell r="A572" t="str">
            <v>I687</v>
          </cell>
          <cell r="B572" t="str">
            <v xml:space="preserve">TUBO ACERO GALVANIZADO AGUA 3/4" - NIC 505 - 001  - TIPO COLMENA O SIMILAR. </v>
          </cell>
          <cell r="C572" t="str">
            <v>Insumos</v>
          </cell>
          <cell r="D572" t="str">
            <v>M</v>
          </cell>
          <cell r="E572">
            <v>15700</v>
          </cell>
          <cell r="F572"/>
          <cell r="G572"/>
        </row>
        <row r="573">
          <cell r="A573" t="str">
            <v>I688</v>
          </cell>
          <cell r="B573" t="str">
            <v xml:space="preserve">TUBO ACERO GALVANIZADO AGUA 1/2" - NIC 505 - 001  - TIPO COLMENA O SIMILAR. </v>
          </cell>
          <cell r="C573" t="str">
            <v>Insumos</v>
          </cell>
          <cell r="D573" t="str">
            <v>M</v>
          </cell>
          <cell r="E573">
            <v>12100</v>
          </cell>
          <cell r="F573"/>
          <cell r="G573"/>
        </row>
        <row r="574">
          <cell r="A574" t="str">
            <v>I689</v>
          </cell>
          <cell r="B574" t="str">
            <v xml:space="preserve">TUBO ACERO GALVANIZADO PRESION 3" - CALIBRE 40 ASTM A53  - TIPO COLMENA O SIMILAR. </v>
          </cell>
          <cell r="C574" t="str">
            <v>Insumos</v>
          </cell>
          <cell r="D574" t="str">
            <v>M</v>
          </cell>
          <cell r="E574">
            <v>195216</v>
          </cell>
          <cell r="F574">
            <v>155938</v>
          </cell>
          <cell r="G574">
            <v>0.19</v>
          </cell>
        </row>
        <row r="575">
          <cell r="A575" t="str">
            <v>I691</v>
          </cell>
          <cell r="B575" t="str">
            <v xml:space="preserve">TUBO ACERO GALVANIZADO PRESION 4" - CALIBRE 40 ASTM A53 - TIPO COLMENA O SIMILAR. </v>
          </cell>
          <cell r="C575" t="str">
            <v>Insumos</v>
          </cell>
          <cell r="D575" t="str">
            <v>M</v>
          </cell>
          <cell r="E575">
            <v>277310</v>
          </cell>
          <cell r="F575">
            <v>221514</v>
          </cell>
          <cell r="G575">
            <v>0.19</v>
          </cell>
        </row>
        <row r="576">
          <cell r="A576" t="str">
            <v>I695</v>
          </cell>
          <cell r="B576" t="str">
            <v xml:space="preserve">TUBO ACERO GALVANIZADO PRESION 6" - CALIBRE 40 ASTM A53 - TIPO COLMENA O SIMILAR. </v>
          </cell>
          <cell r="C576" t="str">
            <v>Insumos</v>
          </cell>
          <cell r="D576" t="str">
            <v>M</v>
          </cell>
          <cell r="E576">
            <v>280259</v>
          </cell>
          <cell r="F576">
            <v>223870</v>
          </cell>
          <cell r="G576">
            <v>0.19</v>
          </cell>
        </row>
        <row r="577">
          <cell r="A577" t="str">
            <v>I696</v>
          </cell>
          <cell r="B577" t="str">
            <v xml:space="preserve">TUBO ACERO NEGRA CONTRA INCENDIO 2 1/2" - CALIBRE 10 ASTM A795 - TIPO COLMENA O SIMILAR. </v>
          </cell>
          <cell r="C577" t="str">
            <v>Insumos</v>
          </cell>
          <cell r="D577" t="str">
            <v>M</v>
          </cell>
          <cell r="E577">
            <v>46945</v>
          </cell>
          <cell r="F577">
            <v>37499</v>
          </cell>
          <cell r="G577">
            <v>0.19</v>
          </cell>
        </row>
        <row r="578">
          <cell r="A578" t="str">
            <v>I697</v>
          </cell>
          <cell r="B578" t="str">
            <v xml:space="preserve">TUBO ACERO NEGRA CONTRA INCENDIO 4" - CALIBRE 10 ASTM A795 - TIPO COLMENA O SIMILAR. </v>
          </cell>
          <cell r="C578" t="str">
            <v>Insumos</v>
          </cell>
          <cell r="D578" t="str">
            <v>M</v>
          </cell>
          <cell r="E578">
            <v>74658</v>
          </cell>
          <cell r="F578">
            <v>59636</v>
          </cell>
          <cell r="G578">
            <v>0.19</v>
          </cell>
        </row>
        <row r="579">
          <cell r="A579" t="str">
            <v>I698</v>
          </cell>
          <cell r="B579" t="str">
            <v xml:space="preserve">TUBO ALCANTARILLADO NOVAFORT  PVC  110 MM  </v>
          </cell>
          <cell r="C579" t="str">
            <v>Insumos</v>
          </cell>
          <cell r="D579" t="str">
            <v>M</v>
          </cell>
          <cell r="E579">
            <v>15820</v>
          </cell>
          <cell r="F579"/>
          <cell r="G579"/>
        </row>
        <row r="580">
          <cell r="A580" t="str">
            <v>I699</v>
          </cell>
          <cell r="B580" t="str">
            <v xml:space="preserve">TUBO ALCANTARILLADO NOVAFORT  PVC  160 MM  </v>
          </cell>
          <cell r="C580" t="str">
            <v>Insumos</v>
          </cell>
          <cell r="D580" t="str">
            <v>M</v>
          </cell>
          <cell r="E580">
            <v>30150</v>
          </cell>
          <cell r="F580"/>
          <cell r="G580"/>
        </row>
        <row r="581">
          <cell r="A581" t="str">
            <v>I700</v>
          </cell>
          <cell r="B581" t="str">
            <v xml:space="preserve">TUBO ALCANTARILLADO NOVAFORT  PVC  200 MM  </v>
          </cell>
          <cell r="C581" t="str">
            <v>Insumos</v>
          </cell>
          <cell r="D581" t="str">
            <v>M</v>
          </cell>
          <cell r="E581">
            <v>43150</v>
          </cell>
          <cell r="F581"/>
          <cell r="G581"/>
        </row>
        <row r="582">
          <cell r="A582" t="str">
            <v>I701</v>
          </cell>
          <cell r="B582" t="str">
            <v xml:space="preserve">TUBO ALCANTARILLADO NOVAFORT  PVC  250 MM </v>
          </cell>
          <cell r="C582" t="str">
            <v>Insumos</v>
          </cell>
          <cell r="D582" t="str">
            <v>M</v>
          </cell>
          <cell r="E582">
            <v>67650</v>
          </cell>
          <cell r="F582"/>
          <cell r="G582"/>
        </row>
        <row r="583">
          <cell r="A583" t="str">
            <v>I702</v>
          </cell>
          <cell r="B583" t="str">
            <v xml:space="preserve">TUBO ALCANTARILLADO NOVAFORT  PVC  315 MM </v>
          </cell>
          <cell r="C583" t="str">
            <v>Insumos</v>
          </cell>
          <cell r="D583" t="str">
            <v>M</v>
          </cell>
          <cell r="E583">
            <v>97483</v>
          </cell>
          <cell r="F583"/>
          <cell r="G583"/>
        </row>
        <row r="584">
          <cell r="A584" t="str">
            <v>I703</v>
          </cell>
          <cell r="B584" t="str">
            <v xml:space="preserve">TUBO ALCANTARILLADO NOVAFORT  PVC  355 MM </v>
          </cell>
          <cell r="C584" t="str">
            <v>Insumos</v>
          </cell>
          <cell r="D584" t="str">
            <v>M</v>
          </cell>
          <cell r="E584">
            <v>109358</v>
          </cell>
          <cell r="F584"/>
          <cell r="G584"/>
        </row>
        <row r="585">
          <cell r="A585" t="str">
            <v>I704</v>
          </cell>
          <cell r="B585" t="str">
            <v xml:space="preserve">TUBO ALCANTARILLADO NOVAFORT  PVC  450 MM </v>
          </cell>
          <cell r="C585" t="str">
            <v>Insumos</v>
          </cell>
          <cell r="D585" t="str">
            <v>M</v>
          </cell>
          <cell r="E585">
            <v>165692</v>
          </cell>
          <cell r="F585"/>
          <cell r="G585"/>
        </row>
        <row r="586">
          <cell r="A586" t="str">
            <v>I705</v>
          </cell>
          <cell r="B586" t="str">
            <v xml:space="preserve">TUBO ALCANTARILLADO NOVAFORT  PVC  500 MM </v>
          </cell>
          <cell r="C586" t="str">
            <v>Insumos</v>
          </cell>
          <cell r="D586" t="str">
            <v>M</v>
          </cell>
          <cell r="E586">
            <v>195342</v>
          </cell>
          <cell r="F586"/>
          <cell r="G586"/>
        </row>
        <row r="587">
          <cell r="A587" t="str">
            <v>I706</v>
          </cell>
          <cell r="B587" t="str">
            <v xml:space="preserve">TUBO ALCANTARILLADO NOVAFORT  PVC  400 MM </v>
          </cell>
          <cell r="C587" t="str">
            <v>Insumos</v>
          </cell>
          <cell r="D587" t="str">
            <v>M</v>
          </cell>
          <cell r="E587">
            <v>115946</v>
          </cell>
          <cell r="F587"/>
          <cell r="G587"/>
        </row>
        <row r="588">
          <cell r="A588" t="str">
            <v>I707</v>
          </cell>
          <cell r="B588" t="str">
            <v>TUBO ALCANTARILLADO NOVAFORT PVC 24"</v>
          </cell>
          <cell r="C588" t="str">
            <v>Insumos</v>
          </cell>
          <cell r="D588" t="str">
            <v>M</v>
          </cell>
          <cell r="E588">
            <v>607185</v>
          </cell>
          <cell r="F588"/>
          <cell r="G588"/>
        </row>
        <row r="589">
          <cell r="A589" t="str">
            <v>I708</v>
          </cell>
          <cell r="B589" t="str">
            <v>TUBO ALCANTARILLADO NOVAFORT PVC 27"</v>
          </cell>
          <cell r="C589" t="str">
            <v>Insumos</v>
          </cell>
          <cell r="D589" t="str">
            <v>M</v>
          </cell>
          <cell r="E589">
            <v>714030</v>
          </cell>
          <cell r="F589"/>
          <cell r="G589"/>
        </row>
        <row r="590">
          <cell r="A590" t="str">
            <v>I709</v>
          </cell>
          <cell r="B590" t="str">
            <v>TUBO ALCANTARILLADO NOVAFORT PVC 30"</v>
          </cell>
          <cell r="C590" t="str">
            <v>Insumos</v>
          </cell>
          <cell r="D590" t="str">
            <v>M</v>
          </cell>
          <cell r="E590">
            <v>891041</v>
          </cell>
          <cell r="F590"/>
          <cell r="G590"/>
        </row>
        <row r="591">
          <cell r="A591" t="str">
            <v>I710</v>
          </cell>
          <cell r="B591" t="str">
            <v>TUBO ALCANTARILLADO NOVAFORT PVC 33"</v>
          </cell>
          <cell r="C591" t="str">
            <v>Insumos</v>
          </cell>
          <cell r="D591" t="str">
            <v>M</v>
          </cell>
          <cell r="E591">
            <v>1228725</v>
          </cell>
          <cell r="F591"/>
          <cell r="G591"/>
        </row>
        <row r="592">
          <cell r="A592" t="str">
            <v>I711</v>
          </cell>
          <cell r="B592" t="str">
            <v>TUBO ALCANTARILLADO NOVAFORT PVC 36"</v>
          </cell>
          <cell r="C592" t="str">
            <v>Insumos</v>
          </cell>
          <cell r="D592" t="str">
            <v>M</v>
          </cell>
          <cell r="E592">
            <v>1653882</v>
          </cell>
          <cell r="F592"/>
          <cell r="G592"/>
        </row>
        <row r="593">
          <cell r="A593" t="str">
            <v>I712</v>
          </cell>
          <cell r="B593" t="str">
            <v>TUBERIA PVC PERFILADA (24")</v>
          </cell>
          <cell r="C593" t="str">
            <v>Insumos</v>
          </cell>
          <cell r="D593" t="str">
            <v>M</v>
          </cell>
          <cell r="E593">
            <v>607185</v>
          </cell>
          <cell r="F593"/>
          <cell r="G593"/>
        </row>
        <row r="594">
          <cell r="A594" t="str">
            <v>I713</v>
          </cell>
          <cell r="B594" t="str">
            <v>TUBERIA PVC PERFILADA (27")</v>
          </cell>
          <cell r="C594" t="str">
            <v>Insumos</v>
          </cell>
          <cell r="D594" t="str">
            <v>M</v>
          </cell>
          <cell r="E594">
            <v>714030</v>
          </cell>
          <cell r="F594"/>
          <cell r="G594"/>
        </row>
        <row r="595">
          <cell r="A595" t="str">
            <v>I714</v>
          </cell>
          <cell r="B595" t="str">
            <v>TUBERIA PVC PERFILADA (30")</v>
          </cell>
          <cell r="C595" t="str">
            <v>Insumos</v>
          </cell>
          <cell r="D595" t="str">
            <v>M</v>
          </cell>
          <cell r="E595">
            <v>891041</v>
          </cell>
          <cell r="F595"/>
          <cell r="G595"/>
        </row>
        <row r="596">
          <cell r="A596" t="str">
            <v>I715</v>
          </cell>
          <cell r="B596" t="str">
            <v>TUBERIA PVC PERFILADA (33")</v>
          </cell>
          <cell r="C596" t="str">
            <v>Insumos</v>
          </cell>
          <cell r="D596" t="str">
            <v>M</v>
          </cell>
          <cell r="E596">
            <v>1228725</v>
          </cell>
          <cell r="F596"/>
          <cell r="G596"/>
        </row>
        <row r="597">
          <cell r="A597" t="str">
            <v>I716</v>
          </cell>
          <cell r="B597" t="str">
            <v>TUBERIA PVC PERFILADA (36")</v>
          </cell>
          <cell r="C597" t="str">
            <v>Insumos</v>
          </cell>
          <cell r="D597" t="str">
            <v>M</v>
          </cell>
          <cell r="E597">
            <v>1653882</v>
          </cell>
          <cell r="F597"/>
          <cell r="G597"/>
        </row>
        <row r="598">
          <cell r="A598" t="str">
            <v>I717</v>
          </cell>
          <cell r="B598" t="str">
            <v>TUBERIA PVC PERFILADA (39")</v>
          </cell>
          <cell r="C598" t="str">
            <v>Insumos</v>
          </cell>
          <cell r="D598" t="str">
            <v>M</v>
          </cell>
          <cell r="E598">
            <v>1370903</v>
          </cell>
          <cell r="F598">
            <v>1303139</v>
          </cell>
          <cell r="G598">
            <v>0</v>
          </cell>
        </row>
        <row r="599">
          <cell r="A599" t="str">
            <v>I718</v>
          </cell>
          <cell r="B599" t="str">
            <v>TUBERIA PVC PERFILADA (42")</v>
          </cell>
          <cell r="C599" t="str">
            <v>Insumos</v>
          </cell>
          <cell r="D599" t="str">
            <v>M</v>
          </cell>
          <cell r="E599">
            <v>1501419</v>
          </cell>
          <cell r="F599">
            <v>1427204</v>
          </cell>
          <cell r="G599">
            <v>0</v>
          </cell>
        </row>
        <row r="600">
          <cell r="A600" t="str">
            <v>I719</v>
          </cell>
          <cell r="B600" t="str">
            <v>TUBERIA PVC PERFILADA (45")</v>
          </cell>
          <cell r="C600" t="str">
            <v>Insumos</v>
          </cell>
          <cell r="D600" t="str">
            <v>M</v>
          </cell>
          <cell r="E600">
            <v>1598958</v>
          </cell>
          <cell r="F600">
            <v>1519922</v>
          </cell>
          <cell r="G600">
            <v>0</v>
          </cell>
        </row>
        <row r="601">
          <cell r="A601" t="str">
            <v>I720</v>
          </cell>
          <cell r="B601" t="str">
            <v>TUBERIA PVC PERFILADA (48")</v>
          </cell>
          <cell r="C601" t="str">
            <v>Insumos</v>
          </cell>
          <cell r="D601" t="str">
            <v>M</v>
          </cell>
          <cell r="E601">
            <v>2090576</v>
          </cell>
          <cell r="F601">
            <v>1987239</v>
          </cell>
          <cell r="G601">
            <v>0</v>
          </cell>
        </row>
        <row r="602">
          <cell r="A602" t="str">
            <v>I721</v>
          </cell>
          <cell r="B602" t="str">
            <v>TUBERIA PVC PERFILADA (51")</v>
          </cell>
          <cell r="C602" t="str">
            <v>Insumos</v>
          </cell>
          <cell r="D602" t="str">
            <v>M</v>
          </cell>
          <cell r="E602">
            <v>2430862</v>
          </cell>
          <cell r="F602">
            <v>2310705</v>
          </cell>
          <cell r="G602">
            <v>0</v>
          </cell>
        </row>
        <row r="603">
          <cell r="A603" t="str">
            <v>I722</v>
          </cell>
          <cell r="B603" t="str">
            <v>TUBERIA PVC PERFILADA (54")</v>
          </cell>
          <cell r="C603" t="str">
            <v>Insumos</v>
          </cell>
          <cell r="D603" t="str">
            <v>M</v>
          </cell>
          <cell r="E603">
            <v>2558708</v>
          </cell>
          <cell r="F603">
            <v>2432231</v>
          </cell>
          <cell r="G603">
            <v>0</v>
          </cell>
        </row>
        <row r="604">
          <cell r="A604" t="str">
            <v>I723</v>
          </cell>
          <cell r="B604" t="str">
            <v>TUBERIA PVC PERFILADA (57")</v>
          </cell>
          <cell r="C604" t="str">
            <v>Insumos</v>
          </cell>
          <cell r="D604" t="str">
            <v>M</v>
          </cell>
          <cell r="E604">
            <v>2739229</v>
          </cell>
          <cell r="F604">
            <v>2603829</v>
          </cell>
          <cell r="G604">
            <v>0</v>
          </cell>
        </row>
        <row r="605">
          <cell r="A605" t="str">
            <v>I724</v>
          </cell>
          <cell r="B605" t="str">
            <v>TUBERIA PVC PERFILADA (60")</v>
          </cell>
          <cell r="C605" t="str">
            <v>Insumos</v>
          </cell>
          <cell r="D605" t="str">
            <v>M</v>
          </cell>
          <cell r="E605">
            <v>3041946</v>
          </cell>
          <cell r="F605">
            <v>2891583</v>
          </cell>
          <cell r="G605">
            <v>0</v>
          </cell>
        </row>
        <row r="606">
          <cell r="A606" t="str">
            <v>I725</v>
          </cell>
          <cell r="B606" t="str">
            <v>TUBERIA PVC PERFILADA (68")</v>
          </cell>
          <cell r="C606" t="str">
            <v>Insumos</v>
          </cell>
          <cell r="D606" t="str">
            <v>M</v>
          </cell>
          <cell r="E606">
            <v>3317688</v>
          </cell>
          <cell r="F606">
            <v>3153695</v>
          </cell>
          <cell r="G606">
            <v>0</v>
          </cell>
        </row>
        <row r="607">
          <cell r="A607" t="str">
            <v>I726</v>
          </cell>
          <cell r="B607" t="str">
            <v>TUBERIA PVC SANITARIA DE 11/2"</v>
          </cell>
          <cell r="C607" t="str">
            <v>Insumos</v>
          </cell>
          <cell r="D607" t="str">
            <v>M</v>
          </cell>
          <cell r="E607">
            <v>8300</v>
          </cell>
          <cell r="F607"/>
          <cell r="G607"/>
        </row>
        <row r="608">
          <cell r="A608" t="str">
            <v>I727</v>
          </cell>
          <cell r="B608" t="str">
            <v>TUBERIA PVC SANITARIA DE 2"</v>
          </cell>
          <cell r="C608" t="str">
            <v>Insumos</v>
          </cell>
          <cell r="D608" t="str">
            <v>M</v>
          </cell>
          <cell r="E608">
            <v>8633</v>
          </cell>
          <cell r="F608"/>
          <cell r="G608"/>
        </row>
        <row r="609">
          <cell r="A609" t="str">
            <v>I728</v>
          </cell>
          <cell r="B609" t="str">
            <v>TUBERIA PVC SANITARIA DE 3"</v>
          </cell>
          <cell r="C609" t="str">
            <v>Insumos</v>
          </cell>
          <cell r="D609" t="str">
            <v>M</v>
          </cell>
          <cell r="E609">
            <v>12300</v>
          </cell>
          <cell r="F609"/>
          <cell r="G609"/>
        </row>
        <row r="610">
          <cell r="A610" t="str">
            <v>I729</v>
          </cell>
          <cell r="B610" t="str">
            <v>TUBERIA PVC SANITARIA DE 4"</v>
          </cell>
          <cell r="C610" t="str">
            <v>Insumos</v>
          </cell>
          <cell r="D610" t="str">
            <v>M</v>
          </cell>
          <cell r="E610">
            <v>15300</v>
          </cell>
          <cell r="F610"/>
          <cell r="G610"/>
        </row>
        <row r="611">
          <cell r="A611" t="str">
            <v>I730</v>
          </cell>
          <cell r="B611" t="str">
            <v>TUBERIA PVC SANITARIA DE 6"</v>
          </cell>
          <cell r="C611" t="str">
            <v>Insumos</v>
          </cell>
          <cell r="D611" t="str">
            <v>M</v>
          </cell>
          <cell r="E611">
            <v>32483</v>
          </cell>
          <cell r="F611"/>
          <cell r="G611"/>
        </row>
        <row r="612">
          <cell r="A612" t="str">
            <v>I731</v>
          </cell>
          <cell r="B612" t="str">
            <v>TUBO DRENAJE  CORRUGADA PVC 100 MM ( 4") SIN FILTRO</v>
          </cell>
          <cell r="C612" t="str">
            <v>Insumos</v>
          </cell>
          <cell r="D612" t="str">
            <v>M</v>
          </cell>
          <cell r="E612">
            <v>17990</v>
          </cell>
          <cell r="F612"/>
          <cell r="G612"/>
        </row>
        <row r="613">
          <cell r="A613" t="str">
            <v>I732</v>
          </cell>
          <cell r="B613" t="str">
            <v>TUBO DRENAJE  CORRUGADA PVC 65 MM ( 3") SIN FILTRO.</v>
          </cell>
          <cell r="C613" t="str">
            <v>Insumos</v>
          </cell>
          <cell r="D613" t="str">
            <v>M</v>
          </cell>
          <cell r="E613">
            <v>14990</v>
          </cell>
          <cell r="F613"/>
          <cell r="G613"/>
        </row>
        <row r="614">
          <cell r="A614" t="str">
            <v>I733</v>
          </cell>
          <cell r="B614" t="str">
            <v>TUBO DRENAJE  CORRUGADA PVC 160 MM ( 6") SIN FILTRO</v>
          </cell>
          <cell r="C614" t="str">
            <v>Insumos</v>
          </cell>
          <cell r="D614" t="str">
            <v>M</v>
          </cell>
          <cell r="E614">
            <v>40998</v>
          </cell>
          <cell r="F614"/>
          <cell r="G614"/>
        </row>
        <row r="615">
          <cell r="A615" t="str">
            <v>I734</v>
          </cell>
          <cell r="B615" t="str">
            <v>TUBO POLIETILENO ALTA DENSIDAD - PEAD 110 MM PE 100 / PN 10 RDE 17 TIPO ACUAFLEX O SIMILAR ROLLO - 50</v>
          </cell>
          <cell r="C615" t="str">
            <v>Insumos</v>
          </cell>
          <cell r="D615" t="str">
            <v>M</v>
          </cell>
          <cell r="E615">
            <v>39022</v>
          </cell>
          <cell r="F615">
            <v>31171</v>
          </cell>
          <cell r="G615">
            <v>0.19</v>
          </cell>
        </row>
        <row r="616">
          <cell r="A616" t="str">
            <v>I735</v>
          </cell>
          <cell r="B616" t="str">
            <v>TUBO POLIETILENO ALTA DENSIDAD - PEAD 160 MM PE 100 / PN 10 RDE 17 TIPO ACUAFLEX O SIMILAR PRECIOS X TRAMO, TRAMO-6</v>
          </cell>
          <cell r="C616" t="str">
            <v>Insumos</v>
          </cell>
          <cell r="D616" t="str">
            <v>M</v>
          </cell>
          <cell r="E616">
            <v>551187</v>
          </cell>
          <cell r="F616">
            <v>440287</v>
          </cell>
          <cell r="G616">
            <v>0.19</v>
          </cell>
        </row>
        <row r="617">
          <cell r="A617" t="str">
            <v>I736</v>
          </cell>
          <cell r="B617" t="str">
            <v>TUBO POLIETILENO ALTA DENSIDAD - PEAD 200 MM PE 100 / PN 10 RDE 17 TIPO ACUAFLEX O SIMILAR PRECIOS X TRAMO, TRAMO-6</v>
          </cell>
          <cell r="C617" t="str">
            <v>Insumos</v>
          </cell>
          <cell r="D617" t="str">
            <v>M</v>
          </cell>
          <cell r="E617">
            <v>862916</v>
          </cell>
          <cell r="F617">
            <v>689296</v>
          </cell>
          <cell r="G617">
            <v>0.19</v>
          </cell>
        </row>
        <row r="618">
          <cell r="A618" t="str">
            <v>I737</v>
          </cell>
          <cell r="B618" t="str">
            <v>TUBO POLIETILENO ALTA DENSIDAD - PEAD 63 MM PE 100 / PN 10 RDE 17 TIPO ACUAFLEX O SIMILAR ROLLO-100</v>
          </cell>
          <cell r="C618" t="str">
            <v>Insumos</v>
          </cell>
          <cell r="D618" t="str">
            <v>M</v>
          </cell>
          <cell r="E618">
            <v>14777</v>
          </cell>
          <cell r="F618">
            <v>11803</v>
          </cell>
          <cell r="G618">
            <v>0.19</v>
          </cell>
        </row>
        <row r="619">
          <cell r="A619" t="str">
            <v>I738</v>
          </cell>
          <cell r="B619" t="str">
            <v>TUBO POLIETILENO ALTA DENSIDAD - PEAD 90 MM PE 100 / PN 10 RDE 17 TIPO ACUAFLEX O SIMILAR ROLLO-100</v>
          </cell>
          <cell r="C619" t="str">
            <v>Insumos</v>
          </cell>
          <cell r="D619" t="str">
            <v>M</v>
          </cell>
          <cell r="E619">
            <v>26565</v>
          </cell>
          <cell r="F619">
            <v>21219</v>
          </cell>
          <cell r="G619">
            <v>0.19</v>
          </cell>
        </row>
        <row r="620">
          <cell r="A620" t="str">
            <v>I739</v>
          </cell>
          <cell r="B620" t="str">
            <v xml:space="preserve">TUBO PRESION RDE 21 PVC  200 PSI  -  1 1/2" </v>
          </cell>
          <cell r="C620" t="str">
            <v>Insumos</v>
          </cell>
          <cell r="D620" t="str">
            <v>M</v>
          </cell>
          <cell r="E620">
            <v>12500</v>
          </cell>
          <cell r="F620"/>
          <cell r="G620"/>
        </row>
        <row r="621">
          <cell r="A621" t="str">
            <v>I740</v>
          </cell>
          <cell r="B621" t="str">
            <v xml:space="preserve">TUBO PRESION RDE 21 PVC  200 PSI  -  1 1/4" </v>
          </cell>
          <cell r="C621" t="str">
            <v>Insumos</v>
          </cell>
          <cell r="D621" t="str">
            <v>M</v>
          </cell>
          <cell r="E621">
            <v>11650</v>
          </cell>
          <cell r="F621"/>
          <cell r="G621"/>
        </row>
        <row r="622">
          <cell r="A622" t="str">
            <v>I741</v>
          </cell>
          <cell r="B622" t="str">
            <v xml:space="preserve">TUBO PRESION RDE 21 PVC  200 PSI  -  2"  </v>
          </cell>
          <cell r="C622" t="str">
            <v>Insumos</v>
          </cell>
          <cell r="D622" t="str">
            <v>M</v>
          </cell>
          <cell r="E622">
            <v>18820</v>
          </cell>
          <cell r="F622"/>
          <cell r="G622"/>
        </row>
        <row r="623">
          <cell r="A623" t="str">
            <v>I742</v>
          </cell>
          <cell r="B623" t="str">
            <v>TUBO PRESION RDE 21 PVC  200 PSI  -  3/4"</v>
          </cell>
          <cell r="C623" t="str">
            <v>Insumos</v>
          </cell>
          <cell r="D623" t="str">
            <v>M</v>
          </cell>
          <cell r="E623">
            <v>1250</v>
          </cell>
          <cell r="F623"/>
          <cell r="G623"/>
        </row>
        <row r="624">
          <cell r="A624" t="str">
            <v>I743</v>
          </cell>
          <cell r="B624" t="str">
            <v xml:space="preserve">TUBO PRESION RDE 13.5 PVC 200 PSI  -  1" </v>
          </cell>
          <cell r="C624" t="str">
            <v>Insumos</v>
          </cell>
          <cell r="D624" t="str">
            <v>M</v>
          </cell>
          <cell r="E624">
            <v>6650</v>
          </cell>
          <cell r="F624"/>
          <cell r="G624"/>
        </row>
        <row r="625">
          <cell r="A625" t="str">
            <v>I744</v>
          </cell>
          <cell r="B625" t="str">
            <v>TUBO PRESION RDE 21 PVC 200 PSI  -  2 1/2"</v>
          </cell>
          <cell r="C625" t="str">
            <v>Insumos</v>
          </cell>
          <cell r="D625" t="str">
            <v>M</v>
          </cell>
          <cell r="E625">
            <v>38165</v>
          </cell>
          <cell r="F625"/>
          <cell r="G625"/>
        </row>
        <row r="626">
          <cell r="A626" t="str">
            <v>I745</v>
          </cell>
          <cell r="B626" t="str">
            <v xml:space="preserve">TUBO PRESION RDE 21 PVC 200 PSI  -  3"  </v>
          </cell>
          <cell r="C626" t="str">
            <v>Insumos</v>
          </cell>
          <cell r="D626" t="str">
            <v>M</v>
          </cell>
          <cell r="E626">
            <v>44841</v>
          </cell>
          <cell r="F626"/>
          <cell r="G626"/>
        </row>
        <row r="627">
          <cell r="A627" t="str">
            <v>I746</v>
          </cell>
          <cell r="B627" t="str">
            <v xml:space="preserve">TUBO PRESION RDE 21 PVC 200 PSI  -  4" </v>
          </cell>
          <cell r="C627" t="str">
            <v>Insumos</v>
          </cell>
          <cell r="D627" t="str">
            <v>M</v>
          </cell>
          <cell r="E627">
            <v>76283</v>
          </cell>
          <cell r="F627"/>
          <cell r="G627"/>
        </row>
        <row r="628">
          <cell r="A628" t="str">
            <v>I747</v>
          </cell>
          <cell r="B628" t="str">
            <v xml:space="preserve">TUBO PRESION RDE 9 PVC 500 PSI  -  1/2" </v>
          </cell>
          <cell r="C628" t="str">
            <v>Insumos</v>
          </cell>
          <cell r="D628" t="str">
            <v>M</v>
          </cell>
          <cell r="E628">
            <v>2320</v>
          </cell>
          <cell r="F628"/>
          <cell r="G628"/>
        </row>
        <row r="629">
          <cell r="A629" t="str">
            <v>I748</v>
          </cell>
          <cell r="B629" t="str">
            <v xml:space="preserve">TUBO PVC A.LL-VENTILACION  1 1/2'' </v>
          </cell>
          <cell r="C629" t="str">
            <v>Insumos</v>
          </cell>
          <cell r="D629" t="str">
            <v>M</v>
          </cell>
          <cell r="E629">
            <v>7984</v>
          </cell>
          <cell r="F629"/>
          <cell r="G629"/>
        </row>
        <row r="630">
          <cell r="A630" t="str">
            <v>I749</v>
          </cell>
          <cell r="B630" t="str">
            <v>TUBO PVC A.LL-VENTILACION  2''</v>
          </cell>
          <cell r="C630" t="str">
            <v>Insumos</v>
          </cell>
          <cell r="D630" t="str">
            <v>M</v>
          </cell>
          <cell r="E630">
            <v>8484</v>
          </cell>
          <cell r="F630"/>
          <cell r="G630"/>
        </row>
        <row r="631">
          <cell r="A631" t="str">
            <v>I750</v>
          </cell>
          <cell r="B631" t="str">
            <v xml:space="preserve">TUBO PVC A.LL-VENTILACION  3'' </v>
          </cell>
          <cell r="C631" t="str">
            <v>Insumos</v>
          </cell>
          <cell r="D631" t="str">
            <v>M</v>
          </cell>
          <cell r="E631">
            <v>12317</v>
          </cell>
          <cell r="F631"/>
          <cell r="G631"/>
        </row>
        <row r="632">
          <cell r="A632" t="str">
            <v>I751</v>
          </cell>
          <cell r="B632" t="str">
            <v xml:space="preserve">TUBO PVC A.LL-VENTILACION  4'' </v>
          </cell>
          <cell r="C632" t="str">
            <v>Insumos</v>
          </cell>
          <cell r="D632" t="str">
            <v>M</v>
          </cell>
          <cell r="E632">
            <v>16984</v>
          </cell>
          <cell r="F632"/>
          <cell r="G632"/>
        </row>
        <row r="633">
          <cell r="A633" t="str">
            <v>I752</v>
          </cell>
          <cell r="B633" t="str">
            <v xml:space="preserve">TUBO PVC SANITARIO 2'' </v>
          </cell>
          <cell r="C633" t="str">
            <v>Insumos</v>
          </cell>
          <cell r="D633" t="str">
            <v>M</v>
          </cell>
          <cell r="E633">
            <v>8484</v>
          </cell>
          <cell r="F633"/>
          <cell r="G633"/>
        </row>
        <row r="634">
          <cell r="A634" t="str">
            <v>I753</v>
          </cell>
          <cell r="B634" t="str">
            <v>TUBO PVC SANITARIO 3"</v>
          </cell>
          <cell r="C634" t="str">
            <v>Insumos</v>
          </cell>
          <cell r="D634" t="str">
            <v>M</v>
          </cell>
          <cell r="E634">
            <v>12317</v>
          </cell>
          <cell r="F634"/>
          <cell r="G634"/>
        </row>
        <row r="635">
          <cell r="A635" t="str">
            <v>I754</v>
          </cell>
          <cell r="B635" t="str">
            <v xml:space="preserve">TUBO PVC SANITARIO 4" </v>
          </cell>
          <cell r="C635" t="str">
            <v>Insumos</v>
          </cell>
          <cell r="D635" t="str">
            <v>M</v>
          </cell>
          <cell r="E635">
            <v>15367</v>
          </cell>
          <cell r="F635"/>
          <cell r="G635"/>
        </row>
        <row r="636">
          <cell r="A636" t="str">
            <v>I755</v>
          </cell>
          <cell r="B636" t="str">
            <v xml:space="preserve">TUBO PVC SANITARIO 6" </v>
          </cell>
          <cell r="C636" t="str">
            <v>Insumos</v>
          </cell>
          <cell r="D636" t="str">
            <v>M</v>
          </cell>
          <cell r="E636">
            <v>32484</v>
          </cell>
          <cell r="F636"/>
          <cell r="G636"/>
        </row>
        <row r="637">
          <cell r="A637" t="str">
            <v>I756</v>
          </cell>
          <cell r="B637" t="str">
            <v>TUBO CPVC 1/2"</v>
          </cell>
          <cell r="C637" t="str">
            <v>Insumos</v>
          </cell>
          <cell r="D637" t="str">
            <v>M</v>
          </cell>
          <cell r="E637">
            <v>4767</v>
          </cell>
          <cell r="F637"/>
          <cell r="G637"/>
        </row>
        <row r="638">
          <cell r="A638" t="str">
            <v>I757</v>
          </cell>
          <cell r="B638" t="str">
            <v>TUBO CPVC 3/4"</v>
          </cell>
          <cell r="C638" t="str">
            <v>Insumos</v>
          </cell>
          <cell r="D638" t="str">
            <v>M</v>
          </cell>
          <cell r="E638">
            <v>15300</v>
          </cell>
          <cell r="F638"/>
          <cell r="G638"/>
        </row>
        <row r="639">
          <cell r="A639" t="str">
            <v>I758</v>
          </cell>
          <cell r="B639" t="str">
            <v>TUBO UNION MECANICA RDE 21 PVC  10" 200 PSI</v>
          </cell>
          <cell r="C639" t="str">
            <v>Insumos</v>
          </cell>
          <cell r="D639" t="str">
            <v>M</v>
          </cell>
          <cell r="E639">
            <v>292929</v>
          </cell>
          <cell r="F639"/>
          <cell r="G639"/>
        </row>
        <row r="640">
          <cell r="A640" t="str">
            <v>I759</v>
          </cell>
          <cell r="B640" t="str">
            <v>TUBO UNION MECANICA RDE 21 PVC  4" 200 PSI</v>
          </cell>
          <cell r="C640" t="str">
            <v>Insumos</v>
          </cell>
          <cell r="D640" t="str">
            <v>M</v>
          </cell>
          <cell r="E640">
            <v>53166</v>
          </cell>
          <cell r="F640"/>
          <cell r="G640"/>
        </row>
        <row r="641">
          <cell r="A641" t="str">
            <v>I760</v>
          </cell>
          <cell r="B641" t="str">
            <v>TUBO UNION MECANICA RDE 21 PVC  6" 200 PSI</v>
          </cell>
          <cell r="C641" t="str">
            <v>Insumos</v>
          </cell>
          <cell r="D641" t="str">
            <v>M</v>
          </cell>
          <cell r="E641">
            <v>109230</v>
          </cell>
          <cell r="F641"/>
          <cell r="G641"/>
        </row>
        <row r="642">
          <cell r="A642" t="str">
            <v>I761</v>
          </cell>
          <cell r="B642" t="str">
            <v>UNIIVERSAL 1"  GALVANIZADO</v>
          </cell>
          <cell r="C642" t="str">
            <v>Insumos</v>
          </cell>
          <cell r="D642" t="str">
            <v>UND</v>
          </cell>
          <cell r="E642">
            <v>12340</v>
          </cell>
          <cell r="F642">
            <v>9857</v>
          </cell>
          <cell r="G642">
            <v>0.19</v>
          </cell>
        </row>
        <row r="643">
          <cell r="A643" t="str">
            <v>I762</v>
          </cell>
          <cell r="B643" t="str">
            <v>UNION ACERO GALVANIZAD0  3/4"</v>
          </cell>
          <cell r="C643" t="str">
            <v>Insumos</v>
          </cell>
          <cell r="D643" t="str">
            <v>UND</v>
          </cell>
          <cell r="E643">
            <v>3000</v>
          </cell>
          <cell r="F643"/>
          <cell r="G643"/>
        </row>
        <row r="644">
          <cell r="A644" t="str">
            <v>I763</v>
          </cell>
          <cell r="B644" t="str">
            <v>UNION ACERO GALVANIZADO  1 1/2"</v>
          </cell>
          <cell r="C644" t="str">
            <v>Insumos</v>
          </cell>
          <cell r="D644" t="str">
            <v>UND</v>
          </cell>
          <cell r="E644">
            <v>9900</v>
          </cell>
          <cell r="F644"/>
          <cell r="G644"/>
        </row>
        <row r="645">
          <cell r="A645" t="str">
            <v>I764</v>
          </cell>
          <cell r="B645" t="str">
            <v>UNION ACERO GALVANIZADO  1"</v>
          </cell>
          <cell r="C645" t="str">
            <v>Insumos</v>
          </cell>
          <cell r="D645" t="str">
            <v>UND</v>
          </cell>
          <cell r="E645">
            <v>4800</v>
          </cell>
          <cell r="F645"/>
          <cell r="G645"/>
        </row>
        <row r="646">
          <cell r="A646" t="str">
            <v>I765</v>
          </cell>
          <cell r="B646" t="str">
            <v>UNION ACERO GALVANIZADO  1/2"</v>
          </cell>
          <cell r="C646" t="str">
            <v>Insumos</v>
          </cell>
          <cell r="D646" t="str">
            <v>UND</v>
          </cell>
          <cell r="E646">
            <v>2000</v>
          </cell>
          <cell r="F646"/>
          <cell r="G646"/>
        </row>
        <row r="647">
          <cell r="A647" t="str">
            <v>I766</v>
          </cell>
          <cell r="B647" t="str">
            <v>UNION ACERO GALVANIZADO  2 1/2"</v>
          </cell>
          <cell r="C647" t="str">
            <v>Insumos</v>
          </cell>
          <cell r="D647" t="str">
            <v>UND</v>
          </cell>
          <cell r="E647">
            <v>37800</v>
          </cell>
          <cell r="F647"/>
          <cell r="G647"/>
        </row>
        <row r="648">
          <cell r="A648" t="str">
            <v>I767</v>
          </cell>
          <cell r="B648" t="str">
            <v>UNION ACERO GALVANIZADO  2"</v>
          </cell>
          <cell r="C648" t="str">
            <v>Insumos</v>
          </cell>
          <cell r="D648" t="str">
            <v>UND</v>
          </cell>
          <cell r="E648">
            <v>17300</v>
          </cell>
          <cell r="F648"/>
          <cell r="G648"/>
        </row>
        <row r="649">
          <cell r="A649" t="str">
            <v>I768</v>
          </cell>
          <cell r="B649" t="str">
            <v>UNION ACERO GALVANIZADO  3"</v>
          </cell>
          <cell r="C649" t="str">
            <v>Insumos</v>
          </cell>
          <cell r="D649" t="str">
            <v>UND</v>
          </cell>
          <cell r="E649">
            <v>53400</v>
          </cell>
          <cell r="F649"/>
          <cell r="G649"/>
        </row>
        <row r="650">
          <cell r="A650" t="str">
            <v>I769</v>
          </cell>
          <cell r="B650" t="str">
            <v>UNION ACERO GALVANIZADO  4"</v>
          </cell>
          <cell r="C650" t="str">
            <v>Insumos</v>
          </cell>
          <cell r="D650" t="str">
            <v>UND</v>
          </cell>
          <cell r="E650">
            <v>90500</v>
          </cell>
          <cell r="F650"/>
          <cell r="G650"/>
        </row>
        <row r="651">
          <cell r="A651" t="str">
            <v>I780</v>
          </cell>
          <cell r="B651" t="str">
            <v>UNION ALCANTARILLADO PVC 600MM</v>
          </cell>
          <cell r="C651" t="str">
            <v>Insumos</v>
          </cell>
          <cell r="D651" t="str">
            <v>UND</v>
          </cell>
          <cell r="E651">
            <v>132294</v>
          </cell>
          <cell r="F651">
            <v>105676</v>
          </cell>
          <cell r="G651">
            <v>0.19</v>
          </cell>
        </row>
        <row r="652">
          <cell r="A652" t="str">
            <v>I781</v>
          </cell>
          <cell r="B652" t="str">
            <v>UNION 27"</v>
          </cell>
          <cell r="C652" t="str">
            <v>Insumos</v>
          </cell>
          <cell r="D652" t="str">
            <v>UND</v>
          </cell>
          <cell r="E652">
            <v>139164</v>
          </cell>
          <cell r="F652">
            <v>111164</v>
          </cell>
          <cell r="G652">
            <v>0.19</v>
          </cell>
        </row>
        <row r="653">
          <cell r="A653" t="str">
            <v>I782</v>
          </cell>
          <cell r="B653" t="str">
            <v>UNION 30"</v>
          </cell>
          <cell r="C653" t="str">
            <v>Insumos</v>
          </cell>
          <cell r="D653" t="str">
            <v>UND</v>
          </cell>
          <cell r="E653">
            <v>152871</v>
          </cell>
          <cell r="F653">
            <v>122113</v>
          </cell>
          <cell r="G653">
            <v>0.19</v>
          </cell>
        </row>
        <row r="654">
          <cell r="A654" t="str">
            <v>I783</v>
          </cell>
          <cell r="B654" t="str">
            <v>UNION 33"</v>
          </cell>
          <cell r="C654" t="str">
            <v>Insumos</v>
          </cell>
          <cell r="D654" t="str">
            <v>UND</v>
          </cell>
          <cell r="E654">
            <v>164009</v>
          </cell>
          <cell r="F654">
            <v>131010</v>
          </cell>
          <cell r="G654">
            <v>0.19</v>
          </cell>
        </row>
        <row r="655">
          <cell r="A655" t="str">
            <v>I784</v>
          </cell>
          <cell r="B655" t="str">
            <v>UNION 36"</v>
          </cell>
          <cell r="C655" t="str">
            <v>Insumos</v>
          </cell>
          <cell r="D655" t="str">
            <v>UND</v>
          </cell>
          <cell r="E655">
            <v>173634</v>
          </cell>
          <cell r="F655">
            <v>138698</v>
          </cell>
          <cell r="G655">
            <v>0.19</v>
          </cell>
        </row>
        <row r="656">
          <cell r="A656" t="str">
            <v>I785</v>
          </cell>
          <cell r="B656" t="str">
            <v>UNION 39"</v>
          </cell>
          <cell r="C656" t="str">
            <v>Insumos</v>
          </cell>
          <cell r="D656" t="str">
            <v>UND</v>
          </cell>
          <cell r="E656">
            <v>194431</v>
          </cell>
          <cell r="F656">
            <v>155311</v>
          </cell>
          <cell r="G656">
            <v>0.19</v>
          </cell>
        </row>
        <row r="657">
          <cell r="A657" t="str">
            <v>I786</v>
          </cell>
          <cell r="B657" t="str">
            <v>UNION 42"</v>
          </cell>
          <cell r="C657" t="str">
            <v>Insumos</v>
          </cell>
          <cell r="D657" t="str">
            <v>UND</v>
          </cell>
          <cell r="E657">
            <v>213578</v>
          </cell>
          <cell r="F657">
            <v>170605</v>
          </cell>
          <cell r="G657">
            <v>0.19</v>
          </cell>
        </row>
        <row r="658">
          <cell r="A658" t="str">
            <v>I787</v>
          </cell>
          <cell r="B658" t="str">
            <v>UNION 45</v>
          </cell>
          <cell r="C658" t="str">
            <v>Insumos</v>
          </cell>
          <cell r="D658" t="str">
            <v>UND</v>
          </cell>
          <cell r="E658">
            <v>382452</v>
          </cell>
          <cell r="F658">
            <v>363547</v>
          </cell>
          <cell r="G658">
            <v>0</v>
          </cell>
        </row>
        <row r="659">
          <cell r="A659" t="str">
            <v>I788</v>
          </cell>
          <cell r="B659" t="str">
            <v>UNION 48</v>
          </cell>
          <cell r="C659" t="str">
            <v>Insumos</v>
          </cell>
          <cell r="D659" t="str">
            <v>UND</v>
          </cell>
          <cell r="E659">
            <v>430908</v>
          </cell>
          <cell r="F659">
            <v>409608</v>
          </cell>
          <cell r="G659">
            <v>0</v>
          </cell>
        </row>
        <row r="660">
          <cell r="A660" t="str">
            <v>I789</v>
          </cell>
          <cell r="B660" t="str">
            <v>UNION 51</v>
          </cell>
          <cell r="C660" t="str">
            <v>Insumos</v>
          </cell>
          <cell r="D660" t="str">
            <v>UND</v>
          </cell>
          <cell r="E660">
            <v>517170</v>
          </cell>
          <cell r="F660">
            <v>491606</v>
          </cell>
          <cell r="G660">
            <v>0</v>
          </cell>
        </row>
        <row r="661">
          <cell r="A661" t="str">
            <v>I790</v>
          </cell>
          <cell r="B661" t="str">
            <v>UNION 57</v>
          </cell>
          <cell r="C661" t="str">
            <v>Insumos</v>
          </cell>
          <cell r="D661" t="str">
            <v>UND</v>
          </cell>
          <cell r="E661">
            <v>620968</v>
          </cell>
          <cell r="F661">
            <v>590273</v>
          </cell>
          <cell r="G661">
            <v>0</v>
          </cell>
        </row>
        <row r="662">
          <cell r="A662" t="str">
            <v>I791</v>
          </cell>
          <cell r="B662" t="str">
            <v>UNION 60</v>
          </cell>
          <cell r="C662" t="str">
            <v>Insumos</v>
          </cell>
          <cell r="D662" t="str">
            <v>UND</v>
          </cell>
          <cell r="E662">
            <v>641921</v>
          </cell>
          <cell r="F662">
            <v>610191</v>
          </cell>
          <cell r="G662">
            <v>0</v>
          </cell>
        </row>
        <row r="663">
          <cell r="A663" t="str">
            <v>I792</v>
          </cell>
          <cell r="B663" t="str">
            <v>UNION 68</v>
          </cell>
          <cell r="C663" t="str">
            <v>Insumos</v>
          </cell>
          <cell r="D663" t="str">
            <v>UND</v>
          </cell>
          <cell r="E663">
            <v>728690</v>
          </cell>
          <cell r="F663">
            <v>692671</v>
          </cell>
          <cell r="G663">
            <v>0</v>
          </cell>
        </row>
        <row r="664">
          <cell r="A664" t="str">
            <v>I793</v>
          </cell>
          <cell r="B664" t="str">
            <v>UNION SANITARIA  2'' PVC</v>
          </cell>
          <cell r="C664" t="str">
            <v>Insumos</v>
          </cell>
          <cell r="D664" t="str">
            <v>UND</v>
          </cell>
          <cell r="E664">
            <v>3934</v>
          </cell>
          <cell r="F664"/>
          <cell r="G664"/>
        </row>
        <row r="665">
          <cell r="A665" t="str">
            <v>I794</v>
          </cell>
          <cell r="B665" t="str">
            <v>UNION SANITARIA 3" PVC</v>
          </cell>
          <cell r="C665" t="str">
            <v>Insumos</v>
          </cell>
          <cell r="D665" t="str">
            <v>UND</v>
          </cell>
          <cell r="E665">
            <v>5679</v>
          </cell>
          <cell r="F665"/>
          <cell r="G665"/>
        </row>
        <row r="666">
          <cell r="A666" t="str">
            <v>I795</v>
          </cell>
          <cell r="B666" t="str">
            <v>UNION SANITARIA 4" PVC</v>
          </cell>
          <cell r="C666" t="str">
            <v>Insumos</v>
          </cell>
          <cell r="D666" t="str">
            <v>UND</v>
          </cell>
          <cell r="E666">
            <v>11446</v>
          </cell>
          <cell r="F666"/>
          <cell r="G666"/>
        </row>
        <row r="667">
          <cell r="A667" t="str">
            <v>I796</v>
          </cell>
          <cell r="B667" t="str">
            <v>UNION SANITARIA 6" PVC</v>
          </cell>
          <cell r="C667" t="str">
            <v>Insumos</v>
          </cell>
          <cell r="D667" t="str">
            <v>UND</v>
          </cell>
          <cell r="E667">
            <v>49718</v>
          </cell>
          <cell r="F667"/>
          <cell r="G667"/>
        </row>
        <row r="668">
          <cell r="A668" t="str">
            <v>I797</v>
          </cell>
          <cell r="B668" t="str">
            <v>UNION SANITARIA 1 1/2" PVC</v>
          </cell>
          <cell r="C668" t="str">
            <v>Insumos</v>
          </cell>
          <cell r="D668" t="str">
            <v>UND</v>
          </cell>
          <cell r="E668">
            <v>3436</v>
          </cell>
          <cell r="F668"/>
          <cell r="G668"/>
        </row>
        <row r="669">
          <cell r="A669" t="str">
            <v>I798</v>
          </cell>
          <cell r="B669" t="str">
            <v>UNION UNIVERSAL 3" HIERRO DUCTIL</v>
          </cell>
          <cell r="C669" t="str">
            <v>Insumos</v>
          </cell>
          <cell r="D669" t="str">
            <v>UND</v>
          </cell>
          <cell r="E669">
            <v>123412</v>
          </cell>
          <cell r="F669">
            <v>98581</v>
          </cell>
          <cell r="G669">
            <v>0.19</v>
          </cell>
        </row>
        <row r="670">
          <cell r="A670" t="str">
            <v>I799</v>
          </cell>
          <cell r="B670" t="str">
            <v>UNION UNIVERSAL 4" HIERRO DUCTIL</v>
          </cell>
          <cell r="C670" t="str">
            <v>Insumos</v>
          </cell>
          <cell r="D670" t="str">
            <v>UND</v>
          </cell>
          <cell r="E670">
            <v>146272</v>
          </cell>
          <cell r="F670">
            <v>116841</v>
          </cell>
          <cell r="G670">
            <v>0.19</v>
          </cell>
        </row>
        <row r="671">
          <cell r="A671" t="str">
            <v>I800</v>
          </cell>
          <cell r="B671" t="str">
            <v>UNION UNIVERSAL 6" HIERRO DUCTIL</v>
          </cell>
          <cell r="C671" t="str">
            <v>Insumos</v>
          </cell>
          <cell r="D671" t="str">
            <v>UND</v>
          </cell>
          <cell r="E671">
            <v>228550</v>
          </cell>
          <cell r="F671">
            <v>182565</v>
          </cell>
          <cell r="G671">
            <v>0.19</v>
          </cell>
        </row>
        <row r="672">
          <cell r="A672" t="str">
            <v>I801</v>
          </cell>
          <cell r="B672" t="str">
            <v>UNIVERSAL ACERO GALVANIZADO - 1 1/2"</v>
          </cell>
          <cell r="C672" t="str">
            <v>Insumos</v>
          </cell>
          <cell r="D672" t="str">
            <v>UND</v>
          </cell>
          <cell r="E672">
            <v>22856</v>
          </cell>
          <cell r="F672">
            <v>18257</v>
          </cell>
          <cell r="G672">
            <v>0.19</v>
          </cell>
        </row>
        <row r="673">
          <cell r="A673" t="str">
            <v>I802</v>
          </cell>
          <cell r="B673" t="str">
            <v xml:space="preserve">UNIVERSAL ACERO GALVANIZADO - 1 1/4" </v>
          </cell>
          <cell r="C673" t="str">
            <v>Insumos</v>
          </cell>
          <cell r="D673" t="str">
            <v>UND</v>
          </cell>
          <cell r="E673">
            <v>16915</v>
          </cell>
          <cell r="F673">
            <v>13511</v>
          </cell>
          <cell r="G673">
            <v>0.19</v>
          </cell>
        </row>
        <row r="674">
          <cell r="A674" t="str">
            <v>I803</v>
          </cell>
          <cell r="B674" t="str">
            <v>UNIVERSAL ACERO GALVANIZADO - 1/2"</v>
          </cell>
          <cell r="C674" t="str">
            <v>Insumos</v>
          </cell>
          <cell r="D674" t="str">
            <v>UND</v>
          </cell>
          <cell r="E674">
            <v>7770</v>
          </cell>
          <cell r="F674">
            <v>6206</v>
          </cell>
          <cell r="G674">
            <v>0.19</v>
          </cell>
        </row>
        <row r="675">
          <cell r="A675" t="str">
            <v>I804</v>
          </cell>
          <cell r="B675" t="str">
            <v>UNIVERSAL ACERO GALVANIZADO - 2 1/2 "</v>
          </cell>
          <cell r="C675" t="str">
            <v>Insumos</v>
          </cell>
          <cell r="D675" t="str">
            <v>UND</v>
          </cell>
          <cell r="E675">
            <v>95900</v>
          </cell>
          <cell r="F675"/>
          <cell r="G675"/>
        </row>
        <row r="676">
          <cell r="A676" t="str">
            <v>I805</v>
          </cell>
          <cell r="B676" t="str">
            <v xml:space="preserve">UNIVERSAL ACERO GALVANIZADO - 2" </v>
          </cell>
          <cell r="C676" t="str">
            <v>Insumos</v>
          </cell>
          <cell r="D676" t="str">
            <v>UND</v>
          </cell>
          <cell r="E676">
            <v>50900</v>
          </cell>
          <cell r="F676"/>
          <cell r="G676"/>
        </row>
        <row r="677">
          <cell r="A677" t="str">
            <v>I807</v>
          </cell>
          <cell r="B677" t="str">
            <v>UNIVERSAL ACERO GALVANIZADO - 3/4"</v>
          </cell>
          <cell r="C677" t="str">
            <v>Insumos</v>
          </cell>
          <cell r="D677" t="str">
            <v>UND</v>
          </cell>
          <cell r="E677">
            <v>10511</v>
          </cell>
          <cell r="F677">
            <v>8396</v>
          </cell>
          <cell r="G677">
            <v>0.19</v>
          </cell>
        </row>
        <row r="678">
          <cell r="A678" t="str">
            <v>I808</v>
          </cell>
          <cell r="B678" t="str">
            <v>UNIVERSAL ACERO GALVANIZADO - 4 "</v>
          </cell>
          <cell r="C678" t="str">
            <v>Insumos</v>
          </cell>
          <cell r="D678" t="str">
            <v>UND</v>
          </cell>
          <cell r="E678">
            <v>210266</v>
          </cell>
          <cell r="F678">
            <v>167960</v>
          </cell>
          <cell r="G678">
            <v>0.19</v>
          </cell>
        </row>
        <row r="679">
          <cell r="A679" t="str">
            <v>I810</v>
          </cell>
          <cell r="B679" t="str">
            <v>VALVULA DE PIE CANASTILLA BRONCE 3" HBVP</v>
          </cell>
          <cell r="C679" t="str">
            <v>Insumos</v>
          </cell>
          <cell r="D679" t="str">
            <v>UND</v>
          </cell>
          <cell r="E679">
            <v>590347</v>
          </cell>
          <cell r="F679">
            <v>471568</v>
          </cell>
          <cell r="G679">
            <v>0.19</v>
          </cell>
        </row>
        <row r="680">
          <cell r="A680" t="str">
            <v>I811</v>
          </cell>
          <cell r="B680" t="str">
            <v>VALVULA DE PIE CON COLADERA - 1 1/2"</v>
          </cell>
          <cell r="C680" t="str">
            <v>Insumos</v>
          </cell>
          <cell r="D680" t="str">
            <v>UND</v>
          </cell>
          <cell r="E680">
            <v>131735</v>
          </cell>
          <cell r="F680">
            <v>105229</v>
          </cell>
          <cell r="G680">
            <v>0.19</v>
          </cell>
        </row>
        <row r="681">
          <cell r="A681" t="str">
            <v>I812</v>
          </cell>
          <cell r="B681" t="str">
            <v>VALVULA DE PIE CON COLADERA - 2 1/2"</v>
          </cell>
          <cell r="C681" t="str">
            <v>Insumos</v>
          </cell>
          <cell r="D681" t="str">
            <v>UND</v>
          </cell>
          <cell r="E681">
            <v>246837</v>
          </cell>
          <cell r="F681">
            <v>197172</v>
          </cell>
          <cell r="G681">
            <v>0.19</v>
          </cell>
        </row>
        <row r="682">
          <cell r="A682" t="str">
            <v>I814</v>
          </cell>
          <cell r="B682" t="str">
            <v>VALVULA DOBLE COMPUERTA ELASTICA EXTREMO LISO, H.D ASTM 536   3"</v>
          </cell>
          <cell r="C682" t="str">
            <v>Insumos</v>
          </cell>
          <cell r="D682" t="str">
            <v>UND</v>
          </cell>
          <cell r="E682">
            <v>733647</v>
          </cell>
          <cell r="F682">
            <v>586036</v>
          </cell>
          <cell r="G682">
            <v>0.19</v>
          </cell>
        </row>
        <row r="683">
          <cell r="A683" t="str">
            <v>I815</v>
          </cell>
          <cell r="B683" t="str">
            <v>VALVULA DOBLE COMPUERTA ELASTICA EXTREMO LISO, H.D ASTM 536   4"</v>
          </cell>
          <cell r="C683" t="str">
            <v>Insumos</v>
          </cell>
          <cell r="D683" t="str">
            <v>UND</v>
          </cell>
          <cell r="E683">
            <v>950771</v>
          </cell>
          <cell r="F683">
            <v>759474</v>
          </cell>
          <cell r="G683">
            <v>0.19</v>
          </cell>
        </row>
        <row r="684">
          <cell r="A684" t="str">
            <v>I816</v>
          </cell>
          <cell r="B684" t="str">
            <v>VALVULA DOBLE COMPUERTA ELASTICA EXTREMO LISO, H.D ASTM 536  6"</v>
          </cell>
          <cell r="C684" t="str">
            <v>Insumos</v>
          </cell>
          <cell r="D684" t="str">
            <v>UND</v>
          </cell>
          <cell r="E684">
            <v>1716418</v>
          </cell>
          <cell r="F684">
            <v>1371072</v>
          </cell>
          <cell r="G684">
            <v>0.19</v>
          </cell>
        </row>
        <row r="685">
          <cell r="A685" t="str">
            <v>I817</v>
          </cell>
          <cell r="B685" t="str">
            <v>VALVULA DOBLE COMPUERTA ELASTICA EXTREMOS BRIDAS, H.D ASTM 536  10"</v>
          </cell>
          <cell r="C685" t="str">
            <v>Insumos</v>
          </cell>
          <cell r="D685" t="str">
            <v>UND</v>
          </cell>
          <cell r="E685">
            <v>5279529</v>
          </cell>
          <cell r="F685">
            <v>4217280</v>
          </cell>
          <cell r="G685">
            <v>0.19</v>
          </cell>
        </row>
        <row r="686">
          <cell r="A686" t="str">
            <v>I818</v>
          </cell>
          <cell r="B686" t="str">
            <v>VALVULA DOBLE COMPUERTA ELASTICA, EXTREMOS BRIDAS, H.D ASTM 536  2"</v>
          </cell>
          <cell r="C686" t="str">
            <v>Insumos</v>
          </cell>
          <cell r="D686" t="str">
            <v>UND</v>
          </cell>
          <cell r="E686">
            <v>505099</v>
          </cell>
          <cell r="F686">
            <v>403472</v>
          </cell>
          <cell r="G686">
            <v>0.19</v>
          </cell>
        </row>
        <row r="687">
          <cell r="A687" t="str">
            <v>I819</v>
          </cell>
          <cell r="B687" t="str">
            <v>VALVULA FLOTADORA DE 1" COBRE</v>
          </cell>
          <cell r="C687" t="str">
            <v>Insumos</v>
          </cell>
          <cell r="D687" t="str">
            <v>UND</v>
          </cell>
          <cell r="E687">
            <v>167468</v>
          </cell>
          <cell r="F687">
            <v>133773</v>
          </cell>
          <cell r="G687">
            <v>0.19</v>
          </cell>
        </row>
        <row r="688">
          <cell r="A688" t="str">
            <v>I820</v>
          </cell>
          <cell r="B688" t="str">
            <v>VALVULA REGULADORA DE PRESION 1"</v>
          </cell>
          <cell r="C688" t="str">
            <v>Insumos</v>
          </cell>
          <cell r="D688" t="str">
            <v>UND</v>
          </cell>
          <cell r="E688">
            <v>549112</v>
          </cell>
          <cell r="F688">
            <v>438629</v>
          </cell>
          <cell r="G688">
            <v>0.19</v>
          </cell>
        </row>
        <row r="689">
          <cell r="A689" t="str">
            <v>I824</v>
          </cell>
          <cell r="B689" t="str">
            <v>VENTOSA 3" DOBLE CAMARA TRIPLE EFECTO BRIDADA .</v>
          </cell>
          <cell r="C689" t="str">
            <v>Insumos</v>
          </cell>
          <cell r="D689" t="str">
            <v>UND</v>
          </cell>
          <cell r="E689">
            <v>1371305</v>
          </cell>
          <cell r="F689">
            <v>1095396</v>
          </cell>
          <cell r="G689">
            <v>0.19</v>
          </cell>
        </row>
        <row r="690">
          <cell r="A690" t="str">
            <v>I825</v>
          </cell>
          <cell r="B690" t="str">
            <v xml:space="preserve">YEE SANITARIA 2'' </v>
          </cell>
          <cell r="C690" t="str">
            <v>Insumos</v>
          </cell>
          <cell r="D690" t="str">
            <v>UND</v>
          </cell>
          <cell r="E690">
            <v>9805</v>
          </cell>
          <cell r="F690">
            <v>7832</v>
          </cell>
          <cell r="G690">
            <v>0.19</v>
          </cell>
        </row>
        <row r="691">
          <cell r="A691" t="str">
            <v>I826</v>
          </cell>
          <cell r="B691" t="str">
            <v xml:space="preserve">YEE SANITARIA 3'' </v>
          </cell>
          <cell r="C691" t="str">
            <v>Insumos</v>
          </cell>
          <cell r="D691" t="str">
            <v>UND</v>
          </cell>
          <cell r="E691">
            <v>20135</v>
          </cell>
          <cell r="F691">
            <v>16083</v>
          </cell>
          <cell r="G691">
            <v>0.19</v>
          </cell>
        </row>
        <row r="692">
          <cell r="A692" t="str">
            <v>I827</v>
          </cell>
          <cell r="B692" t="str">
            <v xml:space="preserve">YEE SANITARIA 4'' </v>
          </cell>
          <cell r="C692" t="str">
            <v>Insumos</v>
          </cell>
          <cell r="D692" t="str">
            <v>UND</v>
          </cell>
          <cell r="E692">
            <v>34719</v>
          </cell>
          <cell r="F692">
            <v>27733</v>
          </cell>
          <cell r="G692">
            <v>0.19</v>
          </cell>
        </row>
        <row r="693">
          <cell r="A693" t="str">
            <v>I828</v>
          </cell>
          <cell r="B693" t="str">
            <v xml:space="preserve">YEE SANITARIA 6'' </v>
          </cell>
          <cell r="C693" t="str">
            <v>Insumos</v>
          </cell>
          <cell r="D693" t="str">
            <v>UND</v>
          </cell>
          <cell r="E693">
            <v>165804</v>
          </cell>
          <cell r="F693">
            <v>132444</v>
          </cell>
          <cell r="G693">
            <v>0.19</v>
          </cell>
        </row>
        <row r="694">
          <cell r="A694" t="str">
            <v>I830</v>
          </cell>
          <cell r="B694" t="str">
            <v>REJILLA MINICELL 5X 5  ALUMINIO</v>
          </cell>
          <cell r="C694" t="str">
            <v>Insumos</v>
          </cell>
          <cell r="D694" t="str">
            <v>UND</v>
          </cell>
          <cell r="E694">
            <v>552969</v>
          </cell>
          <cell r="F694">
            <v>441710</v>
          </cell>
          <cell r="G694">
            <v>0.19</v>
          </cell>
        </row>
        <row r="695">
          <cell r="A695" t="str">
            <v>I831</v>
          </cell>
          <cell r="B695" t="str">
            <v>KIT SILLA YEE PVC CORRUGADA DE 200X160 MM</v>
          </cell>
          <cell r="C695" t="str">
            <v>Insumos</v>
          </cell>
          <cell r="D695" t="str">
            <v>UND</v>
          </cell>
          <cell r="E695">
            <v>145572</v>
          </cell>
          <cell r="F695">
            <v>116282</v>
          </cell>
          <cell r="G695">
            <v>0.19</v>
          </cell>
        </row>
        <row r="696">
          <cell r="A696" t="str">
            <v>I832</v>
          </cell>
          <cell r="B696" t="str">
            <v>KIT SILLA YEE PVC CORRUGADA DE 250X160 MM</v>
          </cell>
          <cell r="C696" t="str">
            <v>Insumos</v>
          </cell>
          <cell r="D696" t="str">
            <v>UND</v>
          </cell>
          <cell r="E696">
            <v>164562</v>
          </cell>
          <cell r="F696">
            <v>131451</v>
          </cell>
          <cell r="G696">
            <v>0.19</v>
          </cell>
        </row>
        <row r="697">
          <cell r="A697" t="str">
            <v>I833</v>
          </cell>
          <cell r="B697" t="str">
            <v xml:space="preserve">KIT SILLA YEE PVC  CORRUGADA DE  315 X 160 M.M. </v>
          </cell>
          <cell r="C697" t="str">
            <v>Insumos</v>
          </cell>
          <cell r="D697" t="str">
            <v>UND</v>
          </cell>
          <cell r="E697">
            <v>366696</v>
          </cell>
          <cell r="F697">
            <v>292916</v>
          </cell>
          <cell r="G697">
            <v>0.19</v>
          </cell>
        </row>
        <row r="698">
          <cell r="A698" t="str">
            <v>I834</v>
          </cell>
          <cell r="B698" t="str">
            <v xml:space="preserve">KIT SILLA YEE PVC  CORRUGADA DE  355 X 160 M.M. </v>
          </cell>
          <cell r="C698" t="str">
            <v>Insumos</v>
          </cell>
          <cell r="D698" t="str">
            <v>UND</v>
          </cell>
          <cell r="E698">
            <v>400903</v>
          </cell>
          <cell r="F698">
            <v>320240</v>
          </cell>
          <cell r="G698">
            <v>0.19</v>
          </cell>
        </row>
        <row r="699">
          <cell r="A699" t="str">
            <v>I838</v>
          </cell>
          <cell r="B699" t="str">
            <v xml:space="preserve"> SILLA YEE PVC CORRUGADA DE 400X160 MM</v>
          </cell>
          <cell r="C699" t="str">
            <v>Insumos</v>
          </cell>
          <cell r="D699" t="str">
            <v>UND</v>
          </cell>
          <cell r="E699">
            <v>275941</v>
          </cell>
          <cell r="F699">
            <v>220421</v>
          </cell>
          <cell r="G699">
            <v>0.19</v>
          </cell>
        </row>
        <row r="700">
          <cell r="A700" t="str">
            <v>I839</v>
          </cell>
          <cell r="B700" t="str">
            <v xml:space="preserve"> SILLA YEE PVC CORRUGADA DE 450X160 MM</v>
          </cell>
          <cell r="C700" t="str">
            <v>Insumos</v>
          </cell>
          <cell r="D700" t="str">
            <v>UND</v>
          </cell>
          <cell r="E700">
            <v>295153</v>
          </cell>
          <cell r="F700">
            <v>235767</v>
          </cell>
          <cell r="G700">
            <v>0.19</v>
          </cell>
        </row>
        <row r="701">
          <cell r="A701" t="str">
            <v>I840</v>
          </cell>
          <cell r="B701" t="str">
            <v xml:space="preserve"> SILLA YEE PVC CORRUGADA DE 500X160 MM</v>
          </cell>
          <cell r="C701" t="str">
            <v>Insumos</v>
          </cell>
          <cell r="D701" t="str">
            <v>UND</v>
          </cell>
          <cell r="E701">
            <v>450262</v>
          </cell>
          <cell r="F701">
            <v>359668</v>
          </cell>
          <cell r="G701">
            <v>0.19</v>
          </cell>
        </row>
        <row r="702">
          <cell r="A702" t="str">
            <v>I841</v>
          </cell>
          <cell r="B702" t="str">
            <v xml:space="preserve"> SILLA YEE PVC CORRUGADA DE 24"X160 MM</v>
          </cell>
          <cell r="C702" t="str">
            <v>Insumos</v>
          </cell>
          <cell r="D702" t="str">
            <v>UND</v>
          </cell>
          <cell r="E702">
            <v>369568</v>
          </cell>
          <cell r="F702">
            <v>295210</v>
          </cell>
          <cell r="G702">
            <v>0.19</v>
          </cell>
        </row>
        <row r="703">
          <cell r="A703" t="str">
            <v>I842</v>
          </cell>
          <cell r="B703" t="str">
            <v xml:space="preserve"> SILLA YEE PVC CORRUGADA DE 27"X160 MM</v>
          </cell>
          <cell r="C703" t="str">
            <v>Insumos</v>
          </cell>
          <cell r="D703" t="str">
            <v>UND</v>
          </cell>
          <cell r="E703">
            <v>458743</v>
          </cell>
          <cell r="F703">
            <v>366443</v>
          </cell>
          <cell r="G703">
            <v>0.19</v>
          </cell>
        </row>
        <row r="704">
          <cell r="A704" t="str">
            <v>I843</v>
          </cell>
          <cell r="B704" t="str">
            <v>HIPOCLORITO DE SODIO - CLORO LIQUIDO CONC 5 AL 8%</v>
          </cell>
          <cell r="C704" t="str">
            <v>Insumos</v>
          </cell>
          <cell r="D704" t="str">
            <v>KG</v>
          </cell>
          <cell r="E704">
            <v>19506</v>
          </cell>
          <cell r="F704">
            <v>15581</v>
          </cell>
          <cell r="G704">
            <v>0.19</v>
          </cell>
        </row>
        <row r="705">
          <cell r="A705" t="str">
            <v>I844</v>
          </cell>
          <cell r="B705" t="str">
            <v>UNION DE REPARACION DE 3"</v>
          </cell>
          <cell r="C705" t="str">
            <v>Insumos</v>
          </cell>
          <cell r="D705" t="str">
            <v>UND</v>
          </cell>
          <cell r="E705">
            <v>49844</v>
          </cell>
          <cell r="F705">
            <v>39815</v>
          </cell>
          <cell r="G705">
            <v>0.19</v>
          </cell>
        </row>
        <row r="706">
          <cell r="A706" t="str">
            <v>I845</v>
          </cell>
          <cell r="B706" t="str">
            <v>TUBERIA PVC TIPO UNION MECANICA RDE 21 DE 2"</v>
          </cell>
          <cell r="C706" t="str">
            <v>Insumos</v>
          </cell>
          <cell r="D706" t="str">
            <v>M</v>
          </cell>
          <cell r="E706">
            <v>10744</v>
          </cell>
          <cell r="F706">
            <v>10212</v>
          </cell>
          <cell r="G706">
            <v>0</v>
          </cell>
        </row>
        <row r="707">
          <cell r="A707" t="str">
            <v>I846</v>
          </cell>
          <cell r="B707" t="str">
            <v>TUBERIA PVC TIPO UNION MECANICA RDE 21 DE 3"</v>
          </cell>
          <cell r="C707" t="str">
            <v>Insumos</v>
          </cell>
          <cell r="D707" t="str">
            <v>M</v>
          </cell>
          <cell r="E707">
            <v>23499</v>
          </cell>
          <cell r="F707">
            <v>22337</v>
          </cell>
          <cell r="G707">
            <v>0</v>
          </cell>
        </row>
        <row r="708">
          <cell r="A708" t="str">
            <v>I847</v>
          </cell>
          <cell r="B708" t="str">
            <v>TUBERIA PVC TIPO UNION MECANICA RDE 21 DE 4"</v>
          </cell>
          <cell r="C708" t="str">
            <v>Insumos</v>
          </cell>
          <cell r="D708" t="str">
            <v>M</v>
          </cell>
          <cell r="E708">
            <v>38773</v>
          </cell>
          <cell r="F708">
            <v>36856</v>
          </cell>
          <cell r="G708">
            <v>0</v>
          </cell>
        </row>
        <row r="709">
          <cell r="A709" t="str">
            <v>I848</v>
          </cell>
          <cell r="B709" t="str">
            <v>TUBERIA PVC TIPO UNION MECANICA RDE 21 DE 6"</v>
          </cell>
          <cell r="C709" t="str">
            <v>Insumos</v>
          </cell>
          <cell r="D709" t="str">
            <v>M</v>
          </cell>
          <cell r="E709">
            <v>84688</v>
          </cell>
          <cell r="F709">
            <v>80501</v>
          </cell>
          <cell r="G709">
            <v>0</v>
          </cell>
        </row>
        <row r="710">
          <cell r="A710" t="str">
            <v>I849</v>
          </cell>
          <cell r="B710" t="str">
            <v>TUBERIA PVC TIPO UNION MECANICA RDE 21 DE 8"</v>
          </cell>
          <cell r="C710" t="str">
            <v>Insumos</v>
          </cell>
          <cell r="D710" t="str">
            <v>M</v>
          </cell>
          <cell r="E710">
            <v>143398</v>
          </cell>
          <cell r="F710">
            <v>136309</v>
          </cell>
          <cell r="G710">
            <v>0</v>
          </cell>
        </row>
        <row r="711">
          <cell r="A711" t="str">
            <v>I850</v>
          </cell>
          <cell r="B711" t="str">
            <v>TUBERIA PVC TIPO UNION MECANICA RDE 21 DE 10"</v>
          </cell>
          <cell r="C711" t="str">
            <v>Insumos</v>
          </cell>
          <cell r="D711" t="str">
            <v>M</v>
          </cell>
          <cell r="E711">
            <v>225736</v>
          </cell>
          <cell r="F711">
            <v>214577</v>
          </cell>
          <cell r="G711">
            <v>0</v>
          </cell>
        </row>
        <row r="712">
          <cell r="A712" t="str">
            <v>I851</v>
          </cell>
          <cell r="B712" t="str">
            <v>TUBERIA PVC TIPO UNION MECANICA RDE 21 DE 12"</v>
          </cell>
          <cell r="C712" t="str">
            <v>Insumos</v>
          </cell>
          <cell r="D712" t="str">
            <v>M</v>
          </cell>
          <cell r="E712">
            <v>315848</v>
          </cell>
          <cell r="F712">
            <v>300235</v>
          </cell>
          <cell r="G712">
            <v>0</v>
          </cell>
        </row>
        <row r="713">
          <cell r="A713" t="str">
            <v>I852</v>
          </cell>
          <cell r="B713" t="str">
            <v>TUBERIA PVC TIPO UNION MECANICA RDE 21 DE 14"</v>
          </cell>
          <cell r="C713" t="str">
            <v>Insumos</v>
          </cell>
          <cell r="D713" t="str">
            <v>M</v>
          </cell>
          <cell r="E713">
            <v>391685</v>
          </cell>
          <cell r="F713">
            <v>372324</v>
          </cell>
          <cell r="G713">
            <v>0</v>
          </cell>
        </row>
        <row r="714">
          <cell r="A714" t="str">
            <v>I853</v>
          </cell>
          <cell r="B714" t="str">
            <v>TUBERIA PVC TIPO UNION MECANICA RDE 21 DE 16"</v>
          </cell>
          <cell r="C714" t="str">
            <v>Insumos</v>
          </cell>
          <cell r="D714" t="str">
            <v>M</v>
          </cell>
          <cell r="E714">
            <v>514100</v>
          </cell>
          <cell r="F714">
            <v>488688</v>
          </cell>
          <cell r="G714">
            <v>0</v>
          </cell>
        </row>
        <row r="715">
          <cell r="A715" t="str">
            <v>I857</v>
          </cell>
          <cell r="B715" t="str">
            <v>TUBERIA PVC BIAXIAL PR 200 DE 3"</v>
          </cell>
          <cell r="C715" t="str">
            <v>Insumos</v>
          </cell>
          <cell r="D715" t="str">
            <v>M</v>
          </cell>
          <cell r="E715">
            <v>20137</v>
          </cell>
          <cell r="F715">
            <v>16085</v>
          </cell>
          <cell r="G715">
            <v>0.19</v>
          </cell>
        </row>
        <row r="716">
          <cell r="A716" t="str">
            <v>I858</v>
          </cell>
          <cell r="B716" t="str">
            <v>TUBERIA PVC BIAXIAL PR 200 DE 4"</v>
          </cell>
          <cell r="C716" t="str">
            <v>Insumos</v>
          </cell>
          <cell r="D716" t="str">
            <v>M</v>
          </cell>
          <cell r="E716">
            <v>38817</v>
          </cell>
          <cell r="F716">
            <v>36898</v>
          </cell>
          <cell r="G716">
            <v>0</v>
          </cell>
        </row>
        <row r="717">
          <cell r="A717" t="str">
            <v>I859</v>
          </cell>
          <cell r="B717" t="str">
            <v>TUBERIA PVC BIAXIAL PR 200 DE 6"</v>
          </cell>
          <cell r="C717" t="str">
            <v>Insumos</v>
          </cell>
          <cell r="D717" t="str">
            <v>M</v>
          </cell>
          <cell r="E717">
            <v>84688</v>
          </cell>
          <cell r="F717">
            <v>80501</v>
          </cell>
          <cell r="G717">
            <v>0</v>
          </cell>
        </row>
        <row r="718">
          <cell r="A718" t="str">
            <v>I860</v>
          </cell>
          <cell r="B718" t="str">
            <v>TUBERIA PVC BIAXIAL PR 200 DE 8"</v>
          </cell>
          <cell r="C718" t="str">
            <v>Insumos</v>
          </cell>
          <cell r="D718" t="str">
            <v>M</v>
          </cell>
          <cell r="E718">
            <v>143398</v>
          </cell>
          <cell r="F718">
            <v>136309</v>
          </cell>
          <cell r="G718">
            <v>0</v>
          </cell>
        </row>
        <row r="719">
          <cell r="A719" t="str">
            <v>I861</v>
          </cell>
          <cell r="B719" t="str">
            <v>TUBERIA PVC BIAXIAL PR 200 DE 10"</v>
          </cell>
          <cell r="C719" t="str">
            <v>Insumos</v>
          </cell>
          <cell r="D719" t="str">
            <v>M</v>
          </cell>
          <cell r="E719">
            <v>225736</v>
          </cell>
          <cell r="F719">
            <v>214577</v>
          </cell>
          <cell r="G719">
            <v>0</v>
          </cell>
        </row>
        <row r="720">
          <cell r="A720" t="str">
            <v>I862</v>
          </cell>
          <cell r="B720" t="str">
            <v>TUBERIA PVC BIAXIAL PR 200 DE 12"</v>
          </cell>
          <cell r="C720" t="str">
            <v>Insumos</v>
          </cell>
          <cell r="D720" t="str">
            <v>M</v>
          </cell>
          <cell r="E720">
            <v>315848</v>
          </cell>
          <cell r="F720">
            <v>300235</v>
          </cell>
          <cell r="G720">
            <v>0</v>
          </cell>
        </row>
        <row r="721">
          <cell r="A721" t="str">
            <v>I867</v>
          </cell>
          <cell r="B721" t="str">
            <v xml:space="preserve">TUBERIA PF + UAD DE 3/4 " </v>
          </cell>
          <cell r="C721" t="str">
            <v>Insumos</v>
          </cell>
          <cell r="D721" t="str">
            <v>M</v>
          </cell>
          <cell r="E721">
            <v>4516</v>
          </cell>
          <cell r="F721">
            <v>3607</v>
          </cell>
          <cell r="G721">
            <v>0.19</v>
          </cell>
        </row>
        <row r="722">
          <cell r="A722" t="str">
            <v>I868</v>
          </cell>
          <cell r="B722" t="str">
            <v xml:space="preserve">TUBERIA PF + UAD DE 1/2" </v>
          </cell>
          <cell r="C722" t="str">
            <v>Insumos</v>
          </cell>
          <cell r="D722" t="str">
            <v>M</v>
          </cell>
          <cell r="E722">
            <v>2038</v>
          </cell>
          <cell r="F722">
            <v>1628</v>
          </cell>
          <cell r="G722">
            <v>0.19</v>
          </cell>
        </row>
        <row r="723">
          <cell r="A723" t="str">
            <v>I869</v>
          </cell>
          <cell r="B723" t="str">
            <v>COLLARIN DE DERIVACION  PVC 6"X1/2" PARA ACUEDUCTO</v>
          </cell>
          <cell r="C723" t="str">
            <v>Insumos</v>
          </cell>
          <cell r="D723" t="str">
            <v>UND</v>
          </cell>
          <cell r="E723">
            <v>24019</v>
          </cell>
          <cell r="F723">
            <v>19186</v>
          </cell>
          <cell r="G723">
            <v>0.19</v>
          </cell>
        </row>
        <row r="724">
          <cell r="A724" t="str">
            <v>I870</v>
          </cell>
          <cell r="B724" t="str">
            <v>COLLARIN DE DERIVACION  PVC 4"X3/4" PARA ACUEDUCTO</v>
          </cell>
          <cell r="C724" t="str">
            <v>Insumos</v>
          </cell>
          <cell r="D724" t="str">
            <v>UND</v>
          </cell>
          <cell r="E724">
            <v>19107</v>
          </cell>
          <cell r="F724">
            <v>15262</v>
          </cell>
          <cell r="G724">
            <v>0.19</v>
          </cell>
        </row>
        <row r="725">
          <cell r="A725" t="str">
            <v>I873</v>
          </cell>
          <cell r="B725" t="str">
            <v>COLLARIN DE DERIVACION  PVC 3"X1/2" PARA ACUEDUCTO</v>
          </cell>
          <cell r="C725" t="str">
            <v>Insumos</v>
          </cell>
          <cell r="D725" t="str">
            <v>UND</v>
          </cell>
          <cell r="E725">
            <v>16656</v>
          </cell>
          <cell r="F725">
            <v>13304</v>
          </cell>
          <cell r="G725">
            <v>0.19</v>
          </cell>
        </row>
        <row r="726">
          <cell r="A726" t="str">
            <v>I874</v>
          </cell>
          <cell r="B726" t="str">
            <v>COLLARIN DE DERIVACION  PVC 2"X1/2" PARA ACUEDUCTO</v>
          </cell>
          <cell r="C726" t="str">
            <v>Insumos</v>
          </cell>
          <cell r="D726" t="str">
            <v>UND</v>
          </cell>
          <cell r="E726">
            <v>9917</v>
          </cell>
          <cell r="F726">
            <v>7921</v>
          </cell>
          <cell r="G726">
            <v>0.19</v>
          </cell>
        </row>
        <row r="727">
          <cell r="A727" t="str">
            <v>I876</v>
          </cell>
          <cell r="B727" t="str">
            <v>REGISTRO DE CORTE INCORPORACION DE 1/2" PARA ACUEDUCTO</v>
          </cell>
          <cell r="C727" t="str">
            <v>Insumos</v>
          </cell>
          <cell r="D727" t="str">
            <v>UND</v>
          </cell>
          <cell r="E727">
            <v>28583</v>
          </cell>
          <cell r="F727">
            <v>22832</v>
          </cell>
          <cell r="G727">
            <v>0.19</v>
          </cell>
        </row>
        <row r="728">
          <cell r="A728" t="str">
            <v>I878</v>
          </cell>
          <cell r="B728" t="str">
            <v xml:space="preserve">REGISTRO O LLAVE DE PASO TIPO RED WHITE 1/2" ACUEDUCTO </v>
          </cell>
          <cell r="C728" t="str">
            <v>Insumos</v>
          </cell>
          <cell r="D728" t="str">
            <v>UND</v>
          </cell>
          <cell r="E728">
            <v>46702</v>
          </cell>
          <cell r="F728">
            <v>37305</v>
          </cell>
          <cell r="G728">
            <v>0.19</v>
          </cell>
        </row>
        <row r="729">
          <cell r="A729" t="str">
            <v>I879</v>
          </cell>
          <cell r="B729" t="str">
            <v>REGISTRO O LLAVE DE PASO TIPO RED WHITE 1 1/2" ACUEDUCTO</v>
          </cell>
          <cell r="C729" t="str">
            <v>Insumos</v>
          </cell>
          <cell r="D729" t="str">
            <v>UND</v>
          </cell>
          <cell r="E729">
            <v>138556</v>
          </cell>
          <cell r="F729">
            <v>110678</v>
          </cell>
          <cell r="G729">
            <v>0.19</v>
          </cell>
        </row>
        <row r="730">
          <cell r="A730" t="str">
            <v>I880</v>
          </cell>
          <cell r="B730" t="str">
            <v>REGISTRO O LLAVE DE PASO TIPO RED WHITE 1" ACUEDUCTO</v>
          </cell>
          <cell r="C730" t="str">
            <v>Insumos</v>
          </cell>
          <cell r="D730" t="str">
            <v>UND</v>
          </cell>
          <cell r="E730">
            <v>81259</v>
          </cell>
          <cell r="F730">
            <v>64909</v>
          </cell>
          <cell r="G730">
            <v>0.19</v>
          </cell>
        </row>
        <row r="731">
          <cell r="A731" t="str">
            <v>I881</v>
          </cell>
          <cell r="B731" t="str">
            <v>REGISTRO O LLAVE DE PASO TIPO RED WHITE 3" ACUEDUCTO</v>
          </cell>
          <cell r="C731" t="str">
            <v>Insumos</v>
          </cell>
          <cell r="D731" t="str">
            <v>UND</v>
          </cell>
          <cell r="E731">
            <v>579113</v>
          </cell>
          <cell r="F731">
            <v>462594</v>
          </cell>
          <cell r="G731">
            <v>0.19</v>
          </cell>
        </row>
        <row r="732">
          <cell r="A732" t="str">
            <v>I882</v>
          </cell>
          <cell r="B732" t="str">
            <v>REGISTRO O LLAVE DE PASO TIPO RED WHITE 2" ACUEDUCTO</v>
          </cell>
          <cell r="C732" t="str">
            <v>Insumos</v>
          </cell>
          <cell r="D732" t="str">
            <v>UND</v>
          </cell>
          <cell r="E732">
            <v>227907</v>
          </cell>
          <cell r="F732">
            <v>182051</v>
          </cell>
          <cell r="G732">
            <v>0.19</v>
          </cell>
        </row>
        <row r="733">
          <cell r="A733" t="str">
            <v>I883</v>
          </cell>
          <cell r="B733" t="str">
            <v>COLLARIN DE DERIVACION ACERO INOXIDABLE  6"X1/2" PARA ACUEDUCTO</v>
          </cell>
          <cell r="C733" t="str">
            <v>Insumos</v>
          </cell>
          <cell r="D733" t="str">
            <v>UND</v>
          </cell>
          <cell r="E733">
            <v>230141</v>
          </cell>
          <cell r="F733">
            <v>183836</v>
          </cell>
          <cell r="G733">
            <v>0.19</v>
          </cell>
        </row>
        <row r="734">
          <cell r="A734" t="str">
            <v>I884</v>
          </cell>
          <cell r="B734" t="str">
            <v>COLLARIN DE DERIVACION ACERO INOXIDABLE  8"X1/2" PARA ACUEDUCTO</v>
          </cell>
          <cell r="C734" t="str">
            <v>Insumos</v>
          </cell>
          <cell r="D734" t="str">
            <v>UND</v>
          </cell>
          <cell r="E734">
            <v>255497</v>
          </cell>
          <cell r="F734">
            <v>204090</v>
          </cell>
          <cell r="G734">
            <v>0.19</v>
          </cell>
        </row>
        <row r="735">
          <cell r="A735" t="str">
            <v>I885</v>
          </cell>
          <cell r="B735" t="str">
            <v>TUBO DE POLIETILENO PE 100 A.D PN 10 DE 355 MM 14"</v>
          </cell>
          <cell r="C735" t="str">
            <v>Insumos</v>
          </cell>
          <cell r="D735" t="str">
            <v>M</v>
          </cell>
          <cell r="E735">
            <v>386285</v>
          </cell>
          <cell r="F735">
            <v>308564</v>
          </cell>
          <cell r="G735">
            <v>0.19</v>
          </cell>
        </row>
        <row r="736">
          <cell r="A736" t="str">
            <v>I886</v>
          </cell>
          <cell r="B736" t="str">
            <v>TUBO DE POLIETILENO PE 100 A.D PN 12,5 DE 355 MM 14"</v>
          </cell>
          <cell r="C736" t="str">
            <v>Insumos</v>
          </cell>
          <cell r="D736" t="str">
            <v>M</v>
          </cell>
          <cell r="E736">
            <v>475943</v>
          </cell>
          <cell r="F736">
            <v>380182</v>
          </cell>
          <cell r="G736">
            <v>0.19</v>
          </cell>
        </row>
        <row r="737">
          <cell r="A737" t="str">
            <v>I887</v>
          </cell>
          <cell r="B737" t="str">
            <v>TUBO DE POLIETILENO PE 100 A.D PN 16 DE 355 MM 14"</v>
          </cell>
          <cell r="C737" t="str">
            <v>Insumos</v>
          </cell>
          <cell r="D737" t="str">
            <v>M</v>
          </cell>
          <cell r="E737">
            <v>569890</v>
          </cell>
          <cell r="F737">
            <v>455227</v>
          </cell>
          <cell r="G737">
            <v>0.19</v>
          </cell>
        </row>
        <row r="738">
          <cell r="A738" t="str">
            <v>I888</v>
          </cell>
          <cell r="B738" t="str">
            <v>TUBO DE POLIETILENO PE 100 A.D PN 10 DE 315 MM 12"</v>
          </cell>
          <cell r="C738" t="str">
            <v>Insumos</v>
          </cell>
          <cell r="D738" t="str">
            <v>M</v>
          </cell>
          <cell r="E738">
            <v>225772</v>
          </cell>
          <cell r="F738">
            <v>180346</v>
          </cell>
          <cell r="G738">
            <v>0.19</v>
          </cell>
        </row>
        <row r="739">
          <cell r="A739" t="str">
            <v>I889</v>
          </cell>
          <cell r="B739" t="str">
            <v>TUBO DE POLIETILENO PE 100 A.D PN 12,5 DE 315 MM 12"</v>
          </cell>
          <cell r="C739" t="str">
            <v>Insumos</v>
          </cell>
          <cell r="D739" t="str">
            <v>M</v>
          </cell>
          <cell r="E739">
            <v>375341</v>
          </cell>
          <cell r="F739">
            <v>299822</v>
          </cell>
          <cell r="G739">
            <v>0.19</v>
          </cell>
        </row>
        <row r="740">
          <cell r="A740" t="str">
            <v>I890</v>
          </cell>
          <cell r="B740" t="str">
            <v>TUBO DE POLIETILENO PE 100 A.D PN 16 DE 315 MM 12"</v>
          </cell>
          <cell r="C740" t="str">
            <v>Insumos</v>
          </cell>
          <cell r="D740" t="str">
            <v>M</v>
          </cell>
          <cell r="E740">
            <v>449085</v>
          </cell>
          <cell r="F740">
            <v>358728</v>
          </cell>
          <cell r="G740">
            <v>0.19</v>
          </cell>
        </row>
        <row r="741">
          <cell r="A741" t="str">
            <v>I891</v>
          </cell>
          <cell r="B741" t="str">
            <v>TUBO DE POLIETILENO PE 100 A.D PN 10 DE 250 MM 10"</v>
          </cell>
          <cell r="C741" t="str">
            <v>Insumos</v>
          </cell>
          <cell r="D741" t="str">
            <v>M</v>
          </cell>
          <cell r="E741">
            <v>186030</v>
          </cell>
          <cell r="F741">
            <v>176834</v>
          </cell>
          <cell r="G741">
            <v>0</v>
          </cell>
        </row>
        <row r="742">
          <cell r="A742" t="str">
            <v>I892</v>
          </cell>
          <cell r="B742" t="str">
            <v>TUBO DE POLIETILENO PE 100 A.D PN 12,5 DE 250 MM 10"</v>
          </cell>
          <cell r="C742" t="str">
            <v>Insumos</v>
          </cell>
          <cell r="D742" t="str">
            <v>M</v>
          </cell>
          <cell r="E742">
            <v>230306</v>
          </cell>
          <cell r="F742">
            <v>218922</v>
          </cell>
          <cell r="G742">
            <v>0</v>
          </cell>
        </row>
        <row r="743">
          <cell r="A743" t="str">
            <v>I893</v>
          </cell>
          <cell r="B743" t="str">
            <v>TUBO DE POLIETILENO PE 100 A.D PN 16 DE 250 MM 10"</v>
          </cell>
          <cell r="C743" t="str">
            <v>Insumos</v>
          </cell>
          <cell r="D743" t="str">
            <v>M</v>
          </cell>
          <cell r="E743">
            <v>275762</v>
          </cell>
          <cell r="F743">
            <v>262131</v>
          </cell>
          <cell r="G743">
            <v>0</v>
          </cell>
        </row>
        <row r="744">
          <cell r="A744" t="str">
            <v>I894</v>
          </cell>
          <cell r="B744" t="str">
            <v>TUBO DE POLIETILENO PE 100 A.D PN 10 DE 200 MM 8"</v>
          </cell>
          <cell r="C744" t="str">
            <v>Insumos</v>
          </cell>
          <cell r="D744" t="str">
            <v>M</v>
          </cell>
          <cell r="E744">
            <v>119619</v>
          </cell>
          <cell r="F744">
            <v>113706</v>
          </cell>
          <cell r="G744">
            <v>0</v>
          </cell>
        </row>
        <row r="745">
          <cell r="A745" t="str">
            <v>I895</v>
          </cell>
          <cell r="B745" t="str">
            <v>TUBO DE POLIETILENO PE 100 A.D PN 12,5 DE 200 MM 8"</v>
          </cell>
          <cell r="C745" t="str">
            <v>Insumos</v>
          </cell>
          <cell r="D745" t="str">
            <v>M</v>
          </cell>
          <cell r="E745">
            <v>147208</v>
          </cell>
          <cell r="F745">
            <v>139931</v>
          </cell>
          <cell r="G745">
            <v>0</v>
          </cell>
        </row>
        <row r="746">
          <cell r="A746" t="str">
            <v>I896</v>
          </cell>
          <cell r="B746" t="str">
            <v>TUBO DE POLIETILENO PE 100 A.D PN 16 DE 200 MM 8"</v>
          </cell>
          <cell r="C746" t="str">
            <v>Insumos</v>
          </cell>
          <cell r="D746" t="str">
            <v>M</v>
          </cell>
          <cell r="E746">
            <v>176828</v>
          </cell>
          <cell r="F746">
            <v>168087</v>
          </cell>
          <cell r="G746">
            <v>0</v>
          </cell>
        </row>
        <row r="747">
          <cell r="A747" t="str">
            <v>I897</v>
          </cell>
          <cell r="B747" t="str">
            <v>TUBO DE POLIETILENO PE 100 A.D PN 10 DE 160 MM 6"</v>
          </cell>
          <cell r="C747" t="str">
            <v>Insumos</v>
          </cell>
          <cell r="D747" t="str">
            <v>M</v>
          </cell>
          <cell r="E747">
            <v>76403</v>
          </cell>
          <cell r="F747">
            <v>72626</v>
          </cell>
          <cell r="G747">
            <v>0</v>
          </cell>
        </row>
        <row r="748">
          <cell r="A748" t="str">
            <v>I898</v>
          </cell>
          <cell r="B748" t="str">
            <v>TUBO DE POLIETILENO PE 100 A.D PN 12,5 DE 160 MM 6"</v>
          </cell>
          <cell r="C748" t="str">
            <v>Insumos</v>
          </cell>
          <cell r="D748" t="str">
            <v>M</v>
          </cell>
          <cell r="E748">
            <v>94509</v>
          </cell>
          <cell r="F748">
            <v>89837</v>
          </cell>
          <cell r="G748">
            <v>0</v>
          </cell>
        </row>
        <row r="749">
          <cell r="A749" t="str">
            <v>I899</v>
          </cell>
          <cell r="B749" t="str">
            <v>TUBO DE POLIETILENO PE 100 A.D PN 16 DE 160 MM 6"</v>
          </cell>
          <cell r="C749" t="str">
            <v>Insumos</v>
          </cell>
          <cell r="D749" t="str">
            <v>M</v>
          </cell>
          <cell r="E749">
            <v>113442</v>
          </cell>
          <cell r="F749">
            <v>107834</v>
          </cell>
          <cell r="G749">
            <v>0</v>
          </cell>
        </row>
        <row r="750">
          <cell r="A750" t="str">
            <v>I900</v>
          </cell>
          <cell r="B750" t="str">
            <v>TUBO DE POLIETILENO PE 100 A.D PN 10 DE 110 MM 4"</v>
          </cell>
          <cell r="C750" t="str">
            <v>Insumos</v>
          </cell>
          <cell r="D750" t="str">
            <v>M</v>
          </cell>
          <cell r="E750">
            <v>32450</v>
          </cell>
          <cell r="F750">
            <v>30846</v>
          </cell>
          <cell r="G750">
            <v>0</v>
          </cell>
        </row>
        <row r="751">
          <cell r="A751" t="str">
            <v>I901</v>
          </cell>
          <cell r="B751" t="str">
            <v>TUBO DE POLIETILENO PE 100 A.D PN 12,5 DE 110 MM 4"</v>
          </cell>
          <cell r="C751" t="str">
            <v>Insumos</v>
          </cell>
          <cell r="D751" t="str">
            <v>M</v>
          </cell>
          <cell r="E751">
            <v>44603</v>
          </cell>
          <cell r="F751">
            <v>42398</v>
          </cell>
          <cell r="G751">
            <v>0</v>
          </cell>
        </row>
        <row r="752">
          <cell r="A752" t="str">
            <v>I902</v>
          </cell>
          <cell r="B752" t="str">
            <v>TUBO DE POLIETILENO PE 100 A.D PN 16 DE 110 MM 4"</v>
          </cell>
          <cell r="C752" t="str">
            <v>Insumos</v>
          </cell>
          <cell r="D752" t="str">
            <v>M</v>
          </cell>
          <cell r="E752">
            <v>53445</v>
          </cell>
          <cell r="F752">
            <v>50803</v>
          </cell>
          <cell r="G752">
            <v>0</v>
          </cell>
        </row>
        <row r="753">
          <cell r="A753" t="str">
            <v>I903</v>
          </cell>
          <cell r="B753" t="str">
            <v>TUBO DE POLIETILENO PE 100 A.D. PN 10 DE 90 M.M. (3,5")</v>
          </cell>
          <cell r="C753" t="str">
            <v>Insumos</v>
          </cell>
          <cell r="D753" t="str">
            <v>M</v>
          </cell>
          <cell r="E753">
            <v>22099</v>
          </cell>
          <cell r="F753">
            <v>21006</v>
          </cell>
          <cell r="G753">
            <v>0</v>
          </cell>
        </row>
        <row r="754">
          <cell r="A754" t="str">
            <v>I904</v>
          </cell>
          <cell r="B754" t="str">
            <v>TUBO DE POLIETILENO PE 100 A.D. PN 12,5 DE 90 M.M. (3,5")</v>
          </cell>
          <cell r="C754" t="str">
            <v>Insumos</v>
          </cell>
          <cell r="D754" t="str">
            <v>M</v>
          </cell>
          <cell r="E754">
            <v>30155</v>
          </cell>
          <cell r="F754">
            <v>28664</v>
          </cell>
          <cell r="G754">
            <v>0</v>
          </cell>
        </row>
        <row r="755">
          <cell r="A755" t="str">
            <v>I905</v>
          </cell>
          <cell r="B755" t="str">
            <v>TUBO DE POLIETILENO PE 100 A.D. PN 16 DE 90 M.M. (3,5")</v>
          </cell>
          <cell r="C755" t="str">
            <v>Insumos</v>
          </cell>
          <cell r="D755" t="str">
            <v>M</v>
          </cell>
          <cell r="E755">
            <v>35833</v>
          </cell>
          <cell r="F755">
            <v>34061</v>
          </cell>
          <cell r="G755">
            <v>0</v>
          </cell>
        </row>
        <row r="756">
          <cell r="A756" t="str">
            <v>I906</v>
          </cell>
          <cell r="B756" t="str">
            <v>TUBO DE POLIETILENO PE 100 A.D. PN 10 DE 75 M.M. (3")</v>
          </cell>
          <cell r="C756" t="str">
            <v>Insumos</v>
          </cell>
          <cell r="D756" t="str">
            <v>M</v>
          </cell>
          <cell r="E756">
            <v>17335</v>
          </cell>
          <cell r="F756">
            <v>16478</v>
          </cell>
          <cell r="G756">
            <v>0</v>
          </cell>
        </row>
        <row r="757">
          <cell r="A757" t="str">
            <v>I907</v>
          </cell>
          <cell r="B757" t="str">
            <v>TUBO DE POLIETILENO PE 100 A.D. PN 12,5 DE 75 M.M. (3")</v>
          </cell>
          <cell r="C757" t="str">
            <v>Insumos</v>
          </cell>
          <cell r="D757" t="str">
            <v>M</v>
          </cell>
          <cell r="E757">
            <v>20153</v>
          </cell>
          <cell r="F757">
            <v>19156</v>
          </cell>
          <cell r="G757">
            <v>0</v>
          </cell>
        </row>
        <row r="758">
          <cell r="A758" t="str">
            <v>I908</v>
          </cell>
          <cell r="B758" t="str">
            <v>TUBO DE POLIETILENO PE 100 A.D. PN 16 DE 75 M.M. (3")</v>
          </cell>
          <cell r="C758" t="str">
            <v>Insumos</v>
          </cell>
          <cell r="D758" t="str">
            <v>M</v>
          </cell>
          <cell r="E758">
            <v>24830</v>
          </cell>
          <cell r="F758">
            <v>23602</v>
          </cell>
          <cell r="G758">
            <v>0</v>
          </cell>
        </row>
        <row r="759">
          <cell r="A759" t="str">
            <v>I909</v>
          </cell>
          <cell r="B759" t="str">
            <v>TUBO DE POLIETILENO PE 100 A.D. PN 10 DE 63 M.M. (2.5")</v>
          </cell>
          <cell r="C759" t="str">
            <v>Insumos</v>
          </cell>
          <cell r="D759" t="str">
            <v>M</v>
          </cell>
          <cell r="E759">
            <v>14808</v>
          </cell>
          <cell r="F759">
            <v>14076</v>
          </cell>
          <cell r="G759">
            <v>0</v>
          </cell>
        </row>
        <row r="760">
          <cell r="A760" t="str">
            <v>I910</v>
          </cell>
          <cell r="B760" t="str">
            <v>TUBO DE POLIETILENO PE 100 A.D. PN 12,5 DE 63 M.M. (2.5")</v>
          </cell>
          <cell r="C760" t="str">
            <v>Insumos</v>
          </cell>
          <cell r="D760" t="str">
            <v>M</v>
          </cell>
          <cell r="E760">
            <v>14806</v>
          </cell>
          <cell r="F760">
            <v>14074</v>
          </cell>
          <cell r="G760">
            <v>0</v>
          </cell>
        </row>
        <row r="761">
          <cell r="A761" t="str">
            <v>I911</v>
          </cell>
          <cell r="B761" t="str">
            <v>TUBO DE POLIETILENO PE 100 A.D. PN 16 DE 63 M.M. (2.5")</v>
          </cell>
          <cell r="C761" t="str">
            <v>Insumos</v>
          </cell>
          <cell r="D761" t="str">
            <v>M</v>
          </cell>
          <cell r="E761">
            <v>17717</v>
          </cell>
          <cell r="F761">
            <v>16841</v>
          </cell>
          <cell r="G761">
            <v>0</v>
          </cell>
        </row>
        <row r="762">
          <cell r="A762" t="str">
            <v>I912</v>
          </cell>
          <cell r="B762" t="str">
            <v>TUBO DE POLIETILENO PE 100 A.D. PN 10 DE 50 M.M. (2")</v>
          </cell>
          <cell r="C762" t="str">
            <v>Insumos</v>
          </cell>
          <cell r="D762" t="str">
            <v>M</v>
          </cell>
          <cell r="E762">
            <v>7393</v>
          </cell>
          <cell r="F762">
            <v>7027</v>
          </cell>
          <cell r="G762">
            <v>0</v>
          </cell>
        </row>
        <row r="763">
          <cell r="A763" t="str">
            <v>I913</v>
          </cell>
          <cell r="B763" t="str">
            <v>TUBO DE POLIETILENO PE 100 A.D. PN 12,5 DE 50 M.M. (2")</v>
          </cell>
          <cell r="C763" t="str">
            <v>Insumos</v>
          </cell>
          <cell r="D763" t="str">
            <v>M</v>
          </cell>
          <cell r="E763">
            <v>8998</v>
          </cell>
          <cell r="F763">
            <v>8553</v>
          </cell>
          <cell r="G763">
            <v>0</v>
          </cell>
        </row>
        <row r="764">
          <cell r="A764" t="str">
            <v>I914</v>
          </cell>
          <cell r="B764" t="str">
            <v>TUBO DE POLIETILENO PE 100 A.D. PN 16 DE 50 M.M. (2")</v>
          </cell>
          <cell r="C764" t="str">
            <v>Insumos</v>
          </cell>
          <cell r="D764" t="str">
            <v>M</v>
          </cell>
          <cell r="E764">
            <v>11159</v>
          </cell>
          <cell r="F764">
            <v>10607</v>
          </cell>
          <cell r="G764">
            <v>0</v>
          </cell>
        </row>
        <row r="765">
          <cell r="A765" t="str">
            <v>I915</v>
          </cell>
          <cell r="B765" t="str">
            <v>TUBO DE POLIETILENO PE 80  A.D. PN 16 DE 20 M.M PARA ACOMETIDA</v>
          </cell>
          <cell r="C765" t="str">
            <v>Insumos</v>
          </cell>
          <cell r="D765" t="str">
            <v>M</v>
          </cell>
          <cell r="E765">
            <v>2680</v>
          </cell>
          <cell r="F765">
            <v>2140</v>
          </cell>
          <cell r="G765">
            <v>0.19</v>
          </cell>
        </row>
        <row r="766">
          <cell r="A766" t="str">
            <v>I916</v>
          </cell>
          <cell r="B766" t="str">
            <v>TUBO DE POLIETILENO   PE 80 A.D PN 16 RDE 9  DE 32 M.M PARA ACOMETIDA</v>
          </cell>
          <cell r="C766" t="str">
            <v>Insumos</v>
          </cell>
          <cell r="D766" t="str">
            <v>M</v>
          </cell>
          <cell r="E766">
            <v>4766</v>
          </cell>
          <cell r="F766">
            <v>3807</v>
          </cell>
          <cell r="G766">
            <v>0.19</v>
          </cell>
        </row>
        <row r="767">
          <cell r="A767" t="str">
            <v>I917</v>
          </cell>
          <cell r="B767" t="str">
            <v>SILLETA POLIETILENO PE 110 X 20 MM PARA SOCKET</v>
          </cell>
          <cell r="C767" t="str">
            <v>Insumos</v>
          </cell>
          <cell r="D767" t="str">
            <v>UND</v>
          </cell>
          <cell r="E767">
            <v>15123</v>
          </cell>
          <cell r="F767">
            <v>12080</v>
          </cell>
          <cell r="G767">
            <v>0.19</v>
          </cell>
        </row>
        <row r="768">
          <cell r="A768" t="str">
            <v>I919</v>
          </cell>
          <cell r="B768" t="str">
            <v>RACOR  Y OTROS MATERIALES</v>
          </cell>
          <cell r="C768" t="str">
            <v>Insumos</v>
          </cell>
          <cell r="D768" t="str">
            <v>UND</v>
          </cell>
          <cell r="E768">
            <v>5981</v>
          </cell>
          <cell r="F768">
            <v>4777</v>
          </cell>
          <cell r="G768">
            <v>0.19</v>
          </cell>
        </row>
        <row r="769">
          <cell r="A769" t="str">
            <v>I920</v>
          </cell>
          <cell r="B769" t="str">
            <v xml:space="preserve">ADAPTADOR MACHO PE 32 MM </v>
          </cell>
          <cell r="C769" t="str">
            <v>Insumos</v>
          </cell>
          <cell r="D769" t="str">
            <v>UND</v>
          </cell>
          <cell r="E769">
            <v>7643</v>
          </cell>
          <cell r="F769">
            <v>6105</v>
          </cell>
          <cell r="G769">
            <v>0.19</v>
          </cell>
        </row>
        <row r="770">
          <cell r="A770" t="str">
            <v>I921</v>
          </cell>
          <cell r="B770" t="str">
            <v>VÁLVULA DE COMPUERTA ELÁSTICA VÁSTAGO NO ASCENDENTE HF DE 6" PARA ACUEDUCTO E.L</v>
          </cell>
          <cell r="C770" t="str">
            <v>Insumos</v>
          </cell>
          <cell r="D770" t="str">
            <v>UND</v>
          </cell>
          <cell r="E770">
            <v>1643160</v>
          </cell>
          <cell r="F770">
            <v>1312554</v>
          </cell>
          <cell r="G770">
            <v>0.19</v>
          </cell>
        </row>
        <row r="771">
          <cell r="A771" t="str">
            <v>I922</v>
          </cell>
          <cell r="B771" t="str">
            <v>VÁLVULA DE COMPUERTA ELÁSTICA VÁSTAGO NO ASCENDENTE HF DE 4" PARA ACUEDUCTO E.L</v>
          </cell>
          <cell r="C771" t="str">
            <v>Insumos</v>
          </cell>
          <cell r="D771" t="str">
            <v>UND</v>
          </cell>
          <cell r="E771">
            <v>910812</v>
          </cell>
          <cell r="F771">
            <v>727555</v>
          </cell>
          <cell r="G771">
            <v>0.19</v>
          </cell>
        </row>
        <row r="772">
          <cell r="A772" t="str">
            <v>I923</v>
          </cell>
          <cell r="B772" t="str">
            <v>VÁLVULA DE COMPUERTA ELÁSTICA VÁSTAGO NO ASCENDENTE HF DE 3" PARA ACUEDUCTO E.L</v>
          </cell>
          <cell r="C772" t="str">
            <v>Insumos</v>
          </cell>
          <cell r="D772" t="str">
            <v>UND</v>
          </cell>
          <cell r="E772">
            <v>702122</v>
          </cell>
          <cell r="F772">
            <v>560854</v>
          </cell>
          <cell r="G772">
            <v>0.19</v>
          </cell>
        </row>
        <row r="773">
          <cell r="A773" t="str">
            <v>I924</v>
          </cell>
          <cell r="B773" t="str">
            <v>VÁLVULA DE COMPUERTA ELÁSTICA VÁSTAGO NO ASCENDENTE HF DE 8" PARA ACUEDUCTO BRIDADA</v>
          </cell>
          <cell r="C773" t="str">
            <v>Insumos</v>
          </cell>
          <cell r="D773" t="str">
            <v>UND</v>
          </cell>
          <cell r="E773">
            <v>2699273</v>
          </cell>
          <cell r="F773">
            <v>2156175</v>
          </cell>
          <cell r="G773">
            <v>0.19</v>
          </cell>
        </row>
        <row r="774">
          <cell r="A774" t="str">
            <v>I925</v>
          </cell>
          <cell r="B774" t="str">
            <v>VÁLVULA DE COMPUERTA ELÁSTICA VÁSTAGO NO ASCENDENTE HF DE 6" PARA ACUEDUCTO BRIDADA</v>
          </cell>
          <cell r="C774" t="str">
            <v>Insumos</v>
          </cell>
          <cell r="D774" t="str">
            <v>UND</v>
          </cell>
          <cell r="E774">
            <v>1923038</v>
          </cell>
          <cell r="F774">
            <v>1536119</v>
          </cell>
          <cell r="G774">
            <v>0.19</v>
          </cell>
        </row>
        <row r="775">
          <cell r="A775" t="str">
            <v>I926</v>
          </cell>
          <cell r="B775" t="str">
            <v>VÁLVULA DE COMPUERTA ELÁSTICA VÁSTAGO NO ASCENDENTE HF DE 4" PARA ACUEDUCTO BRIDADA</v>
          </cell>
          <cell r="C775" t="str">
            <v>Insumos</v>
          </cell>
          <cell r="D775" t="str">
            <v>UND</v>
          </cell>
          <cell r="E775">
            <v>1027829</v>
          </cell>
          <cell r="F775">
            <v>821028</v>
          </cell>
          <cell r="G775">
            <v>0.19</v>
          </cell>
        </row>
        <row r="776">
          <cell r="A776" t="str">
            <v>I927</v>
          </cell>
          <cell r="B776" t="str">
            <v>VÁLVULA DE COMPUERTA ELÁSTICA VÁSTAGO NO ASCENDENTE HF DE 3" PARA ACUEDUCTO BRIDADA</v>
          </cell>
          <cell r="C776" t="str">
            <v>Insumos</v>
          </cell>
          <cell r="D776" t="str">
            <v>UND</v>
          </cell>
          <cell r="E776">
            <v>824018</v>
          </cell>
          <cell r="F776">
            <v>658224</v>
          </cell>
          <cell r="G776">
            <v>0.19</v>
          </cell>
        </row>
        <row r="777">
          <cell r="A777" t="str">
            <v>I928</v>
          </cell>
          <cell r="B777" t="str">
            <v>VÁLVULA DE COMPUERTA ELÁSTICA VÁSTAGO NO ASCENDENTE HF DE 2" PARA ACUEDUCTO BRIDADA</v>
          </cell>
          <cell r="C777" t="str">
            <v>Insumos</v>
          </cell>
          <cell r="D777" t="str">
            <v>UND</v>
          </cell>
          <cell r="E777">
            <v>547071</v>
          </cell>
          <cell r="F777">
            <v>436999</v>
          </cell>
          <cell r="G777">
            <v>0.19</v>
          </cell>
        </row>
        <row r="778">
          <cell r="A778" t="str">
            <v>I929</v>
          </cell>
          <cell r="B778" t="str">
            <v>HIDRANTE BRIDADO HF TIPO TRÁFICO DE 4"</v>
          </cell>
          <cell r="C778" t="str">
            <v>Insumos</v>
          </cell>
          <cell r="D778" t="str">
            <v>UND</v>
          </cell>
          <cell r="E778">
            <v>4332684</v>
          </cell>
          <cell r="F778">
            <v>3460941</v>
          </cell>
          <cell r="G778">
            <v>0.19</v>
          </cell>
        </row>
        <row r="779">
          <cell r="A779" t="str">
            <v>I930</v>
          </cell>
          <cell r="B779" t="str">
            <v xml:space="preserve">HIDRANTE BRIDADO HF TIPO MILÁN DE 3" </v>
          </cell>
          <cell r="C779" t="str">
            <v>Insumos</v>
          </cell>
          <cell r="D779" t="str">
            <v>UND</v>
          </cell>
          <cell r="E779">
            <v>2946968</v>
          </cell>
          <cell r="F779">
            <v>2354034</v>
          </cell>
          <cell r="G779">
            <v>0.19</v>
          </cell>
        </row>
        <row r="780">
          <cell r="A780" t="str">
            <v>I931</v>
          </cell>
          <cell r="B780" t="str">
            <v>TAPA PORTAVÁLVULA HD</v>
          </cell>
          <cell r="C780" t="str">
            <v>Insumos</v>
          </cell>
          <cell r="D780" t="str">
            <v>UND</v>
          </cell>
          <cell r="E780">
            <v>177699</v>
          </cell>
          <cell r="F780">
            <v>141945</v>
          </cell>
          <cell r="G780">
            <v>0.19</v>
          </cell>
        </row>
        <row r="781">
          <cell r="A781" t="str">
            <v>I932</v>
          </cell>
          <cell r="B781" t="str">
            <v>CAJA RECTANGULAR HF CON LOGOTIPO DE AGUAS DE MZALES</v>
          </cell>
          <cell r="C781" t="str">
            <v>Insumos</v>
          </cell>
          <cell r="D781" t="str">
            <v>UND</v>
          </cell>
          <cell r="E781">
            <v>89932</v>
          </cell>
          <cell r="F781">
            <v>71837</v>
          </cell>
          <cell r="G781">
            <v>0.19</v>
          </cell>
        </row>
        <row r="782">
          <cell r="A782" t="str">
            <v>I933</v>
          </cell>
          <cell r="B782" t="str">
            <v>TAPON ROSCADO DE= 4" (100 MM) PVC PRESION</v>
          </cell>
          <cell r="C782" t="str">
            <v>Insumos</v>
          </cell>
          <cell r="D782" t="str">
            <v>UND</v>
          </cell>
          <cell r="E782">
            <v>64600</v>
          </cell>
          <cell r="F782">
            <v>51602</v>
          </cell>
          <cell r="G782">
            <v>0.19</v>
          </cell>
        </row>
        <row r="783">
          <cell r="A783" t="str">
            <v>I934</v>
          </cell>
          <cell r="B783" t="str">
            <v>REDUCCION 6"X4"</v>
          </cell>
          <cell r="C783" t="str">
            <v>Insumos</v>
          </cell>
          <cell r="D783" t="str">
            <v>UND</v>
          </cell>
          <cell r="E783">
            <v>51755</v>
          </cell>
          <cell r="F783">
            <v>41341</v>
          </cell>
          <cell r="G783">
            <v>0.19</v>
          </cell>
        </row>
        <row r="784">
          <cell r="A784" t="str">
            <v>I936</v>
          </cell>
          <cell r="B784" t="str">
            <v>TUBERIA GALVANIZADA 2" CAL 16</v>
          </cell>
          <cell r="C784" t="str">
            <v>Insumos</v>
          </cell>
          <cell r="D784" t="str">
            <v>M</v>
          </cell>
          <cell r="E784">
            <v>15090</v>
          </cell>
          <cell r="F784"/>
          <cell r="G784"/>
        </row>
        <row r="785">
          <cell r="A785" t="str">
            <v>I937</v>
          </cell>
          <cell r="B785" t="str">
            <v>BLOQUE CONCRETO COMUN</v>
          </cell>
          <cell r="C785" t="str">
            <v>Insumos</v>
          </cell>
          <cell r="D785" t="str">
            <v>UND</v>
          </cell>
          <cell r="E785">
            <v>5417</v>
          </cell>
          <cell r="F785">
            <v>4327</v>
          </cell>
          <cell r="G785">
            <v>0.19</v>
          </cell>
        </row>
        <row r="786">
          <cell r="A786" t="str">
            <v>I938</v>
          </cell>
          <cell r="B786" t="str">
            <v xml:space="preserve">BLOQUE CONCRETO DECORATIVO CATALÁN LISO GRIS VERDE OLIVA 15*10*30 </v>
          </cell>
          <cell r="C786" t="str">
            <v>Insumos</v>
          </cell>
          <cell r="D786" t="str">
            <v>UND</v>
          </cell>
          <cell r="E786">
            <v>5614</v>
          </cell>
          <cell r="F786">
            <v>4484</v>
          </cell>
          <cell r="G786">
            <v>0.19</v>
          </cell>
        </row>
        <row r="787">
          <cell r="A787" t="str">
            <v>I939</v>
          </cell>
          <cell r="B787" t="str">
            <v>BLOQUE ESTRUCTURAL CONCRETO LISO 12*20*40  CM. TIPO ADOQUINAR O SIMILAR.</v>
          </cell>
          <cell r="C787" t="str">
            <v>Insumos</v>
          </cell>
          <cell r="D787" t="str">
            <v>UND</v>
          </cell>
          <cell r="E787">
            <v>4133</v>
          </cell>
          <cell r="F787">
            <v>3301</v>
          </cell>
          <cell r="G787">
            <v>0.19</v>
          </cell>
        </row>
        <row r="788">
          <cell r="A788" t="str">
            <v>I940</v>
          </cell>
          <cell r="B788" t="str">
            <v>LADRILLO TOLETE COMUN</v>
          </cell>
          <cell r="C788" t="str">
            <v>Insumos</v>
          </cell>
          <cell r="D788" t="str">
            <v>UND</v>
          </cell>
          <cell r="E788">
            <v>467</v>
          </cell>
          <cell r="F788">
            <v>372</v>
          </cell>
          <cell r="G788">
            <v>0.19</v>
          </cell>
        </row>
        <row r="789">
          <cell r="A789" t="str">
            <v>I941</v>
          </cell>
          <cell r="B789" t="str">
            <v>BLOQUE DIVISORIO Nº 5 ( 33 X 23 X 11.5 CM) ARCILLA TIPO SANTAFÉ O SIMILAR.</v>
          </cell>
          <cell r="C789" t="str">
            <v>Insumos</v>
          </cell>
          <cell r="D789" t="str">
            <v>UND</v>
          </cell>
          <cell r="E789">
            <v>2328</v>
          </cell>
          <cell r="F789">
            <v>1859</v>
          </cell>
          <cell r="G789">
            <v>0.19</v>
          </cell>
        </row>
        <row r="790">
          <cell r="A790" t="str">
            <v>I942</v>
          </cell>
          <cell r="B790" t="str">
            <v>BLOQUE ESTRUCTURAL CONCRETO LISO 15*20*40 CM. TIPO ADOQUINAR O SIMILAR.</v>
          </cell>
          <cell r="C790" t="str">
            <v>Insumos</v>
          </cell>
          <cell r="D790" t="str">
            <v>UND</v>
          </cell>
          <cell r="E790">
            <v>2819</v>
          </cell>
          <cell r="F790">
            <v>2251</v>
          </cell>
          <cell r="G790">
            <v>0.19</v>
          </cell>
        </row>
        <row r="791">
          <cell r="A791" t="str">
            <v>I943</v>
          </cell>
          <cell r="B791" t="str">
            <v>LADRILLO 1/4 X 26  TONO OCRE ( 26 X 6 CM) TIPO MOORE O SIMILAR</v>
          </cell>
          <cell r="C791" t="str">
            <v>Insumos</v>
          </cell>
          <cell r="D791" t="str">
            <v>UND</v>
          </cell>
          <cell r="E791">
            <v>845</v>
          </cell>
          <cell r="F791">
            <v>675</v>
          </cell>
          <cell r="G791">
            <v>0.19</v>
          </cell>
        </row>
        <row r="792">
          <cell r="A792" t="str">
            <v>I944</v>
          </cell>
          <cell r="B792" t="str">
            <v>LADRILLO TOLETE RECOCIDO (24,5 X 12 X 6 CM)</v>
          </cell>
          <cell r="C792" t="str">
            <v>Insumos</v>
          </cell>
          <cell r="D792" t="str">
            <v>UND</v>
          </cell>
          <cell r="E792">
            <v>1200</v>
          </cell>
          <cell r="F792"/>
          <cell r="G792"/>
        </row>
        <row r="793">
          <cell r="A793" t="str">
            <v>I945</v>
          </cell>
          <cell r="B793" t="str">
            <v>LADRILLO ESTRUCTURAL PORTANTE PRENSADO 30 X 6 CM. (29 X 12 X 9 CM) ARCILLA TIPO SANTAFÉ O SIMILAR.</v>
          </cell>
          <cell r="C793" t="str">
            <v>Insumos</v>
          </cell>
          <cell r="D793" t="str">
            <v>UND</v>
          </cell>
          <cell r="E793">
            <v>2114</v>
          </cell>
          <cell r="F793">
            <v>1688</v>
          </cell>
          <cell r="G793">
            <v>0.19</v>
          </cell>
        </row>
        <row r="794">
          <cell r="A794" t="str">
            <v>I946</v>
          </cell>
          <cell r="B794" t="str">
            <v>LADRILLO ESTRUCTURAL PORTANTE PRENSADO 30 X 9 CM. (29 X 14.5 X 9 CM) ARCILLA TIPO SANTAFÉ O SIMILAR.</v>
          </cell>
          <cell r="C794" t="str">
            <v>Insumos</v>
          </cell>
          <cell r="D794" t="str">
            <v>UND</v>
          </cell>
          <cell r="E794">
            <v>2482</v>
          </cell>
          <cell r="F794">
            <v>1982</v>
          </cell>
          <cell r="G794">
            <v>0.19</v>
          </cell>
        </row>
        <row r="795">
          <cell r="A795" t="str">
            <v>I947</v>
          </cell>
          <cell r="B795" t="str">
            <v>LADRILLO FACHADA PRENSADO LIVIANO (24.5 X 12 X 6 CM) ARCILLA TIPO SANTAFÉ O SIMILAR.</v>
          </cell>
          <cell r="C795" t="str">
            <v>Insumos</v>
          </cell>
          <cell r="D795" t="str">
            <v>UND</v>
          </cell>
          <cell r="E795">
            <v>1310</v>
          </cell>
          <cell r="F795">
            <v>1046</v>
          </cell>
          <cell r="G795">
            <v>0.19</v>
          </cell>
        </row>
        <row r="796">
          <cell r="A796" t="str">
            <v>I948</v>
          </cell>
          <cell r="B796" t="str">
            <v>LADRILLO FACHADA PRENSADO MACIZO (24.5 X 12 X 5.5 CM) ARCILLA TIPO SANTAFÉ O SIMILAR.</v>
          </cell>
          <cell r="C796" t="str">
            <v>Insumos</v>
          </cell>
          <cell r="D796" t="str">
            <v>UND</v>
          </cell>
          <cell r="E796">
            <v>1388</v>
          </cell>
          <cell r="F796">
            <v>1108</v>
          </cell>
          <cell r="G796">
            <v>0.19</v>
          </cell>
        </row>
        <row r="797">
          <cell r="A797" t="str">
            <v>I949</v>
          </cell>
          <cell r="B797" t="str">
            <v>PIEZA ESPECIAL EN "L"  25 X 12.5 X 6 CM. TONO OCRE TIPO MOORE O SIMILAR.</v>
          </cell>
          <cell r="C797" t="str">
            <v>Insumos</v>
          </cell>
          <cell r="D797" t="str">
            <v>UND</v>
          </cell>
          <cell r="E797">
            <v>2493</v>
          </cell>
          <cell r="F797">
            <v>1991</v>
          </cell>
          <cell r="G797">
            <v>0.19</v>
          </cell>
        </row>
        <row r="798">
          <cell r="A798" t="str">
            <v>I950</v>
          </cell>
          <cell r="B798" t="str">
            <v>ADOQUIN DE ARCILLA COLOR ( 8*10*20) PUESTO EN OBRA</v>
          </cell>
          <cell r="C798" t="str">
            <v>Insumos</v>
          </cell>
          <cell r="D798" t="str">
            <v>UND</v>
          </cell>
          <cell r="E798">
            <v>1122</v>
          </cell>
          <cell r="F798">
            <v>896</v>
          </cell>
          <cell r="G798">
            <v>0.19</v>
          </cell>
        </row>
        <row r="799">
          <cell r="A799" t="str">
            <v>I951</v>
          </cell>
          <cell r="B799" t="str">
            <v xml:space="preserve">BLOQUE  Nº 4 ARCILLA </v>
          </cell>
          <cell r="C799" t="str">
            <v>Insumos</v>
          </cell>
          <cell r="D799" t="str">
            <v>UND</v>
          </cell>
          <cell r="E799">
            <v>1852</v>
          </cell>
          <cell r="F799">
            <v>1479</v>
          </cell>
          <cell r="G799">
            <v>0.19</v>
          </cell>
        </row>
        <row r="800">
          <cell r="A800" t="str">
            <v>I952</v>
          </cell>
          <cell r="B800" t="str">
            <v>BLOQUE ESTRUCTURAL CONCRETO LISO 20*20*40 CM. TIPO ADOQUINAR O SIMILAR.</v>
          </cell>
          <cell r="C800" t="str">
            <v>Insumos</v>
          </cell>
          <cell r="D800" t="str">
            <v>UND</v>
          </cell>
          <cell r="E800">
            <v>3468</v>
          </cell>
          <cell r="F800">
            <v>2770</v>
          </cell>
          <cell r="G800">
            <v>0.19</v>
          </cell>
        </row>
        <row r="801">
          <cell r="A801" t="str">
            <v>I953</v>
          </cell>
          <cell r="B801" t="str">
            <v>CERCO ORDINARIO 8 CM X 8 CM X 4 M.</v>
          </cell>
          <cell r="C801" t="str">
            <v>Insumos</v>
          </cell>
          <cell r="D801" t="str">
            <v>M</v>
          </cell>
          <cell r="E801">
            <v>46561</v>
          </cell>
          <cell r="F801">
            <v>44259</v>
          </cell>
          <cell r="G801">
            <v>0</v>
          </cell>
        </row>
        <row r="802">
          <cell r="A802" t="str">
            <v>I954</v>
          </cell>
          <cell r="B802"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802" t="str">
            <v>Insumos</v>
          </cell>
          <cell r="D802" t="str">
            <v>M2</v>
          </cell>
          <cell r="E802">
            <v>1280733</v>
          </cell>
          <cell r="F802">
            <v>1217426</v>
          </cell>
          <cell r="G802">
            <v>0</v>
          </cell>
        </row>
        <row r="803">
          <cell r="A803" t="str">
            <v>I955</v>
          </cell>
          <cell r="B803"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803" t="str">
            <v>Insumos</v>
          </cell>
          <cell r="D803" t="str">
            <v>M2</v>
          </cell>
          <cell r="E803">
            <v>1704576</v>
          </cell>
          <cell r="F803">
            <v>1620319</v>
          </cell>
          <cell r="G803">
            <v>0</v>
          </cell>
        </row>
        <row r="804">
          <cell r="A804" t="str">
            <v>I956</v>
          </cell>
          <cell r="B804" t="str">
            <v xml:space="preserve">DURMIENTE  4*4  </v>
          </cell>
          <cell r="C804" t="str">
            <v>Insumos</v>
          </cell>
          <cell r="D804" t="str">
            <v>M</v>
          </cell>
          <cell r="E804">
            <v>5235</v>
          </cell>
          <cell r="F804">
            <v>4976</v>
          </cell>
          <cell r="G804">
            <v>0</v>
          </cell>
        </row>
        <row r="805">
          <cell r="A805" t="str">
            <v>I957</v>
          </cell>
          <cell r="B805" t="str">
            <v>LISTON 2 X 4</v>
          </cell>
          <cell r="C805" t="str">
            <v>Insumos</v>
          </cell>
          <cell r="D805" t="str">
            <v>M</v>
          </cell>
          <cell r="E805">
            <v>4456</v>
          </cell>
          <cell r="F805">
            <v>4235</v>
          </cell>
          <cell r="G805">
            <v>0</v>
          </cell>
        </row>
        <row r="806">
          <cell r="A806" t="str">
            <v>I958</v>
          </cell>
          <cell r="B806" t="str">
            <v>LISTON CEDRO MACHO 5 CM X 2.5 CM X 3 M.</v>
          </cell>
          <cell r="C806" t="str">
            <v>Insumos</v>
          </cell>
          <cell r="D806" t="str">
            <v>M</v>
          </cell>
          <cell r="E806">
            <v>4679</v>
          </cell>
          <cell r="F806">
            <v>4447</v>
          </cell>
          <cell r="G806">
            <v>0</v>
          </cell>
        </row>
        <row r="807">
          <cell r="A807" t="str">
            <v>I959</v>
          </cell>
          <cell r="B807" t="str">
            <v>MARCO EN MADECOR SENCILLO - KIT DE MARKO MADECOR TIPO PIZANO O SIMILAR (2 LARGUEROS DE 2,40 M Y UN CABEZAL DE 1,20 M.) ANCHO MURO: 10 A 18 CM.</v>
          </cell>
          <cell r="C807" t="str">
            <v>Insumos</v>
          </cell>
          <cell r="D807" t="str">
            <v>UND</v>
          </cell>
          <cell r="E807">
            <v>201995</v>
          </cell>
          <cell r="F807">
            <v>192010</v>
          </cell>
          <cell r="G807">
            <v>0</v>
          </cell>
        </row>
        <row r="808">
          <cell r="A808" t="str">
            <v>I960</v>
          </cell>
          <cell r="B808" t="str">
            <v>MARCO EN MADECOR SENCILLO - KIT DE MARKO MADECOR TIPO PIZANO O SIMILAR (2 LARGUEROS DE 2,40 M Y UN CABEZAL DE 1,20 M.) ANCHO MURO: 8 CM.</v>
          </cell>
          <cell r="C808" t="str">
            <v>Insumos</v>
          </cell>
          <cell r="D808" t="str">
            <v>UND</v>
          </cell>
          <cell r="E808">
            <v>163645</v>
          </cell>
          <cell r="F808">
            <v>155556</v>
          </cell>
          <cell r="G808">
            <v>0</v>
          </cell>
        </row>
        <row r="809">
          <cell r="A809" t="str">
            <v>I961</v>
          </cell>
          <cell r="B809" t="str">
            <v>MARCO EN MADERA CHINGALE SENCILLO - KIT DE MARKO MADERA TIPO PIZANO O SIMILAR. (2 LARGUEROS DE 2,40 M Y UN CABEZAL DE 1,20 M.) ANCHO MURO: 8 CM.</v>
          </cell>
          <cell r="C809" t="str">
            <v>Insumos</v>
          </cell>
          <cell r="D809" t="str">
            <v>UND</v>
          </cell>
          <cell r="E809">
            <v>98330</v>
          </cell>
          <cell r="F809">
            <v>93469</v>
          </cell>
          <cell r="G809">
            <v>0</v>
          </cell>
        </row>
        <row r="810">
          <cell r="A810" t="str">
            <v>I962</v>
          </cell>
          <cell r="B810" t="str">
            <v>MARCO EN TABLEX ENCHAPADO OKUME (25 MM.) SENCILLO - KIT DE MARKO CLASSICO TIPO PIZANO O SIMILAR. (2 LARGUEROS DE 2,40 M Y UN CABEZAL DE 1,20 M.) ANCHO MURO: 10 A 18 CM.</v>
          </cell>
          <cell r="C810" t="str">
            <v>Insumos</v>
          </cell>
          <cell r="D810" t="str">
            <v>UND</v>
          </cell>
          <cell r="E810">
            <v>258319</v>
          </cell>
          <cell r="F810">
            <v>245550</v>
          </cell>
          <cell r="G810">
            <v>0</v>
          </cell>
        </row>
        <row r="811">
          <cell r="A811" t="str">
            <v>I963</v>
          </cell>
          <cell r="B811"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811" t="str">
            <v>Insumos</v>
          </cell>
          <cell r="D811" t="str">
            <v>M2</v>
          </cell>
          <cell r="E811">
            <v>559374</v>
          </cell>
          <cell r="F811">
            <v>531724</v>
          </cell>
          <cell r="G811">
            <v>0</v>
          </cell>
        </row>
        <row r="812">
          <cell r="A812" t="str">
            <v>I964</v>
          </cell>
          <cell r="B812"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812" t="str">
            <v>Insumos</v>
          </cell>
          <cell r="D812" t="str">
            <v>M2</v>
          </cell>
          <cell r="E812">
            <v>436693</v>
          </cell>
          <cell r="F812">
            <v>415107</v>
          </cell>
          <cell r="G812">
            <v>0</v>
          </cell>
        </row>
        <row r="813">
          <cell r="A813" t="str">
            <v>I966</v>
          </cell>
          <cell r="B813" t="str">
            <v>TELERA 20 CM X 4 CM X 3 M.</v>
          </cell>
          <cell r="C813" t="str">
            <v>Insumos</v>
          </cell>
          <cell r="D813" t="str">
            <v>M</v>
          </cell>
          <cell r="E813">
            <v>11893</v>
          </cell>
          <cell r="F813">
            <v>11305</v>
          </cell>
          <cell r="G813">
            <v>0</v>
          </cell>
        </row>
        <row r="814">
          <cell r="A814" t="str">
            <v>I967</v>
          </cell>
          <cell r="B814" t="str">
            <v xml:space="preserve">PUERTA ENTAMBORADA EN LAMINA TRIPLEX OKUME - TIPO PIZANO OKUMÉ O SIMILAR. ANCHO: 0,51A 0,75 M. ALTO: 1,80 A 2,40 M. HOJA LISA CON 4 RANURAS HORIZONTALES Y CON MARQUETE CHAPACANTO OKUMÉ. </v>
          </cell>
          <cell r="C814" t="str">
            <v>Insumos</v>
          </cell>
          <cell r="D814" t="str">
            <v>UND</v>
          </cell>
          <cell r="E814">
            <v>305155</v>
          </cell>
          <cell r="F814">
            <v>290071</v>
          </cell>
          <cell r="G814">
            <v>0</v>
          </cell>
        </row>
        <row r="815">
          <cell r="A815" t="str">
            <v>I968</v>
          </cell>
          <cell r="B815" t="str">
            <v xml:space="preserve">PUERTA ENTAMBORADA EN LAMINA TRIPLEX OKUME - TIPO PIZANO OKUMÉ O SIMILAR. ANCHO: 0,51A 0,75 M. ALTO: 1,80 A 2,40 M. HOJA LISA CON MARQUETE CHAPACANTO OKUMÉ. </v>
          </cell>
          <cell r="C815" t="str">
            <v>Insumos</v>
          </cell>
          <cell r="D815" t="str">
            <v>UND</v>
          </cell>
          <cell r="E815">
            <v>279735</v>
          </cell>
          <cell r="F815">
            <v>265907</v>
          </cell>
          <cell r="G815">
            <v>0</v>
          </cell>
        </row>
        <row r="816">
          <cell r="A816" t="str">
            <v>I969</v>
          </cell>
          <cell r="B816" t="str">
            <v xml:space="preserve">PUERTA ENTAMBORADA EN LAMINA TRIPLEX OKUME - TIPO PIZANO OKUMÉ O SIMILAR. ANCHO: 0,76 A 1,10 M. ALTO: 1,80 A 2,40 M. HOJA LISA CON 4 RANURAS HORIZONTALES Y CON MARQUETE CHAPACANTO OKUMÉ. </v>
          </cell>
          <cell r="C816" t="str">
            <v>Insumos</v>
          </cell>
          <cell r="D816" t="str">
            <v>UND</v>
          </cell>
          <cell r="E816">
            <v>322181</v>
          </cell>
          <cell r="F816">
            <v>306255</v>
          </cell>
          <cell r="G816">
            <v>0</v>
          </cell>
        </row>
        <row r="817">
          <cell r="A817" t="str">
            <v>I970</v>
          </cell>
          <cell r="B817" t="str">
            <v xml:space="preserve">PUERTA ENTAMBORADA EN LAMINA TRIPLEX OKUME - TIPO PIZANO OKUMÉ O SIMILAR. ANCHO: 0,76 A 1,10 M. ALTO: 1,80 A 2,40 M. HOJA LISA CON MARQUETE CHAPACANTO OKUMÉ. </v>
          </cell>
          <cell r="C817" t="str">
            <v>Insumos</v>
          </cell>
          <cell r="D817" t="str">
            <v>UND</v>
          </cell>
          <cell r="E817">
            <v>296757</v>
          </cell>
          <cell r="F817">
            <v>282088</v>
          </cell>
          <cell r="G817">
            <v>0</v>
          </cell>
        </row>
        <row r="818">
          <cell r="A818" t="str">
            <v>I971</v>
          </cell>
          <cell r="B818"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818" t="str">
            <v>Insumos</v>
          </cell>
          <cell r="D818" t="str">
            <v>UND</v>
          </cell>
          <cell r="E818">
            <v>237226</v>
          </cell>
          <cell r="F818">
            <v>225500</v>
          </cell>
          <cell r="G818">
            <v>0</v>
          </cell>
        </row>
        <row r="819">
          <cell r="A819" t="str">
            <v>I972</v>
          </cell>
          <cell r="B819" t="str">
            <v xml:space="preserve">PUERTA ENTAMBORADA EN MADEFONDO - TIPO PIZANO ARQUITECTÓNICA O SIMILAR. ANCHO: 0,51 A 0,75 M. ALTO: 1,80 A 2,40 M. HOJA LISA CON MARQUETE EN CANTO DECORATIVO. ACABADO: SEGÚN PINTA SELECCIONADA DE CARTA COLORES MADECOR. </v>
          </cell>
          <cell r="C819" t="str">
            <v>Insumos</v>
          </cell>
          <cell r="D819" t="str">
            <v>UND</v>
          </cell>
          <cell r="E819">
            <v>211803</v>
          </cell>
          <cell r="F819">
            <v>201333</v>
          </cell>
          <cell r="G819">
            <v>0</v>
          </cell>
        </row>
        <row r="820">
          <cell r="A820" t="str">
            <v>I973</v>
          </cell>
          <cell r="B820"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820" t="str">
            <v>Insumos</v>
          </cell>
          <cell r="D820" t="str">
            <v>UND</v>
          </cell>
          <cell r="E820">
            <v>290178</v>
          </cell>
          <cell r="F820">
            <v>275834</v>
          </cell>
          <cell r="G820">
            <v>0</v>
          </cell>
        </row>
        <row r="821">
          <cell r="A821" t="str">
            <v>I974</v>
          </cell>
          <cell r="B821" t="str">
            <v xml:space="preserve">PUERTA ENTAMBORADA EN MADEFONDO - TIPO PIZANO ARQUITECTÓNICA O SIMILAR. ANCHO: 0,76 A 1,10 M. ALTO: 1,80 A 2,40 M. HOJA LISA CON MARQUETE EN CANTO DECORATIVO. ACABADO: SEGÚN PINTA SELECCIONADA DE CARTA COLORES MADECOR. </v>
          </cell>
          <cell r="C821" t="str">
            <v>Insumos</v>
          </cell>
          <cell r="D821" t="str">
            <v>UND</v>
          </cell>
          <cell r="E821">
            <v>264753</v>
          </cell>
          <cell r="F821">
            <v>251666</v>
          </cell>
          <cell r="G821">
            <v>0</v>
          </cell>
        </row>
        <row r="822">
          <cell r="A822" t="str">
            <v>I975</v>
          </cell>
          <cell r="B822" t="str">
            <v>CUARTON 8 CM * 4 CM * 3 M</v>
          </cell>
          <cell r="C822" t="str">
            <v>Insumos</v>
          </cell>
          <cell r="D822" t="str">
            <v>M</v>
          </cell>
          <cell r="E822">
            <v>4286</v>
          </cell>
          <cell r="F822">
            <v>4074</v>
          </cell>
          <cell r="G822">
            <v>0</v>
          </cell>
        </row>
        <row r="823">
          <cell r="A823" t="str">
            <v>I976</v>
          </cell>
          <cell r="B823" t="str">
            <v>CUARTON ORDINARIO 8 CM *4 CM *3M</v>
          </cell>
          <cell r="C823" t="str">
            <v>Insumos</v>
          </cell>
          <cell r="D823" t="str">
            <v>M</v>
          </cell>
          <cell r="E823">
            <v>3490</v>
          </cell>
          <cell r="F823">
            <v>3317</v>
          </cell>
          <cell r="G823">
            <v>0</v>
          </cell>
        </row>
        <row r="824">
          <cell r="A824" t="str">
            <v>I977</v>
          </cell>
          <cell r="B824" t="str">
            <v>TABLA BURRA 30 CM * 2.5 CM * 3 M</v>
          </cell>
          <cell r="C824" t="str">
            <v>Insumos</v>
          </cell>
          <cell r="D824" t="str">
            <v>UND</v>
          </cell>
          <cell r="E824">
            <v>23431</v>
          </cell>
          <cell r="F824">
            <v>22272</v>
          </cell>
          <cell r="G824">
            <v>0</v>
          </cell>
        </row>
        <row r="825">
          <cell r="A825" t="str">
            <v>I978</v>
          </cell>
          <cell r="B825" t="str">
            <v>TABLA CHAPA EN CEDRO MACHO 30 CM X 2 CM X 3 M.</v>
          </cell>
          <cell r="C825" t="str">
            <v>Insumos</v>
          </cell>
          <cell r="D825" t="str">
            <v>M</v>
          </cell>
          <cell r="E825">
            <v>6849</v>
          </cell>
          <cell r="F825">
            <v>6510</v>
          </cell>
          <cell r="G825">
            <v>0</v>
          </cell>
        </row>
        <row r="826">
          <cell r="A826" t="str">
            <v>I979</v>
          </cell>
          <cell r="B826" t="str">
            <v>TABLA CHAPA ORDINARIO 30 CM X 2 CM X 3 M.</v>
          </cell>
          <cell r="C826" t="str">
            <v>Insumos</v>
          </cell>
          <cell r="D826" t="str">
            <v>UND</v>
          </cell>
          <cell r="E826">
            <v>18821</v>
          </cell>
          <cell r="F826">
            <v>17890</v>
          </cell>
          <cell r="G826">
            <v>0</v>
          </cell>
        </row>
        <row r="827">
          <cell r="A827" t="str">
            <v>I981</v>
          </cell>
          <cell r="B827" t="str">
            <v>VARA DE CLAVO</v>
          </cell>
          <cell r="C827" t="str">
            <v>Insumos</v>
          </cell>
          <cell r="D827" t="str">
            <v>M</v>
          </cell>
          <cell r="E827">
            <v>2449</v>
          </cell>
          <cell r="F827">
            <v>2327</v>
          </cell>
          <cell r="G827">
            <v>0</v>
          </cell>
        </row>
        <row r="828">
          <cell r="A828" t="str">
            <v>I983</v>
          </cell>
          <cell r="B828" t="str">
            <v xml:space="preserve">PUERTA ENTAMBORADA EN LAMINA TRIPLEX OKUME - TIPO PIZANO OKUMÉ O SIMILAR. ANCHO: 0,51A 0,75 M. ALTO: 1,80 A 2,40 M. HOJA LISA CON 4 RANURAS HORIZONTALES Y CON MARQUETE CHAPACANTO OKUMÉ. </v>
          </cell>
          <cell r="C828" t="str">
            <v>Insumos</v>
          </cell>
          <cell r="D828" t="str">
            <v>UND</v>
          </cell>
          <cell r="E828">
            <v>499355</v>
          </cell>
          <cell r="F828">
            <v>474672</v>
          </cell>
          <cell r="G828">
            <v>0</v>
          </cell>
        </row>
        <row r="829">
          <cell r="A829" t="str">
            <v>I984</v>
          </cell>
          <cell r="B829" t="str">
            <v>ESTERILLA DE GUADUA</v>
          </cell>
          <cell r="C829" t="str">
            <v>Insumos</v>
          </cell>
          <cell r="D829" t="str">
            <v>M2</v>
          </cell>
          <cell r="E829">
            <v>4992</v>
          </cell>
          <cell r="F829">
            <v>4745</v>
          </cell>
          <cell r="G829">
            <v>0</v>
          </cell>
        </row>
        <row r="830">
          <cell r="A830" t="str">
            <v>I985</v>
          </cell>
          <cell r="B830" t="str">
            <v>TELERA 0,05X0,22X2,90 M (3 USOS)</v>
          </cell>
          <cell r="C830" t="str">
            <v>Insumos</v>
          </cell>
          <cell r="D830" t="str">
            <v>UND</v>
          </cell>
          <cell r="E830">
            <v>33691</v>
          </cell>
          <cell r="F830">
            <v>32025</v>
          </cell>
          <cell r="G830">
            <v>0</v>
          </cell>
        </row>
        <row r="831">
          <cell r="A831" t="str">
            <v>I986</v>
          </cell>
          <cell r="B831" t="str">
            <v>GUADUA CEPA DE 5 VARAS x 4m</v>
          </cell>
          <cell r="C831" t="str">
            <v>Insumos</v>
          </cell>
          <cell r="D831" t="str">
            <v>UND</v>
          </cell>
          <cell r="E831">
            <v>9603</v>
          </cell>
          <cell r="F831"/>
          <cell r="G831"/>
        </row>
        <row r="832">
          <cell r="A832" t="str">
            <v>I987</v>
          </cell>
          <cell r="B832" t="str">
            <v>VARILLÓN DE 0,02 X 0,05 X 2,80</v>
          </cell>
          <cell r="C832" t="str">
            <v>Insumos</v>
          </cell>
          <cell r="D832" t="str">
            <v>UND</v>
          </cell>
          <cell r="E832">
            <v>3188</v>
          </cell>
          <cell r="F832">
            <v>3030</v>
          </cell>
          <cell r="G832">
            <v>0</v>
          </cell>
        </row>
        <row r="833">
          <cell r="A833" t="str">
            <v>I988</v>
          </cell>
          <cell r="B833" t="str">
            <v>VARILLON DE SAJO</v>
          </cell>
          <cell r="C833" t="str">
            <v>Insumos</v>
          </cell>
          <cell r="D833" t="str">
            <v>UND</v>
          </cell>
          <cell r="E833">
            <v>17304</v>
          </cell>
          <cell r="F833">
            <v>16448</v>
          </cell>
          <cell r="G833">
            <v>0</v>
          </cell>
        </row>
        <row r="834">
          <cell r="A834" t="str">
            <v>I989</v>
          </cell>
          <cell r="B834" t="str">
            <v>GUADUA SOBREBASA L= 1.50 MT. 3 USOS</v>
          </cell>
          <cell r="C834" t="str">
            <v>Insumos</v>
          </cell>
          <cell r="D834" t="str">
            <v>UND</v>
          </cell>
          <cell r="E834">
            <v>6377</v>
          </cell>
          <cell r="F834">
            <v>6061</v>
          </cell>
          <cell r="G834">
            <v>0</v>
          </cell>
        </row>
        <row r="835">
          <cell r="A835" t="str">
            <v>I990</v>
          </cell>
          <cell r="B835" t="str">
            <v>TABLA 1"X10"X3M</v>
          </cell>
          <cell r="C835" t="str">
            <v>Insumos</v>
          </cell>
          <cell r="D835" t="str">
            <v>UND</v>
          </cell>
          <cell r="E835">
            <v>14569</v>
          </cell>
          <cell r="F835">
            <v>13848</v>
          </cell>
          <cell r="G835">
            <v>0</v>
          </cell>
        </row>
        <row r="836">
          <cell r="A836" t="str">
            <v>I991</v>
          </cell>
          <cell r="B836" t="str">
            <v>CUARTON 2"X4"X3M</v>
          </cell>
          <cell r="C836" t="str">
            <v>Insumos</v>
          </cell>
          <cell r="D836" t="str">
            <v>UND</v>
          </cell>
          <cell r="E836">
            <v>13660</v>
          </cell>
          <cell r="F836">
            <v>12984</v>
          </cell>
          <cell r="G836">
            <v>0</v>
          </cell>
        </row>
        <row r="837">
          <cell r="A837" t="str">
            <v>I992</v>
          </cell>
          <cell r="B837" t="str">
            <v>GUADUA PARA FILTRO</v>
          </cell>
          <cell r="C837" t="str">
            <v>Insumos</v>
          </cell>
          <cell r="D837" t="str">
            <v>ML</v>
          </cell>
          <cell r="E837">
            <v>1824</v>
          </cell>
          <cell r="F837">
            <v>1733</v>
          </cell>
          <cell r="G837">
            <v>0</v>
          </cell>
        </row>
        <row r="838">
          <cell r="A838" t="str">
            <v>I993</v>
          </cell>
          <cell r="B838" t="str">
            <v>RASTROJO PARA FILTROS VIVOS</v>
          </cell>
          <cell r="C838" t="str">
            <v>Insumos</v>
          </cell>
          <cell r="D838" t="str">
            <v>M2</v>
          </cell>
          <cell r="E838">
            <v>1458</v>
          </cell>
          <cell r="F838">
            <v>1385</v>
          </cell>
          <cell r="G838">
            <v>0</v>
          </cell>
        </row>
        <row r="839">
          <cell r="A839" t="str">
            <v>I994</v>
          </cell>
          <cell r="B839" t="str">
            <v>GUADUILLA</v>
          </cell>
          <cell r="C839" t="str">
            <v>Insumos</v>
          </cell>
          <cell r="D839" t="str">
            <v>UND</v>
          </cell>
          <cell r="E839">
            <v>1824</v>
          </cell>
          <cell r="F839">
            <v>1733</v>
          </cell>
          <cell r="G839">
            <v>0</v>
          </cell>
        </row>
        <row r="840">
          <cell r="A840" t="str">
            <v>I995</v>
          </cell>
          <cell r="B840" t="str">
            <v>VIGUETA CHANUL 3 MTRS</v>
          </cell>
          <cell r="C840" t="str">
            <v>Insumos</v>
          </cell>
          <cell r="D840" t="str">
            <v>ML</v>
          </cell>
          <cell r="E840">
            <v>11412</v>
          </cell>
          <cell r="F840">
            <v>10847</v>
          </cell>
          <cell r="G840">
            <v>0</v>
          </cell>
        </row>
        <row r="841">
          <cell r="A841" t="str">
            <v>I996</v>
          </cell>
          <cell r="B841" t="str">
            <v>TABLA X 3 CHANUL</v>
          </cell>
          <cell r="C841" t="str">
            <v>Insumos</v>
          </cell>
          <cell r="D841" t="str">
            <v>UND</v>
          </cell>
          <cell r="E841">
            <v>24584</v>
          </cell>
          <cell r="F841">
            <v>23368</v>
          </cell>
          <cell r="G841">
            <v>0</v>
          </cell>
        </row>
        <row r="842">
          <cell r="A842" t="str">
            <v>I997</v>
          </cell>
          <cell r="B842" t="str">
            <v>CUARTON CHANUL 3 MTRS</v>
          </cell>
          <cell r="C842" t="str">
            <v>Insumos</v>
          </cell>
          <cell r="D842" t="str">
            <v>UND</v>
          </cell>
          <cell r="E842">
            <v>24219</v>
          </cell>
          <cell r="F842">
            <v>23021</v>
          </cell>
          <cell r="G842">
            <v>0</v>
          </cell>
        </row>
        <row r="843">
          <cell r="A843" t="str">
            <v>I998</v>
          </cell>
          <cell r="B843" t="str">
            <v>LATA DE GUADUA</v>
          </cell>
          <cell r="C843" t="str">
            <v>Insumos</v>
          </cell>
          <cell r="D843" t="str">
            <v>UND</v>
          </cell>
          <cell r="E843">
            <v>545</v>
          </cell>
          <cell r="F843">
            <v>518</v>
          </cell>
          <cell r="G843">
            <v>0</v>
          </cell>
        </row>
        <row r="844">
          <cell r="A844" t="str">
            <v>I999</v>
          </cell>
          <cell r="B844" t="str">
            <v>POSTE DE MADERA DE CHANUL</v>
          </cell>
          <cell r="C844" t="str">
            <v>Insumos</v>
          </cell>
          <cell r="D844" t="str">
            <v>UND</v>
          </cell>
          <cell r="E844">
            <v>28519</v>
          </cell>
          <cell r="F844">
            <v>27109</v>
          </cell>
          <cell r="G844">
            <v>0</v>
          </cell>
        </row>
        <row r="845">
          <cell r="A845" t="str">
            <v>I1000</v>
          </cell>
          <cell r="B845" t="str">
            <v>AJUSTADOR PARA DILUSION DE PINTURA EPOXI POLIAMIDA CON CATALIZADOR - TIPO PINTUCO REF. 125290 O SIMILAR</v>
          </cell>
          <cell r="C845" t="str">
            <v>Insumos</v>
          </cell>
          <cell r="D845" t="str">
            <v>GAL</v>
          </cell>
          <cell r="E845">
            <v>67283</v>
          </cell>
          <cell r="F845">
            <v>53745</v>
          </cell>
          <cell r="G845">
            <v>0.19</v>
          </cell>
        </row>
        <row r="846">
          <cell r="A846" t="str">
            <v>I1001</v>
          </cell>
          <cell r="B846" t="str">
            <v>ANTICORROSIVO PRIMER VERDE OLIVA REF .513 PINTUCO O SIMILAR</v>
          </cell>
          <cell r="C846" t="str">
            <v>Insumos</v>
          </cell>
          <cell r="D846" t="str">
            <v>GAL</v>
          </cell>
          <cell r="E846">
            <v>134900</v>
          </cell>
          <cell r="F846"/>
          <cell r="G846"/>
        </row>
        <row r="847">
          <cell r="A847" t="str">
            <v>I1002</v>
          </cell>
          <cell r="B847" t="str">
            <v>ESMALTE SINTETICO PINTULUX 3 EN 1 (No requiere anticorrosivo)</v>
          </cell>
          <cell r="C847" t="str">
            <v>Insumos</v>
          </cell>
          <cell r="D847" t="str">
            <v>GAL</v>
          </cell>
          <cell r="E847">
            <v>122000</v>
          </cell>
          <cell r="F847"/>
          <cell r="G847"/>
        </row>
        <row r="848">
          <cell r="A848" t="str">
            <v>I1003</v>
          </cell>
          <cell r="B848" t="str">
            <v>ESTUCO PARA EXTERIORES - TIPO PINTUCO REF. 27060 O SIMILAR.</v>
          </cell>
          <cell r="C848" t="str">
            <v>Insumos</v>
          </cell>
          <cell r="D848" t="str">
            <v>GAL</v>
          </cell>
          <cell r="E848">
            <v>37500</v>
          </cell>
          <cell r="F848"/>
          <cell r="G848"/>
        </row>
        <row r="849">
          <cell r="A849" t="str">
            <v>I1004</v>
          </cell>
          <cell r="B849" t="str">
            <v>ESTUCO PARA INTERIORES - TIPO PINTUCO REF. 17060 O SIMILAR.</v>
          </cell>
          <cell r="C849" t="str">
            <v>Insumos</v>
          </cell>
          <cell r="D849" t="str">
            <v>GAL</v>
          </cell>
          <cell r="E849">
            <v>24900</v>
          </cell>
          <cell r="F849"/>
          <cell r="G849"/>
        </row>
        <row r="850">
          <cell r="A850" t="str">
            <v>I1006</v>
          </cell>
          <cell r="B850" t="str">
            <v>GRANIPLAS (ESGRAFIADO) FACHADA COLORES INTERMEDIOS Y FUERTES</v>
          </cell>
          <cell r="C850" t="str">
            <v>Insumos</v>
          </cell>
          <cell r="D850" t="str">
            <v>KG</v>
          </cell>
          <cell r="E850">
            <v>5890</v>
          </cell>
          <cell r="F850"/>
          <cell r="G850"/>
        </row>
        <row r="851">
          <cell r="A851" t="str">
            <v>I1007</v>
          </cell>
          <cell r="B851" t="str">
            <v>HIDROFUGO TIPO SILICONITE 10 DE PINTUCO O SIMILAR.</v>
          </cell>
          <cell r="C851" t="str">
            <v>Insumos</v>
          </cell>
          <cell r="D851" t="str">
            <v>GAL</v>
          </cell>
          <cell r="E851">
            <v>109900</v>
          </cell>
          <cell r="F851"/>
          <cell r="G851"/>
        </row>
        <row r="852">
          <cell r="A852" t="str">
            <v>I1008</v>
          </cell>
          <cell r="B852" t="str">
            <v>INTERVINILO - TIPO PINTUCO REF. 2501 SEGÚN COLOR DISEÑO O SIMILAR</v>
          </cell>
          <cell r="C852" t="str">
            <v>Insumos</v>
          </cell>
          <cell r="D852" t="str">
            <v>GAL</v>
          </cell>
          <cell r="E852">
            <v>59900</v>
          </cell>
          <cell r="F852"/>
          <cell r="G852"/>
        </row>
        <row r="853">
          <cell r="A853" t="str">
            <v>I1009</v>
          </cell>
          <cell r="B853" t="str">
            <v>KORAZA SOL Y LLUVIA - TIPO PINTUCO REF. 2650 SEGÚN COLOR DISEÑO O SIMILAR</v>
          </cell>
          <cell r="C853" t="str">
            <v>Insumos</v>
          </cell>
          <cell r="D853" t="str">
            <v>GAL</v>
          </cell>
          <cell r="E853">
            <v>119900</v>
          </cell>
          <cell r="F853"/>
          <cell r="G853"/>
        </row>
        <row r="854">
          <cell r="A854" t="str">
            <v>I1010</v>
          </cell>
          <cell r="B854" t="str">
            <v>LACA PINTULACA - TIPO PINTUCO O SIMILAR</v>
          </cell>
          <cell r="C854" t="str">
            <v>Insumos</v>
          </cell>
          <cell r="D854" t="str">
            <v>GAL</v>
          </cell>
          <cell r="E854">
            <v>122300</v>
          </cell>
          <cell r="F854"/>
          <cell r="G854"/>
        </row>
        <row r="855">
          <cell r="A855" t="str">
            <v>I1011</v>
          </cell>
          <cell r="B855" t="str">
            <v>MARMOLINA (40 KILOS)</v>
          </cell>
          <cell r="C855" t="str">
            <v>Insumos</v>
          </cell>
          <cell r="D855" t="str">
            <v>BUL</v>
          </cell>
          <cell r="E855">
            <v>18121</v>
          </cell>
          <cell r="F855">
            <v>14475</v>
          </cell>
          <cell r="G855">
            <v>0.19</v>
          </cell>
        </row>
        <row r="856">
          <cell r="A856" t="str">
            <v>I1012</v>
          </cell>
          <cell r="B856" t="str">
            <v>PINTURA ACABADO KIT MARKO MADERA CHINGALE SENCILLO. ANCHO PUERTA: 0,51 X 0,75 M. (TINTILLA, SELLADOR Y LACA)</v>
          </cell>
          <cell r="C856" t="str">
            <v>Insumos</v>
          </cell>
          <cell r="D856" t="str">
            <v>UND</v>
          </cell>
          <cell r="E856">
            <v>104752</v>
          </cell>
          <cell r="F856">
            <v>83676</v>
          </cell>
          <cell r="G856">
            <v>0.19</v>
          </cell>
        </row>
        <row r="857">
          <cell r="A857" t="str">
            <v>I1013</v>
          </cell>
          <cell r="B857" t="str">
            <v>PINTURA ACABADO KIT MARKO MADERA CHINGALE SENCILLO. ANCHO PUERTA: 0,76 X 1,10 M. (TINTILLA, SELLADOR Y LACA)</v>
          </cell>
          <cell r="C857" t="str">
            <v>Insumos</v>
          </cell>
          <cell r="D857" t="str">
            <v>UND</v>
          </cell>
          <cell r="E857">
            <v>112865</v>
          </cell>
          <cell r="F857">
            <v>90156</v>
          </cell>
          <cell r="G857">
            <v>0.19</v>
          </cell>
        </row>
        <row r="858">
          <cell r="A858" t="str">
            <v>I1014</v>
          </cell>
          <cell r="B858" t="str">
            <v>PINTURA ACRILICA A BASE SOLVENTES DE RAPIDO SECAMIENTO TIPO PINTUCO (ACRILICO MANTENIMIENTO) O SIMILAR - COLORES: BLANCO, AMARILLO O NEGRO SEGÚN DISEÑO.</v>
          </cell>
          <cell r="C858" t="str">
            <v>Insumos</v>
          </cell>
          <cell r="D858" t="str">
            <v>GAL</v>
          </cell>
          <cell r="E858">
            <v>189112</v>
          </cell>
          <cell r="F858"/>
          <cell r="G858"/>
        </row>
        <row r="859">
          <cell r="A859" t="str">
            <v>I1015</v>
          </cell>
          <cell r="B859" t="str">
            <v>PINTURA ACRILICA PARA TRAFICO TIPO PINTUCO (PINTUTRÁFICO) O SIMILAR - COLORES: BLANCO, AMARILLO O NEGRO SEGÚN DISEÑO.</v>
          </cell>
          <cell r="C859" t="str">
            <v>Insumos</v>
          </cell>
          <cell r="D859" t="str">
            <v>GAL</v>
          </cell>
          <cell r="E859">
            <v>151470</v>
          </cell>
          <cell r="F859"/>
          <cell r="G859"/>
        </row>
        <row r="860">
          <cell r="A860" t="str">
            <v>I1016</v>
          </cell>
          <cell r="B860" t="str">
            <v>PINTURA BITUMINOSA - TIPO  PINTUCO REF. ECP-100 O SIMILAR</v>
          </cell>
          <cell r="C860" t="str">
            <v>Insumos</v>
          </cell>
          <cell r="D860" t="str">
            <v>GAL</v>
          </cell>
          <cell r="E860">
            <v>110138</v>
          </cell>
          <cell r="F860">
            <v>87977</v>
          </cell>
          <cell r="G860">
            <v>0.19</v>
          </cell>
        </row>
        <row r="861">
          <cell r="A861" t="str">
            <v>I1017</v>
          </cell>
          <cell r="B861" t="str">
            <v>PINTURA ELECTROESTATICA</v>
          </cell>
          <cell r="C861" t="str">
            <v>Insumos</v>
          </cell>
          <cell r="D861" t="str">
            <v>M</v>
          </cell>
          <cell r="E861">
            <v>49256</v>
          </cell>
          <cell r="F861">
            <v>39345</v>
          </cell>
          <cell r="G861">
            <v>0.19</v>
          </cell>
        </row>
        <row r="862">
          <cell r="A862" t="str">
            <v>I1018</v>
          </cell>
          <cell r="B862" t="str">
            <v>PINTURA EPOXI POLIAMIDA CON CATALIZADOR - TIPO PINTUCO REF. 113243 COLOR SEGÚN DISEÑO O SIMILAR</v>
          </cell>
          <cell r="C862" t="str">
            <v>Insumos</v>
          </cell>
          <cell r="D862" t="str">
            <v>GAL</v>
          </cell>
          <cell r="E862">
            <v>175900</v>
          </cell>
          <cell r="F862"/>
          <cell r="G862"/>
        </row>
        <row r="863">
          <cell r="A863" t="str">
            <v>I1019</v>
          </cell>
          <cell r="B863" t="str">
            <v>SELLADOR LIJABLE  - TIPO PINTUCO O SIMILAR</v>
          </cell>
          <cell r="C863" t="str">
            <v>Insumos</v>
          </cell>
          <cell r="D863" t="str">
            <v>GAL</v>
          </cell>
          <cell r="E863">
            <v>93586</v>
          </cell>
          <cell r="F863">
            <v>74756</v>
          </cell>
          <cell r="G863">
            <v>0.19</v>
          </cell>
        </row>
        <row r="864">
          <cell r="A864" t="str">
            <v>I1020</v>
          </cell>
          <cell r="B864" t="str">
            <v>TINTILLA SELLADORA - TIPO MINWAX O SIMILAR.</v>
          </cell>
          <cell r="C864" t="str">
            <v>Insumos</v>
          </cell>
          <cell r="D864" t="str">
            <v>GAL</v>
          </cell>
          <cell r="E864">
            <v>186781</v>
          </cell>
          <cell r="F864">
            <v>149200</v>
          </cell>
          <cell r="G864">
            <v>0.19</v>
          </cell>
        </row>
        <row r="865">
          <cell r="A865" t="str">
            <v>I1021</v>
          </cell>
          <cell r="B865" t="str">
            <v xml:space="preserve">VINILTEX ACRILTEX- TIPO PINTUCO REF. SEGÚN COLOR DISEÑO O SIMILAR. </v>
          </cell>
          <cell r="C865" t="str">
            <v>Insumos</v>
          </cell>
          <cell r="D865" t="str">
            <v>GAL</v>
          </cell>
          <cell r="E865">
            <v>104901</v>
          </cell>
          <cell r="F865"/>
          <cell r="G865"/>
        </row>
        <row r="866">
          <cell r="A866" t="str">
            <v>I1022</v>
          </cell>
          <cell r="B866" t="str">
            <v xml:space="preserve">WASH PRIMER COMPONENTE A - 1/4 GL  REF. 509A O SIMILAR </v>
          </cell>
          <cell r="C866" t="str">
            <v>Insumos</v>
          </cell>
          <cell r="D866" t="str">
            <v>UND</v>
          </cell>
          <cell r="E866">
            <v>44900</v>
          </cell>
          <cell r="F866"/>
          <cell r="G866"/>
        </row>
        <row r="867">
          <cell r="A867" t="str">
            <v>I1023</v>
          </cell>
          <cell r="B867" t="str">
            <v>WASH PRIMER COMPONENTE B - 1/4 GL REF. 509B O SIMILAR</v>
          </cell>
          <cell r="C867" t="str">
            <v>Insumos</v>
          </cell>
          <cell r="D867" t="str">
            <v>UND</v>
          </cell>
          <cell r="E867">
            <v>35900</v>
          </cell>
          <cell r="F867"/>
          <cell r="G867"/>
        </row>
        <row r="868">
          <cell r="A868" t="str">
            <v>I1024</v>
          </cell>
          <cell r="B868" t="str">
            <v xml:space="preserve">YESO CORRIENTE TIPO VENCEDOR O SIMILAR </v>
          </cell>
          <cell r="C868" t="str">
            <v>Insumos</v>
          </cell>
          <cell r="D868" t="str">
            <v>BUL</v>
          </cell>
          <cell r="E868">
            <v>28568</v>
          </cell>
          <cell r="F868">
            <v>22819</v>
          </cell>
          <cell r="G868">
            <v>0.19</v>
          </cell>
        </row>
        <row r="869">
          <cell r="A869" t="str">
            <v>I1025</v>
          </cell>
          <cell r="B869" t="str">
            <v>RECUBRIMIENTO EPOXICO DURALCOTE 240</v>
          </cell>
          <cell r="C869" t="str">
            <v>Insumos</v>
          </cell>
          <cell r="D869" t="str">
            <v>GAL</v>
          </cell>
          <cell r="E869">
            <v>476804</v>
          </cell>
          <cell r="F869">
            <v>380870</v>
          </cell>
          <cell r="G869">
            <v>0.19</v>
          </cell>
        </row>
        <row r="870">
          <cell r="A870" t="str">
            <v>I1026</v>
          </cell>
          <cell r="B870" t="str">
            <v>PINTURA EPOXICA</v>
          </cell>
          <cell r="C870" t="str">
            <v>Insumos</v>
          </cell>
          <cell r="D870" t="str">
            <v>GAL</v>
          </cell>
          <cell r="E870">
            <v>164910</v>
          </cell>
          <cell r="F870">
            <v>131729</v>
          </cell>
          <cell r="G870">
            <v>0.19</v>
          </cell>
        </row>
        <row r="871">
          <cell r="A871" t="str">
            <v>I1027</v>
          </cell>
          <cell r="B871" t="str">
            <v>PINTURA ATOXICA EPOXICA ROJO</v>
          </cell>
          <cell r="C871" t="str">
            <v>Insumos</v>
          </cell>
          <cell r="D871" t="str">
            <v>GAL</v>
          </cell>
          <cell r="E871">
            <v>164910</v>
          </cell>
          <cell r="F871">
            <v>131729</v>
          </cell>
          <cell r="G871">
            <v>0.19</v>
          </cell>
        </row>
        <row r="872">
          <cell r="A872" t="str">
            <v>I1028</v>
          </cell>
          <cell r="B872" t="str">
            <v>PINTURA ATOXICA EPOXICA BLANCO</v>
          </cell>
          <cell r="C872" t="str">
            <v>Insumos</v>
          </cell>
          <cell r="D872" t="str">
            <v>GAL</v>
          </cell>
          <cell r="E872">
            <v>164910</v>
          </cell>
          <cell r="F872">
            <v>131729</v>
          </cell>
          <cell r="G872">
            <v>0.19</v>
          </cell>
        </row>
        <row r="873">
          <cell r="A873" t="str">
            <v>I1029</v>
          </cell>
          <cell r="B873" t="str">
            <v>IMPRIMANTE EPOXICO</v>
          </cell>
          <cell r="C873" t="str">
            <v>Insumos</v>
          </cell>
          <cell r="D873" t="str">
            <v>GAL</v>
          </cell>
          <cell r="E873">
            <v>164910</v>
          </cell>
          <cell r="F873">
            <v>131729</v>
          </cell>
          <cell r="G873">
            <v>0.19</v>
          </cell>
        </row>
        <row r="874">
          <cell r="A874" t="str">
            <v>I1030</v>
          </cell>
          <cell r="B874" t="str">
            <v>COLMASOLVENTE EPOXICO AL 12,5%</v>
          </cell>
          <cell r="C874" t="str">
            <v>Insumos</v>
          </cell>
          <cell r="D874" t="str">
            <v>GAL</v>
          </cell>
          <cell r="E874">
            <v>75845</v>
          </cell>
          <cell r="F874">
            <v>60585</v>
          </cell>
          <cell r="G874">
            <v>0.19</v>
          </cell>
        </row>
        <row r="875">
          <cell r="A875" t="str">
            <v>I1031</v>
          </cell>
          <cell r="B875" t="str">
            <v>PINTUTRAFICO PINTURA PLASTICA EN FRIO</v>
          </cell>
          <cell r="C875" t="str">
            <v>Insumos</v>
          </cell>
          <cell r="D875" t="str">
            <v>GAL</v>
          </cell>
          <cell r="E875">
            <v>191357</v>
          </cell>
          <cell r="F875"/>
          <cell r="G875"/>
        </row>
        <row r="876">
          <cell r="A876" t="str">
            <v>I1032</v>
          </cell>
          <cell r="B876" t="str">
            <v>CARBURO</v>
          </cell>
          <cell r="C876" t="str">
            <v>Insumos</v>
          </cell>
          <cell r="D876" t="str">
            <v>KG</v>
          </cell>
          <cell r="E876">
            <v>8237</v>
          </cell>
          <cell r="F876">
            <v>6579</v>
          </cell>
          <cell r="G876">
            <v>0.19</v>
          </cell>
        </row>
        <row r="877">
          <cell r="A877" t="str">
            <v>I1033</v>
          </cell>
          <cell r="B877" t="str">
            <v>ALUMOL</v>
          </cell>
          <cell r="C877" t="str">
            <v>Insumos</v>
          </cell>
          <cell r="D877" t="str">
            <v>KG</v>
          </cell>
          <cell r="E877">
            <v>39008</v>
          </cell>
          <cell r="F877">
            <v>31159</v>
          </cell>
          <cell r="G877">
            <v>0.19</v>
          </cell>
        </row>
        <row r="878">
          <cell r="A878" t="str">
            <v>I1034</v>
          </cell>
          <cell r="B878" t="str">
            <v>SIKAGUARD</v>
          </cell>
          <cell r="C878" t="str">
            <v>Insumos</v>
          </cell>
          <cell r="D878" t="str">
            <v>KG</v>
          </cell>
          <cell r="E878">
            <v>112684</v>
          </cell>
          <cell r="F878">
            <v>90012</v>
          </cell>
          <cell r="G878">
            <v>0.19</v>
          </cell>
        </row>
        <row r="879">
          <cell r="A879" t="str">
            <v>I1035</v>
          </cell>
          <cell r="B879" t="str">
            <v>SIKAFLO0R QUARZ TOP</v>
          </cell>
          <cell r="C879" t="str">
            <v>Insumos</v>
          </cell>
          <cell r="D879" t="str">
            <v>KG</v>
          </cell>
          <cell r="E879">
            <v>2597</v>
          </cell>
          <cell r="F879">
            <v>2074</v>
          </cell>
          <cell r="G879">
            <v>0.19</v>
          </cell>
        </row>
        <row r="880">
          <cell r="A880" t="str">
            <v>I1036</v>
          </cell>
          <cell r="B880" t="str">
            <v>WASH PRIMER</v>
          </cell>
          <cell r="C880" t="str">
            <v>Insumos</v>
          </cell>
          <cell r="D880" t="str">
            <v>GAL</v>
          </cell>
          <cell r="E880">
            <v>216706</v>
          </cell>
          <cell r="F880">
            <v>173104</v>
          </cell>
          <cell r="G880">
            <v>0.19</v>
          </cell>
        </row>
        <row r="881">
          <cell r="A881" t="str">
            <v>I1037</v>
          </cell>
          <cell r="B881" t="str">
            <v>PINTURA ALUMINIO PINTUCO  P 153</v>
          </cell>
          <cell r="C881" t="str">
            <v>Insumos</v>
          </cell>
          <cell r="D881" t="str">
            <v>GAL</v>
          </cell>
          <cell r="E881">
            <v>156029</v>
          </cell>
          <cell r="F881">
            <v>124635</v>
          </cell>
          <cell r="G881">
            <v>0.19</v>
          </cell>
        </row>
        <row r="882">
          <cell r="A882" t="str">
            <v>I1038</v>
          </cell>
          <cell r="B882" t="str">
            <v>ACRONAL LIGANTE</v>
          </cell>
          <cell r="C882" t="str">
            <v>Insumos</v>
          </cell>
          <cell r="D882" t="str">
            <v>GAL</v>
          </cell>
          <cell r="E882">
            <v>69346</v>
          </cell>
          <cell r="F882">
            <v>55393</v>
          </cell>
          <cell r="G882">
            <v>0.19</v>
          </cell>
        </row>
        <row r="883">
          <cell r="A883" t="str">
            <v>I1039</v>
          </cell>
          <cell r="B883" t="str">
            <v>BALDOSA GRANO TRADICIONAL BLANCO HUILA BH5 DE 30 X 30 CM. TIPO ALFA O SIMILAR. FONDO BLANCO</v>
          </cell>
          <cell r="C883" t="str">
            <v>Insumos</v>
          </cell>
          <cell r="D883" t="str">
            <v>M2</v>
          </cell>
          <cell r="E883">
            <v>92600</v>
          </cell>
          <cell r="F883"/>
          <cell r="G883"/>
        </row>
        <row r="884">
          <cell r="A884" t="str">
            <v>I1040</v>
          </cell>
          <cell r="B884" t="str">
            <v>BALDOSA GRANO TRADICIONAL PAYANDE P5. TIPO ALFA O SIMILAR. FONDO BLANCO</v>
          </cell>
          <cell r="C884" t="str">
            <v>Insumos</v>
          </cell>
          <cell r="D884" t="str">
            <v>M2</v>
          </cell>
          <cell r="E884">
            <v>92600</v>
          </cell>
          <cell r="F884"/>
          <cell r="G884"/>
        </row>
        <row r="885">
          <cell r="A885" t="str">
            <v>I1041</v>
          </cell>
          <cell r="B885" t="str">
            <v>BALDOSA GRANO TRADICIONAL PERLATO CLARO PCL 5 TERRAZO TIPO ALFA O SIMILAR</v>
          </cell>
          <cell r="C885" t="str">
            <v>Insumos</v>
          </cell>
          <cell r="D885" t="str">
            <v>M2</v>
          </cell>
          <cell r="E885">
            <v>92600</v>
          </cell>
          <cell r="F885"/>
          <cell r="G885"/>
        </row>
        <row r="886">
          <cell r="A886" t="str">
            <v>I1042</v>
          </cell>
          <cell r="B886" t="str">
            <v>BALDOSA GRANO TRADICIONAL VILLA DE LEYVA DE 30 X 30 CM. FONDO CAFÉ</v>
          </cell>
          <cell r="C886" t="str">
            <v>Insumos</v>
          </cell>
          <cell r="D886" t="str">
            <v>M2</v>
          </cell>
          <cell r="E886">
            <v>92600</v>
          </cell>
          <cell r="F886"/>
          <cell r="G886"/>
        </row>
        <row r="887">
          <cell r="A887" t="str">
            <v>I1043</v>
          </cell>
          <cell r="B887" t="str">
            <v>CONCOLOR JUNTA ESTRECHA 5KG</v>
          </cell>
          <cell r="C887" t="str">
            <v>Insumos</v>
          </cell>
          <cell r="D887" t="str">
            <v>KG</v>
          </cell>
          <cell r="E887">
            <v>6400</v>
          </cell>
          <cell r="F887"/>
          <cell r="G887"/>
        </row>
        <row r="888">
          <cell r="A888" t="str">
            <v>I1044</v>
          </cell>
          <cell r="B888" t="str">
            <v>CONCOLOR JUNTA ESTRECHA 5KG</v>
          </cell>
          <cell r="C888" t="str">
            <v>Insumos</v>
          </cell>
          <cell r="D888" t="str">
            <v>KG</v>
          </cell>
          <cell r="E888">
            <v>6400</v>
          </cell>
          <cell r="F888"/>
          <cell r="G888"/>
        </row>
        <row r="889">
          <cell r="A889" t="str">
            <v>I1045</v>
          </cell>
          <cell r="B889" t="str">
            <v>CENEFA MALLA SQUARE MESH POMPEI MOCCA 30.5 X 10 CM. TIPO ALFA O SIMILAR.</v>
          </cell>
          <cell r="C889" t="str">
            <v>Insumos</v>
          </cell>
          <cell r="D889" t="str">
            <v>M</v>
          </cell>
          <cell r="E889">
            <v>19611</v>
          </cell>
          <cell r="F889">
            <v>15665</v>
          </cell>
          <cell r="G889">
            <v>0.19</v>
          </cell>
        </row>
        <row r="890">
          <cell r="A890" t="str">
            <v>I1046</v>
          </cell>
          <cell r="B890" t="str">
            <v>CENEFA PRECORTADO OXIDO 10*30,5-1. TIPO ALFA O SIMILAR.</v>
          </cell>
          <cell r="C890" t="str">
            <v>Insumos</v>
          </cell>
          <cell r="D890" t="str">
            <v>UND</v>
          </cell>
          <cell r="E890">
            <v>23442</v>
          </cell>
          <cell r="F890">
            <v>18725</v>
          </cell>
          <cell r="G890">
            <v>0.19</v>
          </cell>
        </row>
        <row r="891">
          <cell r="A891" t="str">
            <v>I1048</v>
          </cell>
          <cell r="B891" t="str">
            <v>CENEFA ROMANICA POMPEI AGA/CORAL ALPES TABACO</v>
          </cell>
          <cell r="C891" t="str">
            <v>Insumos</v>
          </cell>
          <cell r="D891" t="str">
            <v>UND</v>
          </cell>
          <cell r="E891">
            <v>15842</v>
          </cell>
          <cell r="F891">
            <v>12654</v>
          </cell>
          <cell r="G891">
            <v>0.19</v>
          </cell>
        </row>
        <row r="892">
          <cell r="A892" t="str">
            <v>I1050</v>
          </cell>
          <cell r="B892" t="str">
            <v>CENEFA MALLA SQUARE MESH POMPEI MOCCA 30.5 X 5 CM. TIPO ALFA O SIMILAR.</v>
          </cell>
          <cell r="C892" t="str">
            <v>Insumos</v>
          </cell>
          <cell r="D892" t="str">
            <v>M</v>
          </cell>
          <cell r="E892">
            <v>9806</v>
          </cell>
          <cell r="F892">
            <v>7833</v>
          </cell>
          <cell r="G892">
            <v>0.19</v>
          </cell>
        </row>
        <row r="893">
          <cell r="A893" t="str">
            <v>I1051</v>
          </cell>
          <cell r="B893" t="str">
            <v xml:space="preserve">CENEFA TIPO ROMANICO GRIS DORADO ROYAL   22 X 6 CM. TIPO ALFA O SIMILAR. </v>
          </cell>
          <cell r="C893" t="str">
            <v>Insumos</v>
          </cell>
          <cell r="D893" t="str">
            <v>M</v>
          </cell>
          <cell r="E893">
            <v>42474</v>
          </cell>
          <cell r="F893">
            <v>33928</v>
          </cell>
          <cell r="G893">
            <v>0.19</v>
          </cell>
        </row>
        <row r="894">
          <cell r="A894" t="str">
            <v>I1052</v>
          </cell>
          <cell r="B894" t="str">
            <v>CERAMICA DE PARED BLANCA O BEIGE FORMATO SEGÚN DISEÑO</v>
          </cell>
          <cell r="C894" t="str">
            <v>Insumos</v>
          </cell>
          <cell r="D894" t="str">
            <v>M2</v>
          </cell>
          <cell r="E894">
            <v>40000</v>
          </cell>
          <cell r="F894"/>
          <cell r="G894"/>
        </row>
        <row r="895">
          <cell r="A895" t="str">
            <v>I1053</v>
          </cell>
          <cell r="B895" t="str">
            <v xml:space="preserve">CERAMICA PARED TIPO FERRARA 20.3 X 30.5 CM.TIPO ALFA O SIMILAR. COLOR BLANCO O CAFÉ. </v>
          </cell>
          <cell r="C895" t="str">
            <v>Insumos</v>
          </cell>
          <cell r="D895" t="str">
            <v>M2</v>
          </cell>
          <cell r="E895">
            <v>33952</v>
          </cell>
          <cell r="F895">
            <v>27120</v>
          </cell>
          <cell r="G895">
            <v>0.19</v>
          </cell>
        </row>
        <row r="896">
          <cell r="A896" t="str">
            <v>I1054</v>
          </cell>
          <cell r="B896" t="str">
            <v>CERAMICA PARED POMPEI. TIPO ALFA O SIMILAR. COLOR CORAL O SHELL</v>
          </cell>
          <cell r="C896" t="str">
            <v>Insumos</v>
          </cell>
          <cell r="D896" t="str">
            <v>M2</v>
          </cell>
          <cell r="E896">
            <v>39900</v>
          </cell>
          <cell r="F896"/>
          <cell r="G896"/>
        </row>
        <row r="897">
          <cell r="A897" t="str">
            <v>I1055</v>
          </cell>
          <cell r="B897" t="str">
            <v>CERAMICA PARED TIPO STONE 45X45 TIPO ALFA O SIMILAR. COLOR BLANCO O CAFÉ.</v>
          </cell>
          <cell r="C897" t="str">
            <v>Insumos</v>
          </cell>
          <cell r="D897" t="str">
            <v>M2</v>
          </cell>
          <cell r="E897">
            <v>38900</v>
          </cell>
          <cell r="F897"/>
          <cell r="G897"/>
        </row>
        <row r="898">
          <cell r="A898" t="str">
            <v>I1056</v>
          </cell>
          <cell r="B898" t="str">
            <v>CERAMICA PISO ANTIQUE 45X45 TIPO ALFA O SIMILAR. COLOR BLANCO O BEIGE</v>
          </cell>
          <cell r="C898" t="str">
            <v>Insumos</v>
          </cell>
          <cell r="D898" t="str">
            <v>M2</v>
          </cell>
          <cell r="E898">
            <v>39900</v>
          </cell>
          <cell r="F898"/>
          <cell r="G898"/>
        </row>
        <row r="899">
          <cell r="A899" t="str">
            <v>I1057</v>
          </cell>
          <cell r="B899" t="str">
            <v>PIEDRACID NEGRO TIPO ALFA O SIMILAR COLOR NEGRO</v>
          </cell>
          <cell r="C899" t="str">
            <v>Insumos</v>
          </cell>
          <cell r="D899" t="str">
            <v>M2</v>
          </cell>
          <cell r="E899">
            <v>40901</v>
          </cell>
          <cell r="F899"/>
          <cell r="G899"/>
        </row>
        <row r="900">
          <cell r="A900" t="str">
            <v>I1058</v>
          </cell>
          <cell r="B900" t="str">
            <v>CERAMICA PISO MIKONOS BLANCO 33X33 O SIMILAR</v>
          </cell>
          <cell r="C900" t="str">
            <v>Insumos</v>
          </cell>
          <cell r="D900" t="str">
            <v>M2</v>
          </cell>
          <cell r="E900">
            <v>37400</v>
          </cell>
          <cell r="F900"/>
          <cell r="G900"/>
        </row>
        <row r="901">
          <cell r="A901" t="str">
            <v>I1059</v>
          </cell>
          <cell r="B901" t="str">
            <v xml:space="preserve">PORCELANTO ARTICO BLANCO 46,1X46,1 </v>
          </cell>
          <cell r="C901" t="str">
            <v>Insumos</v>
          </cell>
          <cell r="D901" t="str">
            <v>M2</v>
          </cell>
          <cell r="E901">
            <v>85271</v>
          </cell>
          <cell r="F901">
            <v>68114</v>
          </cell>
          <cell r="G901">
            <v>0.19</v>
          </cell>
        </row>
        <row r="902">
          <cell r="A902" t="str">
            <v>I1060</v>
          </cell>
          <cell r="B902" t="str">
            <v>CERAMICA PARED EGEO BLANCO</v>
          </cell>
          <cell r="C902" t="str">
            <v>Insumos</v>
          </cell>
          <cell r="D902" t="str">
            <v>M2</v>
          </cell>
          <cell r="E902">
            <v>53443</v>
          </cell>
          <cell r="F902">
            <v>42690</v>
          </cell>
          <cell r="G902">
            <v>0.19</v>
          </cell>
        </row>
        <row r="903">
          <cell r="A903" t="str">
            <v>I1061</v>
          </cell>
          <cell r="B903" t="str">
            <v>CERAMICA PISO PIEDRACID DESERSTONE TIPO ALFA O SIMILAR. COLOR BLANCO</v>
          </cell>
          <cell r="C903" t="str">
            <v>Insumos</v>
          </cell>
          <cell r="D903" t="str">
            <v>M2</v>
          </cell>
          <cell r="E903">
            <v>45293</v>
          </cell>
          <cell r="F903">
            <v>36180</v>
          </cell>
          <cell r="G903">
            <v>0.19</v>
          </cell>
        </row>
        <row r="904">
          <cell r="A904" t="str">
            <v>I1062</v>
          </cell>
          <cell r="B904" t="str">
            <v>CERAMICA PISO PIEDRACID CAYONRED TIPO ALFA O SIMILAR. COLOR BLANCO</v>
          </cell>
          <cell r="C904" t="str">
            <v>Insumos</v>
          </cell>
          <cell r="D904" t="str">
            <v>M2</v>
          </cell>
          <cell r="E904">
            <v>60171</v>
          </cell>
          <cell r="F904">
            <v>48064</v>
          </cell>
          <cell r="G904">
            <v>0.19</v>
          </cell>
        </row>
        <row r="905">
          <cell r="A905" t="str">
            <v>I1063</v>
          </cell>
          <cell r="B905" t="str">
            <v>CERAMICA PISO POMPEI. TIPO ALFA O SIMILAR. COLOR CORAL O SHELL</v>
          </cell>
          <cell r="C905" t="str">
            <v>Insumos</v>
          </cell>
          <cell r="D905" t="str">
            <v>M2</v>
          </cell>
          <cell r="E905">
            <v>38214</v>
          </cell>
          <cell r="F905">
            <v>30525</v>
          </cell>
          <cell r="G905">
            <v>0.19</v>
          </cell>
        </row>
        <row r="906">
          <cell r="A906" t="str">
            <v>I1064</v>
          </cell>
          <cell r="B906" t="str">
            <v>CERAMICA PISO STONE TIPO ALFA O SIMILAR. COLOR BLANCO O CAFÉ</v>
          </cell>
          <cell r="C906" t="str">
            <v>Insumos</v>
          </cell>
          <cell r="D906" t="str">
            <v>M2</v>
          </cell>
          <cell r="E906">
            <v>38214</v>
          </cell>
          <cell r="F906">
            <v>30525</v>
          </cell>
          <cell r="G906">
            <v>0.19</v>
          </cell>
        </row>
        <row r="907">
          <cell r="A907" t="str">
            <v>I1065</v>
          </cell>
          <cell r="B907" t="str">
            <v>MESON EN MARMOL CAFE PINTO A=0.60 M.  SALPICADERO DE H=10 CM. Y BABERO DE H=10 CM.</v>
          </cell>
          <cell r="C907" t="str">
            <v>Insumos</v>
          </cell>
          <cell r="D907" t="str">
            <v>M</v>
          </cell>
          <cell r="E907">
            <v>476155</v>
          </cell>
          <cell r="F907">
            <v>380351</v>
          </cell>
          <cell r="G907">
            <v>0.19</v>
          </cell>
        </row>
        <row r="908">
          <cell r="A908" t="str">
            <v>I1066</v>
          </cell>
          <cell r="B908" t="str">
            <v xml:space="preserve">MESON EN MARMOL NEGRO CARACOL A=0.60 M.  SALPICADERO DE H=10 CM. Y BABERO DE H=10 CM. </v>
          </cell>
          <cell r="C908" t="str">
            <v>Insumos</v>
          </cell>
          <cell r="D908" t="str">
            <v>M</v>
          </cell>
          <cell r="E908">
            <v>571379</v>
          </cell>
          <cell r="F908">
            <v>456416</v>
          </cell>
          <cell r="G908">
            <v>0.19</v>
          </cell>
        </row>
        <row r="909">
          <cell r="A909" t="str">
            <v>I1067</v>
          </cell>
          <cell r="B909" t="str">
            <v xml:space="preserve">MESON EN MARMOL NEGRO SAN GIL  A=0.60 M.  SALPICADERO DE H=10 CM. Y BABERO DE H=10 CM. </v>
          </cell>
          <cell r="C909" t="str">
            <v>Insumos</v>
          </cell>
          <cell r="D909" t="str">
            <v>M</v>
          </cell>
          <cell r="E909">
            <v>571379</v>
          </cell>
          <cell r="F909">
            <v>456416</v>
          </cell>
          <cell r="G909">
            <v>0.19</v>
          </cell>
        </row>
        <row r="910">
          <cell r="A910" t="str">
            <v>I1068</v>
          </cell>
          <cell r="B910" t="str">
            <v>MESON EN MARMOL TRAVERTINO VILLA DE LEYVA A=0.60 M.  SALPICADERO DE H=10 CM. Y BABERO DE H=10 CM</v>
          </cell>
          <cell r="C910" t="str">
            <v>Insumos</v>
          </cell>
          <cell r="D910" t="str">
            <v>M</v>
          </cell>
          <cell r="E910">
            <v>514240</v>
          </cell>
          <cell r="F910">
            <v>410774</v>
          </cell>
          <cell r="G910">
            <v>0.19</v>
          </cell>
        </row>
        <row r="911">
          <cell r="A911" t="str">
            <v>I1070</v>
          </cell>
          <cell r="B911" t="str">
            <v>PORCELANATTO BRILLANTE LISBOA  50 X 50 CM. TIPO ALFA O SIMILAR. COLOR BEIGE CON BETAS</v>
          </cell>
          <cell r="C911" t="str">
            <v>Insumos</v>
          </cell>
          <cell r="D911" t="str">
            <v>M2</v>
          </cell>
          <cell r="E911">
            <v>71008</v>
          </cell>
          <cell r="F911">
            <v>56721</v>
          </cell>
          <cell r="G911">
            <v>0.19</v>
          </cell>
        </row>
        <row r="912">
          <cell r="A912" t="str">
            <v>I1071</v>
          </cell>
          <cell r="B912" t="str">
            <v>PORCELANATTO CONSTELLAZIONE BRILLANTE BLANCO 38.2 X 38.2 CM. TIPO ALFA O SIMILAR</v>
          </cell>
          <cell r="C912" t="str">
            <v>Insumos</v>
          </cell>
          <cell r="D912" t="str">
            <v>M2</v>
          </cell>
          <cell r="E912">
            <v>84092</v>
          </cell>
          <cell r="F912">
            <v>67172</v>
          </cell>
          <cell r="G912">
            <v>0.19</v>
          </cell>
        </row>
        <row r="913">
          <cell r="A913" t="str">
            <v>I1072</v>
          </cell>
          <cell r="B913" t="str">
            <v>PORCELANATTO CONSTELLAZIONE BRILLANTE GRIS O NEGRO 38.2 X 38.2 CM. TIPO ALFA O SIMILAR</v>
          </cell>
          <cell r="C913" t="str">
            <v>Insumos</v>
          </cell>
          <cell r="D913" t="str">
            <v>M2</v>
          </cell>
          <cell r="E913">
            <v>134918</v>
          </cell>
          <cell r="F913">
            <v>107772</v>
          </cell>
          <cell r="G913">
            <v>0.19</v>
          </cell>
        </row>
        <row r="914">
          <cell r="A914" t="str">
            <v>I1073</v>
          </cell>
          <cell r="B914" t="str">
            <v>PORCELANATTO CONSTELLAZIONE MATE BLANCO 38.2 X 38.2 CM. TIPO ALFA O SIMILAR</v>
          </cell>
          <cell r="C914" t="str">
            <v>Insumos</v>
          </cell>
          <cell r="D914" t="str">
            <v>M2</v>
          </cell>
          <cell r="E914">
            <v>94848</v>
          </cell>
          <cell r="F914">
            <v>75764</v>
          </cell>
          <cell r="G914">
            <v>0.19</v>
          </cell>
        </row>
        <row r="915">
          <cell r="A915" t="str">
            <v>I1074</v>
          </cell>
          <cell r="B915" t="str">
            <v>PORCELANATTO CONSTELLAZIONE MATE GRIS O NEGRO 50 X 50 CM. TIPO ALFA O SIMILAR</v>
          </cell>
          <cell r="C915" t="str">
            <v>Insumos</v>
          </cell>
          <cell r="D915" t="str">
            <v>M2</v>
          </cell>
          <cell r="E915">
            <v>143987</v>
          </cell>
          <cell r="F915">
            <v>115016</v>
          </cell>
          <cell r="G915">
            <v>0.19</v>
          </cell>
        </row>
        <row r="916">
          <cell r="A916" t="str">
            <v>I1075</v>
          </cell>
          <cell r="B916" t="str">
            <v>TABLON DE GRES LATINO LISO 20 X 20 CM. TIPO ALFA O SIMILAR. COLORES ROJO, SALMÓN O SAHARA.</v>
          </cell>
          <cell r="C916" t="str">
            <v>Insumos</v>
          </cell>
          <cell r="D916" t="str">
            <v>M2</v>
          </cell>
          <cell r="E916">
            <v>48160</v>
          </cell>
          <cell r="F916">
            <v>38470</v>
          </cell>
          <cell r="G916">
            <v>0.19</v>
          </cell>
        </row>
        <row r="917">
          <cell r="A917" t="str">
            <v>I1076</v>
          </cell>
          <cell r="B917" t="str">
            <v>TABLON DE GRES LATINO PIRAMIDAL 20 X 20 CM. TIPO ALFA O SIMILAR. COLORES ROJO O SAHARA.</v>
          </cell>
          <cell r="C917" t="str">
            <v>Insumos</v>
          </cell>
          <cell r="D917" t="str">
            <v>M2</v>
          </cell>
          <cell r="E917">
            <v>40196</v>
          </cell>
          <cell r="F917">
            <v>32108</v>
          </cell>
          <cell r="G917">
            <v>0.19</v>
          </cell>
        </row>
        <row r="918">
          <cell r="A918" t="str">
            <v>I1077</v>
          </cell>
          <cell r="B918" t="str">
            <v>TABLON DE GRES PORTAL LISO 30 X 15 CM. TIPO ALFA O SIMILAR. COLORES ROJO, SALMÓN O SAHARA.</v>
          </cell>
          <cell r="C918" t="str">
            <v>Insumos</v>
          </cell>
          <cell r="D918" t="str">
            <v>M2</v>
          </cell>
          <cell r="E918">
            <v>44454</v>
          </cell>
          <cell r="F918">
            <v>35509</v>
          </cell>
          <cell r="G918">
            <v>0.19</v>
          </cell>
        </row>
        <row r="919">
          <cell r="A919" t="str">
            <v>I1078</v>
          </cell>
          <cell r="B919" t="str">
            <v>TABLON DE GRES TRADICION GRAFILADO 30 X 30 CM. TIPO ALFA O SIMILAR. COLOR ROJO</v>
          </cell>
          <cell r="C919" t="str">
            <v>Insumos</v>
          </cell>
          <cell r="D919" t="str">
            <v>M2</v>
          </cell>
          <cell r="E919">
            <v>61420</v>
          </cell>
          <cell r="F919">
            <v>49062</v>
          </cell>
          <cell r="G919">
            <v>0.19</v>
          </cell>
        </row>
        <row r="920">
          <cell r="A920" t="str">
            <v>I1079</v>
          </cell>
          <cell r="B920" t="str">
            <v>TABLON DE GRES TRADICION LISO 30 X 30 CM. TIPO ALFA O SIMILAR. COLOR MOCCA.</v>
          </cell>
          <cell r="C920" t="str">
            <v>Insumos</v>
          </cell>
          <cell r="D920" t="str">
            <v>M2</v>
          </cell>
          <cell r="E920">
            <v>51341</v>
          </cell>
          <cell r="F920">
            <v>41011</v>
          </cell>
          <cell r="G920">
            <v>0.19</v>
          </cell>
        </row>
        <row r="921">
          <cell r="A921" t="str">
            <v>I1081</v>
          </cell>
          <cell r="B921" t="str">
            <v>TABLON DE GRES TUNEZ ABRASIVO 15 X 15 CM. TIPO ALFA O SIMILAR. COLORES ROJO, SALMÓN O SAHARA.</v>
          </cell>
          <cell r="C921" t="str">
            <v>Insumos</v>
          </cell>
          <cell r="D921" t="str">
            <v>M2</v>
          </cell>
          <cell r="E921">
            <v>36810</v>
          </cell>
          <cell r="F921">
            <v>29403</v>
          </cell>
          <cell r="G921">
            <v>0.19</v>
          </cell>
        </row>
        <row r="922">
          <cell r="A922" t="str">
            <v>I1083</v>
          </cell>
          <cell r="B922" t="str">
            <v>ZOCALO GRANO DE MARMOL BLANCO HUILA BH5 DE 30 X 7.2 CM. TIPO ALFA O SIMILAR. FONDO BLANCO</v>
          </cell>
          <cell r="C922" t="str">
            <v>Insumos</v>
          </cell>
          <cell r="D922" t="str">
            <v>M</v>
          </cell>
          <cell r="E922">
            <v>21472</v>
          </cell>
          <cell r="F922">
            <v>17151</v>
          </cell>
          <cell r="G922">
            <v>0.19</v>
          </cell>
        </row>
        <row r="923">
          <cell r="A923" t="str">
            <v>I1084</v>
          </cell>
          <cell r="B923" t="str">
            <v>ZOCALO GRANO DE MARMOL PAYANDE P5 DE 30 X 7.2 CM. TIPO ALFA O SIMILAR. FONDO BLANCO</v>
          </cell>
          <cell r="C923" t="str">
            <v>Insumos</v>
          </cell>
          <cell r="D923" t="str">
            <v>M</v>
          </cell>
          <cell r="E923">
            <v>18853</v>
          </cell>
          <cell r="F923">
            <v>15060</v>
          </cell>
          <cell r="G923">
            <v>0.19</v>
          </cell>
        </row>
        <row r="924">
          <cell r="A924" t="str">
            <v>I1085</v>
          </cell>
          <cell r="B924" t="str">
            <v xml:space="preserve">ZOCALO GRANO DE MARMOL PERLATO CLARO PCL 5 DE 30 X 7.2 CM. TIPO ALFA O SIMILAR. FONDO CREMA </v>
          </cell>
          <cell r="C924" t="str">
            <v>Insumos</v>
          </cell>
          <cell r="D924" t="str">
            <v>M</v>
          </cell>
          <cell r="E924">
            <v>20865</v>
          </cell>
          <cell r="F924">
            <v>16666</v>
          </cell>
          <cell r="G924">
            <v>0.19</v>
          </cell>
        </row>
        <row r="925">
          <cell r="A925" t="str">
            <v>I1087</v>
          </cell>
          <cell r="B925" t="str">
            <v>CERAMICA PARED BOTICCINO SAND TIPO ALFA O SIMILAR. COLOR.</v>
          </cell>
          <cell r="C925" t="str">
            <v>Insumos</v>
          </cell>
          <cell r="D925" t="str">
            <v>M2</v>
          </cell>
          <cell r="E925">
            <v>47877</v>
          </cell>
          <cell r="F925">
            <v>38244</v>
          </cell>
          <cell r="G925">
            <v>0.19</v>
          </cell>
        </row>
        <row r="926">
          <cell r="A926" t="str">
            <v>I1088</v>
          </cell>
          <cell r="B926" t="str">
            <v>CERAMICA IMPORTADA  NEVADA BLANCA BR TIPO ALFA O SIMILAR. COLOR.</v>
          </cell>
          <cell r="C926" t="str">
            <v>Insumos</v>
          </cell>
          <cell r="D926" t="str">
            <v>M2</v>
          </cell>
          <cell r="E926">
            <v>66375</v>
          </cell>
          <cell r="F926">
            <v>53020</v>
          </cell>
          <cell r="G926">
            <v>0.19</v>
          </cell>
        </row>
        <row r="927">
          <cell r="A927" t="str">
            <v>I1089</v>
          </cell>
          <cell r="B927" t="str">
            <v>LOSETA INDUSTRIAL 24.5*12 COLOR SAHARA TIPO ALFA O SIMILAR</v>
          </cell>
          <cell r="C927" t="str">
            <v>Insumos</v>
          </cell>
          <cell r="D927" t="str">
            <v>M2</v>
          </cell>
          <cell r="E927">
            <v>93706</v>
          </cell>
          <cell r="F927">
            <v>74852</v>
          </cell>
          <cell r="G927">
            <v>0.19</v>
          </cell>
        </row>
        <row r="928">
          <cell r="A928" t="str">
            <v>I1090</v>
          </cell>
          <cell r="B928" t="str">
            <v>CERA POLIMERICA</v>
          </cell>
          <cell r="C928" t="str">
            <v>Insumos</v>
          </cell>
          <cell r="D928" t="str">
            <v>LT</v>
          </cell>
          <cell r="E928">
            <v>106482</v>
          </cell>
          <cell r="F928">
            <v>85057</v>
          </cell>
          <cell r="G928">
            <v>0.19</v>
          </cell>
        </row>
        <row r="929">
          <cell r="A929" t="str">
            <v>I1091</v>
          </cell>
          <cell r="B929" t="str">
            <v>GRANITO BLANCO HUILA  Nº 1,2 Y 3 (25 KG)</v>
          </cell>
          <cell r="C929" t="str">
            <v>Insumos</v>
          </cell>
          <cell r="D929" t="str">
            <v>BUL</v>
          </cell>
          <cell r="E929">
            <v>23839</v>
          </cell>
          <cell r="F929">
            <v>19042</v>
          </cell>
          <cell r="G929">
            <v>0.19</v>
          </cell>
        </row>
        <row r="930">
          <cell r="A930" t="str">
            <v>I1092</v>
          </cell>
          <cell r="B930" t="str">
            <v>CERAMICA SENCILLA</v>
          </cell>
          <cell r="C930" t="str">
            <v>Insumos</v>
          </cell>
          <cell r="D930" t="str">
            <v>M2</v>
          </cell>
          <cell r="E930">
            <v>33628</v>
          </cell>
          <cell r="F930">
            <v>26861</v>
          </cell>
          <cell r="G930">
            <v>0.19</v>
          </cell>
        </row>
        <row r="931">
          <cell r="A931" t="str">
            <v>I1093</v>
          </cell>
          <cell r="B931" t="str">
            <v>TABLILLA PARA PISO</v>
          </cell>
          <cell r="C931" t="str">
            <v>Insumos</v>
          </cell>
          <cell r="D931" t="str">
            <v>UND</v>
          </cell>
          <cell r="E931">
            <v>42781</v>
          </cell>
          <cell r="F931">
            <v>34173</v>
          </cell>
          <cell r="G931">
            <v>0.19</v>
          </cell>
        </row>
        <row r="932">
          <cell r="A932" t="str">
            <v>I1094</v>
          </cell>
          <cell r="B932" t="str">
            <v>SARDINEL PREFABRICADO AH=20 CM, B=10  CM, L=100CM</v>
          </cell>
          <cell r="C932" t="str">
            <v>Insumos</v>
          </cell>
          <cell r="D932" t="str">
            <v>UND</v>
          </cell>
          <cell r="E932">
            <v>43341</v>
          </cell>
          <cell r="F932">
            <v>34620</v>
          </cell>
          <cell r="G932">
            <v>0.19</v>
          </cell>
        </row>
        <row r="933">
          <cell r="A933" t="str">
            <v>I1095</v>
          </cell>
          <cell r="B933" t="str">
            <v xml:space="preserve">LAVADERO PREFABRICADO EN GRANITO 80 X 60 X 50 CM. </v>
          </cell>
          <cell r="C933" t="str">
            <v>Insumos</v>
          </cell>
          <cell r="D933" t="str">
            <v>UND</v>
          </cell>
          <cell r="E933">
            <v>413557</v>
          </cell>
          <cell r="F933">
            <v>330349</v>
          </cell>
          <cell r="G933">
            <v>0.19</v>
          </cell>
        </row>
        <row r="934">
          <cell r="A934" t="str">
            <v>I1097</v>
          </cell>
          <cell r="B934" t="str">
            <v>REJILLA SUMIDERO PLAQUETA (PEATONAL) A=40 CM. L=40 CM. E=6 CM. REF. P40402 TIPO TITAN O SIMILAR</v>
          </cell>
          <cell r="C934" t="str">
            <v>Insumos</v>
          </cell>
          <cell r="D934" t="str">
            <v>UND</v>
          </cell>
          <cell r="E934">
            <v>25809</v>
          </cell>
          <cell r="F934">
            <v>20616</v>
          </cell>
          <cell r="G934">
            <v>0.19</v>
          </cell>
        </row>
        <row r="935">
          <cell r="A935" t="str">
            <v>I1099</v>
          </cell>
          <cell r="B935" t="str">
            <v>TOPELLANTAS PREFABRICADO H=15 CM, B=20 CM Y LARGO=50 CM.</v>
          </cell>
          <cell r="C935" t="str">
            <v>Insumos</v>
          </cell>
          <cell r="D935" t="str">
            <v>UND</v>
          </cell>
          <cell r="E935">
            <v>17752</v>
          </cell>
          <cell r="F935">
            <v>14180</v>
          </cell>
          <cell r="G935">
            <v>0.19</v>
          </cell>
        </row>
        <row r="936">
          <cell r="A936" t="str">
            <v>I1100</v>
          </cell>
          <cell r="B936" t="str">
            <v xml:space="preserve">DISTANCIADORES EN MORTERO H=0.05 CMS </v>
          </cell>
          <cell r="C936" t="str">
            <v>Insumos</v>
          </cell>
          <cell r="D936" t="str">
            <v>UND</v>
          </cell>
          <cell r="E936">
            <v>1377</v>
          </cell>
          <cell r="F936">
            <v>1099</v>
          </cell>
          <cell r="G936">
            <v>0.19</v>
          </cell>
        </row>
        <row r="937">
          <cell r="A937" t="str">
            <v>I1102</v>
          </cell>
          <cell r="B937" t="str">
            <v>ABRAZADERA DE SALIDA TIPO 3</v>
          </cell>
          <cell r="C937" t="str">
            <v>Insumos</v>
          </cell>
          <cell r="D937" t="str">
            <v>UND</v>
          </cell>
          <cell r="E937">
            <v>26625</v>
          </cell>
          <cell r="F937">
            <v>21267</v>
          </cell>
          <cell r="G937">
            <v>0.19</v>
          </cell>
        </row>
        <row r="938">
          <cell r="A938" t="str">
            <v>I1103</v>
          </cell>
          <cell r="B938" t="str">
            <v>ABRAZADERA DE SALIDA TIPO 4</v>
          </cell>
          <cell r="C938" t="str">
            <v>Insumos</v>
          </cell>
          <cell r="D938" t="str">
            <v>UND</v>
          </cell>
          <cell r="E938">
            <v>29664</v>
          </cell>
          <cell r="F938">
            <v>23695</v>
          </cell>
          <cell r="G938">
            <v>0.19</v>
          </cell>
        </row>
        <row r="939">
          <cell r="A939" t="str">
            <v>I1104</v>
          </cell>
          <cell r="B939" t="str">
            <v xml:space="preserve">ABRAZADERA EN  U </v>
          </cell>
          <cell r="C939" t="str">
            <v>Insumos</v>
          </cell>
          <cell r="D939" t="str">
            <v>UND</v>
          </cell>
          <cell r="E939">
            <v>24840</v>
          </cell>
          <cell r="F939">
            <v>19842</v>
          </cell>
          <cell r="G939">
            <v>0.19</v>
          </cell>
        </row>
        <row r="940">
          <cell r="A940" t="str">
            <v>I1105</v>
          </cell>
          <cell r="B940" t="str">
            <v>ABRAZADERA EN  U TIPO 2</v>
          </cell>
          <cell r="C940" t="str">
            <v>Insumos</v>
          </cell>
          <cell r="D940" t="str">
            <v>UND</v>
          </cell>
          <cell r="E940">
            <v>25757</v>
          </cell>
          <cell r="F940">
            <v>20574</v>
          </cell>
          <cell r="G940">
            <v>0.19</v>
          </cell>
        </row>
        <row r="941">
          <cell r="A941" t="str">
            <v>I1106</v>
          </cell>
          <cell r="B941" t="str">
            <v>ABRAZADERA O COLLARIN DE  7 - 8 UNA SALIDA - PL. 1/4 IDEM TIPO 3</v>
          </cell>
          <cell r="C941" t="str">
            <v>Insumos</v>
          </cell>
          <cell r="D941" t="str">
            <v>UND</v>
          </cell>
          <cell r="E941">
            <v>21949</v>
          </cell>
          <cell r="F941">
            <v>17533</v>
          </cell>
          <cell r="G941">
            <v>0.19</v>
          </cell>
        </row>
        <row r="942">
          <cell r="A942" t="str">
            <v>I1107</v>
          </cell>
          <cell r="B942" t="str">
            <v xml:space="preserve">ABRAZADERA O COLLARIN DE 9 - 10 DOS SALIDAS- PL. 1/4 IDEM TIPO 4 </v>
          </cell>
          <cell r="C942" t="str">
            <v>Insumos</v>
          </cell>
          <cell r="D942" t="str">
            <v>UND</v>
          </cell>
          <cell r="E942">
            <v>28035</v>
          </cell>
          <cell r="F942">
            <v>22394</v>
          </cell>
          <cell r="G942">
            <v>0.19</v>
          </cell>
        </row>
        <row r="943">
          <cell r="A943" t="str">
            <v>I1108</v>
          </cell>
          <cell r="B943" t="str">
            <v xml:space="preserve">ABRAZADERA O COLLARIN DE 9- 10 UNA SALIDA- PL. 1/4 IDEM TIPO 4 </v>
          </cell>
          <cell r="C943" t="str">
            <v>Insumos</v>
          </cell>
          <cell r="D943" t="str">
            <v>UND</v>
          </cell>
          <cell r="E943">
            <v>27232</v>
          </cell>
          <cell r="F943">
            <v>21752</v>
          </cell>
          <cell r="G943">
            <v>0.19</v>
          </cell>
        </row>
        <row r="944">
          <cell r="A944" t="str">
            <v>I1109</v>
          </cell>
          <cell r="B944" t="str">
            <v xml:space="preserve">ABRAZADERA SIN SALIDA TIPO 2 </v>
          </cell>
          <cell r="C944" t="str">
            <v>Insumos</v>
          </cell>
          <cell r="D944" t="str">
            <v>UND</v>
          </cell>
          <cell r="E944">
            <v>20268</v>
          </cell>
          <cell r="F944">
            <v>16190</v>
          </cell>
          <cell r="G944">
            <v>0.19</v>
          </cell>
        </row>
        <row r="945">
          <cell r="A945" t="str">
            <v>I1110</v>
          </cell>
          <cell r="B945" t="str">
            <v>ACCESORIOS DE FIJACION</v>
          </cell>
          <cell r="C945" t="str">
            <v>Insumos</v>
          </cell>
          <cell r="D945" t="str">
            <v>UND</v>
          </cell>
          <cell r="E945">
            <v>2463</v>
          </cell>
          <cell r="F945">
            <v>1967</v>
          </cell>
          <cell r="G945">
            <v>0.19</v>
          </cell>
        </row>
        <row r="946">
          <cell r="A946" t="str">
            <v>I1111</v>
          </cell>
          <cell r="B946" t="str">
            <v>ACCESORIOS FIJACION TUBERIA EMT 1" (ABRAZADERA, ALAMBRE)</v>
          </cell>
          <cell r="C946" t="str">
            <v>Insumos</v>
          </cell>
          <cell r="D946" t="str">
            <v>UND</v>
          </cell>
          <cell r="E946">
            <v>3940</v>
          </cell>
          <cell r="F946">
            <v>3147</v>
          </cell>
          <cell r="G946">
            <v>0.19</v>
          </cell>
        </row>
        <row r="947">
          <cell r="A947" t="str">
            <v>I1112</v>
          </cell>
          <cell r="B947" t="str">
            <v>ACCESORIOS FIJACION TUBERIA EMT 1/2" (ABRAZADERA, ALAMBRE)</v>
          </cell>
          <cell r="C947" t="str">
            <v>Insumos</v>
          </cell>
          <cell r="D947" t="str">
            <v>UND</v>
          </cell>
          <cell r="E947">
            <v>2958</v>
          </cell>
          <cell r="F947">
            <v>2362</v>
          </cell>
          <cell r="G947">
            <v>0.19</v>
          </cell>
        </row>
        <row r="948">
          <cell r="A948" t="str">
            <v>I1113</v>
          </cell>
          <cell r="B948" t="str">
            <v>ACCESORIOS FIJACION TUBERIA EMT 1_1/2" (ABRAZADERA, ALAMBRE)</v>
          </cell>
          <cell r="C948" t="str">
            <v>Insumos</v>
          </cell>
          <cell r="D948" t="str">
            <v>UND</v>
          </cell>
          <cell r="E948">
            <v>4924</v>
          </cell>
          <cell r="F948">
            <v>3933</v>
          </cell>
          <cell r="G948">
            <v>0.19</v>
          </cell>
        </row>
        <row r="949">
          <cell r="A949" t="str">
            <v>I1114</v>
          </cell>
          <cell r="B949" t="str">
            <v>ACCESORIOS FIJACION TUBERIA EMT 2" (ABRAZADERA, ALAMBRE)</v>
          </cell>
          <cell r="C949" t="str">
            <v>Insumos</v>
          </cell>
          <cell r="D949" t="str">
            <v>UND</v>
          </cell>
          <cell r="E949">
            <v>9849</v>
          </cell>
          <cell r="F949">
            <v>7867</v>
          </cell>
          <cell r="G949">
            <v>0.19</v>
          </cell>
        </row>
        <row r="950">
          <cell r="A950" t="str">
            <v>I1115</v>
          </cell>
          <cell r="B950" t="str">
            <v>ACCESORIOS FIJACION TUBERIA EMT 3" (ABRAZADERA, ALAMBRE)</v>
          </cell>
          <cell r="C950" t="str">
            <v>Insumos</v>
          </cell>
          <cell r="D950" t="str">
            <v>UND</v>
          </cell>
          <cell r="E950">
            <v>19700</v>
          </cell>
          <cell r="F950">
            <v>15736</v>
          </cell>
          <cell r="G950">
            <v>0.19</v>
          </cell>
        </row>
        <row r="951">
          <cell r="A951" t="str">
            <v>I1116</v>
          </cell>
          <cell r="B951" t="str">
            <v>ACCESORIOS FIJACION TUBERIA EMT 3/4" (ABRAZADERA, ALAMBRE)</v>
          </cell>
          <cell r="C951" t="str">
            <v>Insumos</v>
          </cell>
          <cell r="D951" t="str">
            <v>UND</v>
          </cell>
          <cell r="E951">
            <v>2958</v>
          </cell>
          <cell r="F951">
            <v>2362</v>
          </cell>
          <cell r="G951">
            <v>0.19</v>
          </cell>
        </row>
        <row r="952">
          <cell r="A952" t="str">
            <v>I1117</v>
          </cell>
          <cell r="B952" t="str">
            <v>ACCESORIOS FIJACION TUBERIA IMC Ó RIDGID 1" (ABRAZADERA, PERNOS)</v>
          </cell>
          <cell r="C952" t="str">
            <v>Insumos</v>
          </cell>
          <cell r="D952" t="str">
            <v>UND</v>
          </cell>
          <cell r="E952">
            <v>6891</v>
          </cell>
          <cell r="F952">
            <v>5504</v>
          </cell>
          <cell r="G952">
            <v>0.19</v>
          </cell>
        </row>
        <row r="953">
          <cell r="A953" t="str">
            <v>I1118</v>
          </cell>
          <cell r="B953" t="str">
            <v>ACCESORIOS FIJACION TUBERIA IMC Ó RIDGID 1/2" (ABRAZADERA, PERNOS)</v>
          </cell>
          <cell r="C953" t="str">
            <v>Insumos</v>
          </cell>
          <cell r="D953" t="str">
            <v>UND</v>
          </cell>
          <cell r="E953">
            <v>3940</v>
          </cell>
          <cell r="F953">
            <v>3147</v>
          </cell>
          <cell r="G953">
            <v>0.19</v>
          </cell>
        </row>
        <row r="954">
          <cell r="A954" t="str">
            <v>I1119</v>
          </cell>
          <cell r="B954" t="str">
            <v>ACCESORIOS FIJACION TUBERIA IMC Ó RIDGID 1_1/2" (ABRAZADERA, PERNOS)</v>
          </cell>
          <cell r="C954" t="str">
            <v>Insumos</v>
          </cell>
          <cell r="D954" t="str">
            <v>UND</v>
          </cell>
          <cell r="E954">
            <v>9849</v>
          </cell>
          <cell r="F954">
            <v>7867</v>
          </cell>
          <cell r="G954">
            <v>0.19</v>
          </cell>
        </row>
        <row r="955">
          <cell r="A955" t="str">
            <v>I1120</v>
          </cell>
          <cell r="B955" t="str">
            <v>ACCESORIOS FIJACION TUBERIA IMC Ó RIDGID 2" (ABRAZADERA, PERNOS)</v>
          </cell>
          <cell r="C955" t="str">
            <v>Insumos</v>
          </cell>
          <cell r="D955" t="str">
            <v>UND</v>
          </cell>
          <cell r="E955">
            <v>19700</v>
          </cell>
          <cell r="F955">
            <v>15736</v>
          </cell>
          <cell r="G955">
            <v>0.19</v>
          </cell>
        </row>
        <row r="956">
          <cell r="A956" t="str">
            <v>I1121</v>
          </cell>
          <cell r="B956" t="str">
            <v>ACCESORIOS FIJACION TUBERIA IMC Ó RIDGID 3" (ABRAZADERA, PERNOS)</v>
          </cell>
          <cell r="C956" t="str">
            <v>Insumos</v>
          </cell>
          <cell r="D956" t="str">
            <v>UND</v>
          </cell>
          <cell r="E956">
            <v>29550</v>
          </cell>
          <cell r="F956">
            <v>23604</v>
          </cell>
          <cell r="G956">
            <v>0.19</v>
          </cell>
        </row>
        <row r="957">
          <cell r="A957" t="str">
            <v>I1122</v>
          </cell>
          <cell r="B957" t="str">
            <v>ACCESORIOS FIJACION TUBERIA IMC Ó RIDGID 3/4" (ABRAZADERA, PERNOS)</v>
          </cell>
          <cell r="C957" t="str">
            <v>Insumos</v>
          </cell>
          <cell r="D957" t="str">
            <v>UND</v>
          </cell>
          <cell r="E957">
            <v>4924</v>
          </cell>
          <cell r="F957">
            <v>3933</v>
          </cell>
          <cell r="G957">
            <v>0.19</v>
          </cell>
        </row>
        <row r="958">
          <cell r="A958" t="str">
            <v>I1123</v>
          </cell>
          <cell r="B958" t="str">
            <v>ACCESORIOS FIJACION TUBERIA IMC Ó RIDGID 4" (ABRAZADERA, PERNOS)</v>
          </cell>
          <cell r="C958" t="str">
            <v>Insumos</v>
          </cell>
          <cell r="D958" t="str">
            <v>UND</v>
          </cell>
          <cell r="E958">
            <v>49256</v>
          </cell>
          <cell r="F958">
            <v>39345</v>
          </cell>
          <cell r="G958">
            <v>0.19</v>
          </cell>
        </row>
        <row r="959">
          <cell r="A959" t="str">
            <v>I1124</v>
          </cell>
          <cell r="B959" t="str">
            <v>ACCESORIOS TUBERIA EMT 1" (UNION, ADAPTADOR, CURVA)</v>
          </cell>
          <cell r="C959" t="str">
            <v>Insumos</v>
          </cell>
          <cell r="D959" t="str">
            <v>UND</v>
          </cell>
          <cell r="E959">
            <v>9942</v>
          </cell>
          <cell r="F959">
            <v>7941</v>
          </cell>
          <cell r="G959">
            <v>0.19</v>
          </cell>
        </row>
        <row r="960">
          <cell r="A960" t="str">
            <v>I1125</v>
          </cell>
          <cell r="B960" t="str">
            <v>ACCESORIOS TUBERIA EMT 1/2" (UNION, ADAPTADOR, CURVA)</v>
          </cell>
          <cell r="C960" t="str">
            <v>Insumos</v>
          </cell>
          <cell r="D960" t="str">
            <v>UND</v>
          </cell>
          <cell r="E960">
            <v>3877</v>
          </cell>
          <cell r="F960">
            <v>3097</v>
          </cell>
          <cell r="G960">
            <v>0.19</v>
          </cell>
        </row>
        <row r="961">
          <cell r="A961" t="str">
            <v>I1126</v>
          </cell>
          <cell r="B961" t="str">
            <v>ACCESORIOS TUBERIA EMT 1_1/2" (UNION, ADAPTADOR, CURVA)</v>
          </cell>
          <cell r="C961" t="str">
            <v>Insumos</v>
          </cell>
          <cell r="D961" t="str">
            <v>UND</v>
          </cell>
          <cell r="E961">
            <v>21866</v>
          </cell>
          <cell r="F961">
            <v>17466</v>
          </cell>
          <cell r="G961">
            <v>0.19</v>
          </cell>
        </row>
        <row r="962">
          <cell r="A962" t="str">
            <v>I1127</v>
          </cell>
          <cell r="B962" t="str">
            <v>ACCESORIOS TUBERIA EMT 2" (UNION, ADAPTADOR, CURVA)</v>
          </cell>
          <cell r="C962" t="str">
            <v>Insumos</v>
          </cell>
          <cell r="D962" t="str">
            <v>UND</v>
          </cell>
          <cell r="E962">
            <v>33136</v>
          </cell>
          <cell r="F962">
            <v>26469</v>
          </cell>
          <cell r="G962">
            <v>0.19</v>
          </cell>
        </row>
        <row r="963">
          <cell r="A963" t="str">
            <v>I1128</v>
          </cell>
          <cell r="B963" t="str">
            <v>ACCESORIOS TUBERIA EMT 3" (UNION, ADAPTADOR, CURVA)</v>
          </cell>
          <cell r="C963" t="str">
            <v>Insumos</v>
          </cell>
          <cell r="D963" t="str">
            <v>UND</v>
          </cell>
          <cell r="E963">
            <v>164887</v>
          </cell>
          <cell r="F963">
            <v>131711</v>
          </cell>
          <cell r="G963">
            <v>0.19</v>
          </cell>
        </row>
        <row r="964">
          <cell r="A964" t="str">
            <v>I1129</v>
          </cell>
          <cell r="B964" t="str">
            <v>ACCESORIOS TUBERIA EMT 3/4" (UNION Y CURVA)</v>
          </cell>
          <cell r="C964" t="str">
            <v>Insumos</v>
          </cell>
          <cell r="D964" t="str">
            <v>UND</v>
          </cell>
          <cell r="E964">
            <v>6216</v>
          </cell>
          <cell r="F964">
            <v>4965</v>
          </cell>
          <cell r="G964">
            <v>0.19</v>
          </cell>
        </row>
        <row r="965">
          <cell r="A965" t="str">
            <v>I1130</v>
          </cell>
          <cell r="B965" t="str">
            <v>ACCESORIOS TUBERIA IMC Ó RIDGID 1" (UNION  Y CURVA)</v>
          </cell>
          <cell r="C965" t="str">
            <v>Insumos</v>
          </cell>
          <cell r="D965" t="str">
            <v>UND</v>
          </cell>
          <cell r="E965">
            <v>15891</v>
          </cell>
          <cell r="F965">
            <v>12693</v>
          </cell>
          <cell r="G965">
            <v>0.19</v>
          </cell>
        </row>
        <row r="966">
          <cell r="A966" t="str">
            <v>I1131</v>
          </cell>
          <cell r="B966" t="str">
            <v>ACCESORIOS TUBERIA IMC Ó RIDGID 1/2" (UNION Y CURVA)</v>
          </cell>
          <cell r="C966" t="str">
            <v>Insumos</v>
          </cell>
          <cell r="D966" t="str">
            <v>UND</v>
          </cell>
          <cell r="E966">
            <v>8649</v>
          </cell>
          <cell r="F966">
            <v>6908</v>
          </cell>
          <cell r="G966">
            <v>0.19</v>
          </cell>
        </row>
        <row r="967">
          <cell r="A967" t="str">
            <v>I1132</v>
          </cell>
          <cell r="B967" t="str">
            <v xml:space="preserve">ACCESORIOS TUBERIA IMC Ó RIDGID 1_1/2" (UNION Y  CURVA ) </v>
          </cell>
          <cell r="C967" t="str">
            <v>Insumos</v>
          </cell>
          <cell r="D967" t="str">
            <v>UND</v>
          </cell>
          <cell r="E967">
            <v>29147</v>
          </cell>
          <cell r="F967">
            <v>23282</v>
          </cell>
          <cell r="G967">
            <v>0.19</v>
          </cell>
        </row>
        <row r="968">
          <cell r="A968" t="str">
            <v>I1133</v>
          </cell>
          <cell r="B968" t="str">
            <v>ACCESORIOS TUBERIA IMC Ó RIDGID 2" (UNION Y  CURVA)</v>
          </cell>
          <cell r="C968" t="str">
            <v>Insumos</v>
          </cell>
          <cell r="D968" t="str">
            <v>UND</v>
          </cell>
          <cell r="E968">
            <v>42044</v>
          </cell>
          <cell r="F968">
            <v>33584</v>
          </cell>
          <cell r="G968">
            <v>0.19</v>
          </cell>
        </row>
        <row r="969">
          <cell r="A969" t="str">
            <v>I1134</v>
          </cell>
          <cell r="B969" t="str">
            <v>ACCESORIOS TUBERIA IMC Ó RIDGID 3" (UNION, ADAPTADOR, CURVA)</v>
          </cell>
          <cell r="C969" t="str">
            <v>Insumos</v>
          </cell>
          <cell r="D969" t="str">
            <v>UND</v>
          </cell>
          <cell r="E969">
            <v>197879</v>
          </cell>
          <cell r="F969">
            <v>158065</v>
          </cell>
          <cell r="G969">
            <v>0.19</v>
          </cell>
        </row>
        <row r="970">
          <cell r="A970" t="str">
            <v>I1135</v>
          </cell>
          <cell r="B970" t="str">
            <v>ACCESORIOS TUBERIA IMC Ó RIDGID 3/4" (UNION Y  CURVA)</v>
          </cell>
          <cell r="C970" t="str">
            <v>Insumos</v>
          </cell>
          <cell r="D970" t="str">
            <v>UND</v>
          </cell>
          <cell r="E970">
            <v>11509</v>
          </cell>
          <cell r="F970">
            <v>9193</v>
          </cell>
          <cell r="G970">
            <v>0.19</v>
          </cell>
        </row>
        <row r="971">
          <cell r="A971" t="str">
            <v>I1136</v>
          </cell>
          <cell r="B971" t="str">
            <v>ACCESORIOS TUBERIA IMC Ó RIDGID 4" (UNION Y  CURVA)</v>
          </cell>
          <cell r="C971" t="str">
            <v>Insumos</v>
          </cell>
          <cell r="D971" t="str">
            <v>UND</v>
          </cell>
          <cell r="E971">
            <v>312704</v>
          </cell>
          <cell r="F971">
            <v>249787</v>
          </cell>
          <cell r="G971">
            <v>0.19</v>
          </cell>
        </row>
        <row r="972">
          <cell r="A972" t="str">
            <v>I1137</v>
          </cell>
          <cell r="B972" t="str">
            <v>ADAPTADOR TERMINAL PVC 3/4"</v>
          </cell>
          <cell r="C972" t="str">
            <v>Insumos</v>
          </cell>
          <cell r="D972" t="str">
            <v>UND</v>
          </cell>
          <cell r="E972">
            <v>500</v>
          </cell>
          <cell r="F972"/>
          <cell r="G972"/>
        </row>
        <row r="973">
          <cell r="A973" t="str">
            <v>I1138</v>
          </cell>
          <cell r="B973" t="str">
            <v>AISLADOR DE PIN ANSI 55-5 EN MATERIAL POLIMERICO</v>
          </cell>
          <cell r="C973" t="str">
            <v>Insumos</v>
          </cell>
          <cell r="D973" t="str">
            <v>UND</v>
          </cell>
          <cell r="E973">
            <v>36567</v>
          </cell>
          <cell r="F973">
            <v>29209</v>
          </cell>
          <cell r="G973">
            <v>0.19</v>
          </cell>
        </row>
        <row r="974">
          <cell r="A974" t="str">
            <v>I1139</v>
          </cell>
          <cell r="B974" t="str">
            <v>AISLADOR DE SUSPENSION ANSI 52-1, EN MATERIAL POLIMERICO</v>
          </cell>
          <cell r="C974" t="str">
            <v>Insumos</v>
          </cell>
          <cell r="D974" t="str">
            <v>UND</v>
          </cell>
          <cell r="E974">
            <v>36567</v>
          </cell>
          <cell r="F974">
            <v>29209</v>
          </cell>
          <cell r="G974">
            <v>0.19</v>
          </cell>
        </row>
        <row r="975">
          <cell r="A975" t="str">
            <v>I1140</v>
          </cell>
          <cell r="B975" t="str">
            <v>AISLADOR PORCELANA TIPO TENSOR ANSI 54-2</v>
          </cell>
          <cell r="C975" t="str">
            <v>Insumos</v>
          </cell>
          <cell r="D975" t="str">
            <v>UND</v>
          </cell>
          <cell r="E975">
            <v>14058</v>
          </cell>
          <cell r="F975">
            <v>11229</v>
          </cell>
          <cell r="G975">
            <v>0.19</v>
          </cell>
        </row>
        <row r="976">
          <cell r="A976" t="str">
            <v>I1141</v>
          </cell>
          <cell r="B976" t="str">
            <v xml:space="preserve">ALAMBRE COBRE DESNUDO Nº 10 AWG  </v>
          </cell>
          <cell r="C976" t="str">
            <v>Insumos</v>
          </cell>
          <cell r="D976" t="str">
            <v>M</v>
          </cell>
          <cell r="E976">
            <v>3549</v>
          </cell>
          <cell r="F976"/>
          <cell r="G976"/>
        </row>
        <row r="977">
          <cell r="A977" t="str">
            <v>I1142</v>
          </cell>
          <cell r="B977" t="str">
            <v>ALAMBRE COBRE DESNUDO Nº 12 AWG</v>
          </cell>
          <cell r="C977" t="str">
            <v>Insumos</v>
          </cell>
          <cell r="D977" t="str">
            <v>M</v>
          </cell>
          <cell r="E977">
            <v>2200</v>
          </cell>
          <cell r="F977"/>
          <cell r="G977"/>
        </row>
        <row r="978">
          <cell r="A978" t="str">
            <v>I1143</v>
          </cell>
          <cell r="B978" t="str">
            <v>ALAMBRE COBRE DESNUDO Nº 4 AWG</v>
          </cell>
          <cell r="C978" t="str">
            <v>Insumos</v>
          </cell>
          <cell r="D978" t="str">
            <v>M</v>
          </cell>
          <cell r="E978">
            <v>13350</v>
          </cell>
          <cell r="F978"/>
          <cell r="G978"/>
        </row>
        <row r="979">
          <cell r="A979" t="str">
            <v>I1144</v>
          </cell>
          <cell r="B979" t="str">
            <v>ALAMBRE COBRE Nº 10 THHN  AWG</v>
          </cell>
          <cell r="C979" t="str">
            <v>Insumos</v>
          </cell>
          <cell r="D979" t="str">
            <v>M</v>
          </cell>
          <cell r="E979">
            <v>3500</v>
          </cell>
          <cell r="F979"/>
          <cell r="G979"/>
        </row>
        <row r="980">
          <cell r="A980" t="str">
            <v>I1145</v>
          </cell>
          <cell r="B980" t="str">
            <v>ALAMBRE COBRE Nº 12 THHN  AWG</v>
          </cell>
          <cell r="C980" t="str">
            <v>Insumos</v>
          </cell>
          <cell r="D980" t="str">
            <v>M</v>
          </cell>
          <cell r="E980">
            <v>2150</v>
          </cell>
          <cell r="F980"/>
          <cell r="G980"/>
        </row>
        <row r="981">
          <cell r="A981" t="str">
            <v>I1146</v>
          </cell>
          <cell r="B981" t="str">
            <v>AMARRE PLÁSTICO PARA CABLE TRENZADO 20X4,8MM</v>
          </cell>
          <cell r="C981" t="str">
            <v>Insumos</v>
          </cell>
          <cell r="D981" t="str">
            <v>UND</v>
          </cell>
          <cell r="E981">
            <v>7597</v>
          </cell>
          <cell r="F981">
            <v>6068</v>
          </cell>
          <cell r="G981">
            <v>0.19</v>
          </cell>
        </row>
        <row r="982">
          <cell r="A982" t="str">
            <v>I1147</v>
          </cell>
          <cell r="B982" t="str">
            <v>APLIQUE TORTUGA APTO PARA USO A LA INTEMPERIE. BOMBILLO AHORRADOR 26W E27.</v>
          </cell>
          <cell r="C982" t="str">
            <v>Insumos</v>
          </cell>
          <cell r="D982" t="str">
            <v>UND</v>
          </cell>
          <cell r="E982">
            <v>88658</v>
          </cell>
          <cell r="F982">
            <v>70819</v>
          </cell>
          <cell r="G982">
            <v>0.19</v>
          </cell>
        </row>
        <row r="983">
          <cell r="A983" t="str">
            <v>I1148</v>
          </cell>
          <cell r="B983" t="str">
            <v>ARANDELA CUADRADA PLANA DE 4X4X5/8. PL. 1/8</v>
          </cell>
          <cell r="C983" t="str">
            <v>Insumos</v>
          </cell>
          <cell r="D983" t="str">
            <v>UND</v>
          </cell>
          <cell r="E983">
            <v>5052</v>
          </cell>
          <cell r="F983">
            <v>4035</v>
          </cell>
          <cell r="G983">
            <v>0.19</v>
          </cell>
        </row>
        <row r="984">
          <cell r="A984" t="str">
            <v>I1149</v>
          </cell>
          <cell r="B984" t="str">
            <v>ARANDELA PRESION GUAZA 5/8</v>
          </cell>
          <cell r="C984" t="str">
            <v>Insumos</v>
          </cell>
          <cell r="D984" t="str">
            <v>UND</v>
          </cell>
          <cell r="E984">
            <v>318</v>
          </cell>
          <cell r="F984">
            <v>254</v>
          </cell>
          <cell r="G984">
            <v>0.19</v>
          </cell>
        </row>
        <row r="985">
          <cell r="A985" t="str">
            <v>I1150</v>
          </cell>
          <cell r="B985" t="str">
            <v>BALA CUADRADA FC 2X26W HIGH LIGHTS. INCLUYE 2 BOMBILLAS AHORRADORAS 26W. E27, BALASTO ELECTRONICO Y VIDRIO DECORATIVO</v>
          </cell>
          <cell r="C985" t="str">
            <v>Insumos</v>
          </cell>
          <cell r="D985" t="str">
            <v>UND</v>
          </cell>
          <cell r="E985">
            <v>246284</v>
          </cell>
          <cell r="F985">
            <v>196731</v>
          </cell>
          <cell r="G985">
            <v>0.19</v>
          </cell>
        </row>
        <row r="986">
          <cell r="A986" t="str">
            <v>I1151</v>
          </cell>
          <cell r="B986" t="str">
            <v>BALA DULUX FC HIGH LIGHTS 2X26W. ARO BLANCO Y VIDRIO DECORATIVO. INCLUYE 2 BOMBILLAS AHORRADORAS 26W. E27 Y BALASTO ELECTRONICO.</v>
          </cell>
          <cell r="C986" t="str">
            <v>Insumos</v>
          </cell>
          <cell r="D986" t="str">
            <v>UND</v>
          </cell>
          <cell r="E986">
            <v>237238</v>
          </cell>
          <cell r="F986">
            <v>189505</v>
          </cell>
          <cell r="G986">
            <v>0.19</v>
          </cell>
        </row>
        <row r="987">
          <cell r="A987" t="str">
            <v>I1152</v>
          </cell>
          <cell r="B987" t="str">
            <v>BALA HALOGENA INYECTADA CUADRADA HIGH LIGHTS. ARO ESCUALIZABLE. INCLUYE BOMBILLO DICROICO 50W Y ADAPTADOR 12V.</v>
          </cell>
          <cell r="C987" t="str">
            <v>Insumos</v>
          </cell>
          <cell r="D987" t="str">
            <v>UND</v>
          </cell>
          <cell r="E987">
            <v>76107</v>
          </cell>
          <cell r="F987">
            <v>60794</v>
          </cell>
          <cell r="G987">
            <v>0.19</v>
          </cell>
        </row>
        <row r="988">
          <cell r="A988" t="str">
            <v>I1153</v>
          </cell>
          <cell r="B988" t="str">
            <v>BALA HQI RECTANGULAR EQUALIZABLE MARCA HIGH LIGHTS. INCLUYE AUTOTRANSFORMADOR Y BOMBILLA MH70W</v>
          </cell>
          <cell r="C988" t="str">
            <v>Insumos</v>
          </cell>
          <cell r="D988" t="str">
            <v>UND</v>
          </cell>
          <cell r="E988">
            <v>443730</v>
          </cell>
          <cell r="F988">
            <v>354450</v>
          </cell>
          <cell r="G988">
            <v>0.19</v>
          </cell>
        </row>
        <row r="989">
          <cell r="A989" t="str">
            <v>I1154</v>
          </cell>
          <cell r="B989" t="str">
            <v>BALA MINI FC HIGH LIGHTS 1X26W. INCLUYE BOMBILLA AHORRADORA 26W. E27. ARO BLANCO REFLECTOR EN ALUMINIO BRILLADO</v>
          </cell>
          <cell r="C989" t="str">
            <v>Insumos</v>
          </cell>
          <cell r="D989" t="str">
            <v>UND</v>
          </cell>
          <cell r="E989">
            <v>88658</v>
          </cell>
          <cell r="F989">
            <v>70819</v>
          </cell>
          <cell r="G989">
            <v>0.19</v>
          </cell>
        </row>
        <row r="990">
          <cell r="A990" t="str">
            <v>I1155</v>
          </cell>
          <cell r="B990" t="str">
            <v>BANDA PLASTICA DE SEÑALIZACION SEGUN NORMA CS-273</v>
          </cell>
          <cell r="C990" t="str">
            <v>Insumos</v>
          </cell>
          <cell r="D990" t="str">
            <v>M</v>
          </cell>
          <cell r="E990">
            <v>3544</v>
          </cell>
          <cell r="F990">
            <v>2830</v>
          </cell>
          <cell r="G990">
            <v>0.19</v>
          </cell>
        </row>
        <row r="991">
          <cell r="A991" t="str">
            <v>I1156</v>
          </cell>
          <cell r="B991" t="str">
            <v>BANDEJA PORTACABLE ACERO GALVANIZADO EN CALIENTE ANCHO UTIL 10CM. INCLUYE PLATINAS DE UNION.</v>
          </cell>
          <cell r="C991" t="str">
            <v>Insumos</v>
          </cell>
          <cell r="D991" t="str">
            <v>M</v>
          </cell>
          <cell r="E991">
            <v>62626</v>
          </cell>
          <cell r="F991">
            <v>50025</v>
          </cell>
          <cell r="G991">
            <v>0.19</v>
          </cell>
        </row>
        <row r="992">
          <cell r="A992" t="str">
            <v>I1157</v>
          </cell>
          <cell r="B992" t="str">
            <v>BANDEJA PORTACABLE ACERO GALVANIZADO EN CALIENTE ANCHO UTIL 20CM. INCLUYE PLATINAS DE UNION.</v>
          </cell>
          <cell r="C992" t="str">
            <v>Insumos</v>
          </cell>
          <cell r="D992" t="str">
            <v>M</v>
          </cell>
          <cell r="E992">
            <v>68123</v>
          </cell>
          <cell r="F992">
            <v>54416</v>
          </cell>
          <cell r="G992">
            <v>0.19</v>
          </cell>
        </row>
        <row r="993">
          <cell r="A993" t="str">
            <v>I1158</v>
          </cell>
          <cell r="B993" t="str">
            <v>BANDEJA PORTACABLE ACERO GALVANIZADO EN CALIENTE ANCHO UTIL 30CM. INCLUYE PLATINAS DE UNION.</v>
          </cell>
          <cell r="C993" t="str">
            <v>Insumos</v>
          </cell>
          <cell r="D993" t="str">
            <v>M</v>
          </cell>
          <cell r="E993">
            <v>74597</v>
          </cell>
          <cell r="F993">
            <v>59587</v>
          </cell>
          <cell r="G993">
            <v>0.19</v>
          </cell>
        </row>
        <row r="994">
          <cell r="A994" t="str">
            <v>I1159</v>
          </cell>
          <cell r="B994" t="str">
            <v>BANDEJA PORTACABLE ACERO GALVANIZADO EN CALIENTE ANCHO UTIL 40CM. INCLUYE PLATINAS DE UNION.</v>
          </cell>
          <cell r="C994" t="str">
            <v>Insumos</v>
          </cell>
          <cell r="D994" t="str">
            <v>M</v>
          </cell>
          <cell r="E994">
            <v>81294</v>
          </cell>
          <cell r="F994">
            <v>64937</v>
          </cell>
          <cell r="G994">
            <v>0.19</v>
          </cell>
        </row>
        <row r="995">
          <cell r="A995" t="str">
            <v>I1160</v>
          </cell>
          <cell r="B995" t="str">
            <v>BANDEJA PORTACABLE ACERO GALVANIZADO EN CALIENTE ANCHO UTIL 50CM. INCLUYE PLATINAS DE UNION.</v>
          </cell>
          <cell r="C995" t="str">
            <v>Insumos</v>
          </cell>
          <cell r="D995" t="str">
            <v>M</v>
          </cell>
          <cell r="E995">
            <v>87650</v>
          </cell>
          <cell r="F995">
            <v>70014</v>
          </cell>
          <cell r="G995">
            <v>0.19</v>
          </cell>
        </row>
        <row r="996">
          <cell r="A996" t="str">
            <v>I1161</v>
          </cell>
          <cell r="B996" t="str">
            <v>BANDEJA PORTACABLE ACERO GALVANIZADO EN CALIENTE ANCHO UTIL 60CM. INCLUYE PLATINAS DE UNION.</v>
          </cell>
          <cell r="C996" t="str">
            <v>Insumos</v>
          </cell>
          <cell r="D996" t="str">
            <v>M</v>
          </cell>
          <cell r="E996">
            <v>93939</v>
          </cell>
          <cell r="F996">
            <v>75038</v>
          </cell>
          <cell r="G996">
            <v>0.19</v>
          </cell>
        </row>
        <row r="997">
          <cell r="A997" t="str">
            <v>I1162</v>
          </cell>
          <cell r="B997" t="str">
            <v>BASE Y FOTOCELDA TIPO EXTERIOR PARA ALUMBRADO INSTALADA.</v>
          </cell>
          <cell r="C997" t="str">
            <v>Insumos</v>
          </cell>
          <cell r="D997" t="str">
            <v>UND</v>
          </cell>
          <cell r="E997">
            <v>38420</v>
          </cell>
          <cell r="F997">
            <v>30689</v>
          </cell>
          <cell r="G997">
            <v>0.19</v>
          </cell>
        </row>
        <row r="998">
          <cell r="A998" t="str">
            <v>I1163</v>
          </cell>
          <cell r="B998" t="str">
            <v>BAYONETA PARA ANGULO  DOBLE 2 1/2 X 2 1/2 X 1/4 X 1,50 M</v>
          </cell>
          <cell r="C998" t="str">
            <v>Insumos</v>
          </cell>
          <cell r="D998" t="str">
            <v>UND</v>
          </cell>
          <cell r="E998">
            <v>215682</v>
          </cell>
          <cell r="F998">
            <v>172286</v>
          </cell>
          <cell r="G998">
            <v>0.19</v>
          </cell>
        </row>
        <row r="999">
          <cell r="A999" t="str">
            <v>I1164</v>
          </cell>
          <cell r="B999" t="str">
            <v>BAYONETA SENCILLA  2-1/2 X 1/4 X 1,50 M</v>
          </cell>
          <cell r="C999" t="str">
            <v>Insumos</v>
          </cell>
          <cell r="D999" t="str">
            <v>UND</v>
          </cell>
          <cell r="E999">
            <v>99907</v>
          </cell>
          <cell r="F999">
            <v>79805</v>
          </cell>
          <cell r="G999">
            <v>0.19</v>
          </cell>
        </row>
        <row r="1000">
          <cell r="A1000" t="str">
            <v>I1165</v>
          </cell>
          <cell r="B1000" t="str">
            <v>BOQUILLA-TERMINAL (JUEGO DE TUERCA Y CONTRATUERCA) PARA TUBERIA IMC GALVANIZADA 2"</v>
          </cell>
          <cell r="C1000" t="str">
            <v>Insumos</v>
          </cell>
          <cell r="D1000" t="str">
            <v>UND</v>
          </cell>
          <cell r="E1000">
            <v>3027</v>
          </cell>
          <cell r="F1000">
            <v>2418</v>
          </cell>
          <cell r="G1000">
            <v>0.19</v>
          </cell>
        </row>
        <row r="1001">
          <cell r="A1001" t="str">
            <v>I1166</v>
          </cell>
          <cell r="B1001" t="str">
            <v>BOQUILLA-TERMINAL (JUEGO DE TUERCA Y CONTRATUERCA) PARA TUBERIA IMC GALVANIZADA 3"</v>
          </cell>
          <cell r="C1001" t="str">
            <v>Insumos</v>
          </cell>
          <cell r="D1001" t="str">
            <v>UND</v>
          </cell>
          <cell r="E1001">
            <v>14511</v>
          </cell>
          <cell r="F1001">
            <v>11591</v>
          </cell>
          <cell r="G1001">
            <v>0.19</v>
          </cell>
        </row>
        <row r="1002">
          <cell r="A1002" t="str">
            <v>I1167</v>
          </cell>
          <cell r="B1002" t="str">
            <v>BOQUILLA-TERMINAL (JUEGO DE TUERCA Y CONTRATUERCA) PARA TUBERIA IMC GALVANIZADA 4"</v>
          </cell>
          <cell r="C1002" t="str">
            <v>Insumos</v>
          </cell>
          <cell r="D1002" t="str">
            <v>UND</v>
          </cell>
          <cell r="E1002">
            <v>22856</v>
          </cell>
          <cell r="F1002">
            <v>18257</v>
          </cell>
          <cell r="G1002">
            <v>0.19</v>
          </cell>
        </row>
        <row r="1003">
          <cell r="A1003" t="str">
            <v>I1168</v>
          </cell>
          <cell r="B1003" t="str">
            <v>BORNA DE PONCHAR ESTAÑO DE DOS HUECOS Nº 4/0</v>
          </cell>
          <cell r="C1003" t="str">
            <v>Insumos</v>
          </cell>
          <cell r="D1003" t="str">
            <v>UND</v>
          </cell>
          <cell r="E1003">
            <v>11324</v>
          </cell>
          <cell r="F1003">
            <v>9045</v>
          </cell>
          <cell r="G1003">
            <v>0.19</v>
          </cell>
        </row>
        <row r="1004">
          <cell r="A1004" t="str">
            <v>I1169</v>
          </cell>
          <cell r="B1004" t="str">
            <v>BORNA TERMINAL PONCHAR MARCA 3M Ó PANDUIT BARRIL LARGO PARA CABLE NO.1/0AWG</v>
          </cell>
          <cell r="C1004" t="str">
            <v>Insumos</v>
          </cell>
          <cell r="D1004" t="str">
            <v>UND</v>
          </cell>
          <cell r="E1004">
            <v>5323</v>
          </cell>
          <cell r="F1004">
            <v>4251</v>
          </cell>
          <cell r="G1004">
            <v>0.19</v>
          </cell>
        </row>
        <row r="1005">
          <cell r="A1005" t="str">
            <v>I1170</v>
          </cell>
          <cell r="B1005" t="str">
            <v>BORNA TERMINAL PONCHAR MARCA 3M Ó PANDUIT BARRIL LARGO PARA CABLE NO.2/0AWG</v>
          </cell>
          <cell r="C1005" t="str">
            <v>Insumos</v>
          </cell>
          <cell r="D1005" t="str">
            <v>UND</v>
          </cell>
          <cell r="E1005">
            <v>6503</v>
          </cell>
          <cell r="F1005">
            <v>5194</v>
          </cell>
          <cell r="G1005">
            <v>0.19</v>
          </cell>
        </row>
        <row r="1006">
          <cell r="A1006" t="str">
            <v>I1171</v>
          </cell>
          <cell r="B1006" t="str">
            <v>BORNA TERMINAL PONCHAR MARCA 3M Ó PANDUIT BARRIL LARGO PARA CABLE NO.2AWG</v>
          </cell>
          <cell r="C1006" t="str">
            <v>Insumos</v>
          </cell>
          <cell r="D1006" t="str">
            <v>UND</v>
          </cell>
          <cell r="E1006">
            <v>5257</v>
          </cell>
          <cell r="F1006">
            <v>4199</v>
          </cell>
          <cell r="G1006">
            <v>0.19</v>
          </cell>
        </row>
        <row r="1007">
          <cell r="A1007" t="str">
            <v>I1172</v>
          </cell>
          <cell r="B1007" t="str">
            <v>BRAZO HORIZONTAL GALV. 3/4" X 1.50M</v>
          </cell>
          <cell r="C1007" t="str">
            <v>Insumos</v>
          </cell>
          <cell r="D1007" t="str">
            <v>UND</v>
          </cell>
          <cell r="E1007">
            <v>102548</v>
          </cell>
          <cell r="F1007">
            <v>81915</v>
          </cell>
          <cell r="G1007">
            <v>0.19</v>
          </cell>
        </row>
        <row r="1008">
          <cell r="A1008" t="str">
            <v>I1173</v>
          </cell>
          <cell r="B1008" t="str">
            <v>CABLE CUADRUPLEX AUTOSOPORTADOS 90ºC 600V  Nº  3X2/0+1X1/0 CONDUCTOR DE ALUMIIO AISLADO EN POLITILENO RETICULADO (XLP)</v>
          </cell>
          <cell r="C1008" t="str">
            <v>Insumos</v>
          </cell>
          <cell r="D1008" t="str">
            <v>M</v>
          </cell>
          <cell r="E1008">
            <v>61717</v>
          </cell>
          <cell r="F1008">
            <v>49299</v>
          </cell>
          <cell r="G1008">
            <v>0.19</v>
          </cell>
        </row>
        <row r="1009">
          <cell r="A1009" t="str">
            <v>I1174</v>
          </cell>
          <cell r="B1009" t="str">
            <v>CABLE CUADRUPLEX AUTOSOPORTADOS 90ºC 600V  Nº  4X4/0 CONDUCTOR DE ALUMIIO AISLADO EN POLITILENO RETICULADO (XLP)</v>
          </cell>
          <cell r="C1009" t="str">
            <v>Insumos</v>
          </cell>
          <cell r="D1009" t="str">
            <v>M</v>
          </cell>
          <cell r="E1009">
            <v>97900</v>
          </cell>
          <cell r="F1009">
            <v>78202</v>
          </cell>
          <cell r="G1009">
            <v>0.19</v>
          </cell>
        </row>
        <row r="1010">
          <cell r="A1010" t="str">
            <v>I1175</v>
          </cell>
          <cell r="B1010" t="str">
            <v>CABLE DE ALUMINIO DESNUDO CON ALMA  ACERO GALVANIZADO ACSR Nº 1/0 AWG</v>
          </cell>
          <cell r="C1010" t="str">
            <v>Insumos</v>
          </cell>
          <cell r="D1010" t="str">
            <v>M</v>
          </cell>
          <cell r="E1010">
            <v>4041</v>
          </cell>
          <cell r="F1010">
            <v>3228</v>
          </cell>
          <cell r="G1010">
            <v>0.19</v>
          </cell>
        </row>
        <row r="1011">
          <cell r="A1011" t="str">
            <v>I1176</v>
          </cell>
          <cell r="B1011" t="str">
            <v>CABLE DE ALUMINIO DESNUDO CON ALMA  ACERO GALVANIZADO ACSR Nº 1/0 AWG</v>
          </cell>
          <cell r="C1011" t="str">
            <v>Insumos</v>
          </cell>
          <cell r="D1011" t="str">
            <v>M</v>
          </cell>
          <cell r="E1011">
            <v>6055</v>
          </cell>
          <cell r="F1011">
            <v>4836</v>
          </cell>
          <cell r="G1011">
            <v>0.19</v>
          </cell>
        </row>
        <row r="1012">
          <cell r="A1012" t="str">
            <v>I1177</v>
          </cell>
          <cell r="B1012" t="str">
            <v>CABLE DE ALUMINIO DESNUDO CON ALMA  ACERO GALVANIZADO ACSR Nº 4/0 AWG</v>
          </cell>
          <cell r="C1012" t="str">
            <v>Insumos</v>
          </cell>
          <cell r="D1012" t="str">
            <v>M</v>
          </cell>
          <cell r="E1012">
            <v>8152</v>
          </cell>
          <cell r="F1012">
            <v>6512</v>
          </cell>
          <cell r="G1012">
            <v>0.19</v>
          </cell>
        </row>
        <row r="1013">
          <cell r="A1013" t="str">
            <v>I1178</v>
          </cell>
          <cell r="B1013" t="str">
            <v>CABLE DE COBRE DESNUDO Nº 1/0  AWG</v>
          </cell>
          <cell r="C1013" t="str">
            <v>Insumos</v>
          </cell>
          <cell r="D1013" t="str">
            <v>M</v>
          </cell>
          <cell r="E1013">
            <v>29997</v>
          </cell>
          <cell r="F1013">
            <v>23961</v>
          </cell>
          <cell r="G1013">
            <v>0.19</v>
          </cell>
        </row>
        <row r="1014">
          <cell r="A1014" t="str">
            <v>I1179</v>
          </cell>
          <cell r="B1014" t="str">
            <v>CABLE DE COBRE DESNUDO Nº 10 AWG</v>
          </cell>
          <cell r="C1014" t="str">
            <v>Insumos</v>
          </cell>
          <cell r="D1014" t="str">
            <v>M</v>
          </cell>
          <cell r="E1014">
            <v>3699</v>
          </cell>
          <cell r="F1014">
            <v>2955</v>
          </cell>
          <cell r="G1014">
            <v>0.19</v>
          </cell>
        </row>
        <row r="1015">
          <cell r="A1015" t="str">
            <v>I1180</v>
          </cell>
          <cell r="B1015" t="str">
            <v>CABLE DE COBRE DESNUDO Nº 2  AWG</v>
          </cell>
          <cell r="C1015" t="str">
            <v>Insumos</v>
          </cell>
          <cell r="D1015" t="str">
            <v>M</v>
          </cell>
          <cell r="E1015">
            <v>16951</v>
          </cell>
          <cell r="F1015">
            <v>13540</v>
          </cell>
          <cell r="G1015">
            <v>0.19</v>
          </cell>
        </row>
        <row r="1016">
          <cell r="A1016" t="str">
            <v>I1181</v>
          </cell>
          <cell r="B1016" t="str">
            <v>CABLE DE COBRE DESNUDO Nº 2/0  AWG</v>
          </cell>
          <cell r="C1016" t="str">
            <v>Insumos</v>
          </cell>
          <cell r="D1016" t="str">
            <v>M</v>
          </cell>
          <cell r="E1016">
            <v>39397</v>
          </cell>
          <cell r="F1016">
            <v>31470</v>
          </cell>
          <cell r="G1016">
            <v>0.19</v>
          </cell>
        </row>
        <row r="1017">
          <cell r="A1017" t="str">
            <v>I1182</v>
          </cell>
          <cell r="B1017" t="str">
            <v xml:space="preserve">CABLE DE COBRE DESNUDO Nº 4 AWG </v>
          </cell>
          <cell r="C1017" t="str">
            <v>Insumos</v>
          </cell>
          <cell r="D1017" t="str">
            <v>M</v>
          </cell>
          <cell r="E1017">
            <v>13967</v>
          </cell>
          <cell r="F1017">
            <v>11156</v>
          </cell>
          <cell r="G1017">
            <v>0.19</v>
          </cell>
        </row>
        <row r="1018">
          <cell r="A1018" t="str">
            <v>I1183</v>
          </cell>
          <cell r="B1018" t="str">
            <v xml:space="preserve">CABLE DE COBRE DESNUDO Nº 4/0 AWG </v>
          </cell>
          <cell r="C1018" t="str">
            <v>Insumos</v>
          </cell>
          <cell r="D1018" t="str">
            <v>M</v>
          </cell>
          <cell r="E1018">
            <v>69386</v>
          </cell>
          <cell r="F1018">
            <v>55425</v>
          </cell>
          <cell r="G1018">
            <v>0.19</v>
          </cell>
        </row>
        <row r="1019">
          <cell r="A1019" t="str">
            <v>I1184</v>
          </cell>
          <cell r="B1019" t="str">
            <v xml:space="preserve">CABLE DE COBRE DESNUDO Nº 6 AWG  </v>
          </cell>
          <cell r="C1019" t="str">
            <v>Insumos</v>
          </cell>
          <cell r="D1019" t="str">
            <v>M</v>
          </cell>
          <cell r="E1019">
            <v>7653</v>
          </cell>
          <cell r="F1019">
            <v>6113</v>
          </cell>
          <cell r="G1019">
            <v>0.19</v>
          </cell>
        </row>
        <row r="1020">
          <cell r="A1020" t="str">
            <v>I1185</v>
          </cell>
          <cell r="B1020" t="str">
            <v xml:space="preserve">CABLE DE COBRE DESNUDO Nº 8 AWG </v>
          </cell>
          <cell r="C1020" t="str">
            <v>Insumos</v>
          </cell>
          <cell r="D1020" t="str">
            <v>M</v>
          </cell>
          <cell r="E1020">
            <v>4731</v>
          </cell>
          <cell r="F1020">
            <v>3779</v>
          </cell>
          <cell r="G1020">
            <v>0.19</v>
          </cell>
        </row>
        <row r="1021">
          <cell r="A1021" t="str">
            <v>I1186</v>
          </cell>
          <cell r="B1021" t="str">
            <v>CABLE DE COBRE ENCAUCHETADO 3 X 16 THHN</v>
          </cell>
          <cell r="C1021" t="str">
            <v>Insumos</v>
          </cell>
          <cell r="D1021" t="str">
            <v>M</v>
          </cell>
          <cell r="E1021">
            <v>4942</v>
          </cell>
          <cell r="F1021">
            <v>3947</v>
          </cell>
          <cell r="G1021">
            <v>0.19</v>
          </cell>
        </row>
        <row r="1022">
          <cell r="A1022" t="str">
            <v>I1187</v>
          </cell>
          <cell r="B1022" t="str">
            <v>CABLE DE COBRE MONOPOLAR  XLPE MV-90 15KV 90ºC CON NIVEL DE AISLAMIENTO  DE 100% Nº2 AWG</v>
          </cell>
          <cell r="C1022" t="str">
            <v>Insumos</v>
          </cell>
          <cell r="D1022" t="str">
            <v>M</v>
          </cell>
          <cell r="E1022">
            <v>49652</v>
          </cell>
          <cell r="F1022">
            <v>39661</v>
          </cell>
          <cell r="G1022">
            <v>0.19</v>
          </cell>
        </row>
        <row r="1023">
          <cell r="A1023" t="str">
            <v>I1188</v>
          </cell>
          <cell r="B1023" t="str">
            <v>CABLE DE COBRE Nº 1/0 THHN  AWG</v>
          </cell>
          <cell r="C1023" t="str">
            <v>Insumos</v>
          </cell>
          <cell r="D1023" t="str">
            <v>M</v>
          </cell>
          <cell r="E1023">
            <v>34217</v>
          </cell>
          <cell r="F1023">
            <v>27332</v>
          </cell>
          <cell r="G1023">
            <v>0.19</v>
          </cell>
        </row>
        <row r="1024">
          <cell r="A1024" t="str">
            <v>I1189</v>
          </cell>
          <cell r="B1024" t="str">
            <v xml:space="preserve">CABLE DE COBRE Nº 10 THHN AWG  AMARILLO </v>
          </cell>
          <cell r="C1024" t="str">
            <v>Insumos</v>
          </cell>
          <cell r="D1024" t="str">
            <v>M</v>
          </cell>
          <cell r="E1024">
            <v>3012</v>
          </cell>
          <cell r="F1024"/>
          <cell r="G1024"/>
        </row>
        <row r="1025">
          <cell r="A1025" t="str">
            <v>I1190</v>
          </cell>
          <cell r="B1025" t="str">
            <v xml:space="preserve">CABLE DE COBRE Nº 2 THHN AWG NEGRO </v>
          </cell>
          <cell r="C1025" t="str">
            <v>Insumos</v>
          </cell>
          <cell r="D1025" t="str">
            <v>M</v>
          </cell>
          <cell r="E1025">
            <v>18510</v>
          </cell>
          <cell r="F1025">
            <v>14786</v>
          </cell>
          <cell r="G1025">
            <v>0.19</v>
          </cell>
        </row>
        <row r="1026">
          <cell r="A1026" t="str">
            <v>I1191</v>
          </cell>
          <cell r="B1026" t="str">
            <v>CABLE DE COBRE Nº 2/0 THHN  AWG</v>
          </cell>
          <cell r="C1026" t="str">
            <v>Insumos</v>
          </cell>
          <cell r="D1026" t="str">
            <v>M</v>
          </cell>
          <cell r="E1026">
            <v>39116</v>
          </cell>
          <cell r="F1026">
            <v>31245</v>
          </cell>
          <cell r="G1026">
            <v>0.19</v>
          </cell>
        </row>
        <row r="1027">
          <cell r="A1027" t="str">
            <v>I1192</v>
          </cell>
          <cell r="B1027" t="str">
            <v>CABLE DE COBRE Nº 350 THHN MCM</v>
          </cell>
          <cell r="C1027" t="str">
            <v>Insumos</v>
          </cell>
          <cell r="D1027" t="str">
            <v>M</v>
          </cell>
          <cell r="E1027">
            <v>106365</v>
          </cell>
          <cell r="F1027">
            <v>84964</v>
          </cell>
          <cell r="G1027">
            <v>0.19</v>
          </cell>
        </row>
        <row r="1028">
          <cell r="A1028" t="str">
            <v>I1193</v>
          </cell>
          <cell r="B1028" t="str">
            <v xml:space="preserve">CABLE DE COBRE Nº 4 THHN AWG NEGRO </v>
          </cell>
          <cell r="C1028" t="str">
            <v>Insumos</v>
          </cell>
          <cell r="D1028" t="str">
            <v>M</v>
          </cell>
          <cell r="E1028">
            <v>11440</v>
          </cell>
          <cell r="F1028">
            <v>9138</v>
          </cell>
          <cell r="G1028">
            <v>0.19</v>
          </cell>
        </row>
        <row r="1029">
          <cell r="A1029" t="str">
            <v>I1194</v>
          </cell>
          <cell r="B1029" t="str">
            <v xml:space="preserve">CABLE DE COBRE Nº 4/0 THHN  AWG NEGRO </v>
          </cell>
          <cell r="C1029" t="str">
            <v>Insumos</v>
          </cell>
          <cell r="D1029" t="str">
            <v>M</v>
          </cell>
          <cell r="E1029">
            <v>69924</v>
          </cell>
          <cell r="F1029">
            <v>55855</v>
          </cell>
          <cell r="G1029">
            <v>0.19</v>
          </cell>
        </row>
        <row r="1030">
          <cell r="A1030" t="str">
            <v>I1195</v>
          </cell>
          <cell r="B1030" t="str">
            <v xml:space="preserve">CABLE DE COBRE Nº 6 THHN AWG NEGRO </v>
          </cell>
          <cell r="C1030" t="str">
            <v>Insumos</v>
          </cell>
          <cell r="D1030" t="str">
            <v>M</v>
          </cell>
          <cell r="E1030">
            <v>10300</v>
          </cell>
          <cell r="F1030"/>
          <cell r="G1030"/>
        </row>
        <row r="1031">
          <cell r="A1031" t="str">
            <v>I1196</v>
          </cell>
          <cell r="B1031" t="str">
            <v xml:space="preserve">CABLE DE COBRE Nº 8 THHN AWG  NEGRO </v>
          </cell>
          <cell r="C1031" t="str">
            <v>Insumos</v>
          </cell>
          <cell r="D1031" t="str">
            <v>M</v>
          </cell>
          <cell r="E1031">
            <v>5680</v>
          </cell>
          <cell r="F1031">
            <v>4537</v>
          </cell>
          <cell r="G1031">
            <v>0.19</v>
          </cell>
        </row>
        <row r="1032">
          <cell r="A1032" t="str">
            <v>I1197</v>
          </cell>
          <cell r="B1032" t="str">
            <v xml:space="preserve">ALAMBRE DE COBRE Nº 8 THWN </v>
          </cell>
          <cell r="C1032" t="str">
            <v>Insumos</v>
          </cell>
          <cell r="D1032" t="str">
            <v>M</v>
          </cell>
          <cell r="E1032">
            <v>4332</v>
          </cell>
          <cell r="F1032">
            <v>3460</v>
          </cell>
          <cell r="G1032">
            <v>0.19</v>
          </cell>
        </row>
        <row r="1033">
          <cell r="A1033" t="str">
            <v>I1198</v>
          </cell>
          <cell r="B1033" t="str">
            <v xml:space="preserve">ALAMBRE DE COBRE Nº 10 THWN </v>
          </cell>
          <cell r="C1033" t="str">
            <v>Insumos</v>
          </cell>
          <cell r="D1033" t="str">
            <v>M</v>
          </cell>
          <cell r="E1033">
            <v>3253</v>
          </cell>
          <cell r="F1033">
            <v>2598</v>
          </cell>
          <cell r="G1033">
            <v>0.19</v>
          </cell>
        </row>
        <row r="1034">
          <cell r="A1034" t="str">
            <v>I1199</v>
          </cell>
          <cell r="B1034" t="str">
            <v xml:space="preserve">ALAMBRE DE COBRE Nº 12 THWN </v>
          </cell>
          <cell r="C1034" t="str">
            <v>Insumos</v>
          </cell>
          <cell r="D1034" t="str">
            <v>M</v>
          </cell>
          <cell r="E1034">
            <v>2925</v>
          </cell>
          <cell r="F1034">
            <v>2336</v>
          </cell>
          <cell r="G1034">
            <v>0.19</v>
          </cell>
        </row>
        <row r="1035">
          <cell r="A1035" t="str">
            <v>I1200</v>
          </cell>
          <cell r="B1035" t="str">
            <v xml:space="preserve">CABLE DE COBRE Nº 6 THWN </v>
          </cell>
          <cell r="C1035" t="str">
            <v>Insumos</v>
          </cell>
          <cell r="D1035" t="str">
            <v>M</v>
          </cell>
          <cell r="E1035">
            <v>13216</v>
          </cell>
          <cell r="F1035">
            <v>10556</v>
          </cell>
          <cell r="G1035">
            <v>0.19</v>
          </cell>
        </row>
        <row r="1036">
          <cell r="A1036" t="str">
            <v>I1201</v>
          </cell>
          <cell r="B1036" t="str">
            <v xml:space="preserve">CABLE DE COBRE Nº 8 THWN </v>
          </cell>
          <cell r="C1036" t="str">
            <v>Insumos</v>
          </cell>
          <cell r="D1036" t="str">
            <v>M</v>
          </cell>
          <cell r="E1036">
            <v>8887</v>
          </cell>
          <cell r="F1036">
            <v>7098</v>
          </cell>
          <cell r="G1036">
            <v>0.19</v>
          </cell>
        </row>
        <row r="1037">
          <cell r="A1037" t="str">
            <v>I1202</v>
          </cell>
          <cell r="B1037" t="str">
            <v xml:space="preserve">CABLE DE COBRE Nº 10 THWN </v>
          </cell>
          <cell r="C1037" t="str">
            <v>Insumos</v>
          </cell>
          <cell r="D1037" t="str">
            <v>M</v>
          </cell>
          <cell r="E1037">
            <v>6286</v>
          </cell>
          <cell r="F1037">
            <v>5021</v>
          </cell>
          <cell r="G1037">
            <v>0.19</v>
          </cell>
        </row>
        <row r="1038">
          <cell r="A1038" t="str">
            <v>I1203</v>
          </cell>
          <cell r="B1038" t="str">
            <v xml:space="preserve">CABLE DE COBRE Nº 12 THWN </v>
          </cell>
          <cell r="C1038" t="str">
            <v>Insumos</v>
          </cell>
          <cell r="D1038" t="str">
            <v>M</v>
          </cell>
          <cell r="E1038">
            <v>4332</v>
          </cell>
          <cell r="F1038">
            <v>3460</v>
          </cell>
          <cell r="G1038">
            <v>0.19</v>
          </cell>
        </row>
        <row r="1039">
          <cell r="A1039" t="str">
            <v>I1204</v>
          </cell>
          <cell r="B1039" t="str">
            <v>CABLE SUPER GX DE 9,53 MM (3/8") GALVANIZADO O CABLE PARA RETENIDA DE 3/8 GALVANIZADO</v>
          </cell>
          <cell r="C1039" t="str">
            <v>Insumos</v>
          </cell>
          <cell r="D1039" t="str">
            <v>M</v>
          </cell>
          <cell r="E1039">
            <v>4684</v>
          </cell>
          <cell r="F1039">
            <v>3741</v>
          </cell>
          <cell r="G1039">
            <v>0.19</v>
          </cell>
        </row>
        <row r="1040">
          <cell r="A1040" t="str">
            <v>I1205</v>
          </cell>
          <cell r="B1040" t="str">
            <v xml:space="preserve">CAJA METALICA GALVANIZADA (REF: 2400) </v>
          </cell>
          <cell r="C1040" t="str">
            <v>Insumos</v>
          </cell>
          <cell r="D1040" t="str">
            <v>UND</v>
          </cell>
          <cell r="E1040">
            <v>3347</v>
          </cell>
          <cell r="F1040">
            <v>2673</v>
          </cell>
          <cell r="G1040">
            <v>0.19</v>
          </cell>
        </row>
        <row r="1041">
          <cell r="A1041" t="str">
            <v>I1206</v>
          </cell>
          <cell r="B1041" t="str">
            <v xml:space="preserve">CAJA METALICA GALVANIZADA (REF: 5800) </v>
          </cell>
          <cell r="C1041" t="str">
            <v>Insumos</v>
          </cell>
          <cell r="D1041" t="str">
            <v>UND</v>
          </cell>
          <cell r="E1041">
            <v>2569</v>
          </cell>
          <cell r="F1041">
            <v>2052</v>
          </cell>
          <cell r="G1041">
            <v>0.19</v>
          </cell>
        </row>
        <row r="1042">
          <cell r="A1042" t="str">
            <v>I1207</v>
          </cell>
          <cell r="B1042" t="str">
            <v>CAJA OCTOGONAL GALVANIZADA (CAJA EMP GALV.OCTAGONAL 4")</v>
          </cell>
          <cell r="C1042" t="str">
            <v>Insumos</v>
          </cell>
          <cell r="D1042" t="str">
            <v>UND</v>
          </cell>
          <cell r="E1042">
            <v>2569</v>
          </cell>
          <cell r="F1042">
            <v>2052</v>
          </cell>
          <cell r="G1042">
            <v>0.19</v>
          </cell>
        </row>
        <row r="1043">
          <cell r="A1043" t="str">
            <v>I1208</v>
          </cell>
          <cell r="B1043" t="str">
            <v xml:space="preserve">CAJA TRIFÁSICA TIPO INTEMPERIE PARA ACOMETIDAS DE BT </v>
          </cell>
          <cell r="C1043" t="str">
            <v>Insumos</v>
          </cell>
          <cell r="D1043" t="str">
            <v>M</v>
          </cell>
          <cell r="E1043">
            <v>182643</v>
          </cell>
          <cell r="F1043">
            <v>145895</v>
          </cell>
          <cell r="G1043">
            <v>0.19</v>
          </cell>
        </row>
        <row r="1044">
          <cell r="A1044" t="str">
            <v>I1209</v>
          </cell>
          <cell r="B1044" t="str">
            <v xml:space="preserve">CAPACETE ROSCADO EN ALUMINIO PARA TUBERIA IMC GALVANIZADA DE 1" </v>
          </cell>
          <cell r="C1044" t="str">
            <v>Insumos</v>
          </cell>
          <cell r="D1044" t="str">
            <v>UND</v>
          </cell>
          <cell r="E1044">
            <v>6286</v>
          </cell>
          <cell r="F1044">
            <v>5021</v>
          </cell>
          <cell r="G1044">
            <v>0.19</v>
          </cell>
        </row>
        <row r="1045">
          <cell r="A1045" t="str">
            <v>I1210</v>
          </cell>
          <cell r="B1045" t="str">
            <v xml:space="preserve">CAPACETE ROSCADO EN ALUMINIO PARA TUBERIA IMC GALVANIZADA DE 2" </v>
          </cell>
          <cell r="C1045" t="str">
            <v>Insumos</v>
          </cell>
          <cell r="D1045" t="str">
            <v>UND</v>
          </cell>
          <cell r="E1045">
            <v>21713</v>
          </cell>
          <cell r="F1045">
            <v>17344</v>
          </cell>
          <cell r="G1045">
            <v>0.19</v>
          </cell>
        </row>
        <row r="1046">
          <cell r="A1046" t="str">
            <v>I1211</v>
          </cell>
          <cell r="B1046" t="str">
            <v xml:space="preserve">CAPACETE ROSCADO EN ALUMINIO PARA TUBERIA IMC GALVANIZADA DE 3" </v>
          </cell>
          <cell r="C1046" t="str">
            <v>Insumos</v>
          </cell>
          <cell r="D1046" t="str">
            <v>UND</v>
          </cell>
          <cell r="E1046">
            <v>30558</v>
          </cell>
          <cell r="F1046">
            <v>24409</v>
          </cell>
          <cell r="G1046">
            <v>0.19</v>
          </cell>
        </row>
        <row r="1047">
          <cell r="A1047" t="str">
            <v>I1212</v>
          </cell>
          <cell r="B1047" t="str">
            <v xml:space="preserve">CAPACETE ROSCADO EN ALUMINIO PARA TUBERIA IMC GALVANIZADA DE 4" </v>
          </cell>
          <cell r="C1047" t="str">
            <v>Insumos</v>
          </cell>
          <cell r="D1047" t="str">
            <v>UND</v>
          </cell>
          <cell r="E1047">
            <v>32275</v>
          </cell>
          <cell r="F1047">
            <v>25781</v>
          </cell>
          <cell r="G1047">
            <v>0.19</v>
          </cell>
        </row>
        <row r="1048">
          <cell r="A1048" t="str">
            <v>I1213</v>
          </cell>
          <cell r="B1048" t="str">
            <v xml:space="preserve">CINTA DE ACERO INOXIDABLE 5/8" </v>
          </cell>
          <cell r="C1048" t="str">
            <v>Insumos</v>
          </cell>
          <cell r="D1048" t="str">
            <v>M</v>
          </cell>
          <cell r="E1048">
            <v>6728</v>
          </cell>
          <cell r="F1048">
            <v>5374</v>
          </cell>
          <cell r="G1048">
            <v>0.19</v>
          </cell>
        </row>
        <row r="1049">
          <cell r="A1049" t="str">
            <v>I1214</v>
          </cell>
          <cell r="B1049" t="str">
            <v>CINTA EN ACERO INOXIDABLE 1/2"</v>
          </cell>
          <cell r="C1049" t="str">
            <v>Insumos</v>
          </cell>
          <cell r="D1049" t="str">
            <v>M</v>
          </cell>
          <cell r="E1049">
            <v>5202</v>
          </cell>
          <cell r="F1049">
            <v>4155</v>
          </cell>
          <cell r="G1049">
            <v>0.19</v>
          </cell>
        </row>
        <row r="1050">
          <cell r="A1050" t="str">
            <v>I1215</v>
          </cell>
          <cell r="B1050" t="str">
            <v>CLAVIJA CON SEGURO DE GIRO 2P+T 250V/20A. MARCA LEGRAND</v>
          </cell>
          <cell r="C1050" t="str">
            <v>Insumos</v>
          </cell>
          <cell r="D1050" t="str">
            <v>UND</v>
          </cell>
          <cell r="E1050">
            <v>93019</v>
          </cell>
          <cell r="F1050">
            <v>74303</v>
          </cell>
          <cell r="G1050">
            <v>0.19</v>
          </cell>
        </row>
        <row r="1051">
          <cell r="A1051" t="str">
            <v>I1216</v>
          </cell>
          <cell r="B1051" t="str">
            <v>CLAVIJA CON SEGURO DE GIRO 2P+T 250V/30A. MARCA LEGRAND</v>
          </cell>
          <cell r="C1051" t="str">
            <v>Insumos</v>
          </cell>
          <cell r="D1051" t="str">
            <v>UND</v>
          </cell>
          <cell r="E1051">
            <v>100334</v>
          </cell>
          <cell r="F1051">
            <v>80146</v>
          </cell>
          <cell r="G1051">
            <v>0.19</v>
          </cell>
        </row>
        <row r="1052">
          <cell r="A1052" t="str">
            <v>I1217</v>
          </cell>
          <cell r="B1052" t="str">
            <v>CLAVIJA RECTA PARA TOMA INDUSTRIAL 3P+N+T 250V/16A IP44. MARCA LEGRAND</v>
          </cell>
          <cell r="C1052" t="str">
            <v>Insumos</v>
          </cell>
          <cell r="D1052" t="str">
            <v>UND</v>
          </cell>
          <cell r="E1052">
            <v>12000</v>
          </cell>
          <cell r="F1052"/>
          <cell r="G1052"/>
        </row>
        <row r="1053">
          <cell r="A1053" t="str">
            <v>I1218</v>
          </cell>
          <cell r="B1053" t="str">
            <v>CLAVIJA RECTA PARA TOMA INDUSTRIAL 3P+N+T 250V/16A IP67. MARCA LEGRAND</v>
          </cell>
          <cell r="C1053" t="str">
            <v>Insumos</v>
          </cell>
          <cell r="D1053" t="str">
            <v>UND</v>
          </cell>
          <cell r="E1053">
            <v>158845</v>
          </cell>
          <cell r="F1053">
            <v>126885</v>
          </cell>
          <cell r="G1053">
            <v>0.19</v>
          </cell>
        </row>
        <row r="1054">
          <cell r="A1054" t="str">
            <v>I1219</v>
          </cell>
          <cell r="B1054" t="str">
            <v>CLAVIJA RECTA PARA TOMA INDUSTRIAL 3P+N+T 250V/32A IP44. MARCA LEGRAND</v>
          </cell>
          <cell r="C1054" t="str">
            <v>Insumos</v>
          </cell>
          <cell r="D1054" t="str">
            <v>UND</v>
          </cell>
          <cell r="E1054">
            <v>113814</v>
          </cell>
          <cell r="F1054">
            <v>90914</v>
          </cell>
          <cell r="G1054">
            <v>0.19</v>
          </cell>
        </row>
        <row r="1055">
          <cell r="A1055" t="str">
            <v>I1220</v>
          </cell>
          <cell r="B1055" t="str">
            <v>CLAVIJA RECTA PARA TOMA INDUSTRIAL 3P+N+T 250V/32A IP67. MARCA LEGRAND</v>
          </cell>
          <cell r="C1055" t="str">
            <v>Insumos</v>
          </cell>
          <cell r="D1055" t="str">
            <v>UND</v>
          </cell>
          <cell r="E1055">
            <v>202038</v>
          </cell>
          <cell r="F1055">
            <v>161387</v>
          </cell>
          <cell r="G1055">
            <v>0.19</v>
          </cell>
        </row>
        <row r="1056">
          <cell r="A1056" t="str">
            <v>I1221</v>
          </cell>
          <cell r="B1056" t="str">
            <v>CLAVIJA RECTA PARA TOMA INDUSTRIAL 3P+N+T 250V/63A IP67. MARCA LEGRAND</v>
          </cell>
          <cell r="C1056" t="str">
            <v>Insumos</v>
          </cell>
          <cell r="D1056" t="str">
            <v>UND</v>
          </cell>
          <cell r="E1056">
            <v>458929</v>
          </cell>
          <cell r="F1056">
            <v>366592</v>
          </cell>
          <cell r="G1056">
            <v>0.19</v>
          </cell>
        </row>
        <row r="1057">
          <cell r="A1057" t="str">
            <v>I1222</v>
          </cell>
          <cell r="B1057" t="str">
            <v>CLAVIJA RECTA PARA TOMA INDUSTRIAL 3P+T 250V/16A IP44. MARCA LEGRAND</v>
          </cell>
          <cell r="C1057" t="str">
            <v>Insumos</v>
          </cell>
          <cell r="D1057" t="str">
            <v>UND</v>
          </cell>
          <cell r="E1057">
            <v>59877</v>
          </cell>
          <cell r="F1057">
            <v>47829</v>
          </cell>
          <cell r="G1057">
            <v>0.19</v>
          </cell>
        </row>
        <row r="1058">
          <cell r="A1058" t="str">
            <v>I1223</v>
          </cell>
          <cell r="B1058" t="str">
            <v>CLAVIJA RECTA PARA TOMA INDUSTRIAL 3P+T 250V/16A IP67. MARCA LEGRAND</v>
          </cell>
          <cell r="C1058" t="str">
            <v>Insumos</v>
          </cell>
          <cell r="D1058" t="str">
            <v>UND</v>
          </cell>
          <cell r="E1058">
            <v>142159</v>
          </cell>
          <cell r="F1058">
            <v>113556</v>
          </cell>
          <cell r="G1058">
            <v>0.19</v>
          </cell>
        </row>
        <row r="1059">
          <cell r="A1059" t="str">
            <v>I1224</v>
          </cell>
          <cell r="B1059" t="str">
            <v>CLAVIJA RECTA PARA TOMA INDUSTRIAL 3P+T 250V/32A IP44. MARCA LEGRAND</v>
          </cell>
          <cell r="C1059" t="str">
            <v>Insumos</v>
          </cell>
          <cell r="D1059" t="str">
            <v>UND</v>
          </cell>
          <cell r="E1059">
            <v>90047</v>
          </cell>
          <cell r="F1059">
            <v>71929</v>
          </cell>
          <cell r="G1059">
            <v>0.19</v>
          </cell>
        </row>
        <row r="1060">
          <cell r="A1060" t="str">
            <v>I1225</v>
          </cell>
          <cell r="B1060" t="str">
            <v>CLAVIJA RECTA PARA TOMA INDUSTRIAL 3P+T 250V/32A IP67. MARCA LEGRAND</v>
          </cell>
          <cell r="C1060" t="str">
            <v>Insumos</v>
          </cell>
          <cell r="D1060" t="str">
            <v>UND</v>
          </cell>
          <cell r="E1060">
            <v>183750</v>
          </cell>
          <cell r="F1060">
            <v>146779</v>
          </cell>
          <cell r="G1060">
            <v>0.19</v>
          </cell>
        </row>
        <row r="1061">
          <cell r="A1061" t="str">
            <v>I1226</v>
          </cell>
          <cell r="B1061" t="str">
            <v>CLAVIJA RECTA PARA TOMA INDUSTRIAL 3P+T 250V/63A IP67. MARCA LEGRAND</v>
          </cell>
          <cell r="C1061" t="str">
            <v>Insumos</v>
          </cell>
          <cell r="D1061" t="str">
            <v>UND</v>
          </cell>
          <cell r="E1061">
            <v>425335</v>
          </cell>
          <cell r="F1061">
            <v>339756</v>
          </cell>
          <cell r="G1061">
            <v>0.19</v>
          </cell>
        </row>
        <row r="1062">
          <cell r="A1062" t="str">
            <v>I1227</v>
          </cell>
          <cell r="B1062" t="str">
            <v>CONDULETA EN T Ó L 3/4" NPT</v>
          </cell>
          <cell r="C1062" t="str">
            <v>Insumos</v>
          </cell>
          <cell r="D1062" t="str">
            <v>UND</v>
          </cell>
          <cell r="E1062">
            <v>15570</v>
          </cell>
          <cell r="F1062">
            <v>12437</v>
          </cell>
          <cell r="G1062">
            <v>0.19</v>
          </cell>
        </row>
        <row r="1063">
          <cell r="A1063" t="str">
            <v>I1228</v>
          </cell>
          <cell r="B1063" t="str">
            <v>CONECTOR DE COMPRESIÓN DE RANURAS PARALELAS, TIPO 1</v>
          </cell>
          <cell r="C1063" t="str">
            <v>Insumos</v>
          </cell>
          <cell r="D1063" t="str">
            <v>UND</v>
          </cell>
          <cell r="E1063">
            <v>32509</v>
          </cell>
          <cell r="F1063">
            <v>25968</v>
          </cell>
          <cell r="G1063">
            <v>0.19</v>
          </cell>
        </row>
        <row r="1064">
          <cell r="A1064" t="str">
            <v>I1229</v>
          </cell>
          <cell r="B1064" t="str">
            <v>CONECTOR DE TORNILLO CON CHAQUETA AISLANTE</v>
          </cell>
          <cell r="C1064" t="str">
            <v>Insumos</v>
          </cell>
          <cell r="D1064" t="str">
            <v>UND</v>
          </cell>
          <cell r="E1064">
            <v>17078</v>
          </cell>
          <cell r="F1064">
            <v>13641</v>
          </cell>
          <cell r="G1064">
            <v>0.19</v>
          </cell>
        </row>
        <row r="1065">
          <cell r="A1065" t="str">
            <v>I1230</v>
          </cell>
          <cell r="B1065" t="str">
            <v>CONECTOR PARA VARILLA 5/8"</v>
          </cell>
          <cell r="C1065" t="str">
            <v>Insumos</v>
          </cell>
          <cell r="D1065" t="str">
            <v>UND</v>
          </cell>
          <cell r="E1065">
            <v>7997</v>
          </cell>
          <cell r="F1065">
            <v>6387</v>
          </cell>
          <cell r="G1065">
            <v>0.19</v>
          </cell>
        </row>
        <row r="1066">
          <cell r="A1066" t="str">
            <v>I1231</v>
          </cell>
          <cell r="B1066" t="str">
            <v>CONECTOR TERMINAL DE COMPRESION TIPO VASTAGO, TIPO4</v>
          </cell>
          <cell r="C1066" t="str">
            <v>Insumos</v>
          </cell>
          <cell r="D1066" t="str">
            <v>UND</v>
          </cell>
          <cell r="E1066">
            <v>208847</v>
          </cell>
          <cell r="F1066">
            <v>166826</v>
          </cell>
          <cell r="G1066">
            <v>0.19</v>
          </cell>
        </row>
        <row r="1067">
          <cell r="A1067" t="str">
            <v>I1232</v>
          </cell>
          <cell r="B1067" t="str">
            <v>CONECTOR TIPO CUÑA</v>
          </cell>
          <cell r="C1067" t="str">
            <v>Insumos</v>
          </cell>
          <cell r="D1067" t="str">
            <v>UND</v>
          </cell>
          <cell r="E1067">
            <v>15957</v>
          </cell>
          <cell r="F1067">
            <v>12746</v>
          </cell>
          <cell r="G1067">
            <v>0.19</v>
          </cell>
        </row>
        <row r="1068">
          <cell r="A1068" t="str">
            <v>I1233</v>
          </cell>
          <cell r="B1068" t="str">
            <v>CONFIGURACIÓN EQUIPO RECONECTADOR -INGENIERO ESPECIALISTA</v>
          </cell>
          <cell r="C1068" t="str">
            <v>Insumos</v>
          </cell>
          <cell r="D1068" t="str">
            <v>UND</v>
          </cell>
          <cell r="E1068">
            <v>2955399</v>
          </cell>
          <cell r="F1068">
            <v>2360768</v>
          </cell>
          <cell r="G1068">
            <v>0.19</v>
          </cell>
        </row>
        <row r="1069">
          <cell r="A1069" t="str">
            <v>I1234</v>
          </cell>
          <cell r="B1069" t="str">
            <v>CORTACIRCUITOS 15 KV-100 A</v>
          </cell>
          <cell r="C1069" t="str">
            <v>Insumos</v>
          </cell>
          <cell r="D1069" t="str">
            <v>UND</v>
          </cell>
          <cell r="E1069">
            <v>259026</v>
          </cell>
          <cell r="F1069">
            <v>206909</v>
          </cell>
          <cell r="G1069">
            <v>0.19</v>
          </cell>
        </row>
        <row r="1070">
          <cell r="A1070" t="str">
            <v>I1235</v>
          </cell>
          <cell r="B1070" t="str">
            <v>CRUCE PORTACABLE GALVANIZADO EN CALIENTE ANCHO UTIL 10CM. INCLUYE PLATINAS DE UNION</v>
          </cell>
          <cell r="C1070" t="str">
            <v>Insumos</v>
          </cell>
          <cell r="D1070" t="str">
            <v>UND</v>
          </cell>
          <cell r="E1070">
            <v>135573</v>
          </cell>
          <cell r="F1070">
            <v>108295</v>
          </cell>
          <cell r="G1070">
            <v>0.19</v>
          </cell>
        </row>
        <row r="1071">
          <cell r="A1071" t="str">
            <v>I1236</v>
          </cell>
          <cell r="B1071" t="str">
            <v>CRUCE PORTACABLE GALVANIZADO EN CALIENTE ANCHO UTIL 20CM. INCLUYE PLATINAS DE UNION</v>
          </cell>
          <cell r="C1071" t="str">
            <v>Insumos</v>
          </cell>
          <cell r="D1071" t="str">
            <v>UND</v>
          </cell>
          <cell r="E1071">
            <v>144249</v>
          </cell>
          <cell r="F1071">
            <v>115225</v>
          </cell>
          <cell r="G1071">
            <v>0.19</v>
          </cell>
        </row>
        <row r="1072">
          <cell r="A1072" t="str">
            <v>I1237</v>
          </cell>
          <cell r="B1072" t="str">
            <v>CRUCE PORTACABLE GALVANIZADO EN CALIENTE ANCHO UTIL 30CM. INCLUYE PLATINAS DE UNION</v>
          </cell>
          <cell r="C1072" t="str">
            <v>Insumos</v>
          </cell>
          <cell r="D1072" t="str">
            <v>UND</v>
          </cell>
          <cell r="E1072">
            <v>157330</v>
          </cell>
          <cell r="F1072">
            <v>125675</v>
          </cell>
          <cell r="G1072">
            <v>0.19</v>
          </cell>
        </row>
        <row r="1073">
          <cell r="A1073" t="str">
            <v>I1238</v>
          </cell>
          <cell r="B1073" t="str">
            <v>CRUCE PORTACABLE GALVANIZADO EN CALIENTE ANCHO UTIL 40CM. INCLUYE PLATINAS DE UNION</v>
          </cell>
          <cell r="C1073" t="str">
            <v>Insumos</v>
          </cell>
          <cell r="D1073" t="str">
            <v>UND</v>
          </cell>
          <cell r="E1073">
            <v>173754</v>
          </cell>
          <cell r="F1073">
            <v>138794</v>
          </cell>
          <cell r="G1073">
            <v>0.19</v>
          </cell>
        </row>
        <row r="1074">
          <cell r="A1074" t="str">
            <v>I1239</v>
          </cell>
          <cell r="B1074" t="str">
            <v>CRUCE PORTACABLE GALVANIZADO EN CALIENTE ANCHO UTIL 50CM. INCLUYE PLATINAS DE UNION</v>
          </cell>
          <cell r="C1074" t="str">
            <v>Insumos</v>
          </cell>
          <cell r="D1074" t="str">
            <v>UND</v>
          </cell>
          <cell r="E1074">
            <v>187802</v>
          </cell>
          <cell r="F1074">
            <v>150016</v>
          </cell>
          <cell r="G1074">
            <v>0.19</v>
          </cell>
        </row>
        <row r="1075">
          <cell r="A1075" t="str">
            <v>I1240</v>
          </cell>
          <cell r="B1075" t="str">
            <v>CRUCE PORTACABLE GALVANIZADO EN CALIENTE ANCHO UTIL 60CM. INCLUYE PLATINAS DE UNION</v>
          </cell>
          <cell r="C1075" t="str">
            <v>Insumos</v>
          </cell>
          <cell r="D1075" t="str">
            <v>UND</v>
          </cell>
          <cell r="E1075">
            <v>205277</v>
          </cell>
          <cell r="F1075">
            <v>163975</v>
          </cell>
          <cell r="G1075">
            <v>0.19</v>
          </cell>
        </row>
        <row r="1076">
          <cell r="A1076" t="str">
            <v>I1241</v>
          </cell>
          <cell r="B1076" t="str">
            <v>CRUCETA METÁLICA DE ÁNGULO GALVANIZADO DE  2 ½" X 3/16" X 2,0 M</v>
          </cell>
          <cell r="C1076" t="str">
            <v>Insumos</v>
          </cell>
          <cell r="D1076" t="str">
            <v>UND</v>
          </cell>
          <cell r="E1076">
            <v>93880</v>
          </cell>
          <cell r="F1076">
            <v>74991</v>
          </cell>
          <cell r="G1076">
            <v>0.19</v>
          </cell>
        </row>
        <row r="1077">
          <cell r="A1077" t="str">
            <v>I1242</v>
          </cell>
          <cell r="B1077" t="str">
            <v>CRUCETA METÁLICA DE ÁNGULO GALVANIZADO DE  2 ½" X 3/16" X 2,5 M</v>
          </cell>
          <cell r="C1077" t="str">
            <v>Insumos</v>
          </cell>
          <cell r="D1077" t="str">
            <v>HR</v>
          </cell>
          <cell r="E1077">
            <v>128899</v>
          </cell>
          <cell r="F1077">
            <v>102964</v>
          </cell>
          <cell r="G1077">
            <v>0.19</v>
          </cell>
        </row>
        <row r="1078">
          <cell r="A1078" t="str">
            <v>I1243</v>
          </cell>
          <cell r="B1078" t="str">
            <v>CRUCETA METALICA DE ANGULO GALVANIZADO DE 2 ½" X 1/4 "X  2,5 M</v>
          </cell>
          <cell r="C1078" t="str">
            <v>Insumos</v>
          </cell>
          <cell r="D1078" t="str">
            <v>UND</v>
          </cell>
          <cell r="E1078">
            <v>136403</v>
          </cell>
          <cell r="F1078">
            <v>108958</v>
          </cell>
          <cell r="G1078">
            <v>0.19</v>
          </cell>
        </row>
        <row r="1079">
          <cell r="A1079" t="str">
            <v>I1244</v>
          </cell>
          <cell r="B1079" t="str">
            <v>CURVA GRAN RADIO 90° PVC DUCTO  2"</v>
          </cell>
          <cell r="C1079" t="str">
            <v>Insumos</v>
          </cell>
          <cell r="D1079" t="str">
            <v>UND</v>
          </cell>
          <cell r="E1079">
            <v>17133</v>
          </cell>
          <cell r="F1079">
            <v>13686</v>
          </cell>
          <cell r="G1079">
            <v>0.19</v>
          </cell>
        </row>
        <row r="1080">
          <cell r="A1080" t="str">
            <v>I1245</v>
          </cell>
          <cell r="B1080" t="str">
            <v>CURVA GRAN RADIO 90° PVC DUCTO  3"</v>
          </cell>
          <cell r="C1080" t="str">
            <v>Insumos</v>
          </cell>
          <cell r="D1080" t="str">
            <v>UND</v>
          </cell>
          <cell r="E1080">
            <v>37081</v>
          </cell>
          <cell r="F1080">
            <v>29620</v>
          </cell>
          <cell r="G1080">
            <v>0.19</v>
          </cell>
        </row>
        <row r="1081">
          <cell r="A1081" t="str">
            <v>I1246</v>
          </cell>
          <cell r="B1081" t="str">
            <v>CURVA GRAN RADIO 90° PVC DUCTO  4"</v>
          </cell>
          <cell r="C1081" t="str">
            <v>Insumos</v>
          </cell>
          <cell r="D1081" t="str">
            <v>UND</v>
          </cell>
          <cell r="E1081">
            <v>75521</v>
          </cell>
          <cell r="F1081">
            <v>60326</v>
          </cell>
          <cell r="G1081">
            <v>0.19</v>
          </cell>
        </row>
        <row r="1082">
          <cell r="A1082" t="str">
            <v>I1247</v>
          </cell>
          <cell r="B1082" t="str">
            <v>CURVA PORTACABLE GALVANIZADA EN CALIENTE ANCHO UTIL 10CM. INCLUYE PLATINAS DE UNION</v>
          </cell>
          <cell r="C1082" t="str">
            <v>Insumos</v>
          </cell>
          <cell r="D1082" t="str">
            <v>UND</v>
          </cell>
          <cell r="E1082">
            <v>73546</v>
          </cell>
          <cell r="F1082">
            <v>58748</v>
          </cell>
          <cell r="G1082">
            <v>0.19</v>
          </cell>
        </row>
        <row r="1083">
          <cell r="A1083" t="str">
            <v>I1248</v>
          </cell>
          <cell r="B1083" t="str">
            <v>CURVA PORTACABLE GALVANIZADA EN CALIENTE ANCHO UTIL 20CM. INCLUYE PLATINAS DE UNION</v>
          </cell>
          <cell r="C1083" t="str">
            <v>Insumos</v>
          </cell>
          <cell r="D1083" t="str">
            <v>UND</v>
          </cell>
          <cell r="E1083">
            <v>83586</v>
          </cell>
          <cell r="F1083">
            <v>66768</v>
          </cell>
          <cell r="G1083">
            <v>0.19</v>
          </cell>
        </row>
        <row r="1084">
          <cell r="A1084" t="str">
            <v>I1249</v>
          </cell>
          <cell r="B1084" t="str">
            <v>CURVA PORTACABLE GALVANIZADA EN CALIENTE ANCHO UTIL 30CM. INCLUYE PLATINAS DE UNION</v>
          </cell>
          <cell r="C1084" t="str">
            <v>Insumos</v>
          </cell>
          <cell r="D1084" t="str">
            <v>UND</v>
          </cell>
          <cell r="E1084">
            <v>93985</v>
          </cell>
          <cell r="F1084">
            <v>75075</v>
          </cell>
          <cell r="G1084">
            <v>0.19</v>
          </cell>
        </row>
        <row r="1085">
          <cell r="A1085" t="str">
            <v>I1250</v>
          </cell>
          <cell r="B1085" t="str">
            <v>CURVA PORTACABLE GALVANIZADA EN CALIENTE ANCHO UTIL 40CM. INCLUYE PLATINAS DE UNION</v>
          </cell>
          <cell r="C1085" t="str">
            <v>Insumos</v>
          </cell>
          <cell r="D1085" t="str">
            <v>UND</v>
          </cell>
          <cell r="E1085">
            <v>105912</v>
          </cell>
          <cell r="F1085">
            <v>84602</v>
          </cell>
          <cell r="G1085">
            <v>0.19</v>
          </cell>
        </row>
        <row r="1086">
          <cell r="A1086" t="str">
            <v>I1251</v>
          </cell>
          <cell r="B1086" t="str">
            <v>CURVA PORTACABLE GALVANIZADA EN CALIENTE ANCHO UTIL 50CM. INCLUYE PLATINAS DE UNION</v>
          </cell>
          <cell r="C1086" t="str">
            <v>Insumos</v>
          </cell>
          <cell r="D1086" t="str">
            <v>UND</v>
          </cell>
          <cell r="E1086">
            <v>122168</v>
          </cell>
          <cell r="F1086">
            <v>97587</v>
          </cell>
          <cell r="G1086">
            <v>0.19</v>
          </cell>
        </row>
        <row r="1087">
          <cell r="A1087" t="str">
            <v>I1252</v>
          </cell>
          <cell r="B1087" t="str">
            <v>CURVA PORTACABLE GALVANIZADA EN CALIENTE ANCHO UTIL 60CM. INCLUYE PLATINAS DE UNION</v>
          </cell>
          <cell r="C1087" t="str">
            <v>Insumos</v>
          </cell>
          <cell r="D1087" t="str">
            <v>UND</v>
          </cell>
          <cell r="E1087">
            <v>141669</v>
          </cell>
          <cell r="F1087">
            <v>113165</v>
          </cell>
          <cell r="G1087">
            <v>0.19</v>
          </cell>
        </row>
        <row r="1088">
          <cell r="A1088" t="str">
            <v>I1253</v>
          </cell>
          <cell r="B1088" t="str">
            <v>CURVA PVC 90° CONDUIT C X E  1"</v>
          </cell>
          <cell r="C1088" t="str">
            <v>Insumos</v>
          </cell>
          <cell r="D1088" t="str">
            <v>UND</v>
          </cell>
          <cell r="E1088">
            <v>3032</v>
          </cell>
          <cell r="F1088">
            <v>2422</v>
          </cell>
          <cell r="G1088">
            <v>0.19</v>
          </cell>
        </row>
        <row r="1089">
          <cell r="A1089" t="str">
            <v>I1254</v>
          </cell>
          <cell r="B1089" t="str">
            <v>DESCARGADOR DE SOBRETENSION DE LINEA 10KV- 10KA- POLIMERICO, OXIDO DE ZINC</v>
          </cell>
          <cell r="C1089" t="str">
            <v>Insumos</v>
          </cell>
          <cell r="D1089" t="str">
            <v>UND</v>
          </cell>
          <cell r="E1089">
            <v>156386</v>
          </cell>
          <cell r="F1089">
            <v>124920</v>
          </cell>
          <cell r="G1089">
            <v>0.19</v>
          </cell>
        </row>
        <row r="1090">
          <cell r="A1090" t="str">
            <v>I1255</v>
          </cell>
          <cell r="B1090" t="str">
            <v>DIAGONAL RECTA DE ÁNGULO DE HIERRO GALVANIZADO DE 38X38X5 MM (1 ½" X 1 ½" X 3/16") 68 CM</v>
          </cell>
          <cell r="C1090" t="str">
            <v>Insumos</v>
          </cell>
          <cell r="D1090" t="str">
            <v>UND</v>
          </cell>
          <cell r="E1090">
            <v>20681</v>
          </cell>
          <cell r="F1090">
            <v>16519</v>
          </cell>
          <cell r="G1090">
            <v>0.19</v>
          </cell>
        </row>
        <row r="1091">
          <cell r="A1091" t="str">
            <v>I1256</v>
          </cell>
          <cell r="B1091" t="str">
            <v>ENCHUFE 1F+N+T 15A/250V</v>
          </cell>
          <cell r="C1091" t="str">
            <v>Insumos</v>
          </cell>
          <cell r="D1091" t="str">
            <v>UND</v>
          </cell>
          <cell r="E1091">
            <v>4924</v>
          </cell>
          <cell r="F1091">
            <v>3933</v>
          </cell>
          <cell r="G1091">
            <v>0.19</v>
          </cell>
        </row>
        <row r="1092">
          <cell r="A1092" t="str">
            <v>I1257</v>
          </cell>
          <cell r="B1092" t="str">
            <v>ESPARRAGO 5/8" X 10". INCLUYE 2 TUERCAS, 2 ARANDELAS.</v>
          </cell>
          <cell r="C1092" t="str">
            <v>Insumos</v>
          </cell>
          <cell r="D1092" t="str">
            <v>UND</v>
          </cell>
          <cell r="E1092">
            <v>7042</v>
          </cell>
          <cell r="F1092">
            <v>5624</v>
          </cell>
          <cell r="G1092">
            <v>0.19</v>
          </cell>
        </row>
        <row r="1093">
          <cell r="A1093" t="str">
            <v>I1258</v>
          </cell>
          <cell r="B1093" t="str">
            <v>ESPARRAGO 5/8" X 18". INCLUYE 2 TUERCAS, 2 ARANDELAS.</v>
          </cell>
          <cell r="C1093" t="str">
            <v>Insumos</v>
          </cell>
          <cell r="D1093" t="str">
            <v>UND</v>
          </cell>
          <cell r="E1093">
            <v>9976</v>
          </cell>
          <cell r="F1093">
            <v>7968</v>
          </cell>
          <cell r="G1093">
            <v>0.19</v>
          </cell>
        </row>
        <row r="1094">
          <cell r="A1094" t="str">
            <v>I1259</v>
          </cell>
          <cell r="B1094" t="str">
            <v>ESPARRAGO 5/8" X 20". INCLUYE 2 TUERCAS, 2 ARANDELAS.</v>
          </cell>
          <cell r="C1094" t="str">
            <v>Insumos</v>
          </cell>
          <cell r="D1094" t="str">
            <v>UND</v>
          </cell>
          <cell r="E1094">
            <v>11003</v>
          </cell>
          <cell r="F1094">
            <v>8789</v>
          </cell>
          <cell r="G1094">
            <v>0.19</v>
          </cell>
        </row>
        <row r="1095">
          <cell r="A1095" t="str">
            <v>I1260</v>
          </cell>
          <cell r="B1095" t="str">
            <v>ESPARRAGO 5/8" X 24". INCLUYE 2 TUERCAS, 2 ARANDELAS.</v>
          </cell>
          <cell r="C1095" t="str">
            <v>Insumos</v>
          </cell>
          <cell r="D1095" t="str">
            <v>UND</v>
          </cell>
          <cell r="E1095">
            <v>13139</v>
          </cell>
          <cell r="F1095">
            <v>10495</v>
          </cell>
          <cell r="G1095">
            <v>0.19</v>
          </cell>
        </row>
        <row r="1096">
          <cell r="A1096" t="str">
            <v>I1261</v>
          </cell>
          <cell r="B1096" t="str">
            <v>ESPARRAGO GALVANIZADO 3/8"X50CM. INCLUYE 4 TUERCAS</v>
          </cell>
          <cell r="C1096" t="str">
            <v>Insumos</v>
          </cell>
          <cell r="D1096" t="str">
            <v>UND</v>
          </cell>
          <cell r="E1096">
            <v>7454</v>
          </cell>
          <cell r="F1096">
            <v>5954</v>
          </cell>
          <cell r="G1096">
            <v>0.19</v>
          </cell>
        </row>
        <row r="1097">
          <cell r="A1097" t="str">
            <v>I1262</v>
          </cell>
          <cell r="B1097" t="str">
            <v>ESPIGO DE ACERO GALVANIZADO PARA CRUCETA METÁLICA</v>
          </cell>
          <cell r="C1097" t="str">
            <v>Insumos</v>
          </cell>
          <cell r="D1097" t="str">
            <v>UND</v>
          </cell>
          <cell r="E1097">
            <v>10853</v>
          </cell>
          <cell r="F1097">
            <v>8669</v>
          </cell>
          <cell r="G1097">
            <v>0.19</v>
          </cell>
        </row>
        <row r="1098">
          <cell r="A1098" t="str">
            <v>I1263</v>
          </cell>
          <cell r="B1098" t="str">
            <v>ESTRIBO 2 AWG CON CONECTOR CUÑA 4/0 AWG</v>
          </cell>
          <cell r="C1098" t="str">
            <v>Insumos</v>
          </cell>
          <cell r="D1098" t="str">
            <v>UND</v>
          </cell>
          <cell r="E1098">
            <v>50913</v>
          </cell>
          <cell r="F1098">
            <v>40669</v>
          </cell>
          <cell r="G1098">
            <v>0.19</v>
          </cell>
        </row>
        <row r="1099">
          <cell r="A1099" t="str">
            <v>I1264</v>
          </cell>
          <cell r="B1099" t="str">
            <v>GRAPA DE OPERAR EN CALIENTE</v>
          </cell>
          <cell r="C1099" t="str">
            <v>Insumos</v>
          </cell>
          <cell r="D1099" t="str">
            <v>UND</v>
          </cell>
          <cell r="E1099">
            <v>49649</v>
          </cell>
          <cell r="F1099">
            <v>39659</v>
          </cell>
          <cell r="G1099">
            <v>0.19</v>
          </cell>
        </row>
        <row r="1100">
          <cell r="A1100" t="str">
            <v>I1265</v>
          </cell>
          <cell r="B1100" t="str">
            <v>GRAPA DE RETENCION PARA CABLE DE GUARDA</v>
          </cell>
          <cell r="C1100" t="str">
            <v>Insumos</v>
          </cell>
          <cell r="D1100" t="str">
            <v>UND</v>
          </cell>
          <cell r="E1100">
            <v>65013</v>
          </cell>
          <cell r="F1100">
            <v>51932</v>
          </cell>
          <cell r="G1100">
            <v>0.19</v>
          </cell>
        </row>
        <row r="1101">
          <cell r="A1101" t="str">
            <v>I1266</v>
          </cell>
          <cell r="B1101" t="str">
            <v xml:space="preserve">GRAPA DE RETENSIÓN PARA CABLE TRENZADO DE B.T. </v>
          </cell>
          <cell r="C1101" t="str">
            <v>Insumos</v>
          </cell>
          <cell r="D1101" t="str">
            <v>UND</v>
          </cell>
          <cell r="E1101">
            <v>32224</v>
          </cell>
          <cell r="F1101">
            <v>25740</v>
          </cell>
          <cell r="G1101">
            <v>0.19</v>
          </cell>
        </row>
        <row r="1102">
          <cell r="A1102" t="str">
            <v>I1267</v>
          </cell>
          <cell r="B1102" t="str">
            <v xml:space="preserve">GRAPA DE SUSPENSIÓN PARA CABLE TRENZADO DE B.T. </v>
          </cell>
          <cell r="C1102" t="str">
            <v>Insumos</v>
          </cell>
          <cell r="D1102" t="str">
            <v>UND</v>
          </cell>
          <cell r="E1102">
            <v>19701</v>
          </cell>
          <cell r="F1102">
            <v>15737</v>
          </cell>
          <cell r="G1102">
            <v>0.19</v>
          </cell>
        </row>
        <row r="1103">
          <cell r="A1103" t="str">
            <v>I1268</v>
          </cell>
          <cell r="B1103" t="str">
            <v xml:space="preserve">GRAPA PRENSADORA DE TRES TORNILLOS </v>
          </cell>
          <cell r="C1103" t="str">
            <v>Insumos</v>
          </cell>
          <cell r="D1103" t="str">
            <v>UND</v>
          </cell>
          <cell r="E1103">
            <v>14452</v>
          </cell>
          <cell r="F1103">
            <v>11544</v>
          </cell>
          <cell r="G1103">
            <v>0.19</v>
          </cell>
        </row>
        <row r="1104">
          <cell r="A1104" t="str">
            <v>I1269</v>
          </cell>
          <cell r="B1104" t="str">
            <v>GRAPA TERMINAL TIPO RECTO 3/0 ¿ 266,8</v>
          </cell>
          <cell r="C1104" t="str">
            <v>Insumos</v>
          </cell>
          <cell r="D1104" t="str">
            <v>UND</v>
          </cell>
          <cell r="E1104">
            <v>46168</v>
          </cell>
          <cell r="F1104">
            <v>36878</v>
          </cell>
          <cell r="G1104">
            <v>0.19</v>
          </cell>
        </row>
        <row r="1105">
          <cell r="A1105" t="str">
            <v>I1270</v>
          </cell>
          <cell r="B1105" t="str">
            <v>GRAPA TIPO GRILLETE</v>
          </cell>
          <cell r="C1105" t="str">
            <v>Insumos</v>
          </cell>
          <cell r="D1105" t="str">
            <v>UND</v>
          </cell>
          <cell r="E1105">
            <v>31524</v>
          </cell>
          <cell r="F1105">
            <v>25181</v>
          </cell>
          <cell r="G1105">
            <v>0.19</v>
          </cell>
        </row>
        <row r="1106">
          <cell r="A1106" t="str">
            <v>I1271</v>
          </cell>
          <cell r="B1106" t="str">
            <v>GUARDACABO PARA RETENDIDAS</v>
          </cell>
          <cell r="C1106" t="str">
            <v>Insumos</v>
          </cell>
          <cell r="D1106" t="str">
            <v>UND</v>
          </cell>
          <cell r="E1106">
            <v>2856</v>
          </cell>
          <cell r="F1106">
            <v>2281</v>
          </cell>
          <cell r="G1106">
            <v>0.19</v>
          </cell>
        </row>
        <row r="1107">
          <cell r="A1107" t="str">
            <v>I1272</v>
          </cell>
          <cell r="B1107" t="str">
            <v>HEBILLA DE ACERO INOXIDABLE 1/2"</v>
          </cell>
          <cell r="C1107" t="str">
            <v>Insumos</v>
          </cell>
          <cell r="D1107" t="str">
            <v>UND</v>
          </cell>
          <cell r="E1107">
            <v>1147</v>
          </cell>
          <cell r="F1107">
            <v>916</v>
          </cell>
          <cell r="G1107">
            <v>0.19</v>
          </cell>
        </row>
        <row r="1108">
          <cell r="A1108" t="str">
            <v>I1273</v>
          </cell>
          <cell r="B1108" t="str">
            <v>HEBILLA DE ACERO INOXIDABLE 5/8"</v>
          </cell>
          <cell r="C1108" t="str">
            <v>Insumos</v>
          </cell>
          <cell r="D1108" t="str">
            <v>UND</v>
          </cell>
          <cell r="E1108">
            <v>1462</v>
          </cell>
          <cell r="F1108">
            <v>1167</v>
          </cell>
          <cell r="G1108">
            <v>0.19</v>
          </cell>
        </row>
        <row r="1109">
          <cell r="A1109" t="str">
            <v>I1274</v>
          </cell>
          <cell r="B1109" t="str">
            <v>HERRAJE PARA TEMPLETE CUERDA DE GUITARRA</v>
          </cell>
          <cell r="C1109" t="str">
            <v>Insumos</v>
          </cell>
          <cell r="D1109" t="str">
            <v>UND</v>
          </cell>
          <cell r="E1109">
            <v>60220</v>
          </cell>
          <cell r="F1109">
            <v>48103</v>
          </cell>
          <cell r="G1109">
            <v>0.19</v>
          </cell>
        </row>
        <row r="1110">
          <cell r="A1110" t="str">
            <v>I1275</v>
          </cell>
          <cell r="B1110" t="str">
            <v>INTERRUPTOR ATORNILLABLE DE 1  X  20A - 240V - 10KA</v>
          </cell>
          <cell r="C1110" t="str">
            <v>Insumos</v>
          </cell>
          <cell r="D1110" t="str">
            <v>UND</v>
          </cell>
          <cell r="E1110">
            <v>24037</v>
          </cell>
          <cell r="F1110">
            <v>19200</v>
          </cell>
          <cell r="G1110">
            <v>0.19</v>
          </cell>
        </row>
        <row r="1111">
          <cell r="A1111" t="str">
            <v>I1276</v>
          </cell>
          <cell r="B1111" t="str">
            <v>INTERRUPTOR ATORNILLABLE DE 1 X 30A - 240V - 10KA</v>
          </cell>
          <cell r="C1111" t="str">
            <v>Insumos</v>
          </cell>
          <cell r="D1111" t="str">
            <v>UND</v>
          </cell>
          <cell r="E1111">
            <v>24037</v>
          </cell>
          <cell r="F1111">
            <v>19200</v>
          </cell>
          <cell r="G1111">
            <v>0.19</v>
          </cell>
        </row>
        <row r="1112">
          <cell r="A1112" t="str">
            <v>I1277</v>
          </cell>
          <cell r="B1112" t="str">
            <v>INTERRUPTOR ATORNILLABLE DE 1 X 40A - 240V - 10KA</v>
          </cell>
          <cell r="C1112" t="str">
            <v>Insumos</v>
          </cell>
          <cell r="D1112" t="str">
            <v>UND</v>
          </cell>
          <cell r="E1112">
            <v>31421</v>
          </cell>
          <cell r="F1112">
            <v>25098</v>
          </cell>
          <cell r="G1112">
            <v>0.19</v>
          </cell>
        </row>
        <row r="1113">
          <cell r="A1113" t="str">
            <v>I1278</v>
          </cell>
          <cell r="B1113" t="str">
            <v>INTERRUPTOR ATORNILLABLE DE 1 X 50A - 240V - 10KA</v>
          </cell>
          <cell r="C1113" t="str">
            <v>Insumos</v>
          </cell>
          <cell r="D1113" t="str">
            <v>UND</v>
          </cell>
          <cell r="E1113">
            <v>31421</v>
          </cell>
          <cell r="F1113">
            <v>25098</v>
          </cell>
          <cell r="G1113">
            <v>0.19</v>
          </cell>
        </row>
        <row r="1114">
          <cell r="A1114" t="str">
            <v>I1279</v>
          </cell>
          <cell r="B1114" t="str">
            <v>INTERRUPTOR ATORNILLABLE DE 1 X 60A - 240V - 10KA</v>
          </cell>
          <cell r="C1114" t="str">
            <v>Insumos</v>
          </cell>
          <cell r="D1114" t="str">
            <v>UND</v>
          </cell>
          <cell r="E1114">
            <v>34522</v>
          </cell>
          <cell r="F1114">
            <v>27576</v>
          </cell>
          <cell r="G1114">
            <v>0.19</v>
          </cell>
        </row>
        <row r="1115">
          <cell r="A1115" t="str">
            <v>I1280</v>
          </cell>
          <cell r="B1115" t="str">
            <v>INTERRUPTOR ATORNILLABLE DE 2 X 20A - 240V - 10KA</v>
          </cell>
          <cell r="C1115" t="str">
            <v>Insumos</v>
          </cell>
          <cell r="D1115" t="str">
            <v>UND</v>
          </cell>
          <cell r="E1115">
            <v>56633</v>
          </cell>
          <cell r="F1115">
            <v>45238</v>
          </cell>
          <cell r="G1115">
            <v>0.19</v>
          </cell>
        </row>
        <row r="1116">
          <cell r="A1116" t="str">
            <v>I1281</v>
          </cell>
          <cell r="B1116" t="str">
            <v>INTERRUPTOR ATORNILLABLE DE 2 X 30A - 240V - 10KA</v>
          </cell>
          <cell r="C1116" t="str">
            <v>Insumos</v>
          </cell>
          <cell r="D1116" t="str">
            <v>UND</v>
          </cell>
          <cell r="E1116">
            <v>56633</v>
          </cell>
          <cell r="F1116">
            <v>45238</v>
          </cell>
          <cell r="G1116">
            <v>0.19</v>
          </cell>
        </row>
        <row r="1117">
          <cell r="A1117" t="str">
            <v>I1282</v>
          </cell>
          <cell r="B1117" t="str">
            <v>INTERRUPTOR ATORNILLABLE DE 2 X 40A - 240V - 10KA</v>
          </cell>
          <cell r="C1117" t="str">
            <v>Insumos</v>
          </cell>
          <cell r="D1117" t="str">
            <v>UND</v>
          </cell>
          <cell r="E1117">
            <v>69175</v>
          </cell>
          <cell r="F1117">
            <v>55256</v>
          </cell>
          <cell r="G1117">
            <v>0.19</v>
          </cell>
        </row>
        <row r="1118">
          <cell r="A1118" t="str">
            <v>I1283</v>
          </cell>
          <cell r="B1118" t="str">
            <v>INTERRUPTOR ATORNILLABLE DE 2 X 50A - 240V - 10KA</v>
          </cell>
          <cell r="C1118" t="str">
            <v>Insumos</v>
          </cell>
          <cell r="D1118" t="str">
            <v>UND</v>
          </cell>
          <cell r="E1118">
            <v>71602</v>
          </cell>
          <cell r="F1118">
            <v>57195</v>
          </cell>
          <cell r="G1118">
            <v>0.19</v>
          </cell>
        </row>
        <row r="1119">
          <cell r="A1119" t="str">
            <v>I1284</v>
          </cell>
          <cell r="B1119" t="str">
            <v>INTERRUPTOR ATORNILLABLE DE 2 X 60A - 240V - 10KA</v>
          </cell>
          <cell r="C1119" t="str">
            <v>Insumos</v>
          </cell>
          <cell r="D1119" t="str">
            <v>UND</v>
          </cell>
          <cell r="E1119">
            <v>78478</v>
          </cell>
          <cell r="F1119">
            <v>62687</v>
          </cell>
          <cell r="G1119">
            <v>0.19</v>
          </cell>
        </row>
        <row r="1120">
          <cell r="A1120" t="str">
            <v>I1285</v>
          </cell>
          <cell r="B1120" t="str">
            <v>INTERRUPTOR ATORNILLABLE DE 3 X 20A - 240V - 10KA</v>
          </cell>
          <cell r="C1120" t="str">
            <v>Insumos</v>
          </cell>
          <cell r="D1120" t="str">
            <v>UND</v>
          </cell>
          <cell r="E1120">
            <v>121763</v>
          </cell>
          <cell r="F1120">
            <v>97264</v>
          </cell>
          <cell r="G1120">
            <v>0.19</v>
          </cell>
        </row>
        <row r="1121">
          <cell r="A1121" t="str">
            <v>I1286</v>
          </cell>
          <cell r="B1121" t="str">
            <v>INTERRUPTOR ATORNILLABLE DE 3 X 30A - 240V - 10KA</v>
          </cell>
          <cell r="C1121" t="str">
            <v>Insumos</v>
          </cell>
          <cell r="D1121" t="str">
            <v>UND</v>
          </cell>
          <cell r="E1121">
            <v>81213</v>
          </cell>
          <cell r="F1121">
            <v>64872</v>
          </cell>
          <cell r="G1121">
            <v>0.19</v>
          </cell>
        </row>
        <row r="1122">
          <cell r="A1122" t="str">
            <v>I1287</v>
          </cell>
          <cell r="B1122" t="str">
            <v>INTERRUPTOR ATORNILLABLE DE 3 X 40A - 240V - 10KA</v>
          </cell>
          <cell r="C1122" t="str">
            <v>Insumos</v>
          </cell>
          <cell r="D1122" t="str">
            <v>UND</v>
          </cell>
          <cell r="E1122">
            <v>81213</v>
          </cell>
          <cell r="F1122">
            <v>64872</v>
          </cell>
          <cell r="G1122">
            <v>0.19</v>
          </cell>
        </row>
        <row r="1123">
          <cell r="A1123" t="str">
            <v>I1288</v>
          </cell>
          <cell r="B1123" t="str">
            <v>INTERRUPTOR ATORNILLABLE DE 3 X 50A - 240V - 10KA</v>
          </cell>
          <cell r="C1123" t="str">
            <v>Insumos</v>
          </cell>
          <cell r="D1123" t="str">
            <v>UND</v>
          </cell>
          <cell r="E1123">
            <v>78446</v>
          </cell>
          <cell r="F1123">
            <v>62662</v>
          </cell>
          <cell r="G1123">
            <v>0.19</v>
          </cell>
        </row>
        <row r="1124">
          <cell r="A1124" t="str">
            <v>I1289</v>
          </cell>
          <cell r="B1124" t="str">
            <v>INTERRUPTOR ATORNILLABLE DE 3 X 60A - 240V - 10KA</v>
          </cell>
          <cell r="C1124" t="str">
            <v>Insumos</v>
          </cell>
          <cell r="D1124" t="str">
            <v>UND</v>
          </cell>
          <cell r="E1124">
            <v>78446</v>
          </cell>
          <cell r="F1124">
            <v>62662</v>
          </cell>
          <cell r="G1124">
            <v>0.19</v>
          </cell>
        </row>
        <row r="1125">
          <cell r="A1125" t="str">
            <v>I1290</v>
          </cell>
          <cell r="B1125" t="str">
            <v>INTERRUPTOR DOBLE</v>
          </cell>
          <cell r="C1125" t="str">
            <v>Insumos</v>
          </cell>
          <cell r="D1125" t="str">
            <v>UND</v>
          </cell>
          <cell r="E1125">
            <v>7841</v>
          </cell>
          <cell r="F1125">
            <v>6263</v>
          </cell>
          <cell r="G1125">
            <v>0.19</v>
          </cell>
        </row>
        <row r="1126">
          <cell r="A1126" t="str">
            <v>I1291</v>
          </cell>
          <cell r="B1126" t="str">
            <v xml:space="preserve">INTERRUPTOR DOBLE CONMUTABLE </v>
          </cell>
          <cell r="C1126" t="str">
            <v>Insumos</v>
          </cell>
          <cell r="D1126" t="str">
            <v>UND</v>
          </cell>
          <cell r="E1126">
            <v>9153</v>
          </cell>
          <cell r="F1126">
            <v>7311</v>
          </cell>
          <cell r="G1126">
            <v>0.19</v>
          </cell>
        </row>
        <row r="1127">
          <cell r="A1127" t="str">
            <v>I1292</v>
          </cell>
          <cell r="B1127" t="str">
            <v>INTERRUPTOR ENCHUFABLE DE 1  X  20A -  10KA</v>
          </cell>
          <cell r="C1127" t="str">
            <v>Insumos</v>
          </cell>
          <cell r="D1127" t="str">
            <v>UND</v>
          </cell>
          <cell r="E1127">
            <v>13048</v>
          </cell>
          <cell r="F1127">
            <v>10423</v>
          </cell>
          <cell r="G1127">
            <v>0.19</v>
          </cell>
        </row>
        <row r="1128">
          <cell r="A1128" t="str">
            <v>I1293</v>
          </cell>
          <cell r="B1128" t="str">
            <v>INTERRUPTOR ENCHUFABLE DE 1 X 30A - 240V - 10KA</v>
          </cell>
          <cell r="C1128" t="str">
            <v>Insumos</v>
          </cell>
          <cell r="D1128" t="str">
            <v>UND</v>
          </cell>
          <cell r="E1128">
            <v>10762</v>
          </cell>
          <cell r="F1128">
            <v>8597</v>
          </cell>
          <cell r="G1128">
            <v>0.19</v>
          </cell>
        </row>
        <row r="1129">
          <cell r="A1129" t="str">
            <v>I1294</v>
          </cell>
          <cell r="B1129" t="str">
            <v>INTERRUPTOR ENCHUFABLE DE 1 X 40A - 240V - 10KA</v>
          </cell>
          <cell r="C1129" t="str">
            <v>Insumos</v>
          </cell>
          <cell r="D1129" t="str">
            <v>UND</v>
          </cell>
          <cell r="E1129">
            <v>10762</v>
          </cell>
          <cell r="F1129">
            <v>8597</v>
          </cell>
          <cell r="G1129">
            <v>0.19</v>
          </cell>
        </row>
        <row r="1130">
          <cell r="A1130" t="str">
            <v>I1295</v>
          </cell>
          <cell r="B1130" t="str">
            <v>INTERRUPTOR ENCHUFABLE DE 1 X 50A - 240V - 10KA</v>
          </cell>
          <cell r="C1130" t="str">
            <v>Insumos</v>
          </cell>
          <cell r="D1130" t="str">
            <v>UND</v>
          </cell>
          <cell r="E1130">
            <v>11030</v>
          </cell>
          <cell r="F1130">
            <v>8810</v>
          </cell>
          <cell r="G1130">
            <v>0.19</v>
          </cell>
        </row>
        <row r="1131">
          <cell r="A1131" t="str">
            <v>I1296</v>
          </cell>
          <cell r="B1131" t="str">
            <v>INTERRUPTOR ENCHUFABLE DE 1 X 60A - 240V - 10KA</v>
          </cell>
          <cell r="C1131" t="str">
            <v>Insumos</v>
          </cell>
          <cell r="D1131" t="str">
            <v>UND</v>
          </cell>
          <cell r="E1131">
            <v>14511</v>
          </cell>
          <cell r="F1131">
            <v>11591</v>
          </cell>
          <cell r="G1131">
            <v>0.19</v>
          </cell>
        </row>
        <row r="1132">
          <cell r="A1132" t="str">
            <v>I1297</v>
          </cell>
          <cell r="B1132" t="str">
            <v>INTERRUPTOR ENCHUFABLE DE 2 X 20A - 240V - 10KA</v>
          </cell>
          <cell r="C1132" t="str">
            <v>Insumos</v>
          </cell>
          <cell r="D1132" t="str">
            <v>UND</v>
          </cell>
          <cell r="E1132">
            <v>28914</v>
          </cell>
          <cell r="F1132">
            <v>23096</v>
          </cell>
          <cell r="G1132">
            <v>0.19</v>
          </cell>
        </row>
        <row r="1133">
          <cell r="A1133" t="str">
            <v>I1298</v>
          </cell>
          <cell r="B1133" t="str">
            <v>INTERRUPTOR ENCHUFABLE DE 2 X 30A - 240V - 10KA</v>
          </cell>
          <cell r="C1133" t="str">
            <v>Insumos</v>
          </cell>
          <cell r="D1133" t="str">
            <v>UND</v>
          </cell>
          <cell r="E1133">
            <v>46900</v>
          </cell>
          <cell r="F1133"/>
          <cell r="G1133"/>
        </row>
        <row r="1134">
          <cell r="A1134" t="str">
            <v>I1299</v>
          </cell>
          <cell r="B1134" t="str">
            <v>INTERRUPTOR ENCHUFABLE DE 2 X 40A - 240V - 10KA</v>
          </cell>
          <cell r="C1134" t="str">
            <v>Insumos</v>
          </cell>
          <cell r="D1134" t="str">
            <v>UND</v>
          </cell>
          <cell r="E1134">
            <v>34135</v>
          </cell>
          <cell r="F1134">
            <v>27266</v>
          </cell>
          <cell r="G1134">
            <v>0.19</v>
          </cell>
        </row>
        <row r="1135">
          <cell r="A1135" t="str">
            <v>I1300</v>
          </cell>
          <cell r="B1135" t="str">
            <v>INTERRUPTOR ENCHUFABLE DE 2 X 50A - 240V - 10KA</v>
          </cell>
          <cell r="C1135" t="str">
            <v>Insumos</v>
          </cell>
          <cell r="D1135" t="str">
            <v>UND</v>
          </cell>
          <cell r="E1135">
            <v>34135</v>
          </cell>
          <cell r="F1135">
            <v>27266</v>
          </cell>
          <cell r="G1135">
            <v>0.19</v>
          </cell>
        </row>
        <row r="1136">
          <cell r="A1136" t="str">
            <v>I1301</v>
          </cell>
          <cell r="B1136" t="str">
            <v>INTERRUPTOR ENCHUFABLE DE 2 X 60A - 240V - 10KA</v>
          </cell>
          <cell r="C1136" t="str">
            <v>Insumos</v>
          </cell>
          <cell r="D1136" t="str">
            <v>UND</v>
          </cell>
          <cell r="E1136">
            <v>34135</v>
          </cell>
          <cell r="F1136">
            <v>27266</v>
          </cell>
          <cell r="G1136">
            <v>0.19</v>
          </cell>
        </row>
        <row r="1137">
          <cell r="A1137" t="str">
            <v>I1302</v>
          </cell>
          <cell r="B1137" t="str">
            <v>INTERRUPTOR ENCHUFABLE DE 3 X 20A - 240V - 10KA</v>
          </cell>
          <cell r="C1137" t="str">
            <v>Insumos</v>
          </cell>
          <cell r="D1137" t="str">
            <v>UND</v>
          </cell>
          <cell r="E1137">
            <v>74213</v>
          </cell>
          <cell r="F1137">
            <v>59281</v>
          </cell>
          <cell r="G1137">
            <v>0.19</v>
          </cell>
        </row>
        <row r="1138">
          <cell r="A1138" t="str">
            <v>I1303</v>
          </cell>
          <cell r="B1138" t="str">
            <v>INTERRUPTOR ENCHUFABLE DE 3 X 30A - 240V - 10KA</v>
          </cell>
          <cell r="C1138" t="str">
            <v>Insumos</v>
          </cell>
          <cell r="D1138" t="str">
            <v>UND</v>
          </cell>
          <cell r="E1138">
            <v>74255</v>
          </cell>
          <cell r="F1138">
            <v>59314</v>
          </cell>
          <cell r="G1138">
            <v>0.19</v>
          </cell>
        </row>
        <row r="1139">
          <cell r="A1139" t="str">
            <v>I1304</v>
          </cell>
          <cell r="B1139" t="str">
            <v>INTERRUPTOR ENCHUFABLE DE 3 X 40A - 240V - 10KA</v>
          </cell>
          <cell r="C1139" t="str">
            <v>Insumos</v>
          </cell>
          <cell r="D1139" t="str">
            <v>UND</v>
          </cell>
          <cell r="E1139">
            <v>77569</v>
          </cell>
          <cell r="F1139">
            <v>61961</v>
          </cell>
          <cell r="G1139">
            <v>0.19</v>
          </cell>
        </row>
        <row r="1140">
          <cell r="A1140" t="str">
            <v>I1305</v>
          </cell>
          <cell r="B1140" t="str">
            <v>INTERRUPTOR ENCHUFABLE DE 3 X 50A - 240V - 10KA</v>
          </cell>
          <cell r="C1140" t="str">
            <v>Insumos</v>
          </cell>
          <cell r="D1140" t="str">
            <v>UND</v>
          </cell>
          <cell r="E1140">
            <v>77569</v>
          </cell>
          <cell r="F1140">
            <v>61961</v>
          </cell>
          <cell r="G1140">
            <v>0.19</v>
          </cell>
        </row>
        <row r="1141">
          <cell r="A1141" t="str">
            <v>I1306</v>
          </cell>
          <cell r="B1141" t="str">
            <v>INTERRUPTOR ENCHUFABLE DE 3 X 60A - 240V - 10KA</v>
          </cell>
          <cell r="C1141" t="str">
            <v>Insumos</v>
          </cell>
          <cell r="D1141" t="str">
            <v>UND</v>
          </cell>
          <cell r="E1141">
            <v>89133</v>
          </cell>
          <cell r="F1141">
            <v>71199</v>
          </cell>
          <cell r="G1141">
            <v>0.19</v>
          </cell>
        </row>
        <row r="1142">
          <cell r="A1142" t="str">
            <v>I1307</v>
          </cell>
          <cell r="B1142" t="str">
            <v>INTERRUPTOR INDUSTRIAL GRADUABLE EN CAJA 3  X  (70 A 100A) , 50KA. CALIDAD LEGRAND, MERLIN GERIN, MITSUBISHI, SIEMENS, SQUAR D,  ABB O SUPERIOR DE MARCA RECONOCIDA Y HOMOLOGADA POR EL CIDET</v>
          </cell>
          <cell r="C1142" t="str">
            <v>Insumos</v>
          </cell>
          <cell r="D1142" t="str">
            <v>UND</v>
          </cell>
          <cell r="E1142">
            <v>395742</v>
          </cell>
          <cell r="F1142">
            <v>316118</v>
          </cell>
          <cell r="G1142">
            <v>0.19</v>
          </cell>
        </row>
        <row r="1143">
          <cell r="A1143" t="str">
            <v>I1308</v>
          </cell>
          <cell r="B1143" t="str">
            <v>INTERRUPTOR INDUSTRIAL GRADUABLE EN CAJA 3  X  (87 A 125A), 25KA. CALIDAD LEGRAND, MERLIN GERIN, MITSUBISHI, SIEMENS, SQUAR D, ABB O SUPERIOR DE MARCA RECONOCIDA Y HOMOLOGADA POR EL CIDET</v>
          </cell>
          <cell r="C1143" t="str">
            <v>Insumos</v>
          </cell>
          <cell r="D1143" t="str">
            <v>UND</v>
          </cell>
          <cell r="E1143">
            <v>493577</v>
          </cell>
          <cell r="F1143">
            <v>394268</v>
          </cell>
          <cell r="G1143">
            <v>0.19</v>
          </cell>
        </row>
        <row r="1144">
          <cell r="A1144" t="str">
            <v>I1309</v>
          </cell>
          <cell r="B1144" t="str">
            <v>INTERRUPTOR INDUSTRIAL GRADUABLE EN CAJA 3  X  (112 A 160A), 50KA. CALIDAD LEGRAND, MERLIN GERIN, MITSUBISHI, SIEMENS, SQUAR D, ABB O SUPERIOR DE MARCA RECONOCIDA Y HOMOLOGADA POR EL CIDET</v>
          </cell>
          <cell r="C1144" t="str">
            <v>Insumos</v>
          </cell>
          <cell r="D1144" t="str">
            <v>UND</v>
          </cell>
          <cell r="E1144">
            <v>593236</v>
          </cell>
          <cell r="F1144">
            <v>473876</v>
          </cell>
          <cell r="G1144">
            <v>0.19</v>
          </cell>
        </row>
        <row r="1145">
          <cell r="A1145" t="str">
            <v>I1310</v>
          </cell>
          <cell r="B1145" t="str">
            <v>INTERRUPTOR INDUSTRIAL GRADUABLE EN CAJA 3  X  (140 A 200 A), 50KA. CALIDAD LEGRAND, MERLIN GERIN, MITSUBISHI, SIEMENS, SQUAR D, ABB O SUPERIOR DE MARCA RECONOCIDA Y HOMOLOGADA POR EL CIDET</v>
          </cell>
          <cell r="C1145" t="str">
            <v>Insumos</v>
          </cell>
          <cell r="D1145" t="str">
            <v>UND</v>
          </cell>
          <cell r="E1145">
            <v>709603</v>
          </cell>
          <cell r="F1145">
            <v>566829</v>
          </cell>
          <cell r="G1145">
            <v>0.19</v>
          </cell>
        </row>
        <row r="1146">
          <cell r="A1146" t="str">
            <v>I1311</v>
          </cell>
          <cell r="B1146" t="str">
            <v>INTERRUPTOR INDUSTRIAL GRADUABLE EN CAJA 3  X  (22.4 A 32A), 25KA. CALIDAD LEGRAND, MERLIN GERIN, MITSUBISHI, SIEMENS, SQUAR D, ABB O SUPERIOR DE MARCA RECONOCIDA Y HOMOLOGADA POR EL CIDET</v>
          </cell>
          <cell r="C1146" t="str">
            <v>Insumos</v>
          </cell>
          <cell r="D1146" t="str">
            <v>UND</v>
          </cell>
          <cell r="E1146">
            <v>202399</v>
          </cell>
          <cell r="F1146">
            <v>161676</v>
          </cell>
          <cell r="G1146">
            <v>0.19</v>
          </cell>
        </row>
        <row r="1147">
          <cell r="A1147" t="str">
            <v>I1312</v>
          </cell>
          <cell r="B1147" t="str">
            <v>INTERRUPTOR INDUSTRIAL GRADUABLE EN CAJA 3  X  (35 A 50A), 25KA. CALIDAD LEGRAND, MERLIN GERIN, MITSUBISHI, SIEMENS, SQUAR D, ABB O SUPERIOR DE MARCA RECONOCIDA Y HOMOLOGADA POR EL CIDET</v>
          </cell>
          <cell r="C1147" t="str">
            <v>Insumos</v>
          </cell>
          <cell r="D1147" t="str">
            <v>UND</v>
          </cell>
          <cell r="E1147">
            <v>199897</v>
          </cell>
          <cell r="F1147">
            <v>159677</v>
          </cell>
          <cell r="G1147">
            <v>0.19</v>
          </cell>
        </row>
        <row r="1148">
          <cell r="A1148" t="str">
            <v>I1313</v>
          </cell>
          <cell r="B1148" t="str">
            <v>INTERRUPTOR INDUSTRIAL GRADUABLE EN CAJA 3  X  (35 A 50A), 25KA. CALIDAD LEGRAND, MERLIN GERIN, MITSUBISHI, SIEMENS, SQUAR D, O SUPERIOR DE MARCA RECONOCIDA Y HOMOLOGADA POR EL CIDET</v>
          </cell>
          <cell r="C1148" t="str">
            <v>Insumos</v>
          </cell>
          <cell r="D1148" t="str">
            <v>UND</v>
          </cell>
          <cell r="E1148">
            <v>199897</v>
          </cell>
          <cell r="F1148">
            <v>159677</v>
          </cell>
          <cell r="G1148">
            <v>0.19</v>
          </cell>
        </row>
        <row r="1149">
          <cell r="A1149" t="str">
            <v>I1314</v>
          </cell>
          <cell r="B1149" t="str">
            <v>INTERRUPTOR INDUSTRIAL GRADUABLE EN CAJA 3  X  (44.1 A 63A), 25KA. CALIDAD LEGRAND, MERLIN GERIN, MITSUBISHI, SIEMENS, SQUAR D, ABB O SUPERIOR DE MARCA RECONOCIDA Y HOMOLOGADA POR EL CIDET</v>
          </cell>
          <cell r="C1149" t="str">
            <v>Insumos</v>
          </cell>
          <cell r="D1149" t="str">
            <v>UND</v>
          </cell>
          <cell r="E1149">
            <v>199897</v>
          </cell>
          <cell r="F1149">
            <v>159677</v>
          </cell>
          <cell r="G1149">
            <v>0.19</v>
          </cell>
        </row>
        <row r="1150">
          <cell r="A1150" t="str">
            <v>I1315</v>
          </cell>
          <cell r="B1150" t="str">
            <v>INTERRUPTOR INDUSTRIAL GRADUABLE EN CAJA 3  X  (56 A 80A) , 25 KA. CALIDAD LEGRAND, MERLIN GERIN, MITSUBISHI, SIEMENS, SQUAR D, ABB  SUPERIOR DE MARCA RECONOCIDA Y HOMOLOGADA POR EL CIDET</v>
          </cell>
          <cell r="C1150" t="str">
            <v>Insumos</v>
          </cell>
          <cell r="D1150" t="str">
            <v>UND</v>
          </cell>
          <cell r="E1150">
            <v>199897</v>
          </cell>
          <cell r="F1150">
            <v>159677</v>
          </cell>
          <cell r="G1150">
            <v>0.19</v>
          </cell>
        </row>
        <row r="1151">
          <cell r="A1151" t="str">
            <v>I1316</v>
          </cell>
          <cell r="B1151" t="str">
            <v>INTERRUPTOR INDUSTRIAL GRADUABLE EN CAJA 3 X (140 A 200A), 50KA. CALIDAD LEGRAND, MERLIN GERIN, MITSUBISHI, SIEMENS, SQUAR D, ABB O SUPERIOR DE MARCA RECONOCIDA Y HOMOLOGADA POR EL CIDET</v>
          </cell>
          <cell r="C1151" t="str">
            <v>Insumos</v>
          </cell>
          <cell r="D1151" t="str">
            <v>UND</v>
          </cell>
          <cell r="E1151">
            <v>607669</v>
          </cell>
          <cell r="F1151">
            <v>485405</v>
          </cell>
          <cell r="G1151">
            <v>0.19</v>
          </cell>
        </row>
        <row r="1152">
          <cell r="A1152" t="str">
            <v>I1317</v>
          </cell>
          <cell r="B1152" t="str">
            <v>INTERRUPTOR INDUSTRIAL GRADUABLE EN CAJA 3 X (175 A 250A), 50KA. CALIDAD LEGRAND, MERLIN GERIN, MITSUBISHI, SIEMENS, SQUAR D, ABB O SUPERIOR DE MARCA RECONOCIDA Y HOMOLOGADA POR EL CIDET</v>
          </cell>
          <cell r="C1152" t="str">
            <v>Insumos</v>
          </cell>
          <cell r="D1152" t="str">
            <v>UND</v>
          </cell>
          <cell r="E1152">
            <v>910548</v>
          </cell>
          <cell r="F1152">
            <v>727344</v>
          </cell>
          <cell r="G1152">
            <v>0.19</v>
          </cell>
        </row>
        <row r="1153">
          <cell r="A1153" t="str">
            <v>I1318</v>
          </cell>
          <cell r="B1153" t="str">
            <v>INTERRUPTOR INDUSTRIAL GRADUABLE EN CAJA 3 X (128 A 320A), 85KA. CALIDAD LEGRAND, MERLIN GERIN, MITSUBISHI, SIEMENS, SQUAR D, O SUPERIOR DE MARCA RECONOCIDA Y HOMOLOGADA POR EL CIDET</v>
          </cell>
          <cell r="C1153" t="str">
            <v>Insumos</v>
          </cell>
          <cell r="D1153" t="str">
            <v>UND</v>
          </cell>
          <cell r="E1153">
            <v>1799052</v>
          </cell>
          <cell r="F1153">
            <v>1437080</v>
          </cell>
          <cell r="G1153">
            <v>0.19</v>
          </cell>
        </row>
        <row r="1154">
          <cell r="A1154" t="str">
            <v>I1319</v>
          </cell>
          <cell r="B1154" t="str">
            <v>INTERRUPTOR INDUSTRIAL GRADUABLE EN CAJA 3 X (280 A 400A), 70KA. CALIDAD LEGRAND, MERLIN GERIN, MITSUBISHI, SIEMENS, SQUAR D, ABB  O SUPERIOR DE MARCA RECONOCIDA Y HOMOLOGADA POR EL CIDET</v>
          </cell>
          <cell r="C1154" t="str">
            <v>Insumos</v>
          </cell>
          <cell r="D1154" t="str">
            <v>UND</v>
          </cell>
          <cell r="E1154">
            <v>1267083</v>
          </cell>
          <cell r="F1154">
            <v>1012144</v>
          </cell>
          <cell r="G1154">
            <v>0.19</v>
          </cell>
        </row>
        <row r="1155">
          <cell r="A1155" t="str">
            <v>I1320</v>
          </cell>
          <cell r="B1155" t="str">
            <v>INTERRUPTOR INDUSTRIAL EN CAJA 3 X 400A, 50KA. CALIDAD LEGRAND, MERLIN GERIN, MITSUBISHI, SIEMENS, SQUAR D, O SUPERIOR DE MARCA RECONOCIDA Y HOMOLOGADA POR EL CIDET</v>
          </cell>
          <cell r="C1155" t="str">
            <v>Insumos</v>
          </cell>
          <cell r="D1155" t="str">
            <v>UND</v>
          </cell>
          <cell r="E1155">
            <v>1156723</v>
          </cell>
          <cell r="F1155">
            <v>923988</v>
          </cell>
          <cell r="G1155">
            <v>0.19</v>
          </cell>
        </row>
        <row r="1156">
          <cell r="A1156" t="str">
            <v>I1321</v>
          </cell>
          <cell r="B1156" t="str">
            <v>INTERRUPTOR INDUSTRIAL EN CAJA MOLDEADA 3  X  20A, 25KA. CALIDAD LEGRAND, MERLIN GERIN, MITSUBISHI, SIEMENS, SQUAR D, O SUPERIOR DE MARCA RECONOCIDA Y HOMOLOGADA POR EL CIDET</v>
          </cell>
          <cell r="C1156" t="str">
            <v>Insumos</v>
          </cell>
          <cell r="D1156" t="str">
            <v>UND</v>
          </cell>
          <cell r="E1156">
            <v>199897</v>
          </cell>
          <cell r="F1156">
            <v>159677</v>
          </cell>
          <cell r="G1156">
            <v>0.19</v>
          </cell>
        </row>
        <row r="1157">
          <cell r="A1157" t="str">
            <v>I1322</v>
          </cell>
          <cell r="B1157" t="str">
            <v>INTERRUPTOR INDUSTRIAL REGULABLE  160-250A  3 X 250A, 70KA. CALIDAD LEGRAND, MERLIN GERIN, MITSUBISHI, SIEMENS, SQUAR D, O SUPERIOR DE MARCA RECONOCIDA Y HOMOLOGADA POR EL CIDET</v>
          </cell>
          <cell r="C1157" t="str">
            <v>Insumos</v>
          </cell>
          <cell r="D1157" t="str">
            <v>UND</v>
          </cell>
          <cell r="E1157">
            <v>1571926</v>
          </cell>
          <cell r="F1157">
            <v>1255652</v>
          </cell>
          <cell r="G1157">
            <v>0.19</v>
          </cell>
        </row>
        <row r="1158">
          <cell r="A1158" t="str">
            <v>I1323</v>
          </cell>
          <cell r="B1158" t="str">
            <v>INTERRUPTOR INDUSTRIAL REGULABLE  28-40A 3 X 28A, 25KA. CALIDAD LEGRAND, MERLIN GERIN, MITSUBISHI, SIEMENS, SQUAR D, O SUPERIOR DE MARCA RECONOCIDA Y HOMOLOGADA POR EL CIDET</v>
          </cell>
          <cell r="C1158" t="str">
            <v>Insumos</v>
          </cell>
          <cell r="D1158" t="str">
            <v>UND</v>
          </cell>
          <cell r="E1158">
            <v>350814</v>
          </cell>
          <cell r="F1158">
            <v>280229</v>
          </cell>
          <cell r="G1158">
            <v>0.19</v>
          </cell>
        </row>
        <row r="1159">
          <cell r="A1159" t="str">
            <v>I1324</v>
          </cell>
          <cell r="B1159" t="str">
            <v>INTERRUPTOR INDUSTRIAL REGULABLE  320-400A  3 X 400A, 85KA. CALIDAD LEGRAND, MERLIN GERIN, MITSUBISHI, SIEMENS, SQUAR D, O SUPERIOR DE MARCA RECONOCIDA Y HOMOLOGADA POR EL CIDET</v>
          </cell>
          <cell r="C1159" t="str">
            <v>Insumos</v>
          </cell>
          <cell r="D1159" t="str">
            <v>UND</v>
          </cell>
          <cell r="E1159">
            <v>2974975</v>
          </cell>
          <cell r="F1159">
            <v>2376406</v>
          </cell>
          <cell r="G1159">
            <v>0.19</v>
          </cell>
        </row>
        <row r="1160">
          <cell r="A1160" t="str">
            <v>I1325</v>
          </cell>
          <cell r="B1160" t="str">
            <v>INTERRUPTOR INDUSTRIAL REGULABLE  44-63A  3 X 63A, 40KA. CALIDAD LEGRAND, MERLIN GERIN, MITSUBISHI, SIEMENS, SQUAR D, O SUPERIOR DE MARCA RECONOCIDA Y HOMOLOGADA POR EL CIDET</v>
          </cell>
          <cell r="C1160" t="str">
            <v>Insumos</v>
          </cell>
          <cell r="D1160" t="str">
            <v>UND</v>
          </cell>
          <cell r="E1160">
            <v>350814</v>
          </cell>
          <cell r="F1160">
            <v>280229</v>
          </cell>
          <cell r="G1160">
            <v>0.19</v>
          </cell>
        </row>
        <row r="1161">
          <cell r="A1161" t="str">
            <v>I1326</v>
          </cell>
          <cell r="B1161" t="str">
            <v>INTERRUPTOR INDUSTRIAL REGULABLE  500-630A  3 X 630A, 170KA. CALIDAD LEGRAND, MERLIN GERIN, MITSUBISHI, SIEMENS, SQUAR D, O SUPERIOR DE MARCA RECONOCIDA Y HOMOLOGADA POR EL CIDET</v>
          </cell>
          <cell r="C1161" t="str">
            <v>Insumos</v>
          </cell>
          <cell r="D1161" t="str">
            <v>UND</v>
          </cell>
          <cell r="E1161">
            <v>5134581</v>
          </cell>
          <cell r="F1161">
            <v>4101496</v>
          </cell>
          <cell r="G1161">
            <v>0.19</v>
          </cell>
        </row>
        <row r="1162">
          <cell r="A1162" t="str">
            <v>I1327</v>
          </cell>
          <cell r="B1162" t="str">
            <v>INTERRUPTOR INDUSTRIAL REGULABLE  70-100A 3 X 100A, 25KA. CALIDAD LEGRAND, MERLIN GERIN, MITSUBISHI, SIEMENS, SQUAR D, O SUPERIOR DE MARCA RECONOCIDA Y HOMOLOGADA POR EL CIDET</v>
          </cell>
          <cell r="C1162" t="str">
            <v>Insumos</v>
          </cell>
          <cell r="D1162" t="str">
            <v>UND</v>
          </cell>
          <cell r="E1162">
            <v>388458</v>
          </cell>
          <cell r="F1162">
            <v>310299</v>
          </cell>
          <cell r="G1162">
            <v>0.19</v>
          </cell>
        </row>
        <row r="1163">
          <cell r="A1163" t="str">
            <v>I1328</v>
          </cell>
          <cell r="B1163" t="str">
            <v>INTERRUPTOR INDUSTRIAL REGULABLE  87-125A 3 X 125A, 25KA. CALIDAD LEGRAND, MERLIN GERIN, MITSUBISHI, SIEMENS, SQUAR D, O SUPERIOR DE MARCA RECONOCIDA Y HOMOLOGADA POR EL CIDET</v>
          </cell>
          <cell r="C1163" t="str">
            <v>Insumos</v>
          </cell>
          <cell r="D1163" t="str">
            <v>UND</v>
          </cell>
          <cell r="E1163">
            <v>868858</v>
          </cell>
          <cell r="F1163">
            <v>694042</v>
          </cell>
          <cell r="G1163">
            <v>0.19</v>
          </cell>
        </row>
        <row r="1164">
          <cell r="A1164" t="str">
            <v>I1329</v>
          </cell>
          <cell r="B1164" t="str">
            <v>INTERRUPTOR INDUSTRIAL TIPO ABIERTO REGULABLE  1000-2500A  3 X 2500A, 65KA/240V. CALIDAD LEGRAND, MERLIN GERIN, MITSUBISHI, SIEMENS, SQUAR D, O SUPERIOR DE MARCA RECONOCIDA Y HOMOLOGADA POR EL CIDET</v>
          </cell>
          <cell r="C1164" t="str">
            <v>Insumos</v>
          </cell>
          <cell r="D1164" t="str">
            <v>UND</v>
          </cell>
          <cell r="E1164">
            <v>30614943</v>
          </cell>
          <cell r="F1164">
            <v>24455173</v>
          </cell>
          <cell r="G1164">
            <v>0.19</v>
          </cell>
        </row>
        <row r="1165">
          <cell r="A1165" t="str">
            <v>I1330</v>
          </cell>
          <cell r="B1165" t="str">
            <v>INTERRUPTOR INDUSTRIAL TIPO ABIERTO REGULABLE  1280-3200A  3 X 3200A, 65KA/240V. CALIDAD LEGRAND, MERLIN GERIN, MITSUBISHI, SIEMENS, SQUAR D, O SUPERIOR DE MARCA RECONOCIDA Y HOMOLOGADA POR EL CIDET</v>
          </cell>
          <cell r="C1165" t="str">
            <v>Insumos</v>
          </cell>
          <cell r="D1165" t="str">
            <v>UND</v>
          </cell>
          <cell r="E1165">
            <v>90632331</v>
          </cell>
          <cell r="F1165">
            <v>72396979</v>
          </cell>
          <cell r="G1165">
            <v>0.19</v>
          </cell>
        </row>
        <row r="1166">
          <cell r="A1166" t="str">
            <v>I1331</v>
          </cell>
          <cell r="B1166" t="str">
            <v>INTERRUPTOR INDUSTRIAL TIPO ABIERTO REGULABLE  640-1600A  3 X 1600A, 65KA/240V. CALIDAD LEGRAND, MERLIN GERIN, MITSUBISHI, SIEMENS, SQUAR D, O SUPERIOR DE MARCA RECONOCIDA Y HOMOLOGADA POR EL CIDET</v>
          </cell>
          <cell r="C1166" t="str">
            <v>Insumos</v>
          </cell>
          <cell r="D1166" t="str">
            <v>UND</v>
          </cell>
          <cell r="E1166">
            <v>18994887</v>
          </cell>
          <cell r="F1166">
            <v>15173089</v>
          </cell>
          <cell r="G1166">
            <v>0.19</v>
          </cell>
        </row>
        <row r="1167">
          <cell r="A1167" t="str">
            <v>I1332</v>
          </cell>
          <cell r="B1167" t="str">
            <v>INTERRUPTOR INDUSTRIAL TIPO ABIERTO REGULABLE  800-2000A  3 X 2000A, 65KA/240V. CALIDAD LEGRAND, MERLIN GERIN, MITSUBISHI, SIEMENS, SQUAR D, O SUPERIOR DE MARCA RECONOCIDA Y HOMOLOGADA POR EL CIDET</v>
          </cell>
          <cell r="C1167" t="str">
            <v>Insumos</v>
          </cell>
          <cell r="D1167" t="str">
            <v>UND</v>
          </cell>
          <cell r="E1167">
            <v>57137772</v>
          </cell>
          <cell r="F1167">
            <v>45641572</v>
          </cell>
          <cell r="G1167">
            <v>0.19</v>
          </cell>
        </row>
        <row r="1168">
          <cell r="A1168" t="str">
            <v>I1333</v>
          </cell>
          <cell r="B1168" t="str">
            <v xml:space="preserve">INTERRUPTOR SENCILLO </v>
          </cell>
          <cell r="C1168" t="str">
            <v>Insumos</v>
          </cell>
          <cell r="D1168" t="str">
            <v>HR</v>
          </cell>
          <cell r="E1168">
            <v>5583</v>
          </cell>
          <cell r="F1168">
            <v>4460</v>
          </cell>
          <cell r="G1168">
            <v>0.19</v>
          </cell>
        </row>
        <row r="1169">
          <cell r="A1169" t="str">
            <v>I1334</v>
          </cell>
          <cell r="B1169" t="str">
            <v xml:space="preserve">INTERRUPTOR SENCILLO CONMUTABLE </v>
          </cell>
          <cell r="C1169" t="str">
            <v>Insumos</v>
          </cell>
          <cell r="D1169" t="str">
            <v>UND</v>
          </cell>
          <cell r="E1169">
            <v>6299</v>
          </cell>
          <cell r="F1169">
            <v>5031</v>
          </cell>
          <cell r="G1169">
            <v>0.19</v>
          </cell>
        </row>
        <row r="1170">
          <cell r="A1170" t="str">
            <v>I1335</v>
          </cell>
          <cell r="B1170" t="str">
            <v xml:space="preserve">INTERRUPTOR TRIPLE </v>
          </cell>
          <cell r="C1170" t="str">
            <v>Insumos</v>
          </cell>
          <cell r="D1170" t="str">
            <v>UND</v>
          </cell>
          <cell r="E1170">
            <v>11055</v>
          </cell>
          <cell r="F1170">
            <v>8830</v>
          </cell>
          <cell r="G1170">
            <v>0.19</v>
          </cell>
        </row>
        <row r="1171">
          <cell r="A1171" t="str">
            <v>I1336</v>
          </cell>
          <cell r="B1171" t="str">
            <v xml:space="preserve">INTERRUPTOR TRIPLE CONMUTABLE </v>
          </cell>
          <cell r="C1171" t="str">
            <v>Insumos</v>
          </cell>
          <cell r="D1171" t="str">
            <v>M2</v>
          </cell>
          <cell r="E1171">
            <v>12359</v>
          </cell>
          <cell r="F1171">
            <v>9872</v>
          </cell>
          <cell r="G1171">
            <v>0.19</v>
          </cell>
        </row>
        <row r="1172">
          <cell r="A1172" t="str">
            <v>I1337</v>
          </cell>
          <cell r="B1172" t="str">
            <v>LAMPARA HERMETICA POLICARBONATO IP65, 2X32W. BALASTO ELECTRONICO 2X32T8. INCLUYE 2 TUBOS FLUORESCENTE 32W T8</v>
          </cell>
          <cell r="C1172" t="str">
            <v>Insumos</v>
          </cell>
          <cell r="D1172" t="str">
            <v>UND</v>
          </cell>
          <cell r="E1172">
            <v>217122</v>
          </cell>
          <cell r="F1172">
            <v>173436</v>
          </cell>
          <cell r="G1172">
            <v>0.19</v>
          </cell>
        </row>
        <row r="1173">
          <cell r="A1173" t="str">
            <v>I1338</v>
          </cell>
          <cell r="B1173" t="str">
            <v xml:space="preserve">LAMPARA PARALUX 2X32W. BL CM BALASTO ELECTRONICO 2X32T8. INCLUYE 2 TUBOS FLUORESCENTE 32W SOCKET T8 120 V OSR SEGURIDAD 2249 -9HS </v>
          </cell>
          <cell r="C1173" t="str">
            <v>Insumos</v>
          </cell>
          <cell r="D1173" t="str">
            <v>UND</v>
          </cell>
          <cell r="E1173">
            <v>231976</v>
          </cell>
          <cell r="F1173">
            <v>185302</v>
          </cell>
          <cell r="G1173">
            <v>0.19</v>
          </cell>
        </row>
        <row r="1174">
          <cell r="A1174" t="str">
            <v>I1339</v>
          </cell>
          <cell r="B1174" t="str">
            <v>LAMPARA PARALUX 4X17W. BALASTO ELECTRONICO 4X17T8. INCLUYE 4 TUBOS FLUORESCENTE 17W T8</v>
          </cell>
          <cell r="C1174" t="str">
            <v>Insumos</v>
          </cell>
          <cell r="D1174" t="str">
            <v>UND</v>
          </cell>
          <cell r="E1174">
            <v>274260</v>
          </cell>
          <cell r="F1174">
            <v>219078</v>
          </cell>
          <cell r="G1174">
            <v>0.19</v>
          </cell>
        </row>
        <row r="1175">
          <cell r="A1175" t="str">
            <v>I1340</v>
          </cell>
          <cell r="B1175" t="str">
            <v>LAMPARA SOBREPONER REF. FROST DE HIGH LIGHTS, 2X32W. BALASTO ELECTRONICO 2X32T8. INCLUYE 2 TUBOS FLUORESCENTE 32W T8</v>
          </cell>
          <cell r="C1175" t="str">
            <v>Insumos</v>
          </cell>
          <cell r="D1175" t="str">
            <v>UND</v>
          </cell>
          <cell r="E1175">
            <v>492564</v>
          </cell>
          <cell r="F1175">
            <v>393459</v>
          </cell>
          <cell r="G1175">
            <v>0.19</v>
          </cell>
        </row>
        <row r="1176">
          <cell r="A1176" t="str">
            <v>I1341</v>
          </cell>
          <cell r="B1176" t="str">
            <v>LUMINARIA 150 W SODIO R 208/240V BALASTO REACTOR 208/240V.  TIPO PE-PC -ROY ALPHA O SIMILAR EN REFERENCIA SCHREDER. COMPLETA: BOMBILLA, ARRANCADOR, CHASIS, ETC</v>
          </cell>
          <cell r="C1176" t="str">
            <v>Insumos</v>
          </cell>
          <cell r="D1176" t="str">
            <v>UND</v>
          </cell>
          <cell r="E1176">
            <v>676200</v>
          </cell>
          <cell r="F1176">
            <v>540147</v>
          </cell>
          <cell r="G1176">
            <v>0.19</v>
          </cell>
        </row>
        <row r="1177">
          <cell r="A1177" t="str">
            <v>I1342</v>
          </cell>
          <cell r="B1177" t="str">
            <v>LUMINARIA 70 W SODIO R 208/240V BALASTO REACTOR 208/240V.  TIPO PE-PC -ROY ALPHA O SIMILAR EN REFERENCIA SCHREDER. COMPLETA: BOMBILLA, ARRANCADOR, CHASIS, ETC</v>
          </cell>
          <cell r="C1177" t="str">
            <v>Insumos</v>
          </cell>
          <cell r="D1177" t="str">
            <v>UND</v>
          </cell>
          <cell r="E1177">
            <v>277522</v>
          </cell>
          <cell r="F1177">
            <v>221684</v>
          </cell>
          <cell r="G1177">
            <v>0.19</v>
          </cell>
        </row>
        <row r="1178">
          <cell r="A1178" t="str">
            <v>I1343</v>
          </cell>
          <cell r="B1178" t="str">
            <v>LUMINARIA DESCOLGAR REF. APOLO DE HIGH LIGHTS, MH70W.  INCLUYE BOMBILLERIA</v>
          </cell>
          <cell r="C1178" t="str">
            <v>Insumos</v>
          </cell>
          <cell r="D1178" t="str">
            <v>UND</v>
          </cell>
          <cell r="E1178">
            <v>1047107</v>
          </cell>
          <cell r="F1178">
            <v>836427</v>
          </cell>
          <cell r="G1178">
            <v>0.19</v>
          </cell>
        </row>
        <row r="1179">
          <cell r="A1179" t="str">
            <v>I1344</v>
          </cell>
          <cell r="B1179" t="str">
            <v xml:space="preserve">LUMINARIA WALLPACK SODIO 70 W TIPO QUIMBAYA DE ROY ALPHA </v>
          </cell>
          <cell r="C1179" t="str">
            <v>Insumos</v>
          </cell>
          <cell r="D1179" t="str">
            <v>UND</v>
          </cell>
          <cell r="E1179">
            <v>725934</v>
          </cell>
          <cell r="F1179">
            <v>579875</v>
          </cell>
          <cell r="G1179">
            <v>0.19</v>
          </cell>
        </row>
        <row r="1180">
          <cell r="A1180" t="str">
            <v>I1345</v>
          </cell>
          <cell r="B1180" t="str">
            <v>LUMINARIA LINEAL LED SERIE SAFESITE DE 60 CM, 3500 LM, EXPLOSION PROFF CLASE 1 DIV 1 GRUPOS C Y D. REF LSC3C4D3GEX DE DAYLIGHT</v>
          </cell>
          <cell r="C1180" t="str">
            <v>Insumos</v>
          </cell>
          <cell r="D1180" t="str">
            <v>UND</v>
          </cell>
          <cell r="E1180">
            <v>2825874</v>
          </cell>
          <cell r="F1180">
            <v>2257304</v>
          </cell>
          <cell r="G1180">
            <v>0.19</v>
          </cell>
        </row>
        <row r="1181">
          <cell r="A1181" t="str">
            <v>I1346</v>
          </cell>
          <cell r="B1181" t="str">
            <v>MENSULA GALVANIZADA EN CALIENTE PARA  BANDEJA DE 10CM</v>
          </cell>
          <cell r="C1181" t="str">
            <v>Insumos</v>
          </cell>
          <cell r="D1181" t="str">
            <v>UND</v>
          </cell>
          <cell r="E1181">
            <v>20704</v>
          </cell>
          <cell r="F1181">
            <v>16538</v>
          </cell>
          <cell r="G1181">
            <v>0.19</v>
          </cell>
        </row>
        <row r="1182">
          <cell r="A1182" t="str">
            <v>I1347</v>
          </cell>
          <cell r="B1182" t="str">
            <v>MENSULA GALVANIZADA EN CALIENTE PARA  BANDEJA DE 20CM</v>
          </cell>
          <cell r="C1182" t="str">
            <v>Insumos</v>
          </cell>
          <cell r="D1182" t="str">
            <v>UND</v>
          </cell>
          <cell r="E1182">
            <v>25935</v>
          </cell>
          <cell r="F1182">
            <v>20717</v>
          </cell>
          <cell r="G1182">
            <v>0.19</v>
          </cell>
        </row>
        <row r="1183">
          <cell r="A1183" t="str">
            <v>I1348</v>
          </cell>
          <cell r="B1183" t="str">
            <v>MENSULA GALVANIZADA EN CALIENTE PARA  BANDEJA DE 30CM</v>
          </cell>
          <cell r="C1183" t="str">
            <v>Insumos</v>
          </cell>
          <cell r="D1183" t="str">
            <v>UND</v>
          </cell>
          <cell r="E1183">
            <v>31043</v>
          </cell>
          <cell r="F1183">
            <v>24797</v>
          </cell>
          <cell r="G1183">
            <v>0.19</v>
          </cell>
        </row>
        <row r="1184">
          <cell r="A1184" t="str">
            <v>I1349</v>
          </cell>
          <cell r="B1184" t="str">
            <v>MENSULA GALVANIZADA EN CALIENTE PARA  BANDEJA DE 40CM</v>
          </cell>
          <cell r="C1184" t="str">
            <v>Insumos</v>
          </cell>
          <cell r="D1184" t="str">
            <v>UND</v>
          </cell>
          <cell r="E1184">
            <v>36410</v>
          </cell>
          <cell r="F1184">
            <v>29084</v>
          </cell>
          <cell r="G1184">
            <v>0.19</v>
          </cell>
        </row>
        <row r="1185">
          <cell r="A1185" t="str">
            <v>I1350</v>
          </cell>
          <cell r="B1185" t="str">
            <v>MENSULA GALVANIZADA EN CALIENTE PARA  BANDEJA DE 50CM</v>
          </cell>
          <cell r="C1185" t="str">
            <v>Insumos</v>
          </cell>
          <cell r="D1185" t="str">
            <v>UND</v>
          </cell>
          <cell r="E1185">
            <v>41837</v>
          </cell>
          <cell r="F1185">
            <v>33419</v>
          </cell>
          <cell r="G1185">
            <v>0.19</v>
          </cell>
        </row>
        <row r="1186">
          <cell r="A1186" t="str">
            <v>I1351</v>
          </cell>
          <cell r="B1186" t="str">
            <v>MENSULA GALVANIZADA EN CALIENTE PARA  BANDEJA DE 60CM</v>
          </cell>
          <cell r="C1186" t="str">
            <v>Insumos</v>
          </cell>
          <cell r="D1186" t="str">
            <v>UND</v>
          </cell>
          <cell r="E1186">
            <v>47090</v>
          </cell>
          <cell r="F1186">
            <v>37615</v>
          </cell>
          <cell r="G1186">
            <v>0.19</v>
          </cell>
        </row>
        <row r="1187">
          <cell r="A1187" t="str">
            <v>I1352</v>
          </cell>
          <cell r="B1187" t="str">
            <v>PERCHA TIPO PESADO DE 1 PUESTO</v>
          </cell>
          <cell r="C1187" t="str">
            <v>Insumos</v>
          </cell>
          <cell r="D1187" t="str">
            <v>UND</v>
          </cell>
          <cell r="E1187">
            <v>14166</v>
          </cell>
          <cell r="F1187">
            <v>11315</v>
          </cell>
          <cell r="G1187">
            <v>0.19</v>
          </cell>
        </row>
        <row r="1188">
          <cell r="A1188" t="str">
            <v>I1353</v>
          </cell>
          <cell r="B1188" t="str">
            <v>PERFIL LISO SENCILLO GALVANIZADO EN CALIENTE TIPO MECANO</v>
          </cell>
          <cell r="C1188" t="str">
            <v>Insumos</v>
          </cell>
          <cell r="D1188" t="str">
            <v>M</v>
          </cell>
          <cell r="E1188">
            <v>53846</v>
          </cell>
          <cell r="F1188">
            <v>43012</v>
          </cell>
          <cell r="G1188">
            <v>0.19</v>
          </cell>
        </row>
        <row r="1189">
          <cell r="A1189" t="str">
            <v>I1354</v>
          </cell>
          <cell r="B1189" t="str">
            <v>PERNO DE OJO 5/8" X 10"</v>
          </cell>
          <cell r="C1189" t="str">
            <v>Insumos</v>
          </cell>
          <cell r="D1189" t="str">
            <v>UND</v>
          </cell>
          <cell r="E1189">
            <v>9055</v>
          </cell>
          <cell r="F1189">
            <v>7233</v>
          </cell>
          <cell r="G1189">
            <v>0.19</v>
          </cell>
        </row>
        <row r="1190">
          <cell r="A1190" t="str">
            <v>I1355</v>
          </cell>
          <cell r="B1190" t="str">
            <v>PERNO DE OJO 5/8" X 12"</v>
          </cell>
          <cell r="C1190" t="str">
            <v>Insumos</v>
          </cell>
          <cell r="D1190" t="str">
            <v>UND</v>
          </cell>
          <cell r="E1190">
            <v>11074</v>
          </cell>
          <cell r="F1190">
            <v>8845</v>
          </cell>
          <cell r="G1190">
            <v>0.19</v>
          </cell>
        </row>
        <row r="1191">
          <cell r="A1191" t="str">
            <v>I1356</v>
          </cell>
          <cell r="B1191" t="str">
            <v>PERNO DE OJO 5/8" X 8"</v>
          </cell>
          <cell r="C1191" t="str">
            <v>Insumos</v>
          </cell>
          <cell r="D1191" t="str">
            <v>UND</v>
          </cell>
          <cell r="E1191">
            <v>10511</v>
          </cell>
          <cell r="F1191">
            <v>8396</v>
          </cell>
          <cell r="G1191">
            <v>0.19</v>
          </cell>
        </row>
        <row r="1192">
          <cell r="A1192" t="str">
            <v>I1357</v>
          </cell>
          <cell r="B1192" t="str">
            <v>PERNO DE OJO CERRADO 5/8" X 20"</v>
          </cell>
          <cell r="C1192" t="str">
            <v>Insumos</v>
          </cell>
          <cell r="D1192" t="str">
            <v>UND</v>
          </cell>
          <cell r="E1192">
            <v>9993</v>
          </cell>
          <cell r="F1192">
            <v>7982</v>
          </cell>
          <cell r="G1192">
            <v>0.19</v>
          </cell>
        </row>
        <row r="1193">
          <cell r="A1193" t="str">
            <v>I1358</v>
          </cell>
          <cell r="B1193" t="str">
            <v>PERNO DE OJO CERRADO 5/8" X 6"</v>
          </cell>
          <cell r="C1193" t="str">
            <v>Insumos</v>
          </cell>
          <cell r="D1193" t="str">
            <v>UND</v>
          </cell>
          <cell r="E1193">
            <v>8763</v>
          </cell>
          <cell r="F1193">
            <v>6999</v>
          </cell>
          <cell r="G1193">
            <v>0.19</v>
          </cell>
        </row>
        <row r="1194">
          <cell r="A1194" t="str">
            <v>I1359</v>
          </cell>
          <cell r="B1194" t="str">
            <v>PERNO EN "U" DE 12 MM (1/2") PARA CABLE DE GUARDA</v>
          </cell>
          <cell r="C1194" t="str">
            <v>Insumos</v>
          </cell>
          <cell r="D1194" t="str">
            <v>UND</v>
          </cell>
          <cell r="E1194">
            <v>4341</v>
          </cell>
          <cell r="F1194">
            <v>3467</v>
          </cell>
          <cell r="G1194">
            <v>0.19</v>
          </cell>
        </row>
        <row r="1195">
          <cell r="A1195" t="str">
            <v>I1360</v>
          </cell>
          <cell r="B1195" t="str">
            <v>PERNO EXPANSION HEMBRA 3/8"</v>
          </cell>
          <cell r="C1195" t="str">
            <v>Insumos</v>
          </cell>
          <cell r="D1195" t="str">
            <v>UND</v>
          </cell>
          <cell r="E1195">
            <v>8743</v>
          </cell>
          <cell r="F1195">
            <v>6983</v>
          </cell>
          <cell r="G1195">
            <v>0.19</v>
          </cell>
        </row>
        <row r="1196">
          <cell r="A1196" t="str">
            <v>I1361</v>
          </cell>
          <cell r="B1196" t="str">
            <v>PERNO O TORNILLO DE CARRIAJE 5/8" X 1 ½¿ + TUERCA</v>
          </cell>
          <cell r="C1196" t="str">
            <v>Insumos</v>
          </cell>
          <cell r="D1196" t="str">
            <v>UND</v>
          </cell>
          <cell r="E1196">
            <v>2088</v>
          </cell>
          <cell r="F1196">
            <v>1667</v>
          </cell>
          <cell r="G1196">
            <v>0.19</v>
          </cell>
        </row>
        <row r="1197">
          <cell r="A1197" t="str">
            <v>I1362</v>
          </cell>
          <cell r="B1197" t="str">
            <v>PERNOS DE MAQUINA 1/2" X 1 ½¿</v>
          </cell>
          <cell r="C1197" t="str">
            <v>Insumos</v>
          </cell>
          <cell r="D1197" t="str">
            <v>UND</v>
          </cell>
          <cell r="E1197">
            <v>1251</v>
          </cell>
          <cell r="F1197">
            <v>999</v>
          </cell>
          <cell r="G1197">
            <v>0.19</v>
          </cell>
        </row>
        <row r="1198">
          <cell r="A1198" t="str">
            <v>I1363</v>
          </cell>
          <cell r="B1198" t="str">
            <v>PERNOS DE MAQUINA 5/8" X 8"</v>
          </cell>
          <cell r="C1198" t="str">
            <v>Insumos</v>
          </cell>
          <cell r="D1198" t="str">
            <v>UND</v>
          </cell>
          <cell r="E1198">
            <v>5128</v>
          </cell>
          <cell r="F1198">
            <v>4096</v>
          </cell>
          <cell r="G1198">
            <v>0.19</v>
          </cell>
        </row>
        <row r="1199">
          <cell r="A1199" t="str">
            <v>I1364</v>
          </cell>
          <cell r="B1199" t="str">
            <v>PLAFON LOZA BLANCO</v>
          </cell>
          <cell r="C1199" t="str">
            <v>Insumos</v>
          </cell>
          <cell r="D1199" t="str">
            <v>UND</v>
          </cell>
          <cell r="E1199">
            <v>2548</v>
          </cell>
          <cell r="F1199">
            <v>2035</v>
          </cell>
          <cell r="G1199">
            <v>0.19</v>
          </cell>
        </row>
        <row r="1200">
          <cell r="A1200" t="str">
            <v>I1365</v>
          </cell>
          <cell r="B1200" t="str">
            <v>PORTA AISLADOR CRUCETA METÁLICA</v>
          </cell>
          <cell r="C1200" t="str">
            <v>Insumos</v>
          </cell>
          <cell r="D1200" t="str">
            <v>UND</v>
          </cell>
          <cell r="E1200">
            <v>0</v>
          </cell>
          <cell r="F1200">
            <v>0</v>
          </cell>
          <cell r="G1200">
            <v>0.19</v>
          </cell>
        </row>
        <row r="1201">
          <cell r="A1201" t="str">
            <v>I1366</v>
          </cell>
          <cell r="B1201" t="str">
            <v>POSTE DE CONCRETO 10 METROS - 510 KG - HOMOLOGADO</v>
          </cell>
          <cell r="C1201" t="str">
            <v>Insumos</v>
          </cell>
          <cell r="D1201" t="str">
            <v>UND</v>
          </cell>
          <cell r="E1201">
            <v>671060</v>
          </cell>
          <cell r="F1201">
            <v>536041</v>
          </cell>
          <cell r="G1201">
            <v>0.19</v>
          </cell>
        </row>
        <row r="1202">
          <cell r="A1202" t="str">
            <v>I1367</v>
          </cell>
          <cell r="B1202" t="str">
            <v>POSTE DE CONCRETO 10 METROS -1050 KG - HOMOLOGADO</v>
          </cell>
          <cell r="C1202" t="str">
            <v>Insumos</v>
          </cell>
          <cell r="D1202" t="str">
            <v>UND</v>
          </cell>
          <cell r="E1202">
            <v>919264</v>
          </cell>
          <cell r="F1202">
            <v>734307</v>
          </cell>
          <cell r="G1202">
            <v>0.19</v>
          </cell>
        </row>
        <row r="1203">
          <cell r="A1203" t="str">
            <v>I1368</v>
          </cell>
          <cell r="B1203" t="str">
            <v>POSTE DE CONCRETO 10 METROS -750 KG - HOMOLOGADO</v>
          </cell>
          <cell r="C1203" t="str">
            <v>Insumos</v>
          </cell>
          <cell r="D1203" t="str">
            <v>UND</v>
          </cell>
          <cell r="E1203">
            <v>801412</v>
          </cell>
          <cell r="F1203">
            <v>640166</v>
          </cell>
          <cell r="G1203">
            <v>0.19</v>
          </cell>
        </row>
        <row r="1204">
          <cell r="A1204" t="str">
            <v>I1369</v>
          </cell>
          <cell r="B1204" t="str">
            <v>POSTE DE CONCRETO 12 METROS - 1050 KG - HOMOLOGADO</v>
          </cell>
          <cell r="C1204" t="str">
            <v>Insumos</v>
          </cell>
          <cell r="D1204" t="str">
            <v>UND</v>
          </cell>
          <cell r="E1204">
            <v>1378961</v>
          </cell>
          <cell r="F1204">
            <v>1101512</v>
          </cell>
          <cell r="G1204">
            <v>0.19</v>
          </cell>
        </row>
        <row r="1205">
          <cell r="A1205" t="str">
            <v>I1370</v>
          </cell>
          <cell r="B1205" t="str">
            <v>POSTE DE CONCRETO 12 METROS - 510 KG - HOMOLOGADO</v>
          </cell>
          <cell r="C1205" t="str">
            <v>Insumos</v>
          </cell>
          <cell r="D1205" t="str">
            <v>UND</v>
          </cell>
          <cell r="E1205">
            <v>919264</v>
          </cell>
          <cell r="F1205">
            <v>734307</v>
          </cell>
          <cell r="G1205">
            <v>0.19</v>
          </cell>
        </row>
        <row r="1206">
          <cell r="A1206" t="str">
            <v>I1371</v>
          </cell>
          <cell r="B1206" t="str">
            <v>POSTE DE CONCRETO 12 METROS - 750 KG - HOMOLOGADO</v>
          </cell>
          <cell r="C1206" t="str">
            <v>Insumos</v>
          </cell>
          <cell r="D1206" t="str">
            <v>UND</v>
          </cell>
          <cell r="E1206">
            <v>1048933</v>
          </cell>
          <cell r="F1206">
            <v>837886</v>
          </cell>
          <cell r="G1206">
            <v>0.19</v>
          </cell>
        </row>
        <row r="1207">
          <cell r="A1207" t="str">
            <v>I1372</v>
          </cell>
          <cell r="B1207" t="str">
            <v>POSTE DE CONCRETO 8 METROS - 510 KG - HOMOLOGADO</v>
          </cell>
          <cell r="C1207" t="str">
            <v>Insumos</v>
          </cell>
          <cell r="D1207" t="str">
            <v>UND</v>
          </cell>
          <cell r="E1207">
            <v>440987</v>
          </cell>
          <cell r="F1207">
            <v>352260</v>
          </cell>
          <cell r="G1207">
            <v>0.19</v>
          </cell>
        </row>
        <row r="1208">
          <cell r="A1208" t="str">
            <v>I1373</v>
          </cell>
          <cell r="B1208" t="str">
            <v>POSTE DE CONCRETO 8 METROS - 750 KG - HOMOLOGADO</v>
          </cell>
          <cell r="C1208" t="str">
            <v>Insumos</v>
          </cell>
          <cell r="D1208" t="str">
            <v>UND</v>
          </cell>
          <cell r="E1208">
            <v>643486</v>
          </cell>
          <cell r="F1208">
            <v>514015</v>
          </cell>
          <cell r="G1208">
            <v>0.19</v>
          </cell>
        </row>
        <row r="1209">
          <cell r="A1209" t="str">
            <v>I1374</v>
          </cell>
          <cell r="B1209" t="str">
            <v>POSTE DE CONCRETO 8 METROS -1050 KG - HOMOLOGADO</v>
          </cell>
          <cell r="C1209" t="str">
            <v>Insumos</v>
          </cell>
          <cell r="D1209" t="str">
            <v>UND</v>
          </cell>
          <cell r="E1209">
            <v>730697</v>
          </cell>
          <cell r="F1209">
            <v>583679</v>
          </cell>
          <cell r="G1209">
            <v>0.19</v>
          </cell>
        </row>
        <row r="1210">
          <cell r="A1210" t="str">
            <v>I1375</v>
          </cell>
          <cell r="B1210" t="str">
            <v>PRENSA ESTOPA ALUMINIO 3/4" NPT</v>
          </cell>
          <cell r="C1210" t="str">
            <v>Insumos</v>
          </cell>
          <cell r="D1210" t="str">
            <v>UND</v>
          </cell>
          <cell r="E1210">
            <v>8865</v>
          </cell>
          <cell r="F1210">
            <v>7081</v>
          </cell>
          <cell r="G1210">
            <v>0.19</v>
          </cell>
        </row>
        <row r="1211">
          <cell r="A1211" t="str">
            <v>I1376</v>
          </cell>
          <cell r="B1211"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211" t="str">
            <v>Insumos</v>
          </cell>
          <cell r="D1211" t="str">
            <v>UND</v>
          </cell>
          <cell r="E1211">
            <v>102453943</v>
          </cell>
          <cell r="F1211">
            <v>81840066</v>
          </cell>
          <cell r="G1211">
            <v>0.19</v>
          </cell>
        </row>
        <row r="1212">
          <cell r="A1212" t="str">
            <v>I1377</v>
          </cell>
          <cell r="B1212" t="str">
            <v>REFLECTOR DE 1000 VATIOS - SODIO ALTA PRESION - 208/220 VOLTIOS-SODIO ALTA PRESION-CUADRADO-CERRADO - ESTRIBOS - COMPLETO: CHASIS, BOMBILLA, ARRANCADOR, ETC. ACCESORIOS DE FIJACION E INSTALACION  -REFERENCIA RCG ROY ALPHA</v>
          </cell>
          <cell r="C1212" t="str">
            <v>Insumos</v>
          </cell>
          <cell r="D1212" t="str">
            <v>UND</v>
          </cell>
          <cell r="E1212">
            <v>1812406</v>
          </cell>
          <cell r="F1212">
            <v>1447747</v>
          </cell>
          <cell r="G1212">
            <v>0.19</v>
          </cell>
        </row>
        <row r="1213">
          <cell r="A1213" t="str">
            <v>I1378</v>
          </cell>
          <cell r="B1213" t="str">
            <v>REFLECTOR DE 250 VATIOS - SODIO ALTA PRESION - 208/240 VOLTIOS-SODIO ALTA PRESION-CUADRADO-CERRADO - ESTRIBOS - COMPLETO: CHASIS, BOMBILLA, ARRANCADOR, ETC. ACCESORIOS DE FIJACION E INSTALACION  -REFERENCIA RRA ROY ALPHA</v>
          </cell>
          <cell r="C1213" t="str">
            <v>Insumos</v>
          </cell>
          <cell r="D1213" t="str">
            <v>UND</v>
          </cell>
          <cell r="E1213">
            <v>676636</v>
          </cell>
          <cell r="F1213">
            <v>540496</v>
          </cell>
          <cell r="G1213">
            <v>0.19</v>
          </cell>
        </row>
        <row r="1214">
          <cell r="A1214" t="str">
            <v>I1379</v>
          </cell>
          <cell r="B1214" t="str">
            <v>REFLECTOR DE 400 VATIOS - SODIO ALTA PRESION - 208/240 VOLTIOS-SODIO ALTA PRESION-CUADRADO-CERRADO - ESTRIBOS - COMPLETO: CHASIS, BOMBILLA, ARRANCADOR, ETC. ACCESORIOS DE FIJACION E INSTALACION  -REFERENCIA RRA ROY ALPHA</v>
          </cell>
          <cell r="C1214" t="str">
            <v>Insumos</v>
          </cell>
          <cell r="D1214" t="str">
            <v>UND</v>
          </cell>
          <cell r="E1214">
            <v>755103</v>
          </cell>
          <cell r="F1214">
            <v>603175</v>
          </cell>
          <cell r="G1214">
            <v>0.19</v>
          </cell>
        </row>
        <row r="1215">
          <cell r="A1215" t="str">
            <v>I1380</v>
          </cell>
          <cell r="B1215" t="str">
            <v>SECCIONADOR MONOPOLAR 400 A ¿ 15 KV</v>
          </cell>
          <cell r="C1215" t="str">
            <v>Insumos</v>
          </cell>
          <cell r="D1215" t="str">
            <v>UND</v>
          </cell>
          <cell r="E1215">
            <v>413757</v>
          </cell>
          <cell r="F1215">
            <v>330508</v>
          </cell>
          <cell r="G1215">
            <v>0.19</v>
          </cell>
        </row>
        <row r="1216">
          <cell r="A1216" t="str">
            <v>I1381</v>
          </cell>
          <cell r="B1216" t="str">
            <v>SOLDADURA EXOTERMICA TIPO CADWELD  DE 115 GRAMOS O SIMILAR</v>
          </cell>
          <cell r="C1216" t="str">
            <v>Insumos</v>
          </cell>
          <cell r="D1216" t="str">
            <v>UND</v>
          </cell>
          <cell r="E1216">
            <v>23198</v>
          </cell>
          <cell r="F1216">
            <v>18530</v>
          </cell>
          <cell r="G1216">
            <v>0.19</v>
          </cell>
        </row>
        <row r="1217">
          <cell r="A1217" t="str">
            <v>I1382</v>
          </cell>
          <cell r="B1217" t="str">
            <v>SUELO ARTIFICIAL CEMENTO CONDUCTOR CELEC</v>
          </cell>
          <cell r="C1217" t="str">
            <v>Insumos</v>
          </cell>
          <cell r="D1217" t="str">
            <v>KG</v>
          </cell>
          <cell r="E1217">
            <v>11427</v>
          </cell>
          <cell r="F1217">
            <v>9128</v>
          </cell>
          <cell r="G1217">
            <v>0.19</v>
          </cell>
        </row>
        <row r="1218">
          <cell r="A1218" t="str">
            <v>I1383</v>
          </cell>
          <cell r="B1218" t="str">
            <v>SUJETADOR DE TAPA PARA BANDEJA PORTACABLE SEMIPESADA</v>
          </cell>
          <cell r="C1218" t="str">
            <v>Insumos</v>
          </cell>
          <cell r="D1218" t="str">
            <v>UND</v>
          </cell>
          <cell r="E1218">
            <v>1522</v>
          </cell>
          <cell r="F1218">
            <v>1215</v>
          </cell>
          <cell r="G1218">
            <v>0.19</v>
          </cell>
        </row>
        <row r="1219">
          <cell r="A1219" t="str">
            <v>I1384</v>
          </cell>
          <cell r="B1219"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219" t="str">
            <v>Insumos</v>
          </cell>
          <cell r="D1219" t="str">
            <v>UND</v>
          </cell>
          <cell r="E1219">
            <v>5910806</v>
          </cell>
          <cell r="F1219">
            <v>4721543</v>
          </cell>
          <cell r="G1219">
            <v>0.19</v>
          </cell>
        </row>
        <row r="1220">
          <cell r="A1220" t="str">
            <v>I1385</v>
          </cell>
          <cell r="B1220"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220" t="str">
            <v>Insumos</v>
          </cell>
          <cell r="D1220" t="str">
            <v>UND</v>
          </cell>
          <cell r="E1220">
            <v>33691584</v>
          </cell>
          <cell r="F1220">
            <v>26912790</v>
          </cell>
          <cell r="G1220">
            <v>0.19</v>
          </cell>
        </row>
        <row r="1221">
          <cell r="A1221" t="str">
            <v>I1386</v>
          </cell>
          <cell r="B1221"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221" t="str">
            <v>Insumos</v>
          </cell>
          <cell r="D1221" t="str">
            <v>UND</v>
          </cell>
          <cell r="E1221">
            <v>14777008</v>
          </cell>
          <cell r="F1221">
            <v>11803853</v>
          </cell>
          <cell r="G1221">
            <v>0.19</v>
          </cell>
        </row>
        <row r="1222">
          <cell r="A1222" t="str">
            <v>I1387</v>
          </cell>
          <cell r="B1222"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222" t="str">
            <v>Insumos</v>
          </cell>
          <cell r="D1222" t="str">
            <v>UND</v>
          </cell>
          <cell r="E1222">
            <v>10836474</v>
          </cell>
          <cell r="F1222">
            <v>8656160</v>
          </cell>
          <cell r="G1222">
            <v>0.19</v>
          </cell>
        </row>
        <row r="1223">
          <cell r="A1223" t="str">
            <v>I1388</v>
          </cell>
          <cell r="B1223" t="str">
            <v>TABLERO DE 12 CIRCUITOS 1F3H,  BARRAJE 75A, BARRA NEUTRO Y BARRA TIERRA  CALIDAD LEGRAND, SIEMENS, SQARED O SUPERIOR DE MARCA RECONOCIDA Y HOMOLOGADA POR EL CIDET</v>
          </cell>
          <cell r="C1223" t="str">
            <v>Insumos</v>
          </cell>
          <cell r="D1223" t="str">
            <v>UND</v>
          </cell>
          <cell r="E1223">
            <v>105588</v>
          </cell>
          <cell r="F1223">
            <v>84343</v>
          </cell>
          <cell r="G1223">
            <v>0.19</v>
          </cell>
        </row>
        <row r="1224">
          <cell r="A1224" t="str">
            <v>I1389</v>
          </cell>
          <cell r="B1224" t="str">
            <v>TABLERO DE 12 CIRCUITOS 2F4H, CON PUERTA , ESPACIO PARA TOTALIZADOR, BARRAJE, BARRA NEUTRO Y BARRA TIERRA  CALIDAD LEGRAND, SIEMENS, SQARED O SUPERIOR DE MARCA RECONOCIDA Y HOMOLOGADA POR EL CIDET</v>
          </cell>
          <cell r="C1224" t="str">
            <v>Insumos</v>
          </cell>
          <cell r="D1224" t="str">
            <v>UND</v>
          </cell>
          <cell r="E1224">
            <v>318386</v>
          </cell>
          <cell r="F1224">
            <v>254326</v>
          </cell>
          <cell r="G1224">
            <v>0.19</v>
          </cell>
        </row>
        <row r="1225">
          <cell r="A1225" t="str">
            <v>I1390</v>
          </cell>
          <cell r="B1225" t="str">
            <v>TABLERO DE 12 CIRCUITOS 3F5H, CON PUERTA Y ESPACIO PARA TOTALIZADOR, CON  BARRA NEUTRO Y BARRA TIERRA  CALIDAD LEGRAND, SIEMENS, SQARED O SUPERIOR DE MARCA RECONOCIDA Y HOMOLOGADA POR EL CIDET</v>
          </cell>
          <cell r="C1225" t="str">
            <v>Insumos</v>
          </cell>
          <cell r="D1225" t="str">
            <v>UND</v>
          </cell>
          <cell r="E1225">
            <v>472495</v>
          </cell>
          <cell r="F1225">
            <v>377428</v>
          </cell>
          <cell r="G1225">
            <v>0.19</v>
          </cell>
        </row>
        <row r="1226">
          <cell r="A1226" t="str">
            <v>I1391</v>
          </cell>
          <cell r="B1226" t="str">
            <v>TABLERO DE 12 CIRCUITOS 3F5H, CON PUERTA, BARRAJE, BARRA NEUTRO Y BARRA TIERRA  CALIDAD LEGRAND, SIEMENS, SQARED O SUPERIOR DE MARCA RECONOCIDA Y HOMOLOGADA POR EL CIDET</v>
          </cell>
          <cell r="C1226" t="str">
            <v>Insumos</v>
          </cell>
          <cell r="D1226" t="str">
            <v>UND</v>
          </cell>
          <cell r="E1226">
            <v>221125</v>
          </cell>
          <cell r="F1226">
            <v>176634</v>
          </cell>
          <cell r="G1226">
            <v>0.19</v>
          </cell>
        </row>
        <row r="1227">
          <cell r="A1227" t="str">
            <v>I1392</v>
          </cell>
          <cell r="B1227" t="str">
            <v>TABLERO DE 18 CIRCUITOS 2F4H, CON PUERTA - CON BARRAJE, BARRA NEUTRO Y BARRA TIERRA  CALIDAD LEGRAND, SIEMENS, SQARED O SUPERIOR DE MARCA RECONOCIDA Y HOMOLOGADA POR EL CIDET</v>
          </cell>
          <cell r="C1227" t="str">
            <v>Insumos</v>
          </cell>
          <cell r="D1227" t="str">
            <v>UND</v>
          </cell>
          <cell r="E1227">
            <v>272384</v>
          </cell>
          <cell r="F1227">
            <v>217580</v>
          </cell>
          <cell r="G1227">
            <v>0.19</v>
          </cell>
        </row>
        <row r="1228">
          <cell r="A1228" t="str">
            <v>I1393</v>
          </cell>
          <cell r="B1228" t="str">
            <v>TABLERO DE 18 CIRCUITOS 3F5H, CON PUERTA - CON BARRAJE, BARRA NEUTRO Y BARRA TIERRA  CALIDAD LEGRAND, SIEMENS, SQARED O SUPERIOR DE MARCA RECONOCIDA Y HOMOLOGADA POR EL CIDET</v>
          </cell>
          <cell r="C1228" t="str">
            <v>Insumos</v>
          </cell>
          <cell r="D1228" t="str">
            <v>UND</v>
          </cell>
          <cell r="E1228">
            <v>341025</v>
          </cell>
          <cell r="F1228">
            <v>272410</v>
          </cell>
          <cell r="G1228">
            <v>0.19</v>
          </cell>
        </row>
        <row r="1229">
          <cell r="A1229" t="str">
            <v>I1394</v>
          </cell>
          <cell r="B1229" t="str">
            <v>TABLERO DE 18 CIRCUITOS 3F5H, CON PUERTA Y ESPACIO PARA TOTALIZADOR, BARRAJE , BARRA NEUTRO Y BARRA TIERRA  CALIDAD LEGRAND, SIEMENS, SQARED O SUPERIOR DE MARCA RECONOCIDA Y HOMOLOGADA POR EL CIDET</v>
          </cell>
          <cell r="C1229" t="str">
            <v>Insumos</v>
          </cell>
          <cell r="D1229" t="str">
            <v>UND</v>
          </cell>
          <cell r="E1229">
            <v>598308</v>
          </cell>
          <cell r="F1229">
            <v>477927</v>
          </cell>
          <cell r="G1229">
            <v>0.19</v>
          </cell>
        </row>
        <row r="1230">
          <cell r="A1230" t="str">
            <v>I1395</v>
          </cell>
          <cell r="B1230" t="str">
            <v>TABLERO DE 24 CIRCUITOS 3F5H, CON PUERTA Y ESPACIO PARA TOTALIZADOR,  BARRA NEUTRO Y BARRA TIERRA  CALIDAD LEGRAND, SIEMENS, SQARED O SUPERIOR DE MARCA RECONOCIDA Y HOMOLOGADA POR EL CIDET</v>
          </cell>
          <cell r="C1230" t="str">
            <v>Insumos</v>
          </cell>
          <cell r="D1230" t="str">
            <v>UND</v>
          </cell>
          <cell r="E1230">
            <v>651707</v>
          </cell>
          <cell r="F1230">
            <v>520582</v>
          </cell>
          <cell r="G1230">
            <v>0.19</v>
          </cell>
        </row>
        <row r="1231">
          <cell r="A1231" t="str">
            <v>I1396</v>
          </cell>
          <cell r="B1231" t="str">
            <v>TABLERO DE 24 CIRCUITOS 3F5H, CON PUERTA,BARRAJE , BARRA NEUTRO Y BARRA TIERRA  CALIDAD LEGRAND, SIEMENS, SQARED O SUPERIOR DE MARCA RECONOCIDA Y HOMOLOGADA POR EL CIDET</v>
          </cell>
          <cell r="C1231" t="str">
            <v>Insumos</v>
          </cell>
          <cell r="D1231" t="str">
            <v>UND</v>
          </cell>
          <cell r="E1231">
            <v>403588</v>
          </cell>
          <cell r="F1231">
            <v>322385</v>
          </cell>
          <cell r="G1231">
            <v>0.19</v>
          </cell>
        </row>
        <row r="1232">
          <cell r="A1232" t="str">
            <v>I1397</v>
          </cell>
          <cell r="B1232" t="str">
            <v>TABLERO DE 30 CIRCUITOS 3F5H, CON PUERTA Y ESPACIO PARA TOTALIZADOR, BARRAJE , BARRA NEUTRO Y BARRA TIERRA  CALIDAD LEGRAND, SIEMENS, SQARED O SUPERIOR DE MARCA RECONOCIDA Y HOMOLOGADA POR EL CIDET</v>
          </cell>
          <cell r="C1232" t="str">
            <v>Insumos</v>
          </cell>
          <cell r="D1232" t="str">
            <v>UND</v>
          </cell>
          <cell r="E1232">
            <v>780885</v>
          </cell>
          <cell r="F1232">
            <v>623770</v>
          </cell>
          <cell r="G1232">
            <v>0.19</v>
          </cell>
        </row>
        <row r="1233">
          <cell r="A1233" t="str">
            <v>I1398</v>
          </cell>
          <cell r="B1233" t="str">
            <v>TABLERO DE 30 CIRCUITOS 3F5H, CON PUERTA, BARRAJE , BARRA NEUTRO Y BARRA TIERRA  CALIDAD LEGRAND, SIEMENS, SQARED O SUPERIOR DE MARCA RECONOCIDA Y HOMOLOGADA POR EL CIDET</v>
          </cell>
          <cell r="C1233" t="str">
            <v>Insumos</v>
          </cell>
          <cell r="D1233" t="str">
            <v>UND</v>
          </cell>
          <cell r="E1233">
            <v>538570</v>
          </cell>
          <cell r="F1233">
            <v>430208</v>
          </cell>
          <cell r="G1233">
            <v>0.19</v>
          </cell>
        </row>
        <row r="1234">
          <cell r="A1234" t="str">
            <v>I1399</v>
          </cell>
          <cell r="B1234" t="str">
            <v>TABLERO DE 36 CIRCUITOS 3F5H, CON PUERTA Y ESPACIO PARA TOTALIZADOR, BARRAJE , BARRA NEUTRO Y BARRA TIERRA  CALIDAD LEGRAND, SIEMENS, SQARED O SUPERIOR DE MARCA RECONOCIDA Y HOMOLOGADA POR EL CIDET</v>
          </cell>
          <cell r="C1234" t="str">
            <v>Insumos</v>
          </cell>
          <cell r="D1234" t="str">
            <v>UND</v>
          </cell>
          <cell r="E1234">
            <v>808664</v>
          </cell>
          <cell r="F1234">
            <v>645960</v>
          </cell>
          <cell r="G1234">
            <v>0.19</v>
          </cell>
        </row>
        <row r="1235">
          <cell r="A1235" t="str">
            <v>I1400</v>
          </cell>
          <cell r="B1235" t="str">
            <v>TABLERO DE 36 CIRCUITOS 3F5H, CON PUERTA, BARRAJE , BARRA NEUTRO Y BARRA TIERRA  CALIDAD LEGRAND, SIEMENS, SQARED O SUPERIOR DE MARCA RECONOCIDA Y HOMOLOGADA POR EL CIDET</v>
          </cell>
          <cell r="C1235" t="str">
            <v>Insumos</v>
          </cell>
          <cell r="D1235" t="str">
            <v>UND</v>
          </cell>
          <cell r="E1235">
            <v>568098</v>
          </cell>
          <cell r="F1235">
            <v>453796</v>
          </cell>
          <cell r="G1235">
            <v>0.19</v>
          </cell>
        </row>
        <row r="1236">
          <cell r="A1236" t="str">
            <v>I1401</v>
          </cell>
          <cell r="B1236" t="str">
            <v>TABLERO DE 42 CIRCUITOS 3F5H, CON PUERTA Y ESPACIO PARA TOTALIZADOR, BARRAJE , BARRA NEUTRO Y BARRA TIERRA  CALIDAD LEGRAND, SIEMENS, SQARED O SUPERIOR DE MARCA RECONOCIDA Y HOMOLOGADA POR EL CIDET</v>
          </cell>
          <cell r="C1236" t="str">
            <v>Insumos</v>
          </cell>
          <cell r="D1236" t="str">
            <v>UND</v>
          </cell>
          <cell r="E1236">
            <v>880401</v>
          </cell>
          <cell r="F1236">
            <v>703263</v>
          </cell>
          <cell r="G1236">
            <v>0.19</v>
          </cell>
        </row>
        <row r="1237">
          <cell r="A1237" t="str">
            <v>I1402</v>
          </cell>
          <cell r="B1237" t="str">
            <v>TABLERO DE 42 CIRCUITOS 3F5H, CON PUERTA, BARRAJE , BARRA NEUTRO Y BARRA TIERRA  CALIDAD LEGRAND, SIEMENS, SQARED O SUPERIOR DE MARCA RECONOCIDA Y HOMOLOGADA POR EL CIDET</v>
          </cell>
          <cell r="C1237" t="str">
            <v>Insumos</v>
          </cell>
          <cell r="D1237" t="str">
            <v>UND</v>
          </cell>
          <cell r="E1237">
            <v>655881</v>
          </cell>
          <cell r="F1237">
            <v>523917</v>
          </cell>
          <cell r="G1237">
            <v>0.19</v>
          </cell>
        </row>
        <row r="1238">
          <cell r="A1238" t="str">
            <v>I1403</v>
          </cell>
          <cell r="B1238" t="str">
            <v>TABLERO DE 6 CIRCUITOS 1F3H,  BARRAJE 75A, BARRA NEUTRO Y BARRA TIERRA  CALIDAD LEGRAND, SIEMENS, SQARED O SUPERIOR DE MARCA RECONOCIDA Y HOMOLOGADA POR EL CIDET</v>
          </cell>
          <cell r="C1238" t="str">
            <v>Insumos</v>
          </cell>
          <cell r="D1238" t="str">
            <v>UND</v>
          </cell>
          <cell r="E1238">
            <v>63993</v>
          </cell>
          <cell r="F1238">
            <v>51117</v>
          </cell>
          <cell r="G1238">
            <v>0.19</v>
          </cell>
        </row>
        <row r="1239">
          <cell r="A1239" t="str">
            <v>I1404</v>
          </cell>
          <cell r="B1239" t="str">
            <v>TABLERO DE 8 CIRCUITOS 1F3H,  BARRAJE 75A, BARRA NEUTRO Y BARRA TIERRA  CALIDAD LEGRAND, SIEMENS, SQARED O SUPERIOR DE MARCA RECONOCIDA Y HOMOLOGADA POR EL CIDET</v>
          </cell>
          <cell r="C1239" t="str">
            <v>Insumos</v>
          </cell>
          <cell r="D1239" t="str">
            <v>UND</v>
          </cell>
          <cell r="E1239">
            <v>83191</v>
          </cell>
          <cell r="F1239">
            <v>66452</v>
          </cell>
          <cell r="G1239">
            <v>0.19</v>
          </cell>
        </row>
        <row r="1240">
          <cell r="A1240" t="str">
            <v>I1405</v>
          </cell>
          <cell r="B1240" t="str">
            <v>TABLERO DE 10 CIRCUITOS 1F3H,  BARRAJE 75A, BARRA NEUTRO Y BARRA TIERRA  CALIDAD LEGRAND, SIEMENS, SQARED O SUPERIOR DE MARCA RECONOCIDA Y HOMOLOGADA POR EL CIDET</v>
          </cell>
          <cell r="C1240" t="str">
            <v>Insumos</v>
          </cell>
          <cell r="D1240" t="str">
            <v>UND</v>
          </cell>
          <cell r="E1240">
            <v>97517</v>
          </cell>
          <cell r="F1240">
            <v>77896</v>
          </cell>
          <cell r="G1240">
            <v>0.19</v>
          </cell>
        </row>
        <row r="1241">
          <cell r="A1241" t="str">
            <v>I1406</v>
          </cell>
          <cell r="B1241" t="str">
            <v>TABLERO DE 8 CIRCUITOS 2F4H, CON PUERTA - CON BARRA NEUTRO Y BARRA TIERRA  CALIDAD LEGRAND, SIEMENS, SQARED O SUPERIOR DE MARCA RECONOCIDA Y HOMOLOGADA POR EL CIDET</v>
          </cell>
          <cell r="C1241" t="str">
            <v>Insumos</v>
          </cell>
          <cell r="D1241" t="str">
            <v>UND</v>
          </cell>
          <cell r="E1241">
            <v>114000</v>
          </cell>
          <cell r="F1241"/>
          <cell r="G1241"/>
        </row>
        <row r="1242">
          <cell r="A1242" t="str">
            <v>I1407</v>
          </cell>
          <cell r="B1242" t="str">
            <v>TABLERO DE 6 CIRCUITOS 2F4H, CON PUERTA, BARRA NEUTRO Y BARRA TIERRA  CALIDAD LEGRAND, SIEMENS, SQARED O SUPERIOR DE MARCA RECONOCIDA Y HOMOLOGADA POR EL CIDET</v>
          </cell>
          <cell r="C1242" t="str">
            <v>Insumos</v>
          </cell>
          <cell r="D1242" t="str">
            <v>UND</v>
          </cell>
          <cell r="E1242">
            <v>143026</v>
          </cell>
          <cell r="F1242">
            <v>114249</v>
          </cell>
          <cell r="G1242">
            <v>0.19</v>
          </cell>
        </row>
        <row r="1243">
          <cell r="A1243" t="str">
            <v>I1408</v>
          </cell>
          <cell r="B1243" t="str">
            <v>TABLERO RIEL 4 CIRCUITOS</v>
          </cell>
          <cell r="C1243" t="str">
            <v>Insumos</v>
          </cell>
          <cell r="D1243" t="str">
            <v>UND</v>
          </cell>
          <cell r="E1243">
            <v>33065</v>
          </cell>
          <cell r="F1243">
            <v>26412</v>
          </cell>
          <cell r="G1243">
            <v>0.19</v>
          </cell>
        </row>
        <row r="1244">
          <cell r="A1244" t="str">
            <v>I1409</v>
          </cell>
          <cell r="B1244" t="str">
            <v>TAPA CIEGA CON IMPACTO GALVANIZADA CUADRADA 4X4"</v>
          </cell>
          <cell r="C1244" t="str">
            <v>Insumos</v>
          </cell>
          <cell r="D1244" t="str">
            <v>UND</v>
          </cell>
          <cell r="E1244">
            <v>1500</v>
          </cell>
          <cell r="F1244"/>
          <cell r="G1244"/>
        </row>
        <row r="1245">
          <cell r="A1245" t="str">
            <v>I1410</v>
          </cell>
          <cell r="B1245" t="str">
            <v xml:space="preserve">TAPA PARA BANDEJA PORTACABLE GALVANIZADA EN CALIENTE DE ANCHO UTIL 10CM; LONG 1,2M. </v>
          </cell>
          <cell r="C1245" t="str">
            <v>Insumos</v>
          </cell>
          <cell r="D1245" t="str">
            <v>M</v>
          </cell>
          <cell r="E1245">
            <v>19990</v>
          </cell>
          <cell r="F1245">
            <v>15967</v>
          </cell>
          <cell r="G1245">
            <v>0.19</v>
          </cell>
        </row>
        <row r="1246">
          <cell r="A1246" t="str">
            <v>I1411</v>
          </cell>
          <cell r="B1246" t="str">
            <v xml:space="preserve">TAPA PARA BANDEJA PORTACABLE GALVANIZADA EN CALIENTE DE ANCHO UTIL 20CM; LONG 1,2M. </v>
          </cell>
          <cell r="C1246" t="str">
            <v>Insumos</v>
          </cell>
          <cell r="D1246" t="str">
            <v>M</v>
          </cell>
          <cell r="E1246">
            <v>31131</v>
          </cell>
          <cell r="F1246">
            <v>24867</v>
          </cell>
          <cell r="G1246">
            <v>0.19</v>
          </cell>
        </row>
        <row r="1247">
          <cell r="A1247" t="str">
            <v>I1412</v>
          </cell>
          <cell r="B1247" t="str">
            <v xml:space="preserve">TAPA PARA BANDEJA PORTACABLE GALVANIZADA EN CALIENTE DE ANCHO UTIL 30CM; LONG 1,2M. </v>
          </cell>
          <cell r="C1247" t="str">
            <v>Insumos</v>
          </cell>
          <cell r="D1247" t="str">
            <v>M</v>
          </cell>
          <cell r="E1247">
            <v>44877</v>
          </cell>
          <cell r="F1247">
            <v>35847</v>
          </cell>
          <cell r="G1247">
            <v>0.19</v>
          </cell>
        </row>
        <row r="1248">
          <cell r="A1248" t="str">
            <v>I1413</v>
          </cell>
          <cell r="B1248" t="str">
            <v xml:space="preserve">TAPA PARA BANDEJA PORTACABLE GALVANIZADA EN CALIENTE DE ANCHO UTIL 40CM; LONG 1,2M. </v>
          </cell>
          <cell r="C1248" t="str">
            <v>Insumos</v>
          </cell>
          <cell r="D1248" t="str">
            <v>M</v>
          </cell>
          <cell r="E1248">
            <v>58422</v>
          </cell>
          <cell r="F1248">
            <v>46667</v>
          </cell>
          <cell r="G1248">
            <v>0.19</v>
          </cell>
        </row>
        <row r="1249">
          <cell r="A1249" t="str">
            <v>I1414</v>
          </cell>
          <cell r="B1249" t="str">
            <v xml:space="preserve">TAPA PARA BANDEJA PORTACABLE GALVANIZADA EN CALIENTE DE ANCHO UTIL 50CM; LONG 1,2M. </v>
          </cell>
          <cell r="C1249" t="str">
            <v>Insumos</v>
          </cell>
          <cell r="D1249" t="str">
            <v>M</v>
          </cell>
          <cell r="E1249">
            <v>71937</v>
          </cell>
          <cell r="F1249">
            <v>57463</v>
          </cell>
          <cell r="G1249">
            <v>0.19</v>
          </cell>
        </row>
        <row r="1250">
          <cell r="A1250" t="str">
            <v>I1415</v>
          </cell>
          <cell r="B1250" t="str">
            <v xml:space="preserve">TAPA PARA BANDEJA PORTACABLE GALVANIZADA EN CALIENTE DE ANCHO UTIL 60CM; LONG 1,2M. </v>
          </cell>
          <cell r="C1250" t="str">
            <v>Insumos</v>
          </cell>
          <cell r="D1250" t="str">
            <v>M</v>
          </cell>
          <cell r="E1250">
            <v>85444</v>
          </cell>
          <cell r="F1250">
            <v>68252</v>
          </cell>
          <cell r="G1250">
            <v>0.19</v>
          </cell>
        </row>
        <row r="1251">
          <cell r="A1251" t="str">
            <v>I1416</v>
          </cell>
          <cell r="B1251" t="str">
            <v>TE PORTACABLE GALVANIZADA EN CALIENTE ANCHO UTIL 10CM. INCLUYE PLATINAS DE UNION</v>
          </cell>
          <cell r="C1251" t="str">
            <v>Insumos</v>
          </cell>
          <cell r="D1251" t="str">
            <v>UND</v>
          </cell>
          <cell r="E1251">
            <v>99663</v>
          </cell>
          <cell r="F1251">
            <v>79610</v>
          </cell>
          <cell r="G1251">
            <v>0.19</v>
          </cell>
        </row>
        <row r="1252">
          <cell r="A1252" t="str">
            <v>I1417</v>
          </cell>
          <cell r="B1252" t="str">
            <v>TE PORTACABLE GALVANIZADA EN CALIENTE ANCHO UTIL 20CM. INCLUYE PLATINAS DE UNION</v>
          </cell>
          <cell r="C1252" t="str">
            <v>Insumos</v>
          </cell>
          <cell r="D1252" t="str">
            <v>UND</v>
          </cell>
          <cell r="E1252">
            <v>109789</v>
          </cell>
          <cell r="F1252">
            <v>87699</v>
          </cell>
          <cell r="G1252">
            <v>0.19</v>
          </cell>
        </row>
        <row r="1253">
          <cell r="A1253" t="str">
            <v>I1418</v>
          </cell>
          <cell r="B1253" t="str">
            <v>TE PORTACABLE GALVANIZADA EN CALIENTE ANCHO UTIL 30CM. INCLUYE PLATINAS DE UNION</v>
          </cell>
          <cell r="C1253" t="str">
            <v>Insumos</v>
          </cell>
          <cell r="D1253" t="str">
            <v>UND</v>
          </cell>
          <cell r="E1253">
            <v>120128</v>
          </cell>
          <cell r="F1253">
            <v>95958</v>
          </cell>
          <cell r="G1253">
            <v>0.19</v>
          </cell>
        </row>
        <row r="1254">
          <cell r="A1254" t="str">
            <v>I1419</v>
          </cell>
          <cell r="B1254" t="str">
            <v>TE PORTACABLE GALVANIZADA EN CALIENTE ANCHO UTIL 40CM. INCLUYE PLATINAS DE UNION</v>
          </cell>
          <cell r="C1254" t="str">
            <v>Insumos</v>
          </cell>
          <cell r="D1254" t="str">
            <v>UND</v>
          </cell>
          <cell r="E1254">
            <v>134995</v>
          </cell>
          <cell r="F1254">
            <v>107834</v>
          </cell>
          <cell r="G1254">
            <v>0.19</v>
          </cell>
        </row>
        <row r="1255">
          <cell r="A1255" t="str">
            <v>I1420</v>
          </cell>
          <cell r="B1255" t="str">
            <v>TE PORTACABLE GALVANIZADA EN CALIENTE ANCHO UTIL 50CM. INCLUYE PLATINAS DE UNION</v>
          </cell>
          <cell r="C1255" t="str">
            <v>Insumos</v>
          </cell>
          <cell r="D1255" t="str">
            <v>UND</v>
          </cell>
          <cell r="E1255">
            <v>147953</v>
          </cell>
          <cell r="F1255">
            <v>118184</v>
          </cell>
          <cell r="G1255">
            <v>0.19</v>
          </cell>
        </row>
        <row r="1256">
          <cell r="A1256" t="str">
            <v>I1421</v>
          </cell>
          <cell r="B1256" t="str">
            <v>TE PORTACABLE GALVANIZADA EN CALIENTE ANCHO UTIL 60CM. INCLUYE PLATINAS DE UNION</v>
          </cell>
          <cell r="C1256" t="str">
            <v>Insumos</v>
          </cell>
          <cell r="D1256" t="str">
            <v>UND</v>
          </cell>
          <cell r="E1256">
            <v>167322</v>
          </cell>
          <cell r="F1256">
            <v>133656</v>
          </cell>
          <cell r="G1256">
            <v>0.19</v>
          </cell>
        </row>
        <row r="1257">
          <cell r="A1257" t="str">
            <v>I1422</v>
          </cell>
          <cell r="B1257" t="str">
            <v>TENSOR</v>
          </cell>
          <cell r="C1257" t="str">
            <v>Insumos</v>
          </cell>
          <cell r="D1257" t="str">
            <v>UND</v>
          </cell>
          <cell r="E1257">
            <v>2908</v>
          </cell>
          <cell r="F1257">
            <v>2323</v>
          </cell>
          <cell r="G1257">
            <v>0.19</v>
          </cell>
        </row>
        <row r="1258">
          <cell r="A1258" t="str">
            <v>I1423</v>
          </cell>
          <cell r="B1258" t="str">
            <v>TENSOR DE ACOMETIDAS</v>
          </cell>
          <cell r="C1258" t="str">
            <v>Insumos</v>
          </cell>
          <cell r="D1258" t="str">
            <v>UND</v>
          </cell>
          <cell r="E1258">
            <v>6055</v>
          </cell>
          <cell r="F1258">
            <v>4836</v>
          </cell>
          <cell r="G1258">
            <v>0.19</v>
          </cell>
        </row>
        <row r="1259">
          <cell r="A1259" t="str">
            <v>I1424</v>
          </cell>
          <cell r="B1259" t="str">
            <v>TERMINAL CAMPANA PVC DUCTO 2"</v>
          </cell>
          <cell r="C1259" t="str">
            <v>Insumos</v>
          </cell>
          <cell r="D1259" t="str">
            <v>UND</v>
          </cell>
          <cell r="E1259">
            <v>5187</v>
          </cell>
          <cell r="F1259">
            <v>4143</v>
          </cell>
          <cell r="G1259">
            <v>0.19</v>
          </cell>
        </row>
        <row r="1260">
          <cell r="A1260" t="str">
            <v>I1425</v>
          </cell>
          <cell r="B1260" t="str">
            <v>TERMINAL CAMPANA PVC DUCTO 3"</v>
          </cell>
          <cell r="C1260" t="str">
            <v>Insumos</v>
          </cell>
          <cell r="D1260" t="str">
            <v>UND</v>
          </cell>
          <cell r="E1260">
            <v>5187</v>
          </cell>
          <cell r="F1260">
            <v>4143</v>
          </cell>
          <cell r="G1260">
            <v>0.19</v>
          </cell>
        </row>
        <row r="1261">
          <cell r="A1261" t="str">
            <v>I1426</v>
          </cell>
          <cell r="B1261" t="str">
            <v>TERMINAL CAMPANA PVC DUCTO 4"</v>
          </cell>
          <cell r="C1261" t="str">
            <v>Insumos</v>
          </cell>
          <cell r="D1261" t="str">
            <v>UND</v>
          </cell>
          <cell r="E1261">
            <v>9770</v>
          </cell>
          <cell r="F1261">
            <v>7804</v>
          </cell>
          <cell r="G1261">
            <v>0.19</v>
          </cell>
        </row>
        <row r="1262">
          <cell r="A1262" t="str">
            <v>I1427</v>
          </cell>
          <cell r="B1262" t="str">
            <v>TERMINAL PVC CONDUIT  1"</v>
          </cell>
          <cell r="C1262" t="str">
            <v>Insumos</v>
          </cell>
          <cell r="D1262" t="str">
            <v>UND</v>
          </cell>
          <cell r="E1262">
            <v>661</v>
          </cell>
          <cell r="F1262">
            <v>528</v>
          </cell>
          <cell r="G1262">
            <v>0.19</v>
          </cell>
        </row>
        <row r="1263">
          <cell r="A1263" t="str">
            <v>I1428</v>
          </cell>
          <cell r="B1263" t="str">
            <v>TERMINALES PREMOLDEADAS PARA 15 KV - USO EXTERIOR PARA CALIBRES DE CABLES ENTRE 2 - 3/0 - JUEGO X 3 UNIDADES</v>
          </cell>
          <cell r="C1263" t="str">
            <v>Insumos</v>
          </cell>
          <cell r="D1263" t="str">
            <v>UND</v>
          </cell>
          <cell r="E1263">
            <v>671746</v>
          </cell>
          <cell r="F1263">
            <v>536589</v>
          </cell>
          <cell r="G1263">
            <v>0.19</v>
          </cell>
        </row>
        <row r="1264">
          <cell r="A1264" t="str">
            <v>I1429</v>
          </cell>
          <cell r="B1264" t="str">
            <v>TERMINALES PREMOLDEADAS PARA 15 KV - USO INTERIOR PARA CALIBRES DE CABLES ENTRE 2 - 3/0 - JUEGO X 3 UNIDADES</v>
          </cell>
          <cell r="C1264" t="str">
            <v>Insumos</v>
          </cell>
          <cell r="D1264" t="str">
            <v>UND</v>
          </cell>
          <cell r="E1264">
            <v>463693</v>
          </cell>
          <cell r="F1264">
            <v>370397</v>
          </cell>
          <cell r="G1264">
            <v>0.19</v>
          </cell>
        </row>
        <row r="1265">
          <cell r="A1265" t="str">
            <v>I1430</v>
          </cell>
          <cell r="B1265" t="str">
            <v>TOMA CORRIENTE DOBLE CON  PROTECCION FALLA A TIERRA GFCI</v>
          </cell>
          <cell r="C1265" t="str">
            <v>Insumos</v>
          </cell>
          <cell r="D1265" t="str">
            <v>UND</v>
          </cell>
          <cell r="E1265">
            <v>55464</v>
          </cell>
          <cell r="F1265">
            <v>44304</v>
          </cell>
          <cell r="G1265">
            <v>0.19</v>
          </cell>
        </row>
        <row r="1266">
          <cell r="A1266" t="str">
            <v>I1431</v>
          </cell>
          <cell r="B1266" t="str">
            <v>TOMACORRIENTE DOBLE CON POLO A TIERRA  NEMA 5-15-R</v>
          </cell>
          <cell r="C1266" t="str">
            <v>Insumos</v>
          </cell>
          <cell r="D1266" t="str">
            <v>UND</v>
          </cell>
          <cell r="E1266">
            <v>14777</v>
          </cell>
          <cell r="F1266">
            <v>11803</v>
          </cell>
          <cell r="G1266">
            <v>0.19</v>
          </cell>
        </row>
        <row r="1267">
          <cell r="A1267" t="str">
            <v>I1432</v>
          </cell>
          <cell r="B1267" t="str">
            <v>TOMA INDUSTRIAL DE SOBREPONER 3P+N+T 250V/16A IP44. MARCA LEGRAND</v>
          </cell>
          <cell r="C1267" t="str">
            <v>Insumos</v>
          </cell>
          <cell r="D1267" t="str">
            <v>UND</v>
          </cell>
          <cell r="E1267">
            <v>119306</v>
          </cell>
          <cell r="F1267">
            <v>95301</v>
          </cell>
          <cell r="G1267">
            <v>0.19</v>
          </cell>
        </row>
        <row r="1268">
          <cell r="A1268" t="str">
            <v>I1433</v>
          </cell>
          <cell r="B1268" t="str">
            <v>TOMA INDUSTRIAL DE SOBREPONER 3P+N+T 250V/16A IP67. MARCA LEGRAND</v>
          </cell>
          <cell r="C1268" t="str">
            <v>Insumos</v>
          </cell>
          <cell r="D1268" t="str">
            <v>UND</v>
          </cell>
          <cell r="E1268">
            <v>306028</v>
          </cell>
          <cell r="F1268">
            <v>244455</v>
          </cell>
          <cell r="G1268">
            <v>0.19</v>
          </cell>
        </row>
        <row r="1269">
          <cell r="A1269" t="str">
            <v>I1434</v>
          </cell>
          <cell r="B1269" t="str">
            <v>TOMA INDUSTRIAL DE SOBREPONER 3P+N+T 250V/32A IP44. MARCA LEGRAND</v>
          </cell>
          <cell r="C1269" t="str">
            <v>Insumos</v>
          </cell>
          <cell r="D1269" t="str">
            <v>UND</v>
          </cell>
          <cell r="E1269">
            <v>607027</v>
          </cell>
          <cell r="F1269">
            <v>484892</v>
          </cell>
          <cell r="G1269">
            <v>0.19</v>
          </cell>
        </row>
        <row r="1270">
          <cell r="A1270" t="str">
            <v>I1435</v>
          </cell>
          <cell r="B1270" t="str">
            <v>TOMA INDUSTRIAL DE SOBREPONER 3P+N+T 250V/32A IP67. MARCA LEGRAND</v>
          </cell>
          <cell r="C1270" t="str">
            <v>Insumos</v>
          </cell>
          <cell r="D1270" t="str">
            <v>UND</v>
          </cell>
          <cell r="E1270">
            <v>312197</v>
          </cell>
          <cell r="F1270">
            <v>249382</v>
          </cell>
          <cell r="G1270">
            <v>0.19</v>
          </cell>
        </row>
        <row r="1271">
          <cell r="A1271" t="str">
            <v>I1436</v>
          </cell>
          <cell r="B1271" t="str">
            <v>TOMA INDUSTRIAL DE SOBREPONER 3P+N+T 250V/63A IP67. MARCA LEGRAND</v>
          </cell>
          <cell r="C1271" t="str">
            <v>Insumos</v>
          </cell>
          <cell r="D1271" t="str">
            <v>UND</v>
          </cell>
          <cell r="E1271">
            <v>656625</v>
          </cell>
          <cell r="F1271">
            <v>524511</v>
          </cell>
          <cell r="G1271">
            <v>0.19</v>
          </cell>
        </row>
        <row r="1272">
          <cell r="A1272" t="str">
            <v>I1437</v>
          </cell>
          <cell r="B1272" t="str">
            <v>TOMA INDUSTRIAL DE SOBREPONER 3P+T 250V/16A IP44. MARCA LEGRAND</v>
          </cell>
          <cell r="C1272" t="str">
            <v>Insumos</v>
          </cell>
          <cell r="D1272" t="str">
            <v>UND</v>
          </cell>
          <cell r="E1272">
            <v>96446</v>
          </cell>
          <cell r="F1272">
            <v>77040</v>
          </cell>
          <cell r="G1272">
            <v>0.19</v>
          </cell>
        </row>
        <row r="1273">
          <cell r="A1273" t="str">
            <v>I1438</v>
          </cell>
          <cell r="B1273" t="str">
            <v>TOMA INDUSTRIAL DE SOBREPONER 3P+T 250V/16A IP67. MARCA LEGRAND</v>
          </cell>
          <cell r="C1273" t="str">
            <v>Insumos</v>
          </cell>
          <cell r="D1273" t="str">
            <v>UND</v>
          </cell>
          <cell r="E1273">
            <v>277230</v>
          </cell>
          <cell r="F1273">
            <v>221450</v>
          </cell>
          <cell r="G1273">
            <v>0.19</v>
          </cell>
        </row>
        <row r="1274">
          <cell r="A1274" t="str">
            <v>I1439</v>
          </cell>
          <cell r="B1274" t="str">
            <v>TOMA INDUSTRIAL DE SOBREPONER 3P+T 250V/32A IP44. MARCA LEGRAND</v>
          </cell>
          <cell r="C1274" t="str">
            <v>Insumos</v>
          </cell>
          <cell r="D1274" t="str">
            <v>UND</v>
          </cell>
          <cell r="E1274">
            <v>113814</v>
          </cell>
          <cell r="F1274">
            <v>90914</v>
          </cell>
          <cell r="G1274">
            <v>0.19</v>
          </cell>
        </row>
        <row r="1275">
          <cell r="A1275" t="str">
            <v>I1440</v>
          </cell>
          <cell r="B1275" t="str">
            <v>TOMA INDUSTRIAL DE SOBREPONER 3P+T 250V/32A IP67. MARCA LEGRAND</v>
          </cell>
          <cell r="C1275" t="str">
            <v>Insumos</v>
          </cell>
          <cell r="D1275" t="str">
            <v>UND</v>
          </cell>
          <cell r="E1275">
            <v>283628</v>
          </cell>
          <cell r="F1275">
            <v>226561</v>
          </cell>
          <cell r="G1275">
            <v>0.19</v>
          </cell>
        </row>
        <row r="1276">
          <cell r="A1276" t="str">
            <v>I1441</v>
          </cell>
          <cell r="B1276" t="str">
            <v>TOMA INDUSTRIAL DE SOBREPONER 3P+T 250V/63A IP67. MARCA LEGRAND</v>
          </cell>
          <cell r="C1276" t="str">
            <v>Insumos</v>
          </cell>
          <cell r="D1276" t="str">
            <v>UND</v>
          </cell>
          <cell r="E1276">
            <v>628741</v>
          </cell>
          <cell r="F1276">
            <v>502237</v>
          </cell>
          <cell r="G1276">
            <v>0.19</v>
          </cell>
        </row>
        <row r="1277">
          <cell r="A1277" t="str">
            <v>I1442</v>
          </cell>
          <cell r="B1277" t="str">
            <v>TOMACORRIENTE DE INCRUSTAR CON SEGURO DE GIRO 2P+T 250V/20A. MARCA LEGRAND</v>
          </cell>
          <cell r="C1277" t="str">
            <v>Insumos</v>
          </cell>
          <cell r="D1277" t="str">
            <v>UND</v>
          </cell>
          <cell r="E1277">
            <v>74051</v>
          </cell>
          <cell r="F1277">
            <v>59151</v>
          </cell>
          <cell r="G1277">
            <v>0.19</v>
          </cell>
        </row>
        <row r="1278">
          <cell r="A1278" t="str">
            <v>I1443</v>
          </cell>
          <cell r="B1278" t="str">
            <v>TOMACORRIENTE DE INCRUSTAR CON SEGURO DE GIRO 2P+T 250V/30A. MARCA LEGRAND</v>
          </cell>
          <cell r="C1278" t="str">
            <v>Insumos</v>
          </cell>
          <cell r="D1278" t="str">
            <v>UND</v>
          </cell>
          <cell r="E1278">
            <v>109931</v>
          </cell>
          <cell r="F1278">
            <v>87813</v>
          </cell>
          <cell r="G1278">
            <v>0.19</v>
          </cell>
        </row>
        <row r="1279">
          <cell r="A1279" t="str">
            <v>I1444</v>
          </cell>
          <cell r="B1279" t="str">
            <v>TORNILLO DE ACERO GALVANIZADO 1/2"X1 1/2". INCLUYE 2 TUERCAS, 2 ARANDELAS.</v>
          </cell>
          <cell r="C1279" t="str">
            <v>Insumos</v>
          </cell>
          <cell r="D1279" t="str">
            <v>UND</v>
          </cell>
          <cell r="E1279">
            <v>1196</v>
          </cell>
          <cell r="F1279">
            <v>955</v>
          </cell>
          <cell r="G1279">
            <v>0.19</v>
          </cell>
        </row>
        <row r="1280">
          <cell r="A1280" t="str">
            <v>I1445</v>
          </cell>
          <cell r="B1280" t="str">
            <v>TORNILLO DE ACERO GALVANIZADO 5/8" X 10". INCLUYE 2 TUERCAS, 2 ARANDELAS.</v>
          </cell>
          <cell r="C1280" t="str">
            <v>Insumos</v>
          </cell>
          <cell r="D1280" t="str">
            <v>UND</v>
          </cell>
          <cell r="E1280">
            <v>6444</v>
          </cell>
          <cell r="F1280">
            <v>5147</v>
          </cell>
          <cell r="G1280">
            <v>0.19</v>
          </cell>
        </row>
        <row r="1281">
          <cell r="A1281" t="str">
            <v>I1446</v>
          </cell>
          <cell r="B1281" t="str">
            <v>TORNILLO DE ACERO GALVANIZADO 5/8" X 5". INCLUYE 2 TUERCAS, 2 ARANDELAS.</v>
          </cell>
          <cell r="C1281" t="str">
            <v>Insumos</v>
          </cell>
          <cell r="D1281" t="str">
            <v>UND</v>
          </cell>
          <cell r="E1281">
            <v>4237</v>
          </cell>
          <cell r="F1281">
            <v>3384</v>
          </cell>
          <cell r="G1281">
            <v>0.19</v>
          </cell>
        </row>
        <row r="1282">
          <cell r="A1282" t="str">
            <v>I1447</v>
          </cell>
          <cell r="B1282" t="str">
            <v>TORNILLO DE ACERO GALVANIZADO 5/8" X 8". INCLUYE 2 TUERCAS, 2 ARANDELAS.</v>
          </cell>
          <cell r="C1282" t="str">
            <v>Insumos</v>
          </cell>
          <cell r="D1282" t="str">
            <v>UND</v>
          </cell>
          <cell r="E1282">
            <v>5391</v>
          </cell>
          <cell r="F1282">
            <v>4306</v>
          </cell>
          <cell r="G1282">
            <v>0.19</v>
          </cell>
        </row>
        <row r="1283">
          <cell r="A1283" t="str">
            <v>I1448</v>
          </cell>
          <cell r="B1283" t="str">
            <v>TORNILLO DE BRONCE PARA BORNA TERMINAL</v>
          </cell>
          <cell r="C1283" t="str">
            <v>Insumos</v>
          </cell>
          <cell r="D1283" t="str">
            <v>UND</v>
          </cell>
          <cell r="E1283">
            <v>23642</v>
          </cell>
          <cell r="F1283">
            <v>18885</v>
          </cell>
          <cell r="G1283">
            <v>0.19</v>
          </cell>
        </row>
        <row r="1284">
          <cell r="A1284" t="str">
            <v>I1449</v>
          </cell>
          <cell r="B1284" t="str">
            <v xml:space="preserve">TRANSFORMADOR DE DISTRIBUCION  TRIFASICO AUTOPROTEGIDO 112,5 KVA-DYN5, 60 HZ, 13.2 KV-208/120 VOLTIOS ACEITE- INTEMPERIE- HOMOLOGADO -ACCESORIOS DE SUJECION -PROTOCOLO DE PRUEBAS. (DPS PRIMARIOS) </v>
          </cell>
          <cell r="C1284" t="str">
            <v>Insumos</v>
          </cell>
          <cell r="D1284" t="str">
            <v>M</v>
          </cell>
          <cell r="E1284">
            <v>19998219</v>
          </cell>
          <cell r="F1284">
            <v>15974549</v>
          </cell>
          <cell r="G1284">
            <v>0.19</v>
          </cell>
        </row>
        <row r="1285">
          <cell r="A1285" t="str">
            <v>I1450</v>
          </cell>
          <cell r="B1285"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285" t="str">
            <v>Insumos</v>
          </cell>
          <cell r="D1285" t="str">
            <v>UND</v>
          </cell>
          <cell r="E1285">
            <v>9827693</v>
          </cell>
          <cell r="F1285">
            <v>7850347</v>
          </cell>
          <cell r="G1285">
            <v>0.19</v>
          </cell>
        </row>
        <row r="1286">
          <cell r="A1286" t="str">
            <v>I1451</v>
          </cell>
          <cell r="B1286" t="str">
            <v xml:space="preserve">TRANSFORMADOR DE DISTRIBUCION  TRIFASICO AUTOPROTEGIDO 150 KVA-DYN5, 60 HZ, 13.2 KV-208/120 VOLTIOS ACEITE- INTEMPERIE- HOMOLOGADO -ACCESORIOS DE SUJECION -PROTOCOLO DE PRUEBAS. (DPS PRIMARIOS) </v>
          </cell>
          <cell r="C1286" t="str">
            <v>Insumos</v>
          </cell>
          <cell r="D1286" t="str">
            <v>M</v>
          </cell>
          <cell r="E1286">
            <v>24272126</v>
          </cell>
          <cell r="F1286">
            <v>19388540</v>
          </cell>
          <cell r="G1286">
            <v>0.19</v>
          </cell>
        </row>
        <row r="1287">
          <cell r="A1287" t="str">
            <v>I1452</v>
          </cell>
          <cell r="B1287" t="str">
            <v xml:space="preserve">TRANSFORMADOR DE DISTRIBUCION  TRIFASICO AUTOPROTEGIDO 225 KVA-DYN5, 60 HZ, 13.2 KV-220/127 VOLTIOS ACEITE- INTEMPERIE- HOMOLOGADO -ACCESORIOS DE SUJECION -PROTOCOLO DE PRUEBAS. (DPS PRIMARIOS) </v>
          </cell>
          <cell r="C1287" t="str">
            <v>Insumos</v>
          </cell>
          <cell r="D1287" t="str">
            <v>M</v>
          </cell>
          <cell r="E1287">
            <v>23129368</v>
          </cell>
          <cell r="F1287">
            <v>18475707</v>
          </cell>
          <cell r="G1287">
            <v>0.19</v>
          </cell>
        </row>
        <row r="1288">
          <cell r="A1288" t="str">
            <v>I1453</v>
          </cell>
          <cell r="B1288"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288" t="str">
            <v>Insumos</v>
          </cell>
          <cell r="D1288" t="str">
            <v>M</v>
          </cell>
          <cell r="E1288">
            <v>7165075</v>
          </cell>
          <cell r="F1288">
            <v>5723451</v>
          </cell>
          <cell r="G1288">
            <v>0.19</v>
          </cell>
        </row>
        <row r="1289">
          <cell r="A1289" t="str">
            <v>I1454</v>
          </cell>
          <cell r="B1289"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289" t="str">
            <v>Insumos</v>
          </cell>
          <cell r="D1289" t="str">
            <v>M</v>
          </cell>
          <cell r="E1289">
            <v>8673512</v>
          </cell>
          <cell r="F1289">
            <v>6928389</v>
          </cell>
          <cell r="G1289">
            <v>0.19</v>
          </cell>
        </row>
        <row r="1290">
          <cell r="A1290" t="str">
            <v>I1455</v>
          </cell>
          <cell r="B1290" t="str">
            <v xml:space="preserve">TRANSFORMADOR DE DISTRIBUCION  TRIFASICO AUTOPROTEGIDO 75 KVA-DYN5, 60 HZ, 13.2 KV-208/120 VOLTIOS ACEITE- INTEMPERIE- HOMOLOGADO -ACCESORIOS DE SUJECION -PROTOCOLO DE PRUEBAS. (DPS PRIMARIOS) </v>
          </cell>
          <cell r="C1290" t="str">
            <v>Insumos</v>
          </cell>
          <cell r="D1290" t="str">
            <v>M</v>
          </cell>
          <cell r="E1290">
            <v>11187579</v>
          </cell>
          <cell r="F1290">
            <v>8936622</v>
          </cell>
          <cell r="G1290">
            <v>0.19</v>
          </cell>
        </row>
        <row r="1291">
          <cell r="A1291" t="str">
            <v>I1456</v>
          </cell>
          <cell r="B1291" t="str">
            <v>TUBO CONDUIT GALVANIZADA EMT 1 1/2"</v>
          </cell>
          <cell r="C1291" t="str">
            <v>Insumos</v>
          </cell>
          <cell r="D1291" t="str">
            <v>M</v>
          </cell>
          <cell r="E1291">
            <v>22102</v>
          </cell>
          <cell r="F1291">
            <v>17655</v>
          </cell>
          <cell r="G1291">
            <v>0.19</v>
          </cell>
        </row>
        <row r="1292">
          <cell r="A1292" t="str">
            <v>I1457</v>
          </cell>
          <cell r="B1292" t="str">
            <v>TUBO CONDUIT GALVANIZADA EMT 1"</v>
          </cell>
          <cell r="C1292" t="str">
            <v>Insumos</v>
          </cell>
          <cell r="D1292" t="str">
            <v>M</v>
          </cell>
          <cell r="E1292">
            <v>12824</v>
          </cell>
          <cell r="F1292">
            <v>10244</v>
          </cell>
          <cell r="G1292">
            <v>0.19</v>
          </cell>
        </row>
        <row r="1293">
          <cell r="A1293" t="str">
            <v>I1458</v>
          </cell>
          <cell r="B1293" t="str">
            <v>TUBO CONDUIT GALVANIZADA EMT 1/2"</v>
          </cell>
          <cell r="C1293" t="str">
            <v>Insumos</v>
          </cell>
          <cell r="D1293" t="str">
            <v>M</v>
          </cell>
          <cell r="E1293">
            <v>5351</v>
          </cell>
          <cell r="F1293">
            <v>4274</v>
          </cell>
          <cell r="G1293">
            <v>0.19</v>
          </cell>
        </row>
        <row r="1294">
          <cell r="A1294" t="str">
            <v>I1459</v>
          </cell>
          <cell r="B1294" t="str">
            <v xml:space="preserve">TUBO CONDUIT GALVANIZADA EMT 2" </v>
          </cell>
          <cell r="C1294" t="str">
            <v>Insumos</v>
          </cell>
          <cell r="D1294" t="str">
            <v>M</v>
          </cell>
          <cell r="E1294">
            <v>28087</v>
          </cell>
          <cell r="F1294">
            <v>22435</v>
          </cell>
          <cell r="G1294">
            <v>0.19</v>
          </cell>
        </row>
        <row r="1295">
          <cell r="A1295" t="str">
            <v>I1460</v>
          </cell>
          <cell r="B1295" t="str">
            <v xml:space="preserve">TUBO CONDUIT GALVANIZADA EMT 3" </v>
          </cell>
          <cell r="C1295" t="str">
            <v>Insumos</v>
          </cell>
          <cell r="D1295" t="str">
            <v>M</v>
          </cell>
          <cell r="E1295">
            <v>55730</v>
          </cell>
          <cell r="F1295">
            <v>44517</v>
          </cell>
          <cell r="G1295">
            <v>0.19</v>
          </cell>
        </row>
        <row r="1296">
          <cell r="A1296" t="str">
            <v>I1461</v>
          </cell>
          <cell r="B1296" t="str">
            <v xml:space="preserve">TUBO CONDUIT GALVANIZADA EMT 3/4" </v>
          </cell>
          <cell r="C1296" t="str">
            <v>Insumos</v>
          </cell>
          <cell r="D1296" t="str">
            <v>M</v>
          </cell>
          <cell r="E1296">
            <v>8743</v>
          </cell>
          <cell r="F1296">
            <v>6983</v>
          </cell>
          <cell r="G1296">
            <v>0.19</v>
          </cell>
        </row>
        <row r="1297">
          <cell r="A1297" t="str">
            <v>I1462</v>
          </cell>
          <cell r="B1297" t="str">
            <v xml:space="preserve">TUBO CONDUIT IMC 1 1/2" </v>
          </cell>
          <cell r="C1297" t="str">
            <v>Insumos</v>
          </cell>
          <cell r="D1297" t="str">
            <v>M</v>
          </cell>
          <cell r="E1297">
            <v>45861</v>
          </cell>
          <cell r="F1297">
            <v>36634</v>
          </cell>
          <cell r="G1297">
            <v>0.19</v>
          </cell>
        </row>
        <row r="1298">
          <cell r="A1298" t="str">
            <v>I1463</v>
          </cell>
          <cell r="B1298" t="str">
            <v xml:space="preserve">TUBO CONDUIT IMC 1" </v>
          </cell>
          <cell r="C1298" t="str">
            <v>Insumos</v>
          </cell>
          <cell r="D1298" t="str">
            <v>M</v>
          </cell>
          <cell r="E1298">
            <v>28124</v>
          </cell>
          <cell r="F1298">
            <v>22465</v>
          </cell>
          <cell r="G1298">
            <v>0.19</v>
          </cell>
        </row>
        <row r="1299">
          <cell r="A1299" t="str">
            <v>I1464</v>
          </cell>
          <cell r="B1299" t="str">
            <v xml:space="preserve">TUBO CONDUIT IMC 1/2" </v>
          </cell>
          <cell r="C1299" t="str">
            <v>Insumos</v>
          </cell>
          <cell r="D1299" t="str">
            <v>M</v>
          </cell>
          <cell r="E1299">
            <v>15849</v>
          </cell>
          <cell r="F1299">
            <v>12660</v>
          </cell>
          <cell r="G1299">
            <v>0.19</v>
          </cell>
        </row>
        <row r="1300">
          <cell r="A1300" t="str">
            <v>I1465</v>
          </cell>
          <cell r="B1300" t="str">
            <v xml:space="preserve">TUBO CONDUIT IMC 2" </v>
          </cell>
          <cell r="C1300" t="str">
            <v>Insumos</v>
          </cell>
          <cell r="D1300" t="str">
            <v>M</v>
          </cell>
          <cell r="E1300">
            <v>56843</v>
          </cell>
          <cell r="F1300">
            <v>45406</v>
          </cell>
          <cell r="G1300">
            <v>0.19</v>
          </cell>
        </row>
        <row r="1301">
          <cell r="A1301" t="str">
            <v>I1466</v>
          </cell>
          <cell r="B1301" t="str">
            <v xml:space="preserve">TUBO CONDUIT IMC 3" </v>
          </cell>
          <cell r="C1301" t="str">
            <v>Insumos</v>
          </cell>
          <cell r="D1301" t="str">
            <v>M</v>
          </cell>
          <cell r="E1301">
            <v>133780</v>
          </cell>
          <cell r="F1301">
            <v>106863</v>
          </cell>
          <cell r="G1301">
            <v>0.19</v>
          </cell>
        </row>
        <row r="1302">
          <cell r="A1302" t="str">
            <v>I1467</v>
          </cell>
          <cell r="B1302" t="str">
            <v>TUBO CONDUIT IMC 3/4"</v>
          </cell>
          <cell r="C1302" t="str">
            <v>Insumos</v>
          </cell>
          <cell r="D1302" t="str">
            <v>M</v>
          </cell>
          <cell r="E1302">
            <v>19506</v>
          </cell>
          <cell r="F1302">
            <v>15581</v>
          </cell>
          <cell r="G1302">
            <v>0.19</v>
          </cell>
        </row>
        <row r="1303">
          <cell r="A1303" t="str">
            <v>I1468</v>
          </cell>
          <cell r="B1303" t="str">
            <v xml:space="preserve">TUBO CONDUIT IMC 4" </v>
          </cell>
          <cell r="C1303" t="str">
            <v>Insumos</v>
          </cell>
          <cell r="D1303" t="str">
            <v>M</v>
          </cell>
          <cell r="E1303">
            <v>175706</v>
          </cell>
          <cell r="F1303">
            <v>140353</v>
          </cell>
          <cell r="G1303">
            <v>0.19</v>
          </cell>
        </row>
        <row r="1304">
          <cell r="A1304" t="str">
            <v>I1469</v>
          </cell>
          <cell r="B1304" t="str">
            <v>TUBO CONDUIT PVC 1 1/2"</v>
          </cell>
          <cell r="C1304" t="str">
            <v>Insumos</v>
          </cell>
          <cell r="D1304" t="str">
            <v>M</v>
          </cell>
          <cell r="E1304">
            <v>4582</v>
          </cell>
          <cell r="F1304">
            <v>3660</v>
          </cell>
          <cell r="G1304">
            <v>0.19</v>
          </cell>
        </row>
        <row r="1305">
          <cell r="A1305" t="str">
            <v>I1470</v>
          </cell>
          <cell r="B1305" t="str">
            <v>TUBO CONDUIT PVC 1"</v>
          </cell>
          <cell r="C1305" t="str">
            <v>Insumos</v>
          </cell>
          <cell r="D1305" t="str">
            <v>M</v>
          </cell>
          <cell r="E1305">
            <v>2325</v>
          </cell>
          <cell r="F1305">
            <v>1857</v>
          </cell>
          <cell r="G1305">
            <v>0.19</v>
          </cell>
        </row>
        <row r="1306">
          <cell r="A1306" t="str">
            <v>I1471</v>
          </cell>
          <cell r="B1306" t="str">
            <v>TUBO CONDUIT PVC 1/2"</v>
          </cell>
          <cell r="C1306" t="str">
            <v>Insumos</v>
          </cell>
          <cell r="D1306" t="str">
            <v>M</v>
          </cell>
          <cell r="E1306">
            <v>2167</v>
          </cell>
          <cell r="F1306"/>
          <cell r="G1306"/>
        </row>
        <row r="1307">
          <cell r="A1307" t="str">
            <v>I1472</v>
          </cell>
          <cell r="B1307" t="str">
            <v>TUBO CONDUIT PVC 2"</v>
          </cell>
          <cell r="C1307" t="str">
            <v>Insumos</v>
          </cell>
          <cell r="D1307" t="str">
            <v>M</v>
          </cell>
          <cell r="E1307">
            <v>9667</v>
          </cell>
          <cell r="F1307"/>
          <cell r="G1307"/>
        </row>
        <row r="1308">
          <cell r="A1308" t="str">
            <v>I1473</v>
          </cell>
          <cell r="B1308" t="str">
            <v>TUBO CONDUIT PVC 3/4"</v>
          </cell>
          <cell r="C1308" t="str">
            <v>Insumos</v>
          </cell>
          <cell r="D1308" t="str">
            <v>M</v>
          </cell>
          <cell r="E1308">
            <v>2833</v>
          </cell>
          <cell r="F1308"/>
          <cell r="G1308"/>
        </row>
        <row r="1309">
          <cell r="A1309" t="str">
            <v>I1474</v>
          </cell>
          <cell r="B1309" t="str">
            <v>TUBO PVC DOBLE PARED TDP 3"</v>
          </cell>
          <cell r="C1309" t="str">
            <v>Insumos</v>
          </cell>
          <cell r="D1309" t="str">
            <v>M</v>
          </cell>
          <cell r="E1309">
            <v>6976</v>
          </cell>
          <cell r="F1309">
            <v>5572</v>
          </cell>
          <cell r="G1309">
            <v>0.19</v>
          </cell>
        </row>
        <row r="1310">
          <cell r="A1310" t="str">
            <v>I1475</v>
          </cell>
          <cell r="B1310" t="str">
            <v>TUBO PVC DOBLE PARED TDP 4"</v>
          </cell>
          <cell r="C1310" t="str">
            <v>Insumos</v>
          </cell>
          <cell r="D1310" t="str">
            <v>M</v>
          </cell>
          <cell r="E1310">
            <v>9674</v>
          </cell>
          <cell r="F1310">
            <v>7727</v>
          </cell>
          <cell r="G1310">
            <v>0.19</v>
          </cell>
        </row>
        <row r="1311">
          <cell r="A1311" t="str">
            <v>I1476</v>
          </cell>
          <cell r="B1311" t="str">
            <v>TUBO PVC PESADO DB 2"</v>
          </cell>
          <cell r="C1311" t="str">
            <v>Insumos</v>
          </cell>
          <cell r="D1311" t="str">
            <v>M</v>
          </cell>
          <cell r="E1311">
            <v>5812</v>
          </cell>
          <cell r="F1311">
            <v>4642</v>
          </cell>
          <cell r="G1311">
            <v>0.19</v>
          </cell>
        </row>
        <row r="1312">
          <cell r="A1312" t="str">
            <v>I1477</v>
          </cell>
          <cell r="B1312" t="str">
            <v>TUBO PVC PESADO DB 3"</v>
          </cell>
          <cell r="C1312" t="str">
            <v>Insumos</v>
          </cell>
          <cell r="D1312" t="str">
            <v>M</v>
          </cell>
          <cell r="E1312">
            <v>12572</v>
          </cell>
          <cell r="F1312">
            <v>10042</v>
          </cell>
          <cell r="G1312">
            <v>0.19</v>
          </cell>
        </row>
        <row r="1313">
          <cell r="A1313" t="str">
            <v>I1478</v>
          </cell>
          <cell r="B1313" t="str">
            <v>TUERCA MORDAZA. INCLUYE TORNILLO</v>
          </cell>
          <cell r="C1313" t="str">
            <v>Insumos</v>
          </cell>
          <cell r="D1313" t="str">
            <v>UND</v>
          </cell>
          <cell r="E1313">
            <v>4907</v>
          </cell>
          <cell r="F1313">
            <v>3919</v>
          </cell>
          <cell r="G1313">
            <v>0.19</v>
          </cell>
        </row>
        <row r="1314">
          <cell r="A1314" t="str">
            <v>I1479</v>
          </cell>
          <cell r="B1314" t="str">
            <v>TUERCA OJO ALARGADO 5/8"</v>
          </cell>
          <cell r="C1314" t="str">
            <v>Insumos</v>
          </cell>
          <cell r="D1314" t="str">
            <v>UND</v>
          </cell>
          <cell r="E1314">
            <v>7953</v>
          </cell>
          <cell r="F1314">
            <v>6352</v>
          </cell>
          <cell r="G1314">
            <v>0.19</v>
          </cell>
        </row>
        <row r="1315">
          <cell r="A1315" t="str">
            <v>I1480</v>
          </cell>
          <cell r="B1315" t="str">
            <v>UNION PVC CONDUIT  1"</v>
          </cell>
          <cell r="C1315" t="str">
            <v>Insumos</v>
          </cell>
          <cell r="D1315" t="str">
            <v>UND</v>
          </cell>
          <cell r="E1315">
            <v>1408</v>
          </cell>
          <cell r="F1315">
            <v>1124</v>
          </cell>
          <cell r="G1315">
            <v>0.19</v>
          </cell>
        </row>
        <row r="1316">
          <cell r="A1316" t="str">
            <v>I1481</v>
          </cell>
          <cell r="B1316" t="str">
            <v>UNION PVC DUCTO 2"</v>
          </cell>
          <cell r="C1316" t="str">
            <v>Insumos</v>
          </cell>
          <cell r="D1316" t="str">
            <v>UND</v>
          </cell>
          <cell r="E1316">
            <v>4119</v>
          </cell>
          <cell r="F1316">
            <v>3290</v>
          </cell>
          <cell r="G1316">
            <v>0.19</v>
          </cell>
        </row>
        <row r="1317">
          <cell r="A1317" t="str">
            <v>I1482</v>
          </cell>
          <cell r="B1317" t="str">
            <v>UNION PVC DUCTO 3"</v>
          </cell>
          <cell r="C1317" t="str">
            <v>Insumos</v>
          </cell>
          <cell r="D1317" t="str">
            <v>UND</v>
          </cell>
          <cell r="E1317">
            <v>7569</v>
          </cell>
          <cell r="F1317">
            <v>6045</v>
          </cell>
          <cell r="G1317">
            <v>0.19</v>
          </cell>
        </row>
        <row r="1318">
          <cell r="A1318" t="str">
            <v>I1483</v>
          </cell>
          <cell r="B1318" t="str">
            <v>UNION PVC DUCTO 4"</v>
          </cell>
          <cell r="C1318" t="str">
            <v>Insumos</v>
          </cell>
          <cell r="D1318" t="str">
            <v>UND</v>
          </cell>
          <cell r="E1318">
            <v>11261</v>
          </cell>
          <cell r="F1318">
            <v>8995</v>
          </cell>
          <cell r="G1318">
            <v>0.19</v>
          </cell>
        </row>
        <row r="1319">
          <cell r="A1319" t="str">
            <v>I1484</v>
          </cell>
          <cell r="B1319" t="str">
            <v>VARILLA COPPERWELD DE  5/8 X 2,40</v>
          </cell>
          <cell r="C1319" t="str">
            <v>Insumos</v>
          </cell>
          <cell r="D1319" t="str">
            <v>UND</v>
          </cell>
          <cell r="E1319">
            <v>193165</v>
          </cell>
          <cell r="F1319">
            <v>154299</v>
          </cell>
          <cell r="G1319">
            <v>0.19</v>
          </cell>
        </row>
        <row r="1320">
          <cell r="A1320" t="str">
            <v>I1485</v>
          </cell>
          <cell r="B1320" t="str">
            <v>VARILLA DE ANCLAJE DE 3/4 X 180 CM</v>
          </cell>
          <cell r="C1320" t="str">
            <v>Insumos</v>
          </cell>
          <cell r="D1320" t="str">
            <v>UND</v>
          </cell>
          <cell r="E1320">
            <v>51834</v>
          </cell>
          <cell r="F1320">
            <v>41404</v>
          </cell>
          <cell r="G1320">
            <v>0.19</v>
          </cell>
        </row>
        <row r="1321">
          <cell r="A1321" t="str">
            <v>I1486</v>
          </cell>
          <cell r="B1321" t="str">
            <v>VENTILADOR DE MURO</v>
          </cell>
          <cell r="C1321" t="str">
            <v>Insumos</v>
          </cell>
          <cell r="D1321" t="str">
            <v>UND</v>
          </cell>
          <cell r="E1321">
            <v>102453</v>
          </cell>
          <cell r="F1321">
            <v>81839</v>
          </cell>
          <cell r="G1321">
            <v>0.19</v>
          </cell>
        </row>
        <row r="1322">
          <cell r="A1322" t="str">
            <v>I1487</v>
          </cell>
          <cell r="B1322" t="str">
            <v>VENTILADOR DE TECHO 3 A 5 ASPAS, KDK</v>
          </cell>
          <cell r="C1322" t="str">
            <v>Insumos</v>
          </cell>
          <cell r="D1322" t="str">
            <v>UND</v>
          </cell>
          <cell r="E1322">
            <v>311303</v>
          </cell>
          <cell r="F1322">
            <v>248668</v>
          </cell>
          <cell r="G1322">
            <v>0.19</v>
          </cell>
        </row>
        <row r="1323">
          <cell r="A1323" t="str">
            <v>I1488</v>
          </cell>
          <cell r="B1323" t="str">
            <v xml:space="preserve">VIGUETA DE ANCLAJE </v>
          </cell>
          <cell r="C1323" t="str">
            <v>Insumos</v>
          </cell>
          <cell r="D1323" t="str">
            <v>UND</v>
          </cell>
          <cell r="E1323">
            <v>24168</v>
          </cell>
          <cell r="F1323">
            <v>19305</v>
          </cell>
          <cell r="G1323">
            <v>0.19</v>
          </cell>
        </row>
        <row r="1324">
          <cell r="A1324" t="str">
            <v>I1489</v>
          </cell>
          <cell r="B1324" t="str">
            <v>CINTA AISLANTE 3M</v>
          </cell>
          <cell r="C1324" t="str">
            <v>Insumos</v>
          </cell>
          <cell r="D1324" t="str">
            <v>ROLLO</v>
          </cell>
          <cell r="E1324">
            <v>5711</v>
          </cell>
          <cell r="F1324">
            <v>4561</v>
          </cell>
          <cell r="G1324">
            <v>0.19</v>
          </cell>
        </row>
        <row r="1325">
          <cell r="A1325" t="str">
            <v>I1490</v>
          </cell>
          <cell r="B1325" t="str">
            <v>GABINETE METALICO FABRICADO EN LAMINA CR CAL 16-18, ACABADO EN PINTURA EPOXIPOLIESTER TIPO ELECTROSTATICA. INCLUYE DOBLE FONDO, PUERTA Y CHAPA. ALOJA TOTALIZADOR I HASTA 100A, BARRAJES N Y T, DIM MIN: 40X30X20CM</v>
          </cell>
          <cell r="C1325" t="str">
            <v>Insumos</v>
          </cell>
          <cell r="D1325" t="str">
            <v>UND</v>
          </cell>
          <cell r="E1325">
            <v>295539</v>
          </cell>
          <cell r="F1325">
            <v>236076</v>
          </cell>
          <cell r="G1325">
            <v>0.19</v>
          </cell>
        </row>
        <row r="1326">
          <cell r="A1326" t="str">
            <v>I1491</v>
          </cell>
          <cell r="B1326" t="str">
            <v>ARMELLA PARA ANCLAJE</v>
          </cell>
          <cell r="C1326" t="str">
            <v>Insumos</v>
          </cell>
          <cell r="D1326" t="str">
            <v>UND</v>
          </cell>
          <cell r="E1326">
            <v>10244</v>
          </cell>
          <cell r="F1326">
            <v>8182</v>
          </cell>
          <cell r="G1326">
            <v>0.19</v>
          </cell>
        </row>
        <row r="1327">
          <cell r="A1327" t="str">
            <v>I1492</v>
          </cell>
          <cell r="B1327" t="str">
            <v>CABLE ANTIFRAUDE CU 3X6+8 AWG 600V (PE/PVC-SR)</v>
          </cell>
          <cell r="C1327" t="str">
            <v>Insumos</v>
          </cell>
          <cell r="D1327" t="str">
            <v>M</v>
          </cell>
          <cell r="E1327">
            <v>58714</v>
          </cell>
          <cell r="F1327">
            <v>46900</v>
          </cell>
          <cell r="G1327">
            <v>0.19</v>
          </cell>
        </row>
        <row r="1328">
          <cell r="A1328" t="str">
            <v>I1493</v>
          </cell>
          <cell r="B1328" t="str">
            <v xml:space="preserve">CAPACETE ROSCADO EN ALUMINIO PARA TUBERIA IMC GALVANIZADA DE 1 1/2" </v>
          </cell>
          <cell r="C1328" t="str">
            <v>Insumos</v>
          </cell>
          <cell r="D1328" t="str">
            <v>UND</v>
          </cell>
          <cell r="E1328">
            <v>9456</v>
          </cell>
          <cell r="F1328">
            <v>7553</v>
          </cell>
          <cell r="G1328">
            <v>0.19</v>
          </cell>
        </row>
        <row r="1329">
          <cell r="A1329" t="str">
            <v>I1494</v>
          </cell>
          <cell r="B1329" t="str">
            <v xml:space="preserve">TOMA TV TERMINAL COAXIAL </v>
          </cell>
          <cell r="C1329" t="str">
            <v>Insumos</v>
          </cell>
          <cell r="D1329" t="str">
            <v>UND</v>
          </cell>
          <cell r="E1329">
            <v>14777</v>
          </cell>
          <cell r="F1329">
            <v>11803</v>
          </cell>
          <cell r="G1329">
            <v>0.19</v>
          </cell>
        </row>
        <row r="1330">
          <cell r="A1330" t="str">
            <v>I1495</v>
          </cell>
          <cell r="B1330" t="str">
            <v>BALA PANEL LED REDONDO, 14W BLANCO OPAL. 1200LM . INCLUYE DRIVER SC</v>
          </cell>
          <cell r="C1330" t="str">
            <v>Insumos</v>
          </cell>
          <cell r="D1330" t="str">
            <v>UND</v>
          </cell>
          <cell r="E1330">
            <v>265985</v>
          </cell>
          <cell r="F1330">
            <v>212468</v>
          </cell>
          <cell r="G1330">
            <v>0.19</v>
          </cell>
        </row>
        <row r="1331">
          <cell r="A1331" t="str">
            <v>I1496</v>
          </cell>
          <cell r="B1331" t="str">
            <v>AVISO SEÑALIZADOR SALIDA DE EMERGENCIA COLOR VERDE SYLVANA O SIMILAR</v>
          </cell>
          <cell r="C1331" t="str">
            <v>Insumos</v>
          </cell>
          <cell r="D1331" t="str">
            <v>UND</v>
          </cell>
          <cell r="E1331">
            <v>111641</v>
          </cell>
          <cell r="F1331">
            <v>89178</v>
          </cell>
          <cell r="G1331">
            <v>0.19</v>
          </cell>
        </row>
        <row r="1332">
          <cell r="A1332" t="str">
            <v>I1497</v>
          </cell>
          <cell r="B1332" t="str">
            <v>LUMINARIA DE SOBREPONER TIPO ELM</v>
          </cell>
          <cell r="C1332" t="str">
            <v>Insumos</v>
          </cell>
          <cell r="D1332" t="str">
            <v>UND</v>
          </cell>
          <cell r="E1332">
            <v>260074</v>
          </cell>
          <cell r="F1332">
            <v>207746</v>
          </cell>
          <cell r="G1332">
            <v>0.19</v>
          </cell>
        </row>
        <row r="1333">
          <cell r="A1333" t="str">
            <v>I1498</v>
          </cell>
          <cell r="B1333" t="str">
            <v>PROGRAMADOR HORARIO ELECTROMECANICO</v>
          </cell>
          <cell r="C1333" t="str">
            <v>Insumos</v>
          </cell>
          <cell r="D1333" t="str">
            <v>UND</v>
          </cell>
          <cell r="E1333">
            <v>315243</v>
          </cell>
          <cell r="F1333">
            <v>251815</v>
          </cell>
          <cell r="G1333">
            <v>0.19</v>
          </cell>
        </row>
        <row r="1334">
          <cell r="A1334" t="str">
            <v>I1499</v>
          </cell>
          <cell r="B1334" t="str">
            <v>CAJA METALICA</v>
          </cell>
          <cell r="C1334" t="str">
            <v>Insumos</v>
          </cell>
          <cell r="D1334" t="str">
            <v>UND</v>
          </cell>
          <cell r="E1334">
            <v>59107</v>
          </cell>
          <cell r="F1334">
            <v>47214</v>
          </cell>
          <cell r="G1334">
            <v>0.19</v>
          </cell>
        </row>
        <row r="1335">
          <cell r="A1335" t="str">
            <v>I1500</v>
          </cell>
          <cell r="B1335" t="str">
            <v>BOMBILLA AHORRADORA 25W/120V E27. LUZ CALIDA</v>
          </cell>
          <cell r="C1335" t="str">
            <v>Insumos</v>
          </cell>
          <cell r="D1335" t="str">
            <v>UND</v>
          </cell>
          <cell r="E1335">
            <v>13792</v>
          </cell>
          <cell r="F1335">
            <v>11017</v>
          </cell>
          <cell r="G1335">
            <v>0.19</v>
          </cell>
        </row>
        <row r="1336">
          <cell r="A1336" t="str">
            <v>I1501</v>
          </cell>
          <cell r="B1336" t="str">
            <v xml:space="preserve">CORAZA AMERICANA DE 3/4" </v>
          </cell>
          <cell r="C1336" t="str">
            <v>Insumos</v>
          </cell>
          <cell r="D1336" t="str">
            <v>UND</v>
          </cell>
          <cell r="E1336">
            <v>8865</v>
          </cell>
          <cell r="F1336">
            <v>7081</v>
          </cell>
          <cell r="G1336">
            <v>0.19</v>
          </cell>
        </row>
        <row r="1337">
          <cell r="A1337" t="str">
            <v>I1502</v>
          </cell>
          <cell r="B1337" t="str">
            <v>CONECTOR RECTO PARA CORAZA AMERICANA DE 3/4</v>
          </cell>
          <cell r="C1337" t="str">
            <v>Insumos</v>
          </cell>
          <cell r="D1337" t="str">
            <v>UND</v>
          </cell>
          <cell r="E1337">
            <v>5318</v>
          </cell>
          <cell r="F1337">
            <v>4248</v>
          </cell>
          <cell r="G1337">
            <v>0.19</v>
          </cell>
        </row>
        <row r="1338">
          <cell r="A1338" t="str">
            <v>I1503</v>
          </cell>
          <cell r="B1338" t="str">
            <v>CAJA METALICA GALVANIZADA TIPO INTEMPERIE DE 20*20</v>
          </cell>
          <cell r="C1338" t="str">
            <v>Insumos</v>
          </cell>
          <cell r="D1338" t="str">
            <v>UND</v>
          </cell>
          <cell r="E1338">
            <v>82751</v>
          </cell>
          <cell r="F1338">
            <v>66101</v>
          </cell>
          <cell r="G1338">
            <v>0.19</v>
          </cell>
        </row>
        <row r="1339">
          <cell r="A1339" t="str">
            <v>I1504</v>
          </cell>
          <cell r="B1339" t="str">
            <v>CAJA DE PASO TIPO PLEXO LEGRAND 180X140X86MM</v>
          </cell>
          <cell r="C1339" t="str">
            <v>Insumos</v>
          </cell>
          <cell r="D1339" t="str">
            <v>UND</v>
          </cell>
          <cell r="E1339">
            <v>157226</v>
          </cell>
          <cell r="F1339">
            <v>125592</v>
          </cell>
          <cell r="G1339">
            <v>0.19</v>
          </cell>
        </row>
        <row r="1340">
          <cell r="A1340" t="str">
            <v>I1505</v>
          </cell>
          <cell r="B1340" t="str">
            <v>LUMINARIA LINEAL LED SERIE SAFESITE DE 60 CM, 3500 LM, EXPLOSION PROFF CLASE 1 DIV 1 GRUPOS C Y D. REF LSC3C4D3GEX DE DAYLIGHT</v>
          </cell>
          <cell r="C1340" t="str">
            <v>Insumos</v>
          </cell>
          <cell r="D1340" t="str">
            <v>UND</v>
          </cell>
          <cell r="E1340">
            <v>2708810</v>
          </cell>
          <cell r="F1340">
            <v>2163793</v>
          </cell>
          <cell r="G1340">
            <v>0.19</v>
          </cell>
        </row>
        <row r="1341">
          <cell r="A1341" t="str">
            <v>I1506</v>
          </cell>
          <cell r="B1341" t="str">
            <v>SELLOS CORTAFUEGO PARA TUBERIA DE 3/4"</v>
          </cell>
          <cell r="C1341" t="str">
            <v>Insumos</v>
          </cell>
          <cell r="D1341" t="str">
            <v>UND</v>
          </cell>
          <cell r="E1341">
            <v>39231</v>
          </cell>
          <cell r="F1341">
            <v>31337</v>
          </cell>
          <cell r="G1341">
            <v>0.19</v>
          </cell>
        </row>
        <row r="1342">
          <cell r="A1342" t="str">
            <v>I1507</v>
          </cell>
          <cell r="B1342" t="str">
            <v>LUZ DE OBSTRUCION TIPO LED ¿ REF. RTO-1R07-001 CONSUMO 7 VATIOS</v>
          </cell>
          <cell r="C1342" t="str">
            <v>Insumos</v>
          </cell>
          <cell r="D1342" t="str">
            <v>UND</v>
          </cell>
          <cell r="E1342">
            <v>765938</v>
          </cell>
          <cell r="F1342">
            <v>611829</v>
          </cell>
          <cell r="G1342">
            <v>0.19</v>
          </cell>
        </row>
        <row r="1343">
          <cell r="A1343" t="str">
            <v>I1508</v>
          </cell>
          <cell r="B1343" t="str">
            <v xml:space="preserve">LUMINARIA TIPO QUIMBAYA II 70W </v>
          </cell>
          <cell r="C1343" t="str">
            <v>Insumos</v>
          </cell>
          <cell r="D1343" t="str">
            <v>UND</v>
          </cell>
          <cell r="E1343">
            <v>504398</v>
          </cell>
          <cell r="F1343">
            <v>402912</v>
          </cell>
          <cell r="G1343">
            <v>0.19</v>
          </cell>
        </row>
        <row r="1344">
          <cell r="A1344" t="str">
            <v>I1509</v>
          </cell>
          <cell r="B1344" t="str">
            <v>LUMINARIA A PRUEBA DE EXPLOSION TIPO COLGANTE ¿ REF. RTO-0W07-001 / TIPO LED</v>
          </cell>
          <cell r="C1344" t="str">
            <v>Insumos</v>
          </cell>
          <cell r="D1344" t="str">
            <v>UND</v>
          </cell>
          <cell r="E1344">
            <v>840663</v>
          </cell>
          <cell r="F1344">
            <v>671520</v>
          </cell>
          <cell r="G1344">
            <v>0.19</v>
          </cell>
        </row>
        <row r="1345">
          <cell r="A1345" t="str">
            <v>I1510</v>
          </cell>
          <cell r="B1345" t="str">
            <v>SELLOS CORTAFUEGO PARA TUBERIA DE 3/4"</v>
          </cell>
          <cell r="C1345" t="str">
            <v>Insumos</v>
          </cell>
          <cell r="D1345" t="str">
            <v>UND</v>
          </cell>
          <cell r="E1345">
            <v>39231</v>
          </cell>
          <cell r="F1345">
            <v>31337</v>
          </cell>
          <cell r="G1345">
            <v>0.19</v>
          </cell>
        </row>
        <row r="1346">
          <cell r="A1346" t="str">
            <v>I1511</v>
          </cell>
          <cell r="B1346" t="str">
            <v xml:space="preserve">CERTIFICACIÓN RETIE DE LA INSTALACIÓN </v>
          </cell>
          <cell r="C1346" t="str">
            <v>Insumos</v>
          </cell>
          <cell r="D1346" t="str">
            <v>M2</v>
          </cell>
          <cell r="E1346">
            <v>6503</v>
          </cell>
          <cell r="F1346">
            <v>5194</v>
          </cell>
          <cell r="G1346">
            <v>0.19</v>
          </cell>
        </row>
        <row r="1347">
          <cell r="A1347" t="str">
            <v>I1512</v>
          </cell>
          <cell r="B1347" t="str">
            <v>PUNTA DE CAPTACION TIPO FRANKLIN</v>
          </cell>
          <cell r="C1347" t="str">
            <v>Insumos</v>
          </cell>
          <cell r="D1347" t="str">
            <v>UND</v>
          </cell>
          <cell r="E1347">
            <v>112090</v>
          </cell>
          <cell r="F1347">
            <v>89537</v>
          </cell>
          <cell r="G1347">
            <v>0.19</v>
          </cell>
        </row>
        <row r="1348">
          <cell r="A1348" t="str">
            <v>I1513</v>
          </cell>
          <cell r="B1348" t="str">
            <v>CABLE DE ALUMINIO DESNUDO CALIBRE 1/0 AWG AAAC</v>
          </cell>
          <cell r="C1348" t="str">
            <v>Insumos</v>
          </cell>
          <cell r="D1348" t="str">
            <v>M</v>
          </cell>
          <cell r="E1348">
            <v>7472</v>
          </cell>
          <cell r="F1348">
            <v>5968</v>
          </cell>
          <cell r="G1348">
            <v>0.19</v>
          </cell>
        </row>
        <row r="1349">
          <cell r="A1349" t="str">
            <v>I1514</v>
          </cell>
          <cell r="B1349" t="str">
            <v>COFRE PARA USO INTEMPERIE DIMENSIONESHXWXD=40X30X20CM</v>
          </cell>
          <cell r="C1349" t="str">
            <v>Insumos</v>
          </cell>
          <cell r="D1349" t="str">
            <v>UND</v>
          </cell>
          <cell r="E1349">
            <v>141047</v>
          </cell>
          <cell r="F1349">
            <v>112668</v>
          </cell>
          <cell r="G1349">
            <v>0.19</v>
          </cell>
        </row>
        <row r="1350">
          <cell r="A1350" t="str">
            <v>I1515</v>
          </cell>
          <cell r="B1350" t="str">
            <v>BARRAJE INTERNO PARA INTERRUPTORES ENCHUFABLES</v>
          </cell>
          <cell r="C1350" t="str">
            <v>Insumos</v>
          </cell>
          <cell r="D1350" t="str">
            <v>UND</v>
          </cell>
          <cell r="E1350">
            <v>373629</v>
          </cell>
          <cell r="F1350">
            <v>298454</v>
          </cell>
          <cell r="G1350">
            <v>0.19</v>
          </cell>
        </row>
        <row r="1351">
          <cell r="A1351" t="str">
            <v>I1516</v>
          </cell>
          <cell r="B1351" t="str">
            <v xml:space="preserve">CAJA METALICA INCRUSTAR TIPO LEGRAND CP-15X15 CON PUERTA Y CHAPA </v>
          </cell>
          <cell r="C1351" t="str">
            <v>Insumos</v>
          </cell>
          <cell r="D1351" t="str">
            <v>UND</v>
          </cell>
          <cell r="E1351">
            <v>61648</v>
          </cell>
          <cell r="F1351">
            <v>49244</v>
          </cell>
          <cell r="G1351">
            <v>0.19</v>
          </cell>
        </row>
        <row r="1352">
          <cell r="A1352" t="str">
            <v>I1517</v>
          </cell>
          <cell r="B1352" t="str">
            <v xml:space="preserve">TAPA PLASTICA PARA TOMA CORRIENTE </v>
          </cell>
          <cell r="C1352" t="str">
            <v>Insumos</v>
          </cell>
          <cell r="D1352" t="str">
            <v>UND</v>
          </cell>
          <cell r="E1352">
            <v>20591</v>
          </cell>
          <cell r="F1352">
            <v>16448</v>
          </cell>
          <cell r="G1352">
            <v>0.19</v>
          </cell>
        </row>
        <row r="1353">
          <cell r="A1353" t="str">
            <v>I1518</v>
          </cell>
          <cell r="B1353" t="str">
            <v>CONTADOR 1F 120V ISKRA</v>
          </cell>
          <cell r="C1353" t="str">
            <v>Insumos</v>
          </cell>
          <cell r="D1353" t="str">
            <v>UND</v>
          </cell>
          <cell r="E1353">
            <v>184198</v>
          </cell>
          <cell r="F1353">
            <v>147137</v>
          </cell>
          <cell r="G1353">
            <v>0.19</v>
          </cell>
        </row>
        <row r="1354">
          <cell r="A1354" t="str">
            <v>I1519</v>
          </cell>
          <cell r="B1354" t="str">
            <v>CAJA EN POLICARBONATO PARA CONTADOR 1F</v>
          </cell>
          <cell r="C1354" t="str">
            <v>Insumos</v>
          </cell>
          <cell r="D1354" t="str">
            <v>UND</v>
          </cell>
          <cell r="E1354">
            <v>114853</v>
          </cell>
          <cell r="F1354">
            <v>91744</v>
          </cell>
          <cell r="G1354">
            <v>0.19</v>
          </cell>
        </row>
        <row r="1355">
          <cell r="A1355" t="str">
            <v>I1520</v>
          </cell>
          <cell r="B1355" t="str">
            <v>CONECTOR CU 8-4</v>
          </cell>
          <cell r="C1355" t="str">
            <v>Insumos</v>
          </cell>
          <cell r="D1355" t="str">
            <v>UND</v>
          </cell>
          <cell r="E1355">
            <v>6503</v>
          </cell>
          <cell r="F1355">
            <v>5194</v>
          </cell>
          <cell r="G1355">
            <v>0.19</v>
          </cell>
        </row>
        <row r="1356">
          <cell r="A1356" t="str">
            <v>I1521</v>
          </cell>
          <cell r="B1356" t="str">
            <v>CONTADOR 2F 120V ISKRA</v>
          </cell>
          <cell r="C1356" t="str">
            <v>Insumos</v>
          </cell>
          <cell r="D1356" t="str">
            <v>UND</v>
          </cell>
          <cell r="E1356">
            <v>476751</v>
          </cell>
          <cell r="F1356">
            <v>380828</v>
          </cell>
          <cell r="G1356">
            <v>0.19</v>
          </cell>
        </row>
        <row r="1357">
          <cell r="A1357" t="str">
            <v>I1522</v>
          </cell>
          <cell r="B1357" t="str">
            <v>CONTADOR 3F 120V ISKRA</v>
          </cell>
          <cell r="C1357" t="str">
            <v>Insumos</v>
          </cell>
          <cell r="D1357" t="str">
            <v>UND</v>
          </cell>
          <cell r="E1357">
            <v>606775</v>
          </cell>
          <cell r="F1357">
            <v>484691</v>
          </cell>
          <cell r="G1357">
            <v>0.19</v>
          </cell>
        </row>
        <row r="1358">
          <cell r="A1358" t="str">
            <v>I1523</v>
          </cell>
          <cell r="B1358" t="str">
            <v xml:space="preserve">CAJA CONTADOR 2F </v>
          </cell>
          <cell r="C1358" t="str">
            <v>Insumos</v>
          </cell>
          <cell r="D1358" t="str">
            <v>UND</v>
          </cell>
          <cell r="E1358">
            <v>195036</v>
          </cell>
          <cell r="F1358">
            <v>155794</v>
          </cell>
          <cell r="G1358">
            <v>0.19</v>
          </cell>
        </row>
        <row r="1359">
          <cell r="A1359" t="str">
            <v>I1524</v>
          </cell>
          <cell r="B1359" t="str">
            <v>CAJA CONTADOR 3F</v>
          </cell>
          <cell r="C1359" t="str">
            <v>Insumos</v>
          </cell>
          <cell r="D1359" t="str">
            <v>UND</v>
          </cell>
          <cell r="E1359">
            <v>249211</v>
          </cell>
          <cell r="F1359">
            <v>199069</v>
          </cell>
          <cell r="G1359">
            <v>0.19</v>
          </cell>
        </row>
        <row r="1360">
          <cell r="A1360" t="str">
            <v>I1525</v>
          </cell>
          <cell r="B1360" t="str">
            <v>CAJA DE EMPALME 6"x6"x4"</v>
          </cell>
          <cell r="C1360" t="str">
            <v>Insumos</v>
          </cell>
          <cell r="D1360" t="str">
            <v>UND</v>
          </cell>
          <cell r="E1360">
            <v>13002</v>
          </cell>
          <cell r="F1360">
            <v>10386</v>
          </cell>
          <cell r="G1360">
            <v>0.19</v>
          </cell>
        </row>
        <row r="1361">
          <cell r="A1361" t="str">
            <v>I1526</v>
          </cell>
          <cell r="B1361" t="str">
            <v>CAJA DE EMPALME 10"x10"x6"</v>
          </cell>
          <cell r="C1361" t="str">
            <v>Insumos</v>
          </cell>
          <cell r="D1361" t="str">
            <v>UND</v>
          </cell>
          <cell r="E1361">
            <v>32508</v>
          </cell>
          <cell r="F1361">
            <v>25967</v>
          </cell>
          <cell r="G1361">
            <v>0.19</v>
          </cell>
        </row>
        <row r="1362">
          <cell r="A1362" t="str">
            <v>I1527</v>
          </cell>
          <cell r="B1362" t="str">
            <v>CAJA DE EMPALME 15"x15"x6"</v>
          </cell>
          <cell r="C1362" t="str">
            <v>Insumos</v>
          </cell>
          <cell r="D1362" t="str">
            <v>UND</v>
          </cell>
          <cell r="E1362">
            <v>62844</v>
          </cell>
          <cell r="F1362">
            <v>50199</v>
          </cell>
          <cell r="G1362">
            <v>0.19</v>
          </cell>
        </row>
        <row r="1363">
          <cell r="A1363" t="str">
            <v>I1528</v>
          </cell>
          <cell r="B1363" t="str">
            <v>CAJA PLASTICA OCTOGONAL</v>
          </cell>
          <cell r="C1363" t="str">
            <v>Insumos</v>
          </cell>
          <cell r="D1363" t="str">
            <v>UND</v>
          </cell>
          <cell r="E1363">
            <v>2385</v>
          </cell>
          <cell r="F1363">
            <v>1905</v>
          </cell>
          <cell r="G1363">
            <v>0.19</v>
          </cell>
        </row>
        <row r="1364">
          <cell r="A1364" t="str">
            <v>I1529</v>
          </cell>
          <cell r="B1364" t="str">
            <v>CAJA 2x4 PVC</v>
          </cell>
          <cell r="C1364" t="str">
            <v>Insumos</v>
          </cell>
          <cell r="D1364" t="str">
            <v>UND</v>
          </cell>
          <cell r="E1364">
            <v>1950</v>
          </cell>
          <cell r="F1364">
            <v>1557</v>
          </cell>
          <cell r="G1364">
            <v>0.19</v>
          </cell>
        </row>
        <row r="1365">
          <cell r="A1365" t="str">
            <v>I1530</v>
          </cell>
          <cell r="B1365" t="str">
            <v>STRIP 48-80 PARES</v>
          </cell>
          <cell r="C1365" t="str">
            <v>Insumos</v>
          </cell>
          <cell r="D1365" t="str">
            <v>UND</v>
          </cell>
          <cell r="E1365">
            <v>151696</v>
          </cell>
          <cell r="F1365">
            <v>121174</v>
          </cell>
          <cell r="G1365">
            <v>0.19</v>
          </cell>
        </row>
        <row r="1366">
          <cell r="A1366" t="str">
            <v>I1531</v>
          </cell>
          <cell r="B1366" t="str">
            <v>CABLE TELEFONICO 20 PARES</v>
          </cell>
          <cell r="C1366" t="str">
            <v>Insumos</v>
          </cell>
          <cell r="D1366" t="str">
            <v>ML</v>
          </cell>
          <cell r="E1366">
            <v>20591</v>
          </cell>
          <cell r="F1366">
            <v>16448</v>
          </cell>
          <cell r="G1366">
            <v>0.19</v>
          </cell>
        </row>
        <row r="1367">
          <cell r="A1367" t="str">
            <v>I1532</v>
          </cell>
          <cell r="B1367" t="str">
            <v>GABINETE METALICO 2,1x0,6x0,6m</v>
          </cell>
          <cell r="C1367" t="str">
            <v>Insumos</v>
          </cell>
          <cell r="D1367" t="str">
            <v>UND</v>
          </cell>
          <cell r="E1367">
            <v>3683978</v>
          </cell>
          <cell r="F1367">
            <v>2942756</v>
          </cell>
          <cell r="G1367">
            <v>0.19</v>
          </cell>
        </row>
        <row r="1368">
          <cell r="A1368" t="str">
            <v>I1533</v>
          </cell>
          <cell r="B1368" t="str">
            <v>TAPA DE GABINETE METALICO 2,1x0,6x0,6m</v>
          </cell>
          <cell r="C1368" t="str">
            <v>Insumos</v>
          </cell>
          <cell r="D1368" t="str">
            <v>UND</v>
          </cell>
          <cell r="E1368">
            <v>736793</v>
          </cell>
          <cell r="F1368">
            <v>588549</v>
          </cell>
          <cell r="G1368">
            <v>0.19</v>
          </cell>
        </row>
        <row r="1369">
          <cell r="A1369" t="str">
            <v>I1534</v>
          </cell>
          <cell r="B1369" t="str">
            <v>CABLE DE SONIDO NOISELESS</v>
          </cell>
          <cell r="C1369" t="str">
            <v>Insumos</v>
          </cell>
          <cell r="D1369" t="str">
            <v>ML</v>
          </cell>
          <cell r="E1369">
            <v>10837</v>
          </cell>
          <cell r="F1369">
            <v>8656</v>
          </cell>
          <cell r="G1369">
            <v>0.19</v>
          </cell>
        </row>
        <row r="1370">
          <cell r="A1370" t="str">
            <v>I1535</v>
          </cell>
          <cell r="B1370" t="str">
            <v>TOMA SENCILLO DE SONIDO + PLUG HEMBRA</v>
          </cell>
          <cell r="C1370" t="str">
            <v>Insumos</v>
          </cell>
          <cell r="D1370" t="str">
            <v>UND</v>
          </cell>
          <cell r="E1370">
            <v>26005</v>
          </cell>
          <cell r="F1370">
            <v>20772</v>
          </cell>
          <cell r="G1370">
            <v>0.19</v>
          </cell>
        </row>
        <row r="1371">
          <cell r="A1371" t="str">
            <v>I1536</v>
          </cell>
          <cell r="B1371" t="str">
            <v>CONECTOR TOMACORRIENTE</v>
          </cell>
          <cell r="C1371" t="str">
            <v>Insumos</v>
          </cell>
          <cell r="D1371" t="str">
            <v>UND</v>
          </cell>
          <cell r="E1371">
            <v>4119</v>
          </cell>
          <cell r="F1371">
            <v>3290</v>
          </cell>
          <cell r="G1371">
            <v>0.19</v>
          </cell>
        </row>
        <row r="1372">
          <cell r="A1372" t="str">
            <v>I1537</v>
          </cell>
          <cell r="B1372" t="str">
            <v>CAJA 2x4 GALVANIZADA</v>
          </cell>
          <cell r="C1372" t="str">
            <v>Insumos</v>
          </cell>
          <cell r="D1372" t="str">
            <v>UND</v>
          </cell>
          <cell r="E1372">
            <v>2385</v>
          </cell>
          <cell r="F1372">
            <v>1905</v>
          </cell>
          <cell r="G1372">
            <v>0.19</v>
          </cell>
        </row>
        <row r="1373">
          <cell r="A1373" t="str">
            <v>I1538</v>
          </cell>
          <cell r="B1373" t="str">
            <v>TOMA TELEFONICO</v>
          </cell>
          <cell r="C1373" t="str">
            <v>Insumos</v>
          </cell>
          <cell r="D1373" t="str">
            <v>UND</v>
          </cell>
          <cell r="E1373">
            <v>21671</v>
          </cell>
          <cell r="F1373">
            <v>17310</v>
          </cell>
          <cell r="G1373">
            <v>0.19</v>
          </cell>
        </row>
        <row r="1374">
          <cell r="A1374" t="str">
            <v>I1541</v>
          </cell>
          <cell r="B1374" t="str">
            <v>DEMARCACION PASOS PEATONALES, LINEAS DE PARE, SIMBOLOS, TEXTOS Y OTRAS, CON PINTURA ACRILICA BASE SOLVENTE.</v>
          </cell>
          <cell r="C1374" t="str">
            <v>Insumos</v>
          </cell>
          <cell r="D1374" t="str">
            <v>M2</v>
          </cell>
          <cell r="E1374">
            <v>35633</v>
          </cell>
          <cell r="F1374">
            <v>33871</v>
          </cell>
          <cell r="G1374">
            <v>0</v>
          </cell>
        </row>
        <row r="1375">
          <cell r="A1375" t="str">
            <v>I1542</v>
          </cell>
          <cell r="B1375" t="str">
            <v>DEMARCACION LINEAS CENTRALES, DE BORDE, DE CARRIL Y OTRAS (Ancho 12cms), CON PINTURA ACRILICA BASE SOLVENTE.</v>
          </cell>
          <cell r="C1375" t="str">
            <v>Insumos</v>
          </cell>
          <cell r="D1375" t="str">
            <v>ML</v>
          </cell>
          <cell r="E1375">
            <v>2982</v>
          </cell>
          <cell r="F1375">
            <v>2834</v>
          </cell>
          <cell r="G1375">
            <v>0</v>
          </cell>
        </row>
        <row r="1376">
          <cell r="A1376" t="str">
            <v>I1543</v>
          </cell>
          <cell r="B1376" t="str">
            <v>FRESADO DE MARCAS VIALES</v>
          </cell>
          <cell r="C1376" t="str">
            <v>Insumos</v>
          </cell>
          <cell r="D1376" t="str">
            <v>ML</v>
          </cell>
          <cell r="E1376">
            <v>12710</v>
          </cell>
          <cell r="F1376">
            <v>12081</v>
          </cell>
          <cell r="G1376">
            <v>0</v>
          </cell>
        </row>
        <row r="1377">
          <cell r="A1377" t="str">
            <v>I1544</v>
          </cell>
          <cell r="B1377" t="str">
            <v xml:space="preserve">SUMINISTRO E INSTALACIÓN DE SEÑALES VERTICALES DOBLE GRADO DIAMANTE. SR/SP (60cms). PARA FIJAR EN POSTE EXISTENTE (Sección Circular).  </v>
          </cell>
          <cell r="C1377" t="str">
            <v>Insumos</v>
          </cell>
          <cell r="D1377" t="str">
            <v>UND</v>
          </cell>
          <cell r="E1377">
            <v>644833</v>
          </cell>
          <cell r="F1377">
            <v>612959</v>
          </cell>
          <cell r="G1377">
            <v>0</v>
          </cell>
        </row>
        <row r="1378">
          <cell r="A1378" t="str">
            <v>I1545</v>
          </cell>
          <cell r="B1378" t="str">
            <v>SUMINISTRO E INSTALACIÓN DE SEÑALES VERTICALES DOBLE GRADO DIAMANTE SR/SP (60cms). CON POSTE</v>
          </cell>
          <cell r="C1378" t="str">
            <v>Insumos</v>
          </cell>
          <cell r="D1378" t="str">
            <v>UND</v>
          </cell>
          <cell r="E1378">
            <v>719931</v>
          </cell>
          <cell r="F1378">
            <v>684345</v>
          </cell>
          <cell r="G1378">
            <v>0</v>
          </cell>
        </row>
        <row r="1379">
          <cell r="A1379" t="str">
            <v>I1546</v>
          </cell>
          <cell r="B1379" t="str">
            <v>SUMINISTRO, TRANSPORTE E INSTALACION SEÑAL VERTICAL RECTANGULAR SR-39 o SR-38 (75cms x 25cms) Sin Poste - Para Fijar en pared o poste</v>
          </cell>
          <cell r="C1379" t="str">
            <v>Insumos</v>
          </cell>
          <cell r="D1379" t="str">
            <v>UND</v>
          </cell>
          <cell r="E1379">
            <v>167879</v>
          </cell>
          <cell r="F1379"/>
          <cell r="G1379"/>
        </row>
        <row r="1380">
          <cell r="A1380" t="str">
            <v>I1547</v>
          </cell>
          <cell r="B1380" t="str">
            <v>SUMINISTRO, TRANSPORTE E INSTALACION SEÑAL VERTICAL GRADO DIAMANTE SR o SP o SI (60cms x 60cms),CON POSTE - Circular - Rombo - Hexagono</v>
          </cell>
          <cell r="C1380" t="str">
            <v>Insumos</v>
          </cell>
          <cell r="D1380" t="str">
            <v>UND</v>
          </cell>
          <cell r="E1380">
            <v>378707</v>
          </cell>
          <cell r="F1380"/>
          <cell r="G1380"/>
        </row>
        <row r="1381">
          <cell r="A1381" t="str">
            <v>I1548</v>
          </cell>
          <cell r="B1381" t="str">
            <v xml:space="preserve">SUMINISTRO E INSTALACIÓN DE SEÑAL VERTICAL SR o SP o SI  GRADO DIAMANTE  (60cms x 60cms),PARA FIJAR EN POSTE EXISTENTE (Sección Circular).  </v>
          </cell>
          <cell r="C1381" t="str">
            <v>Insumos</v>
          </cell>
          <cell r="D1381" t="str">
            <v>UND</v>
          </cell>
          <cell r="E1381">
            <v>396707</v>
          </cell>
          <cell r="F1381"/>
          <cell r="G1381"/>
        </row>
        <row r="1382">
          <cell r="A1382" t="str">
            <v>I1549</v>
          </cell>
          <cell r="B1382" t="str">
            <v>SUMINISTRO E INSTALACIÓN DE SEÑAL VERTICAL SR o SP GRADO DIAMANTE (60cms x 60cms),CON POSTE</v>
          </cell>
          <cell r="C1382" t="str">
            <v>Insumos</v>
          </cell>
          <cell r="D1382" t="str">
            <v>UND</v>
          </cell>
          <cell r="E1382">
            <v>456888</v>
          </cell>
          <cell r="F1382">
            <v>434304</v>
          </cell>
          <cell r="G1382">
            <v>0</v>
          </cell>
        </row>
        <row r="1383">
          <cell r="A1383" t="str">
            <v>I1550</v>
          </cell>
          <cell r="B1383" t="str">
            <v>REDUCTOR DE VELOCIDAD (3,7 M. ANCHO X 10CMS DE ALTURA)</v>
          </cell>
          <cell r="C1383" t="str">
            <v>Insumos</v>
          </cell>
          <cell r="D1383" t="str">
            <v>ML</v>
          </cell>
          <cell r="E1383">
            <v>572720</v>
          </cell>
          <cell r="F1383">
            <v>544410</v>
          </cell>
          <cell r="G1383">
            <v>0</v>
          </cell>
        </row>
        <row r="1384">
          <cell r="A1384" t="str">
            <v>I1551</v>
          </cell>
          <cell r="B1384" t="str">
            <v>REDUCTOR EN ASFALTO 1,6m de ancho * 0,07m de h´</v>
          </cell>
          <cell r="C1384" t="str">
            <v>Insumos</v>
          </cell>
          <cell r="D1384" t="str">
            <v>ML</v>
          </cell>
          <cell r="E1384">
            <v>335531</v>
          </cell>
          <cell r="F1384">
            <v>318945</v>
          </cell>
          <cell r="G1384">
            <v>0</v>
          </cell>
        </row>
        <row r="1385">
          <cell r="A1385" t="str">
            <v>I1552</v>
          </cell>
          <cell r="B1385" t="str">
            <v>SUMINISTRO E INSTALACION TACHAS REFLECTIVAS.</v>
          </cell>
          <cell r="C1385" t="str">
            <v>Insumos</v>
          </cell>
          <cell r="D1385" t="str">
            <v>UND</v>
          </cell>
          <cell r="E1385">
            <v>14004</v>
          </cell>
          <cell r="F1385">
            <v>13311</v>
          </cell>
          <cell r="G1385">
            <v>0</v>
          </cell>
        </row>
        <row r="1386">
          <cell r="A1386" t="str">
            <v>I1553</v>
          </cell>
          <cell r="B1386" t="str">
            <v>SUMINISTRO DE TACHONES 40X15X8CM</v>
          </cell>
          <cell r="C1386" t="str">
            <v>Insumos</v>
          </cell>
          <cell r="D1386" t="str">
            <v>UND</v>
          </cell>
          <cell r="E1386">
            <v>32500</v>
          </cell>
          <cell r="F1386"/>
          <cell r="G1386"/>
        </row>
        <row r="1387">
          <cell r="A1387" t="str">
            <v>I1554</v>
          </cell>
          <cell r="B1387" t="str">
            <v>SUMINISTRO E INSTALACIÓN ESTOPEROLES CON ESPIGO</v>
          </cell>
          <cell r="C1387" t="str">
            <v>Insumos</v>
          </cell>
          <cell r="D1387" t="str">
            <v>UND</v>
          </cell>
          <cell r="E1387">
            <v>14382</v>
          </cell>
          <cell r="F1387">
            <v>13671</v>
          </cell>
          <cell r="G1387">
            <v>0</v>
          </cell>
        </row>
        <row r="1388">
          <cell r="A1388" t="str">
            <v>I1555</v>
          </cell>
          <cell r="B1388" t="str">
            <v>SUMINISTRO E INSTALACION HITOS REFLECTIVOS</v>
          </cell>
          <cell r="C1388" t="str">
            <v>Insumos</v>
          </cell>
          <cell r="D1388" t="str">
            <v>UND</v>
          </cell>
          <cell r="E1388">
            <v>92144</v>
          </cell>
          <cell r="F1388">
            <v>87589</v>
          </cell>
          <cell r="G1388">
            <v>0</v>
          </cell>
        </row>
        <row r="1389">
          <cell r="A1389" t="str">
            <v>I1557</v>
          </cell>
          <cell r="B1389" t="str">
            <v>EEPP PARA TAREAS DE ALTO RIESGO: TRABAJO SEGURO EN ALTURAS, INCLUYE ARNÉS DE 6 ARGOLLAS (ESPACIO CONFINADO), LÍNEA DE VIDA EN POLIAMIDA, ARRESTADOR DE CAÍDA, ESLINGA EN Y, 3 MOSQUETONES CON CIERRE AUTOMÁTICO DE TRES PASOS</v>
          </cell>
          <cell r="C1389" t="str">
            <v>Insumos</v>
          </cell>
          <cell r="D1389" t="str">
            <v>UND</v>
          </cell>
          <cell r="E1389">
            <v>5202</v>
          </cell>
          <cell r="F1389">
            <v>4155</v>
          </cell>
          <cell r="G1389">
            <v>0.19</v>
          </cell>
        </row>
        <row r="1390">
          <cell r="A1390" t="str">
            <v>I1558</v>
          </cell>
          <cell r="B1390" t="str">
            <v>SERVICIO DE AGUA</v>
          </cell>
          <cell r="C1390" t="str">
            <v>Insumos</v>
          </cell>
          <cell r="D1390" t="str">
            <v>MES</v>
          </cell>
          <cell r="E1390">
            <v>86428</v>
          </cell>
          <cell r="F1390">
            <v>82155</v>
          </cell>
          <cell r="G1390">
            <v>0</v>
          </cell>
        </row>
        <row r="1391">
          <cell r="A1391" t="str">
            <v>I1559</v>
          </cell>
          <cell r="B1391" t="str">
            <v>SERVICIO DE ENERGIA</v>
          </cell>
          <cell r="C1391" t="str">
            <v>Insumos</v>
          </cell>
          <cell r="D1391" t="str">
            <v>MES</v>
          </cell>
          <cell r="E1391">
            <v>76822</v>
          </cell>
          <cell r="F1391">
            <v>73024</v>
          </cell>
          <cell r="G1391">
            <v>0</v>
          </cell>
        </row>
        <row r="1392">
          <cell r="A1392" t="str">
            <v>I1560</v>
          </cell>
          <cell r="B1392" t="str">
            <v>PERMISO USO DE ESCOMBRERA</v>
          </cell>
          <cell r="C1392" t="str">
            <v>Insumos</v>
          </cell>
          <cell r="D1392" t="str">
            <v>M3</v>
          </cell>
          <cell r="E1392">
            <v>959</v>
          </cell>
          <cell r="F1392">
            <v>911</v>
          </cell>
          <cell r="G1392">
            <v>0</v>
          </cell>
        </row>
        <row r="1393">
          <cell r="A1393" t="str">
            <v>I1561</v>
          </cell>
          <cell r="B1393" t="str">
            <v>COMISION TOPOGRAFICA PERMANENTE ( INCLUYE TOPOGRAFO, CADENERO Y EQUIPO TOPOGRAFICO (ESTACIÓN Y NIVEL)).</v>
          </cell>
          <cell r="C1393" t="str">
            <v>Insumos</v>
          </cell>
          <cell r="D1393" t="str">
            <v>M2</v>
          </cell>
          <cell r="E1393">
            <v>2182</v>
          </cell>
          <cell r="F1393">
            <v>2074</v>
          </cell>
          <cell r="G1393">
            <v>0</v>
          </cell>
        </row>
        <row r="1394">
          <cell r="A1394" t="str">
            <v>I1562</v>
          </cell>
          <cell r="B1394" t="str">
            <v>COMISION TOPOGRAFICA (INCLUYE TOPOGRAFO, CADENERO Y EQUIPO TOPOGRAFÍA (ESTACIÓN Y NIVEL)).</v>
          </cell>
          <cell r="C1394" t="str">
            <v>Insumos</v>
          </cell>
          <cell r="D1394" t="str">
            <v>DIA</v>
          </cell>
          <cell r="E1394">
            <v>692001</v>
          </cell>
          <cell r="F1394">
            <v>657795</v>
          </cell>
          <cell r="G1394">
            <v>0</v>
          </cell>
        </row>
        <row r="1395">
          <cell r="A1395" t="str">
            <v>I1564</v>
          </cell>
          <cell r="B1395" t="str">
            <v>ENTIBADO</v>
          </cell>
          <cell r="C1395" t="str">
            <v>Insumos</v>
          </cell>
          <cell r="D1395" t="str">
            <v>UND</v>
          </cell>
          <cell r="E1395">
            <v>7285</v>
          </cell>
          <cell r="F1395">
            <v>6924</v>
          </cell>
          <cell r="G1395">
            <v>0</v>
          </cell>
        </row>
        <row r="1396">
          <cell r="A1396" t="str">
            <v>I1565</v>
          </cell>
          <cell r="B1396" t="str">
            <v>ACARREO INTERNO</v>
          </cell>
          <cell r="C1396" t="str">
            <v>Insumos</v>
          </cell>
          <cell r="D1396" t="str">
            <v>UND</v>
          </cell>
          <cell r="E1396">
            <v>1824</v>
          </cell>
          <cell r="F1396">
            <v>1733</v>
          </cell>
          <cell r="G1396">
            <v>0</v>
          </cell>
        </row>
        <row r="1397">
          <cell r="A1397" t="str">
            <v>I1566</v>
          </cell>
          <cell r="B1397" t="str">
            <v>CURADO DEL CONCRETO</v>
          </cell>
          <cell r="C1397" t="str">
            <v>Insumos</v>
          </cell>
          <cell r="D1397" t="str">
            <v>M3</v>
          </cell>
          <cell r="E1397">
            <v>2808</v>
          </cell>
          <cell r="F1397">
            <v>2669</v>
          </cell>
          <cell r="G1397">
            <v>0</v>
          </cell>
        </row>
        <row r="1398">
          <cell r="A1398" t="str">
            <v>I1567</v>
          </cell>
          <cell r="B1398" t="str">
            <v>MANEJO TUBERIA PVC CORRUGADA 6  U.C</v>
          </cell>
          <cell r="C1398" t="str">
            <v>Insumos</v>
          </cell>
          <cell r="D1398" t="str">
            <v>M</v>
          </cell>
          <cell r="E1398">
            <v>28520</v>
          </cell>
          <cell r="F1398">
            <v>27110</v>
          </cell>
          <cell r="G1398">
            <v>0</v>
          </cell>
        </row>
        <row r="1399">
          <cell r="A1399" t="str">
            <v>I1568</v>
          </cell>
          <cell r="B1399" t="str">
            <v>MANEJO TUBERIA PVC CORRUGADA 8 U.C</v>
          </cell>
          <cell r="C1399" t="str">
            <v>Insumos</v>
          </cell>
          <cell r="D1399" t="str">
            <v>M</v>
          </cell>
          <cell r="E1399">
            <v>41692</v>
          </cell>
          <cell r="F1399">
            <v>39631</v>
          </cell>
          <cell r="G1399">
            <v>0</v>
          </cell>
        </row>
        <row r="1400">
          <cell r="A1400" t="str">
            <v>I1569</v>
          </cell>
          <cell r="B1400" t="str">
            <v>MANEJO TUBERIA PVC CORRUGADA 10 U.C</v>
          </cell>
          <cell r="C1400" t="str">
            <v>Insumos</v>
          </cell>
          <cell r="D1400" t="str">
            <v>M</v>
          </cell>
          <cell r="E1400">
            <v>60741</v>
          </cell>
          <cell r="F1400">
            <v>57738</v>
          </cell>
          <cell r="G1400">
            <v>0</v>
          </cell>
        </row>
        <row r="1401">
          <cell r="A1401" t="str">
            <v>I1570</v>
          </cell>
          <cell r="B1401" t="str">
            <v>MANEJO DE TUBERIA  PVC CORRUGADA 12 U.C</v>
          </cell>
          <cell r="C1401" t="str">
            <v>Insumos</v>
          </cell>
          <cell r="D1401" t="str">
            <v>M</v>
          </cell>
          <cell r="E1401">
            <v>89877</v>
          </cell>
          <cell r="F1401">
            <v>85434</v>
          </cell>
          <cell r="G1401">
            <v>0</v>
          </cell>
        </row>
        <row r="1402">
          <cell r="A1402" t="str">
            <v>I1571</v>
          </cell>
          <cell r="B1402" t="str">
            <v>MANEJO DE TUBERIA PVC CORRUGADA 14 U.C</v>
          </cell>
          <cell r="C1402" t="str">
            <v>Insumos</v>
          </cell>
          <cell r="D1402" t="str">
            <v>M</v>
          </cell>
          <cell r="E1402">
            <v>103821</v>
          </cell>
          <cell r="F1402">
            <v>98689</v>
          </cell>
          <cell r="G1402">
            <v>0</v>
          </cell>
        </row>
        <row r="1403">
          <cell r="A1403" t="str">
            <v>I1572</v>
          </cell>
          <cell r="B1403" t="str">
            <v xml:space="preserve">MANEJO DE TUBERIA PVC CORRUGADA 16 U.C </v>
          </cell>
          <cell r="C1403" t="str">
            <v>Insumos</v>
          </cell>
          <cell r="D1403" t="str">
            <v>M</v>
          </cell>
          <cell r="E1403">
            <v>139223</v>
          </cell>
          <cell r="F1403">
            <v>132341</v>
          </cell>
          <cell r="G1403">
            <v>0</v>
          </cell>
        </row>
        <row r="1404">
          <cell r="A1404" t="str">
            <v>I1573</v>
          </cell>
          <cell r="B1404" t="str">
            <v>MANEJO DE TUBERIA PVC CORRUGADA 18 U.C</v>
          </cell>
          <cell r="C1404" t="str">
            <v>Insumos</v>
          </cell>
          <cell r="D1404" t="str">
            <v>M</v>
          </cell>
          <cell r="E1404">
            <v>183085</v>
          </cell>
          <cell r="F1404">
            <v>174035</v>
          </cell>
          <cell r="G1404">
            <v>0</v>
          </cell>
        </row>
        <row r="1405">
          <cell r="A1405" t="str">
            <v>I1574</v>
          </cell>
          <cell r="B1405" t="str">
            <v>MANEJO DE TUBERIA PVC CORRUGADA 20 U.C</v>
          </cell>
          <cell r="C1405" t="str">
            <v>Insumos</v>
          </cell>
          <cell r="D1405" t="str">
            <v>M</v>
          </cell>
          <cell r="E1405">
            <v>227262</v>
          </cell>
          <cell r="F1405">
            <v>216028</v>
          </cell>
          <cell r="G1405">
            <v>0</v>
          </cell>
        </row>
        <row r="1406">
          <cell r="A1406" t="str">
            <v>I1575</v>
          </cell>
          <cell r="B1406" t="str">
            <v>MANEJO DE TUBERIA PVC  PERFILADA  30 U.C</v>
          </cell>
          <cell r="C1406" t="str">
            <v>Insumos</v>
          </cell>
          <cell r="D1406" t="str">
            <v>M</v>
          </cell>
          <cell r="E1406">
            <v>445757</v>
          </cell>
          <cell r="F1406">
            <v>423723</v>
          </cell>
          <cell r="G1406">
            <v>0</v>
          </cell>
        </row>
        <row r="1407">
          <cell r="A1407" t="str">
            <v>I1577</v>
          </cell>
          <cell r="B1407" t="str">
            <v>MANEJO SILLETA PVC CORRUGADA DE 250X160 M.M</v>
          </cell>
          <cell r="C1407" t="str">
            <v>Insumos</v>
          </cell>
          <cell r="D1407" t="str">
            <v>M</v>
          </cell>
          <cell r="E1407">
            <v>160418</v>
          </cell>
          <cell r="F1407">
            <v>152488</v>
          </cell>
          <cell r="G1407">
            <v>0</v>
          </cell>
        </row>
        <row r="1408">
          <cell r="A1408" t="str">
            <v>I1578</v>
          </cell>
          <cell r="B1408" t="str">
            <v>MANEJO SILLETA PVC CORRUGADA DE 355X160 M.M</v>
          </cell>
          <cell r="C1408" t="str">
            <v>Insumos</v>
          </cell>
          <cell r="D1408" t="str">
            <v>M</v>
          </cell>
          <cell r="E1408">
            <v>218525</v>
          </cell>
          <cell r="F1408">
            <v>207723</v>
          </cell>
          <cell r="G1408">
            <v>0</v>
          </cell>
        </row>
        <row r="1409">
          <cell r="A1409" t="str">
            <v>I1579</v>
          </cell>
          <cell r="B1409" t="str">
            <v>MANEJO SILLETA PVC CORRUGADA DE 400X160 M.M</v>
          </cell>
          <cell r="C1409" t="str">
            <v>Insumos</v>
          </cell>
          <cell r="D1409" t="str">
            <v>M</v>
          </cell>
          <cell r="E1409">
            <v>268985</v>
          </cell>
          <cell r="F1409">
            <v>255689</v>
          </cell>
          <cell r="G1409">
            <v>0</v>
          </cell>
        </row>
        <row r="1410">
          <cell r="A1410" t="str">
            <v>I1580</v>
          </cell>
          <cell r="B1410" t="str">
            <v>MANEJO SILLETA PVC CORRUGADA DE 450X160 M.M</v>
          </cell>
          <cell r="C1410" t="str">
            <v>Insumos</v>
          </cell>
          <cell r="D1410" t="str">
            <v>M</v>
          </cell>
          <cell r="E1410">
            <v>287714</v>
          </cell>
          <cell r="F1410">
            <v>273492</v>
          </cell>
          <cell r="G1410">
            <v>0</v>
          </cell>
        </row>
        <row r="1411">
          <cell r="A1411" t="str">
            <v>I1581</v>
          </cell>
          <cell r="B1411" t="str">
            <v>MANEJO SILLETA PVC CORRUGADA DE 500X160 M.M</v>
          </cell>
          <cell r="C1411" t="str">
            <v>Insumos</v>
          </cell>
          <cell r="D1411" t="str">
            <v>M</v>
          </cell>
          <cell r="E1411">
            <v>438908</v>
          </cell>
          <cell r="F1411">
            <v>417212</v>
          </cell>
          <cell r="G1411">
            <v>0</v>
          </cell>
        </row>
        <row r="1412">
          <cell r="A1412" t="str">
            <v>I1582</v>
          </cell>
          <cell r="B1412" t="str">
            <v>MANEJO TUBERIA PVC UNION MECANICA RDE 21 DE 4"</v>
          </cell>
          <cell r="C1412" t="str">
            <v>Insumos</v>
          </cell>
          <cell r="D1412" t="str">
            <v>M</v>
          </cell>
          <cell r="E1412">
            <v>31553</v>
          </cell>
          <cell r="F1412">
            <v>29993</v>
          </cell>
          <cell r="G1412">
            <v>0</v>
          </cell>
        </row>
        <row r="1413">
          <cell r="A1413" t="str">
            <v>I1583</v>
          </cell>
          <cell r="B1413" t="str">
            <v>MANEJO TUBERIA PVC UNION MECANICA RDE 21 DE 8"</v>
          </cell>
          <cell r="C1413" t="str">
            <v>Insumos</v>
          </cell>
          <cell r="D1413" t="str">
            <v>M</v>
          </cell>
          <cell r="E1413">
            <v>116744</v>
          </cell>
          <cell r="F1413">
            <v>110973</v>
          </cell>
          <cell r="G1413">
            <v>0</v>
          </cell>
        </row>
        <row r="1414">
          <cell r="A1414" t="str">
            <v>I1584</v>
          </cell>
          <cell r="B1414" t="str">
            <v>MANEJO TUBERIA PVC UNION MECANICA RDE 21 DE 10"</v>
          </cell>
          <cell r="C1414" t="str">
            <v>Insumos</v>
          </cell>
          <cell r="D1414" t="str">
            <v>M</v>
          </cell>
          <cell r="E1414">
            <v>183788</v>
          </cell>
          <cell r="F1414">
            <v>174703</v>
          </cell>
          <cell r="G1414">
            <v>0</v>
          </cell>
        </row>
        <row r="1415">
          <cell r="A1415" t="str">
            <v>I1585</v>
          </cell>
          <cell r="B1415" t="str">
            <v>MANEJO TUBERIA PVC UNION MECANICA RDE 21 DE 12"</v>
          </cell>
          <cell r="C1415" t="str">
            <v>Insumos</v>
          </cell>
          <cell r="D1415" t="str">
            <v>M</v>
          </cell>
          <cell r="E1415">
            <v>257152</v>
          </cell>
          <cell r="F1415">
            <v>244441</v>
          </cell>
          <cell r="G1415">
            <v>0</v>
          </cell>
        </row>
        <row r="1416">
          <cell r="A1416" t="str">
            <v>I1586</v>
          </cell>
          <cell r="B1416" t="str">
            <v>MANEJO TUBERIA PVC UNION MECANICA RDE 21 DE 14"</v>
          </cell>
          <cell r="C1416" t="str">
            <v>Insumos</v>
          </cell>
          <cell r="D1416" t="str">
            <v>M</v>
          </cell>
          <cell r="E1416">
            <v>318910</v>
          </cell>
          <cell r="F1416">
            <v>303146</v>
          </cell>
          <cell r="G1416">
            <v>0</v>
          </cell>
        </row>
        <row r="1417">
          <cell r="A1417" t="str">
            <v>I1587</v>
          </cell>
          <cell r="B1417" t="str">
            <v>MANEJO TUBERIA PVC UNION MECANICA RDE 21 DE 16"</v>
          </cell>
          <cell r="C1417" t="str">
            <v>Insumos</v>
          </cell>
          <cell r="D1417" t="str">
            <v>M</v>
          </cell>
          <cell r="E1417">
            <v>418546</v>
          </cell>
          <cell r="F1417">
            <v>397857</v>
          </cell>
          <cell r="G1417">
            <v>0</v>
          </cell>
        </row>
        <row r="1418">
          <cell r="A1418" t="str">
            <v>I1599</v>
          </cell>
          <cell r="B1418" t="str">
            <v>MANEJO TUBERIA POLIETILENO  90 MM</v>
          </cell>
          <cell r="C1418" t="str">
            <v>Insumos</v>
          </cell>
          <cell r="D1418" t="str">
            <v>M</v>
          </cell>
          <cell r="E1418">
            <v>29363</v>
          </cell>
          <cell r="F1418">
            <v>27911</v>
          </cell>
          <cell r="G1418">
            <v>0</v>
          </cell>
        </row>
        <row r="1419">
          <cell r="A1419" t="str">
            <v>I1602</v>
          </cell>
          <cell r="B1419" t="str">
            <v>MANEJO DE VALVULA HF DE 6"</v>
          </cell>
          <cell r="C1419" t="str">
            <v>Insumos</v>
          </cell>
          <cell r="D1419" t="str">
            <v>UND</v>
          </cell>
          <cell r="E1419">
            <v>1601739</v>
          </cell>
          <cell r="F1419">
            <v>1522565</v>
          </cell>
          <cell r="G1419">
            <v>0</v>
          </cell>
        </row>
        <row r="1420">
          <cell r="A1420" t="str">
            <v>I1603</v>
          </cell>
          <cell r="B1420" t="str">
            <v>MANEJO DE VALVULA HF DE 4"</v>
          </cell>
          <cell r="C1420" t="str">
            <v>Insumos</v>
          </cell>
          <cell r="D1420" t="str">
            <v>UND</v>
          </cell>
          <cell r="E1420">
            <v>887847</v>
          </cell>
          <cell r="F1420">
            <v>843961</v>
          </cell>
          <cell r="G1420">
            <v>0</v>
          </cell>
        </row>
        <row r="1421">
          <cell r="A1421" t="str">
            <v>I1604</v>
          </cell>
          <cell r="B1421" t="str">
            <v>MANEJO DE VALVULA HF DE 3"</v>
          </cell>
          <cell r="C1421" t="str">
            <v>Insumos</v>
          </cell>
          <cell r="D1421" t="str">
            <v>UND</v>
          </cell>
          <cell r="E1421">
            <v>684424</v>
          </cell>
          <cell r="F1421">
            <v>650593</v>
          </cell>
          <cell r="G1421">
            <v>0</v>
          </cell>
        </row>
        <row r="1422">
          <cell r="A1422" t="str">
            <v>I1605</v>
          </cell>
          <cell r="B1422" t="str">
            <v>MANEJO DE VALVULA HF DE 8" BRIDADA</v>
          </cell>
          <cell r="C1422" t="str">
            <v>Insumos</v>
          </cell>
          <cell r="D1422" t="str">
            <v>UND</v>
          </cell>
          <cell r="E1422">
            <v>2631224</v>
          </cell>
          <cell r="F1422">
            <v>2501163</v>
          </cell>
          <cell r="G1422">
            <v>0</v>
          </cell>
        </row>
        <row r="1423">
          <cell r="A1423" t="str">
            <v>I1606</v>
          </cell>
          <cell r="B1423" t="str">
            <v>MANEJO DE VALVULA HF DE 6" BRIDADA</v>
          </cell>
          <cell r="C1423" t="str">
            <v>Insumos</v>
          </cell>
          <cell r="D1423" t="str">
            <v>UND</v>
          </cell>
          <cell r="E1423">
            <v>1874559</v>
          </cell>
          <cell r="F1423">
            <v>1781900</v>
          </cell>
          <cell r="G1423">
            <v>0</v>
          </cell>
        </row>
        <row r="1424">
          <cell r="A1424" t="str">
            <v>I1607</v>
          </cell>
          <cell r="B1424" t="str">
            <v>MANEJO DE VALVULA HF DE 4" BRIDADA</v>
          </cell>
          <cell r="C1424" t="str">
            <v>Insumos</v>
          </cell>
          <cell r="D1424" t="str">
            <v>UND</v>
          </cell>
          <cell r="E1424">
            <v>1001920</v>
          </cell>
          <cell r="F1424">
            <v>952395</v>
          </cell>
          <cell r="G1424">
            <v>0</v>
          </cell>
        </row>
        <row r="1425">
          <cell r="A1425" t="str">
            <v>I1608</v>
          </cell>
          <cell r="B1425" t="str">
            <v>MANEJO DE VALVULA HF DE 3"BRIDADA</v>
          </cell>
          <cell r="C1425" t="str">
            <v>Insumos</v>
          </cell>
          <cell r="D1425" t="str">
            <v>UND</v>
          </cell>
          <cell r="E1425">
            <v>803249</v>
          </cell>
          <cell r="F1425">
            <v>763544</v>
          </cell>
          <cell r="G1425">
            <v>0</v>
          </cell>
        </row>
        <row r="1426">
          <cell r="A1426" t="str">
            <v>I1609</v>
          </cell>
          <cell r="B1426" t="str">
            <v>MANEJO DE VALVULA HF DE 2" BRIDADA</v>
          </cell>
          <cell r="C1426" t="str">
            <v>Insumos</v>
          </cell>
          <cell r="D1426" t="str">
            <v>UND</v>
          </cell>
          <cell r="E1426">
            <v>533278</v>
          </cell>
          <cell r="F1426">
            <v>506918</v>
          </cell>
          <cell r="G1426">
            <v>0</v>
          </cell>
        </row>
        <row r="1427">
          <cell r="A1427" t="str">
            <v>I1610</v>
          </cell>
          <cell r="B1427" t="str">
            <v>MANEJO HIDRANTE BRIDADO HF TIPO TRÁFICO DE 4"</v>
          </cell>
          <cell r="C1427" t="str">
            <v>Insumos</v>
          </cell>
          <cell r="D1427" t="str">
            <v>UND</v>
          </cell>
          <cell r="E1427">
            <v>4223454</v>
          </cell>
          <cell r="F1427">
            <v>4014690</v>
          </cell>
          <cell r="G1427">
            <v>0</v>
          </cell>
        </row>
        <row r="1428">
          <cell r="A1428" t="str">
            <v>I1611</v>
          </cell>
          <cell r="B1428" t="str">
            <v xml:space="preserve">MANEJO HIDRANTE BRIDADO HF TIPO MILÁN DE 3" </v>
          </cell>
          <cell r="C1428" t="str">
            <v>Insumos</v>
          </cell>
          <cell r="D1428" t="str">
            <v>UND</v>
          </cell>
          <cell r="E1428">
            <v>2872674</v>
          </cell>
          <cell r="F1428">
            <v>2730678</v>
          </cell>
          <cell r="G1428">
            <v>0</v>
          </cell>
        </row>
        <row r="1429">
          <cell r="A1429" t="str">
            <v>I1614</v>
          </cell>
          <cell r="B1429" t="str">
            <v>PUERTAS Y VENTANAS EN TABLA PARA CAMPAMENTO</v>
          </cell>
          <cell r="C1429" t="str">
            <v>Insumos</v>
          </cell>
          <cell r="D1429" t="str">
            <v>M2</v>
          </cell>
          <cell r="E1429">
            <v>4448</v>
          </cell>
          <cell r="F1429">
            <v>4228</v>
          </cell>
          <cell r="G1429">
            <v>0</v>
          </cell>
        </row>
        <row r="1430">
          <cell r="A1430" t="str">
            <v>I1615</v>
          </cell>
          <cell r="B1430" t="str">
            <v>COMISIÓN DE TOPOGRAFÍA CON EQUIPOS</v>
          </cell>
          <cell r="C1430" t="str">
            <v>Insumos</v>
          </cell>
          <cell r="D1430" t="str">
            <v>DIA</v>
          </cell>
          <cell r="E1430">
            <v>815131</v>
          </cell>
          <cell r="F1430">
            <v>774839</v>
          </cell>
          <cell r="G1430">
            <v>0</v>
          </cell>
        </row>
        <row r="1431">
          <cell r="A1431" t="str">
            <v>I1616</v>
          </cell>
          <cell r="B1431" t="str">
            <v>DIBUJO DE PLANOS</v>
          </cell>
          <cell r="C1431" t="str">
            <v>Insumos</v>
          </cell>
          <cell r="D1431" t="str">
            <v>UND</v>
          </cell>
          <cell r="E1431">
            <v>407567</v>
          </cell>
          <cell r="F1431">
            <v>387421</v>
          </cell>
          <cell r="G1431">
            <v>0</v>
          </cell>
        </row>
        <row r="1432">
          <cell r="A1432" t="str">
            <v>I1618</v>
          </cell>
          <cell r="B1432" t="str">
            <v>GUAYA PARA TAPAS POLIPROPILENO</v>
          </cell>
          <cell r="C1432" t="str">
            <v>Insumos</v>
          </cell>
          <cell r="D1432" t="str">
            <v>UND</v>
          </cell>
          <cell r="E1432">
            <v>30570</v>
          </cell>
          <cell r="F1432">
            <v>29058</v>
          </cell>
          <cell r="G1432">
            <v>0</v>
          </cell>
        </row>
        <row r="1433">
          <cell r="A1433" t="str">
            <v>I1619</v>
          </cell>
          <cell r="B1433" t="str">
            <v>INSTALACIONES PROVISIONALES</v>
          </cell>
          <cell r="C1433" t="str">
            <v>Insumos</v>
          </cell>
          <cell r="D1433" t="str">
            <v>UND</v>
          </cell>
          <cell r="E1433">
            <v>22836</v>
          </cell>
          <cell r="F1433">
            <v>21707</v>
          </cell>
          <cell r="G1433">
            <v>0</v>
          </cell>
        </row>
        <row r="1434">
          <cell r="A1434" t="str">
            <v>I1620</v>
          </cell>
          <cell r="B1434" t="str">
            <v>GUADUA-TABLA-CUARTÓN-LISTÓN-VARILLÓN PARA CAMPAMENTO</v>
          </cell>
          <cell r="C1434" t="str">
            <v>Insumos</v>
          </cell>
          <cell r="D1434" t="str">
            <v>M2</v>
          </cell>
          <cell r="E1434">
            <v>140045</v>
          </cell>
          <cell r="F1434">
            <v>133122</v>
          </cell>
          <cell r="G1434">
            <v>0</v>
          </cell>
        </row>
        <row r="1435">
          <cell r="A1435" t="str">
            <v>I1621</v>
          </cell>
          <cell r="B1435" t="str">
            <v>MATERIAL GRANULAR PARA SUBDREN</v>
          </cell>
          <cell r="C1435" t="str">
            <v>Insumos</v>
          </cell>
          <cell r="D1435" t="str">
            <v>M3</v>
          </cell>
          <cell r="E1435">
            <v>77298</v>
          </cell>
          <cell r="F1435">
            <v>73477</v>
          </cell>
          <cell r="G1435">
            <v>0</v>
          </cell>
        </row>
        <row r="1436">
          <cell r="A1436" t="str">
            <v>I1622</v>
          </cell>
          <cell r="B1436" t="str">
            <v>AMARRAS CON TAPA PLASTICA</v>
          </cell>
          <cell r="C1436" t="str">
            <v>Insumos</v>
          </cell>
          <cell r="D1436" t="str">
            <v>UND</v>
          </cell>
          <cell r="E1436">
            <v>229</v>
          </cell>
          <cell r="F1436">
            <v>182</v>
          </cell>
          <cell r="G1436">
            <v>0.19</v>
          </cell>
        </row>
        <row r="1437">
          <cell r="A1437" t="str">
            <v>I1623</v>
          </cell>
          <cell r="B1437" t="str">
            <v>TORNILLO ESTRUCTURAL DRYWALL 8 X 12"</v>
          </cell>
          <cell r="C1437" t="str">
            <v>Insumos</v>
          </cell>
          <cell r="D1437" t="str">
            <v>UND</v>
          </cell>
          <cell r="E1437">
            <v>50</v>
          </cell>
          <cell r="F1437">
            <v>47</v>
          </cell>
          <cell r="G1437">
            <v>0</v>
          </cell>
        </row>
        <row r="1438">
          <cell r="A1438" t="str">
            <v>I1624</v>
          </cell>
          <cell r="B1438" t="str">
            <v>GABINETE CONTRA INCENDIOS COMPLETO TIPO 3</v>
          </cell>
          <cell r="C1438" t="str">
            <v>Insumos</v>
          </cell>
          <cell r="D1438" t="str">
            <v>UND</v>
          </cell>
          <cell r="E1438">
            <v>1601425</v>
          </cell>
          <cell r="F1438">
            <v>1279216</v>
          </cell>
          <cell r="G1438">
            <v>0.19</v>
          </cell>
        </row>
        <row r="1439">
          <cell r="A1439" t="str">
            <v>I1625</v>
          </cell>
          <cell r="B1439" t="str">
            <v>VALVULA DE 3" SELLO ELASTICO EXTREMO LISO  O JUNTA HIDRAULICA PVC</v>
          </cell>
          <cell r="C1439" t="str">
            <v>Insumos</v>
          </cell>
          <cell r="D1439" t="str">
            <v>UND</v>
          </cell>
          <cell r="E1439">
            <v>733964</v>
          </cell>
          <cell r="F1439">
            <v>586289</v>
          </cell>
          <cell r="G1439">
            <v>0.19</v>
          </cell>
        </row>
        <row r="1440">
          <cell r="A1440" t="str">
            <v>I1626</v>
          </cell>
          <cell r="B1440" t="str">
            <v>TUBERIA PVC ACUEDUCTO UNION PLATINO DE 3" RDE 21</v>
          </cell>
          <cell r="C1440" t="str">
            <v>Insumos</v>
          </cell>
          <cell r="D1440" t="str">
            <v>M</v>
          </cell>
          <cell r="E1440">
            <v>27001</v>
          </cell>
          <cell r="F1440">
            <v>21568</v>
          </cell>
          <cell r="G1440">
            <v>0.19</v>
          </cell>
        </row>
        <row r="1441">
          <cell r="A1441" t="str">
            <v>I1627</v>
          </cell>
          <cell r="B1441" t="str">
            <v>BLOQUE CERAMICO CELOSIA DECORATIVA</v>
          </cell>
          <cell r="C1441" t="str">
            <v>Insumos</v>
          </cell>
          <cell r="D1441" t="str">
            <v>UND</v>
          </cell>
          <cell r="E1441">
            <v>13520</v>
          </cell>
          <cell r="F1441">
            <v>10799</v>
          </cell>
          <cell r="G1441">
            <v>0.19</v>
          </cell>
        </row>
        <row r="1442">
          <cell r="A1442" t="str">
            <v>I1628</v>
          </cell>
          <cell r="B1442" t="str">
            <v>LADRILLO FAROL RAYADO DE 0,12X0,20X0,30M</v>
          </cell>
          <cell r="C1442" t="str">
            <v>Insumos</v>
          </cell>
          <cell r="D1442" t="str">
            <v>UND</v>
          </cell>
          <cell r="E1442">
            <v>1400</v>
          </cell>
          <cell r="F1442"/>
          <cell r="G1442"/>
        </row>
        <row r="1443">
          <cell r="A1443" t="str">
            <v>I1629</v>
          </cell>
          <cell r="B1443" t="str">
            <v>PERFIL ALUMINIO CON HERRAJES Y EMPAQUES</v>
          </cell>
          <cell r="C1443" t="str">
            <v>Insumos</v>
          </cell>
          <cell r="D1443" t="str">
            <v>M</v>
          </cell>
          <cell r="E1443">
            <v>21742</v>
          </cell>
          <cell r="F1443">
            <v>17367</v>
          </cell>
          <cell r="G1443">
            <v>0.19</v>
          </cell>
        </row>
        <row r="1444">
          <cell r="A1444" t="str">
            <v>I1630</v>
          </cell>
          <cell r="B1444" t="str">
            <v>MESON EN GRANITO NATURAL CRISTAL PULIDO Y BRILLADO</v>
          </cell>
          <cell r="C1444" t="str">
            <v>Insumos</v>
          </cell>
          <cell r="D1444" t="str">
            <v>ML</v>
          </cell>
          <cell r="E1444">
            <v>617011</v>
          </cell>
          <cell r="F1444">
            <v>586512</v>
          </cell>
          <cell r="G1444">
            <v>0</v>
          </cell>
        </row>
        <row r="1445">
          <cell r="A1445" t="str">
            <v>I1631</v>
          </cell>
          <cell r="B1445" t="str">
            <v>LAMINA DE ICOPOR E=1.00CMS</v>
          </cell>
          <cell r="C1445" t="str">
            <v>Insumos</v>
          </cell>
          <cell r="D1445" t="str">
            <v>UND</v>
          </cell>
          <cell r="E1445">
            <v>4502</v>
          </cell>
          <cell r="F1445">
            <v>3596</v>
          </cell>
          <cell r="G1445">
            <v>0.19</v>
          </cell>
        </row>
        <row r="1446">
          <cell r="A1446" t="str">
            <v>I1632</v>
          </cell>
          <cell r="B1446" t="str">
            <v>PINTURA INTERVINILO ACRILTEX LAVABLE</v>
          </cell>
          <cell r="C1446" t="str">
            <v>Insumos</v>
          </cell>
          <cell r="D1446" t="str">
            <v>GAL</v>
          </cell>
          <cell r="E1446">
            <v>104900</v>
          </cell>
          <cell r="F1446"/>
          <cell r="G1446"/>
        </row>
        <row r="1447">
          <cell r="A1447" t="str">
            <v>I1633</v>
          </cell>
          <cell r="B1447" t="str">
            <v>MEDIA CAÑA EN PVC</v>
          </cell>
          <cell r="C1447" t="str">
            <v>Insumos</v>
          </cell>
          <cell r="D1447" t="str">
            <v>ML</v>
          </cell>
          <cell r="E1447">
            <v>9543</v>
          </cell>
          <cell r="F1447">
            <v>9071</v>
          </cell>
          <cell r="G1447">
            <v>0</v>
          </cell>
        </row>
        <row r="1448">
          <cell r="A1448" t="str">
            <v>I1634</v>
          </cell>
          <cell r="B1448" t="str">
            <v>LAVAMANOS EN ACERO INOXIDABLE CON PUSH DE RODILLA COMPLETO</v>
          </cell>
          <cell r="C1448" t="str">
            <v>Insumos</v>
          </cell>
          <cell r="D1448" t="str">
            <v>UND</v>
          </cell>
          <cell r="E1448">
            <v>1398555</v>
          </cell>
          <cell r="F1448">
            <v>1329424</v>
          </cell>
          <cell r="G1448">
            <v>0</v>
          </cell>
        </row>
        <row r="1449">
          <cell r="A1449" t="str">
            <v>I1635</v>
          </cell>
          <cell r="B1449" t="str">
            <v>MESON EN ACERO INOXIDABLE CAL. 18 ANCHO=0,60 M</v>
          </cell>
          <cell r="C1449" t="str">
            <v>Insumos</v>
          </cell>
          <cell r="D1449" t="str">
            <v>ML</v>
          </cell>
          <cell r="E1449">
            <v>567650</v>
          </cell>
          <cell r="F1449">
            <v>539591</v>
          </cell>
          <cell r="G1449">
            <v>0</v>
          </cell>
        </row>
        <row r="1450">
          <cell r="A1450" t="str">
            <v>I1636</v>
          </cell>
          <cell r="B1450" t="str">
            <v>LAVAOLLAS EN ACERO INOXIDABLE CAL. 18 MEDIDAS HASTA 0,80X0,80X0,45 M</v>
          </cell>
          <cell r="C1450" t="str">
            <v>Insumos</v>
          </cell>
          <cell r="D1450" t="str">
            <v>UND</v>
          </cell>
          <cell r="E1450">
            <v>987215</v>
          </cell>
          <cell r="F1450">
            <v>938417</v>
          </cell>
          <cell r="G1450">
            <v>0</v>
          </cell>
        </row>
        <row r="1451">
          <cell r="A1451" t="str">
            <v>I1637</v>
          </cell>
          <cell r="B1451" t="str">
            <v>MALLA ESLABONADA CAL. 10.5mm x 2-1/4"</v>
          </cell>
          <cell r="C1451" t="str">
            <v>Insumos</v>
          </cell>
          <cell r="D1451" t="str">
            <v>M2</v>
          </cell>
          <cell r="E1451">
            <v>25861</v>
          </cell>
          <cell r="F1451"/>
          <cell r="G1451"/>
        </row>
        <row r="1452">
          <cell r="A1452" t="str">
            <v>I1638</v>
          </cell>
          <cell r="B1452" t="str">
            <v>TABLERO RH 15MM 2,44X1,83</v>
          </cell>
          <cell r="C1452" t="str">
            <v>Insumos</v>
          </cell>
          <cell r="D1452" t="str">
            <v>UND</v>
          </cell>
          <cell r="E1452">
            <v>256726</v>
          </cell>
          <cell r="F1452">
            <v>205072</v>
          </cell>
          <cell r="G1452">
            <v>0.19</v>
          </cell>
        </row>
        <row r="1453">
          <cell r="A1453" t="str">
            <v>I1639</v>
          </cell>
          <cell r="B1453" t="str">
            <v>MALLA NYLON PARA TABLERO DE BALONCESTO</v>
          </cell>
          <cell r="C1453" t="str">
            <v>Insumos</v>
          </cell>
          <cell r="D1453" t="str">
            <v>UND</v>
          </cell>
          <cell r="E1453">
            <v>30884</v>
          </cell>
          <cell r="F1453">
            <v>24670</v>
          </cell>
          <cell r="G1453">
            <v>0.19</v>
          </cell>
        </row>
        <row r="1454">
          <cell r="A1454" t="str">
            <v>I1640</v>
          </cell>
          <cell r="B1454" t="str">
            <v>LAVAPLATO ACERO INOXIDABLE CA. 20 POCETA .70X.40X.35M</v>
          </cell>
          <cell r="C1454" t="str">
            <v>Insumos</v>
          </cell>
          <cell r="D1454" t="str">
            <v>UND</v>
          </cell>
          <cell r="E1454">
            <v>318509</v>
          </cell>
          <cell r="F1454">
            <v>254424</v>
          </cell>
          <cell r="G1454">
            <v>0.19</v>
          </cell>
        </row>
        <row r="1455">
          <cell r="A1455" t="str">
            <v>I1641</v>
          </cell>
          <cell r="B1455" t="str">
            <v>LAVAMANOS QUIRURGICO CON SISTEMA DE PEDAL EN ACERO INOCIDABLE CAL. 18</v>
          </cell>
          <cell r="C1455" t="str">
            <v>Insumos</v>
          </cell>
          <cell r="D1455" t="str">
            <v>UND</v>
          </cell>
          <cell r="E1455">
            <v>1102569</v>
          </cell>
          <cell r="F1455">
            <v>880730</v>
          </cell>
          <cell r="G1455">
            <v>0.19</v>
          </cell>
        </row>
        <row r="1456">
          <cell r="A1456" t="str">
            <v>I1642</v>
          </cell>
          <cell r="B1456"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456" t="str">
            <v>Insumos</v>
          </cell>
          <cell r="D1456" t="str">
            <v>M2</v>
          </cell>
          <cell r="E1456">
            <v>668505</v>
          </cell>
          <cell r="F1456">
            <v>534001</v>
          </cell>
          <cell r="G1456">
            <v>0.19</v>
          </cell>
        </row>
        <row r="1457">
          <cell r="A1457" t="str">
            <v>I1643</v>
          </cell>
          <cell r="B1457" t="str">
            <v>MADECANTO PARA REGRUESO DE ENTREPAÑOS</v>
          </cell>
          <cell r="C1457" t="str">
            <v>Insumos</v>
          </cell>
          <cell r="D1457" t="str">
            <v>ML</v>
          </cell>
          <cell r="E1457">
            <v>11697</v>
          </cell>
          <cell r="F1457">
            <v>9343</v>
          </cell>
          <cell r="G1457">
            <v>0.19</v>
          </cell>
        </row>
        <row r="1458">
          <cell r="A1458" t="str">
            <v>I1644</v>
          </cell>
          <cell r="B1458"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458" t="str">
            <v>Insumos</v>
          </cell>
          <cell r="D1458" t="str">
            <v>M2</v>
          </cell>
          <cell r="E1458">
            <v>436693</v>
          </cell>
          <cell r="F1458">
            <v>348829</v>
          </cell>
          <cell r="G1458">
            <v>0.19</v>
          </cell>
        </row>
        <row r="1459">
          <cell r="A1459" t="str">
            <v>I1646</v>
          </cell>
          <cell r="B1459" t="str">
            <v>BANCA EN CONCRETO PARA MEDIA TORTA PREFABRICADA A=42; B=42; H=70 CM.</v>
          </cell>
          <cell r="C1459" t="str">
            <v>Insumos</v>
          </cell>
          <cell r="D1459" t="str">
            <v>UND</v>
          </cell>
          <cell r="E1459">
            <v>194780</v>
          </cell>
          <cell r="F1459">
            <v>155590</v>
          </cell>
          <cell r="G1459">
            <v>0.19</v>
          </cell>
        </row>
        <row r="1460">
          <cell r="A1460" t="str">
            <v>I1647</v>
          </cell>
          <cell r="B1460" t="str">
            <v>MESA BASE EN CONCRETO A=90; B=90; H=100 CM. INCLUYE JUEGOS DE MESA</v>
          </cell>
          <cell r="C1460" t="str">
            <v>Insumos</v>
          </cell>
          <cell r="D1460" t="str">
            <v>UND</v>
          </cell>
          <cell r="E1460">
            <v>928473</v>
          </cell>
          <cell r="F1460">
            <v>741662</v>
          </cell>
          <cell r="G1460">
            <v>0.19</v>
          </cell>
        </row>
        <row r="1461">
          <cell r="A1461" t="str">
            <v>I1648</v>
          </cell>
          <cell r="B1461" t="str">
            <v>ARO DE BALONCESTO</v>
          </cell>
          <cell r="C1461" t="str">
            <v>Insumos</v>
          </cell>
          <cell r="D1461" t="str">
            <v>UND</v>
          </cell>
          <cell r="E1461">
            <v>123305</v>
          </cell>
          <cell r="F1461">
            <v>98496</v>
          </cell>
          <cell r="G1461">
            <v>0.19</v>
          </cell>
        </row>
        <row r="1462">
          <cell r="A1462" t="str">
            <v>I1650</v>
          </cell>
          <cell r="B1462" t="str">
            <v>MESON ACERO INOXIDABLE CAL. 20 ANCHO = 0,60M</v>
          </cell>
          <cell r="C1462" t="str">
            <v>Insumos</v>
          </cell>
          <cell r="D1462" t="str">
            <v>ML</v>
          </cell>
          <cell r="E1462">
            <v>316225</v>
          </cell>
          <cell r="F1462">
            <v>252600</v>
          </cell>
          <cell r="G1462">
            <v>0.19</v>
          </cell>
        </row>
        <row r="1463">
          <cell r="A1463" t="str">
            <v>I1651</v>
          </cell>
          <cell r="B1463" t="str">
            <v>BARRA DISCAPACITADOS EN ACERO INOXIDABLE CAL. 18 Ø 1 1/2", ANTIBACTERIAL RESISTENTE A LA CORROSION, BRIDA DE 2" Y CON TAPA BRIDA PARA SUJECION AL PARED</v>
          </cell>
          <cell r="C1463" t="str">
            <v>Insumos</v>
          </cell>
          <cell r="D1463" t="str">
            <v>UND</v>
          </cell>
          <cell r="E1463">
            <v>463853</v>
          </cell>
          <cell r="F1463">
            <v>370524</v>
          </cell>
          <cell r="G1463">
            <v>0.19</v>
          </cell>
        </row>
        <row r="1464">
          <cell r="A1464" t="str">
            <v>I1652</v>
          </cell>
          <cell r="B1464" t="str">
            <v>BARRA DISCAPACITADOS ABATIBLE EN ACERO INOXIDABLE CAL. 18 Ø 1 1/2", INCLUYE ANCLAJE EN PLATINA DE 1/4</v>
          </cell>
          <cell r="C1464" t="str">
            <v>Insumos</v>
          </cell>
          <cell r="D1464" t="str">
            <v>UND</v>
          </cell>
          <cell r="E1464">
            <v>456486</v>
          </cell>
          <cell r="F1464">
            <v>364640</v>
          </cell>
          <cell r="G1464">
            <v>0.19</v>
          </cell>
        </row>
        <row r="1465">
          <cell r="A1465" t="str">
            <v>I1653</v>
          </cell>
          <cell r="B1465" t="str">
            <v>DIVISION ORINAL EN ACERO INOXIDABLE CAL. 20; 0,9X0,45X0,10 M (DOBLE HOJA, INCLUYE SOPORTES EN ACERO INOXIDABLE PARA SU RESPECTIVO ANCLAJE)</v>
          </cell>
          <cell r="C1465" t="str">
            <v>Insumos</v>
          </cell>
          <cell r="D1465" t="str">
            <v>UND</v>
          </cell>
          <cell r="E1465">
            <v>484543</v>
          </cell>
          <cell r="F1465">
            <v>387052</v>
          </cell>
          <cell r="G1465">
            <v>0.19</v>
          </cell>
        </row>
        <row r="1466">
          <cell r="A1466" t="str">
            <v>I1654</v>
          </cell>
          <cell r="B1466" t="str">
            <v>LISTON PINO 4 X 4 PULGADAS X 3M</v>
          </cell>
          <cell r="C1466" t="str">
            <v>Insumos</v>
          </cell>
          <cell r="D1466" t="str">
            <v>UND</v>
          </cell>
          <cell r="E1466">
            <v>102221</v>
          </cell>
          <cell r="F1466">
            <v>81654</v>
          </cell>
          <cell r="G1466">
            <v>0.19</v>
          </cell>
        </row>
        <row r="1467">
          <cell r="A1467" t="str">
            <v>I1655</v>
          </cell>
          <cell r="B1467" t="str">
            <v>LISTON PINO 3 X 4 PULGADAS X 3M</v>
          </cell>
          <cell r="C1467" t="str">
            <v>Insumos</v>
          </cell>
          <cell r="D1467" t="str">
            <v>UND</v>
          </cell>
          <cell r="E1467">
            <v>92888</v>
          </cell>
          <cell r="F1467">
            <v>74198</v>
          </cell>
          <cell r="G1467">
            <v>0.19</v>
          </cell>
        </row>
        <row r="1468">
          <cell r="A1468" t="str">
            <v>I1656</v>
          </cell>
          <cell r="B1468" t="str">
            <v>TABLA 1,8 X 7 X 90 CM TECA BISELADA</v>
          </cell>
          <cell r="C1468" t="str">
            <v>Insumos</v>
          </cell>
          <cell r="D1468" t="str">
            <v>UND</v>
          </cell>
          <cell r="E1468">
            <v>20071</v>
          </cell>
          <cell r="F1468">
            <v>16032</v>
          </cell>
          <cell r="G1468">
            <v>0.19</v>
          </cell>
        </row>
        <row r="1469">
          <cell r="A1469" t="str">
            <v>I1657</v>
          </cell>
          <cell r="B1469" t="str">
            <v>LUMINARIA LED DE INCRUSTAR REF. 9PULG-24 W TIPO PLANETA O SIMILAR</v>
          </cell>
          <cell r="C1469" t="str">
            <v>Insumos</v>
          </cell>
          <cell r="D1469" t="str">
            <v>UND</v>
          </cell>
          <cell r="E1469">
            <v>85324</v>
          </cell>
          <cell r="F1469">
            <v>68156</v>
          </cell>
          <cell r="G1469">
            <v>0.19</v>
          </cell>
        </row>
        <row r="1470">
          <cell r="A1470" t="str">
            <v>I1658</v>
          </cell>
          <cell r="B1470" t="str">
            <v>SILLAR CABEZAL 3831</v>
          </cell>
          <cell r="C1470" t="str">
            <v>Insumos</v>
          </cell>
          <cell r="D1470" t="str">
            <v>ML</v>
          </cell>
          <cell r="E1470">
            <v>8871</v>
          </cell>
          <cell r="F1470">
            <v>7086</v>
          </cell>
          <cell r="G1470">
            <v>0.19</v>
          </cell>
        </row>
        <row r="1471">
          <cell r="A1471" t="str">
            <v>I1659</v>
          </cell>
          <cell r="B1471" t="str">
            <v>JAMBA 3831</v>
          </cell>
          <cell r="C1471" t="str">
            <v>Insumos</v>
          </cell>
          <cell r="D1471" t="str">
            <v>ML</v>
          </cell>
          <cell r="E1471">
            <v>8871</v>
          </cell>
          <cell r="F1471">
            <v>7086</v>
          </cell>
          <cell r="G1471">
            <v>0.19</v>
          </cell>
        </row>
        <row r="1472">
          <cell r="A1472" t="str">
            <v>I1660</v>
          </cell>
          <cell r="B1472" t="str">
            <v>PISAVIDRIO PROYECTANTE 3831 FIJJO+MOVIL</v>
          </cell>
          <cell r="C1472" t="str">
            <v>Insumos</v>
          </cell>
          <cell r="D1472" t="str">
            <v>ML</v>
          </cell>
          <cell r="E1472">
            <v>15559</v>
          </cell>
          <cell r="F1472">
            <v>12428</v>
          </cell>
          <cell r="G1472">
            <v>0.19</v>
          </cell>
        </row>
        <row r="1473">
          <cell r="A1473" t="str">
            <v>I1661</v>
          </cell>
          <cell r="B1473" t="str">
            <v>DIVISOR 3831</v>
          </cell>
          <cell r="C1473" t="str">
            <v>Insumos</v>
          </cell>
          <cell r="D1473" t="str">
            <v>ML</v>
          </cell>
          <cell r="E1473">
            <v>11670</v>
          </cell>
          <cell r="F1473">
            <v>9322</v>
          </cell>
          <cell r="G1473">
            <v>0.19</v>
          </cell>
        </row>
        <row r="1474">
          <cell r="A1474" t="str">
            <v>I1662</v>
          </cell>
          <cell r="B1474" t="str">
            <v>MARCO NAVE 3831</v>
          </cell>
          <cell r="C1474" t="str">
            <v>Insumos</v>
          </cell>
          <cell r="D1474" t="str">
            <v>ML</v>
          </cell>
          <cell r="E1474">
            <v>10582</v>
          </cell>
          <cell r="F1474">
            <v>8452</v>
          </cell>
          <cell r="G1474">
            <v>0.19</v>
          </cell>
        </row>
        <row r="1475">
          <cell r="A1475" t="str">
            <v>I1663</v>
          </cell>
          <cell r="B1475" t="str">
            <v>CHAPETA 1.1/2"</v>
          </cell>
          <cell r="C1475" t="str">
            <v>Insumos</v>
          </cell>
          <cell r="D1475" t="str">
            <v>UND</v>
          </cell>
          <cell r="E1475">
            <v>2335</v>
          </cell>
          <cell r="F1475">
            <v>1865</v>
          </cell>
          <cell r="G1475">
            <v>0.19</v>
          </cell>
        </row>
        <row r="1476">
          <cell r="A1476" t="str">
            <v>I1664</v>
          </cell>
          <cell r="B1476" t="str">
            <v>MANIJA Y SEGURO PUERTA</v>
          </cell>
          <cell r="C1476" t="str">
            <v>Insumos</v>
          </cell>
          <cell r="D1476" t="str">
            <v>UND</v>
          </cell>
          <cell r="E1476">
            <v>54457</v>
          </cell>
          <cell r="F1476">
            <v>43500</v>
          </cell>
          <cell r="G1476">
            <v>0.19</v>
          </cell>
        </row>
        <row r="1477">
          <cell r="A1477" t="str">
            <v>I1665</v>
          </cell>
          <cell r="B1477" t="str">
            <v>SILICONA TRANSPARENTE ANTIHONGOS SICASIL E</v>
          </cell>
          <cell r="C1477" t="str">
            <v>Insumos</v>
          </cell>
          <cell r="D1477" t="str">
            <v>UND</v>
          </cell>
          <cell r="E1477">
            <v>24900</v>
          </cell>
          <cell r="F1477"/>
          <cell r="G1477"/>
        </row>
        <row r="1478">
          <cell r="A1478" t="str">
            <v>I1666</v>
          </cell>
          <cell r="B1478" t="str">
            <v>CERAMICA PISO GRANILLA TIPO ALFA O SIMILAR.</v>
          </cell>
          <cell r="C1478" t="str">
            <v>Insumos</v>
          </cell>
          <cell r="D1478" t="str">
            <v>M2</v>
          </cell>
          <cell r="E1478">
            <v>45179</v>
          </cell>
          <cell r="F1478">
            <v>36088</v>
          </cell>
          <cell r="G1478">
            <v>0.19</v>
          </cell>
        </row>
        <row r="1479">
          <cell r="A1479" t="str">
            <v>I1667</v>
          </cell>
          <cell r="B1479" t="str">
            <v>TORNNILLO CABEZA PLANA 8X1/2"</v>
          </cell>
          <cell r="C1479" t="str">
            <v>Insumos</v>
          </cell>
          <cell r="D1479" t="str">
            <v>UND</v>
          </cell>
          <cell r="E1479">
            <v>47</v>
          </cell>
          <cell r="F1479">
            <v>37</v>
          </cell>
          <cell r="G1479">
            <v>0.19</v>
          </cell>
        </row>
        <row r="1480">
          <cell r="A1480" t="str">
            <v>I1668</v>
          </cell>
          <cell r="B1480" t="str">
            <v>TORNILLO ENSAMBLE PAN 6X1/2"</v>
          </cell>
          <cell r="C1480" t="str">
            <v>Insumos</v>
          </cell>
          <cell r="D1480" t="str">
            <v>UND</v>
          </cell>
          <cell r="E1480">
            <v>47</v>
          </cell>
          <cell r="F1480">
            <v>37</v>
          </cell>
          <cell r="G1480">
            <v>0.19</v>
          </cell>
        </row>
        <row r="1481">
          <cell r="A1481" t="str">
            <v>I1669</v>
          </cell>
          <cell r="B1481" t="str">
            <v>REMACHE POP 4X3</v>
          </cell>
          <cell r="C1481" t="str">
            <v>Insumos</v>
          </cell>
          <cell r="D1481" t="str">
            <v>UND</v>
          </cell>
          <cell r="E1481">
            <v>47</v>
          </cell>
          <cell r="F1481">
            <v>37</v>
          </cell>
          <cell r="G1481">
            <v>0.19</v>
          </cell>
        </row>
        <row r="1482">
          <cell r="A1482" t="str">
            <v>I1670</v>
          </cell>
          <cell r="B1482" t="str">
            <v>EMPAQUE MARIPOSA</v>
          </cell>
          <cell r="C1482" t="str">
            <v>Insumos</v>
          </cell>
          <cell r="D1482" t="str">
            <v>UND</v>
          </cell>
          <cell r="E1482">
            <v>1865</v>
          </cell>
          <cell r="F1482">
            <v>1489</v>
          </cell>
          <cell r="G1482">
            <v>0.19</v>
          </cell>
        </row>
        <row r="1483">
          <cell r="A1483" t="str">
            <v>I1671</v>
          </cell>
          <cell r="B1483" t="str">
            <v>LÁMINA ALUMINIO MICROPERFORADA Ø1/8" - CAL. 20</v>
          </cell>
          <cell r="C1483" t="str">
            <v>Insumos</v>
          </cell>
          <cell r="D1483" t="str">
            <v>M2</v>
          </cell>
          <cell r="E1483">
            <v>213936</v>
          </cell>
          <cell r="F1483">
            <v>170892</v>
          </cell>
          <cell r="G1483">
            <v>0.19</v>
          </cell>
        </row>
        <row r="1484">
          <cell r="A1484" t="str">
            <v>I1672</v>
          </cell>
          <cell r="B1484" t="str">
            <v>BRAZO ESCUALIZABLE 6"</v>
          </cell>
          <cell r="C1484" t="str">
            <v>Insumos</v>
          </cell>
          <cell r="D1484" t="str">
            <v>UND</v>
          </cell>
          <cell r="E1484">
            <v>11670</v>
          </cell>
          <cell r="F1484">
            <v>9322</v>
          </cell>
          <cell r="G1484">
            <v>0.19</v>
          </cell>
        </row>
        <row r="1485">
          <cell r="A1485" t="str">
            <v>I1673</v>
          </cell>
          <cell r="B1485"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485" t="str">
            <v>Insumos</v>
          </cell>
          <cell r="D1485" t="str">
            <v>UND</v>
          </cell>
          <cell r="E1485">
            <v>8699868</v>
          </cell>
          <cell r="F1485">
            <v>6949442</v>
          </cell>
          <cell r="G1485">
            <v>0.19</v>
          </cell>
        </row>
        <row r="1486">
          <cell r="A1486" t="str">
            <v>I1674</v>
          </cell>
          <cell r="B1486" t="str">
            <v>PISAVIDRIO FIJO U68</v>
          </cell>
          <cell r="C1486" t="str">
            <v>Insumos</v>
          </cell>
          <cell r="D1486" t="str">
            <v>ML</v>
          </cell>
          <cell r="E1486">
            <v>3813</v>
          </cell>
          <cell r="F1486">
            <v>3045</v>
          </cell>
          <cell r="G1486">
            <v>0.19</v>
          </cell>
        </row>
        <row r="1487">
          <cell r="A1487" t="str">
            <v>I1675</v>
          </cell>
          <cell r="B1487" t="str">
            <v>EMPAQUE EXTRUSION 30016</v>
          </cell>
          <cell r="C1487" t="str">
            <v>Insumos</v>
          </cell>
          <cell r="D1487" t="str">
            <v>ML</v>
          </cell>
          <cell r="E1487">
            <v>1865</v>
          </cell>
          <cell r="F1487">
            <v>1489</v>
          </cell>
          <cell r="G1487">
            <v>0.19</v>
          </cell>
        </row>
        <row r="1488">
          <cell r="A1488" t="str">
            <v>I1676</v>
          </cell>
          <cell r="B1488" t="str">
            <v>CHAPETA TIPO NAVE</v>
          </cell>
          <cell r="C1488" t="str">
            <v>Insumos</v>
          </cell>
          <cell r="D1488" t="str">
            <v>UND</v>
          </cell>
          <cell r="E1488">
            <v>2098</v>
          </cell>
          <cell r="F1488">
            <v>1676</v>
          </cell>
          <cell r="G1488">
            <v>0.19</v>
          </cell>
        </row>
        <row r="1489">
          <cell r="A1489" t="str">
            <v>I1678</v>
          </cell>
          <cell r="B1489" t="str">
            <v>REMACHE POP 4X2</v>
          </cell>
          <cell r="C1489" t="str">
            <v>Insumos</v>
          </cell>
          <cell r="D1489" t="str">
            <v>UND</v>
          </cell>
          <cell r="E1489">
            <v>55</v>
          </cell>
          <cell r="F1489">
            <v>44</v>
          </cell>
          <cell r="G1489">
            <v>0.19</v>
          </cell>
        </row>
        <row r="1490">
          <cell r="A1490" t="str">
            <v>I1679</v>
          </cell>
          <cell r="B1490" t="str">
            <v>KORAZA LADRILLO SEMIMATE TRANSPARENTE</v>
          </cell>
          <cell r="C1490" t="str">
            <v>Insumos</v>
          </cell>
          <cell r="D1490" t="str">
            <v>GAL</v>
          </cell>
          <cell r="E1490">
            <v>141588</v>
          </cell>
          <cell r="F1490">
            <v>113100</v>
          </cell>
          <cell r="G1490">
            <v>0.19</v>
          </cell>
        </row>
        <row r="1491">
          <cell r="A1491" t="str">
            <v>I1680</v>
          </cell>
          <cell r="B1491" t="str">
            <v>CAMPANA INDUSTRIAL EXTRACTORA DE 2,0X0,7 MTS EN ACERO INOXIDABLE CAL. 20, INCLUYE MOTOR EXTRACTOR</v>
          </cell>
          <cell r="C1491" t="str">
            <v>Insumos</v>
          </cell>
          <cell r="D1491" t="str">
            <v>UND</v>
          </cell>
          <cell r="E1491">
            <v>4312069</v>
          </cell>
          <cell r="F1491">
            <v>3444474</v>
          </cell>
          <cell r="G1491">
            <v>0.19</v>
          </cell>
        </row>
        <row r="1492">
          <cell r="A1492" t="str">
            <v>I1681</v>
          </cell>
          <cell r="B1492" t="str">
            <v>DUCTO PARA CAMPANA INDUSTRIAL EXTRACTORA ACERO INOXIDABE CAL. 20</v>
          </cell>
          <cell r="C1492" t="str">
            <v>Insumos</v>
          </cell>
          <cell r="D1492" t="str">
            <v>ML</v>
          </cell>
          <cell r="E1492">
            <v>242068</v>
          </cell>
          <cell r="F1492">
            <v>193363</v>
          </cell>
          <cell r="G1492">
            <v>0.19</v>
          </cell>
        </row>
        <row r="1493">
          <cell r="A1493" t="str">
            <v>I1682</v>
          </cell>
          <cell r="B1493" t="str">
            <v>LAVAOLLA EN ACERO INOXIDABLE CAL. 20 DIMENSIONES INTERNAS 80X80X40 CMS</v>
          </cell>
          <cell r="C1493" t="str">
            <v>Insumos</v>
          </cell>
          <cell r="D1493" t="str">
            <v>UND</v>
          </cell>
          <cell r="E1493">
            <v>1361784</v>
          </cell>
          <cell r="F1493">
            <v>1087791</v>
          </cell>
          <cell r="G1493">
            <v>0.19</v>
          </cell>
        </row>
        <row r="1494">
          <cell r="A1494" t="str">
            <v>I1683</v>
          </cell>
          <cell r="B1494" t="str">
            <v>LAMINA METADECK  LAMINA 2"  CAL.22  - TIPO ACESCO O SIMILAR.</v>
          </cell>
          <cell r="C1494" t="str">
            <v>Insumos</v>
          </cell>
          <cell r="D1494" t="str">
            <v>M2</v>
          </cell>
          <cell r="E1494">
            <v>40478</v>
          </cell>
          <cell r="F1494">
            <v>32334</v>
          </cell>
          <cell r="G1494">
            <v>0.19</v>
          </cell>
        </row>
        <row r="1495">
          <cell r="A1495" t="str">
            <v>I1684</v>
          </cell>
          <cell r="B149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495" t="str">
            <v>Insumos</v>
          </cell>
          <cell r="D1495" t="str">
            <v>UND</v>
          </cell>
          <cell r="E1495">
            <v>132142952</v>
          </cell>
          <cell r="F1495">
            <v>105555606</v>
          </cell>
          <cell r="G1495">
            <v>0.19</v>
          </cell>
        </row>
        <row r="1496">
          <cell r="A1496" t="str">
            <v>I1685</v>
          </cell>
          <cell r="B1496" t="str">
            <v>BASES PARA BICICLETAS PARA SEIS UNIDADES EN TUBO DE AGUAS NEGRAS DE 1" EN 1,5 MM CON PINTURA ELECTROSTATICA SEGÚN DISEÑO</v>
          </cell>
          <cell r="C1496" t="str">
            <v>Insumos</v>
          </cell>
          <cell r="D1496" t="str">
            <v>UND</v>
          </cell>
          <cell r="E1496">
            <v>373416</v>
          </cell>
          <cell r="F1496">
            <v>298284</v>
          </cell>
          <cell r="G1496">
            <v>0.19</v>
          </cell>
        </row>
        <row r="1497">
          <cell r="A1497" t="str">
            <v>I1686</v>
          </cell>
          <cell r="B1497" t="str">
            <v>LAMINA DE ACERO INOXIDABLE CAL. 18 AISI SAE 304 ESTRUCTURA EN TUBERIA DE 2" CON ENTREPAÑO INFERIOR Y PATAS NIVELADORAS TIPO EMPACK. DIMENSIONES 143 CMS</v>
          </cell>
          <cell r="C1497" t="str">
            <v>Insumos</v>
          </cell>
          <cell r="D1497" t="str">
            <v>UND</v>
          </cell>
          <cell r="E1497">
            <v>1797175</v>
          </cell>
          <cell r="F1497">
            <v>1435581</v>
          </cell>
          <cell r="G1497">
            <v>0.19</v>
          </cell>
        </row>
        <row r="1498">
          <cell r="A1498" t="str">
            <v>I1691</v>
          </cell>
          <cell r="B1498" t="str">
            <v>MEDIDOR BIFASICO TRIFILAR 240/120V 100A, CLASE 1</v>
          </cell>
          <cell r="C1498" t="str">
            <v>Insumos</v>
          </cell>
          <cell r="D1498" t="str">
            <v>UND</v>
          </cell>
          <cell r="E1498">
            <v>134314</v>
          </cell>
          <cell r="F1498">
            <v>107289</v>
          </cell>
          <cell r="G1498">
            <v>0.19</v>
          </cell>
        </row>
        <row r="1499">
          <cell r="A1499" t="str">
            <v>I1692</v>
          </cell>
          <cell r="B1499" t="str">
            <v>CAJA HERMETICA TIPO INTERPERIE PARA MEDIDOR DE ENERGIA</v>
          </cell>
          <cell r="C1499" t="str">
            <v>Insumos</v>
          </cell>
          <cell r="D1499" t="str">
            <v>UND</v>
          </cell>
          <cell r="E1499">
            <v>194411</v>
          </cell>
          <cell r="F1499">
            <v>155295</v>
          </cell>
          <cell r="G1499">
            <v>0.19</v>
          </cell>
        </row>
        <row r="1500">
          <cell r="A1500" t="str">
            <v>I1693</v>
          </cell>
          <cell r="B1500" t="str">
            <v>TERMINAL EMT 2"</v>
          </cell>
          <cell r="C1500" t="str">
            <v>Insumos</v>
          </cell>
          <cell r="D1500" t="str">
            <v>UND</v>
          </cell>
          <cell r="E1500">
            <v>7171</v>
          </cell>
          <cell r="F1500">
            <v>5728</v>
          </cell>
          <cell r="G1500">
            <v>0.19</v>
          </cell>
        </row>
        <row r="1501">
          <cell r="A1501" t="str">
            <v>I1694</v>
          </cell>
          <cell r="B1501" t="str">
            <v>CINTA BAND - IT, 3/4"</v>
          </cell>
          <cell r="C1501" t="str">
            <v>Insumos</v>
          </cell>
          <cell r="D1501" t="str">
            <v>ML</v>
          </cell>
          <cell r="E1501">
            <v>3800</v>
          </cell>
          <cell r="F1501"/>
          <cell r="G1501"/>
        </row>
        <row r="1502">
          <cell r="A1502" t="str">
            <v>I1695</v>
          </cell>
          <cell r="B1502" t="str">
            <v>GRAPA BAND - IT 3/4"</v>
          </cell>
          <cell r="C1502" t="str">
            <v>Insumos</v>
          </cell>
          <cell r="D1502" t="str">
            <v>UND</v>
          </cell>
          <cell r="E1502">
            <v>960</v>
          </cell>
          <cell r="F1502"/>
          <cell r="G1502"/>
        </row>
        <row r="1503">
          <cell r="A1503" t="str">
            <v>I1696</v>
          </cell>
          <cell r="B1503" t="str">
            <v>CABLE CU 2 AWG HFFR LS 600V 75º CT</v>
          </cell>
          <cell r="C1503" t="str">
            <v>Insumos</v>
          </cell>
          <cell r="D1503" t="str">
            <v>ML</v>
          </cell>
          <cell r="E1503">
            <v>17296</v>
          </cell>
          <cell r="F1503">
            <v>13816</v>
          </cell>
          <cell r="G1503">
            <v>0.19</v>
          </cell>
        </row>
        <row r="1504">
          <cell r="A1504" t="str">
            <v>I1697</v>
          </cell>
          <cell r="B1504" t="str">
            <v>CINTA AISLANTE DE COLORES</v>
          </cell>
          <cell r="C1504" t="str">
            <v>Insumos</v>
          </cell>
          <cell r="D1504" t="str">
            <v>UND</v>
          </cell>
          <cell r="E1504">
            <v>2564</v>
          </cell>
          <cell r="F1504">
            <v>2048</v>
          </cell>
          <cell r="G1504">
            <v>0.19</v>
          </cell>
        </row>
        <row r="1505">
          <cell r="A1505" t="str">
            <v>I1698</v>
          </cell>
          <cell r="B1505" t="str">
            <v>TUBO PVC PESADO 1 1/2"</v>
          </cell>
          <cell r="C1505" t="str">
            <v>Insumos</v>
          </cell>
          <cell r="D1505" t="str">
            <v>ML</v>
          </cell>
          <cell r="E1505">
            <v>2583</v>
          </cell>
          <cell r="F1505">
            <v>2063</v>
          </cell>
          <cell r="G1505">
            <v>0.19</v>
          </cell>
        </row>
        <row r="1506">
          <cell r="A1506" t="str">
            <v>I1699</v>
          </cell>
          <cell r="B1506" t="str">
            <v>BANDA PLASTICA DE SEÑALIZACION</v>
          </cell>
          <cell r="C1506" t="str">
            <v>Insumos</v>
          </cell>
          <cell r="D1506" t="str">
            <v>ML</v>
          </cell>
          <cell r="E1506">
            <v>3494</v>
          </cell>
          <cell r="F1506">
            <v>2791</v>
          </cell>
          <cell r="G1506">
            <v>0.19</v>
          </cell>
        </row>
        <row r="1507">
          <cell r="A1507" t="str">
            <v>I1700</v>
          </cell>
          <cell r="B1507" t="str">
            <v>LIMPIADOR  REM PVC 760 GMS(1/4)</v>
          </cell>
          <cell r="C1507" t="str">
            <v>Insumos</v>
          </cell>
          <cell r="D1507" t="str">
            <v>UND</v>
          </cell>
          <cell r="E1507">
            <v>62282</v>
          </cell>
          <cell r="F1507">
            <v>49750</v>
          </cell>
          <cell r="G1507">
            <v>0.19</v>
          </cell>
        </row>
        <row r="1508">
          <cell r="A1508" t="str">
            <v>I1701</v>
          </cell>
          <cell r="B1508" t="str">
            <v>SOLDADURA PVC LIQUIDA</v>
          </cell>
          <cell r="C1508" t="str">
            <v>Insumos</v>
          </cell>
          <cell r="D1508" t="str">
            <v>UND</v>
          </cell>
          <cell r="E1508">
            <v>112374</v>
          </cell>
          <cell r="F1508">
            <v>89764</v>
          </cell>
          <cell r="G1508">
            <v>0.19</v>
          </cell>
        </row>
        <row r="1509">
          <cell r="A1509" t="str">
            <v>I1702</v>
          </cell>
          <cell r="B1509" t="str">
            <v>ARENA DE PEÑA</v>
          </cell>
          <cell r="C1509" t="str">
            <v>Insumos</v>
          </cell>
          <cell r="D1509" t="str">
            <v>M3</v>
          </cell>
          <cell r="E1509">
            <v>336293</v>
          </cell>
          <cell r="F1509">
            <v>268630</v>
          </cell>
          <cell r="G1509">
            <v>0.19</v>
          </cell>
        </row>
        <row r="1510">
          <cell r="A1510" t="str">
            <v>I1703</v>
          </cell>
          <cell r="B1510" t="str">
            <v>RELLENO CON TIERRA DE EXCAVACION ( RELLENO CON PIZON DE CAPAS DE 15CM)</v>
          </cell>
          <cell r="C1510" t="str">
            <v>Insumos</v>
          </cell>
          <cell r="D1510" t="str">
            <v>M3</v>
          </cell>
          <cell r="E1510">
            <v>17252</v>
          </cell>
          <cell r="F1510">
            <v>13781</v>
          </cell>
          <cell r="G1510">
            <v>0.19</v>
          </cell>
        </row>
        <row r="1511">
          <cell r="A1511" t="str">
            <v>I1704</v>
          </cell>
          <cell r="B1511" t="str">
            <v>MARCO Y TAPA CAJA INSPECCION SEGUN NORMA CS 274 DE 0.82X 0.82 CM ( MARCO EN ANGULO 2 1/2 X 2 1/2* 3/16", TAPA REFORZADA EN PLATINA DE 2 1/2* 3/16" CON PARRILA EN VARILLA  3/8 CADA 10 CM)</v>
          </cell>
          <cell r="C1511" t="str">
            <v>Insumos</v>
          </cell>
          <cell r="D1511" t="str">
            <v>UND</v>
          </cell>
          <cell r="E1511">
            <v>249719</v>
          </cell>
          <cell r="F1511">
            <v>199475</v>
          </cell>
          <cell r="G1511">
            <v>0.19</v>
          </cell>
        </row>
        <row r="1512">
          <cell r="A1512" t="str">
            <v>I1705</v>
          </cell>
          <cell r="B1512" t="str">
            <v>CONCRETO 2500 PSI</v>
          </cell>
          <cell r="C1512" t="str">
            <v>Insumos</v>
          </cell>
          <cell r="D1512" t="str">
            <v>M3 - HM</v>
          </cell>
          <cell r="E1512">
            <v>416202</v>
          </cell>
          <cell r="F1512">
            <v>332461</v>
          </cell>
          <cell r="G1512">
            <v>0.19</v>
          </cell>
        </row>
        <row r="1513">
          <cell r="A1513" t="str">
            <v>I1706</v>
          </cell>
          <cell r="B1513" t="str">
            <v>MORTERO 1:5 ( ARENA SEMILAVADA DE PEÑA)</v>
          </cell>
          <cell r="C1513" t="str">
            <v>Insumos</v>
          </cell>
          <cell r="D1513" t="str">
            <v>M3</v>
          </cell>
          <cell r="E1513">
            <v>378407</v>
          </cell>
          <cell r="F1513">
            <v>302271</v>
          </cell>
          <cell r="G1513">
            <v>0.19</v>
          </cell>
        </row>
        <row r="1514">
          <cell r="A1514" t="str">
            <v>I1707</v>
          </cell>
          <cell r="B1514" t="str">
            <v>CONCRETO 1:2:1 280 KG/CM2 4000PSI</v>
          </cell>
          <cell r="C1514" t="str">
            <v>Insumos</v>
          </cell>
          <cell r="D1514" t="str">
            <v>M3</v>
          </cell>
          <cell r="E1514">
            <v>699218</v>
          </cell>
          <cell r="F1514">
            <v>558534</v>
          </cell>
          <cell r="G1514">
            <v>0.19</v>
          </cell>
        </row>
        <row r="1515">
          <cell r="A1515" t="str">
            <v>I1708</v>
          </cell>
          <cell r="B1515" t="str">
            <v>RECEBO COMUN (EXTENDIDO Y COMPACTADO)</v>
          </cell>
          <cell r="C1515" t="str">
            <v>Insumos</v>
          </cell>
          <cell r="D1515" t="str">
            <v>M3</v>
          </cell>
          <cell r="E1515">
            <v>48013</v>
          </cell>
          <cell r="F1515">
            <v>38352</v>
          </cell>
          <cell r="G1515">
            <v>0.19</v>
          </cell>
        </row>
        <row r="1516">
          <cell r="A1516" t="str">
            <v>I1709</v>
          </cell>
          <cell r="B1516" t="str">
            <v>EXCAVACION MANUAL DE MATERIAL HETEROGENEO ( INCLUYE CARGUE Y RETIRO DE MATERIAL EXCAVADO A BOLADERO)</v>
          </cell>
          <cell r="C1516" t="str">
            <v>Insumos</v>
          </cell>
          <cell r="D1516" t="str">
            <v>M3 - HM</v>
          </cell>
          <cell r="E1516">
            <v>30909</v>
          </cell>
          <cell r="F1516">
            <v>24690</v>
          </cell>
          <cell r="G1516">
            <v>0.19</v>
          </cell>
        </row>
        <row r="1517">
          <cell r="A1517" t="str">
            <v>I1710</v>
          </cell>
          <cell r="B1517" t="str">
            <v>RELLENO EN GRAVILLA COMUN</v>
          </cell>
          <cell r="C1517" t="str">
            <v>Insumos</v>
          </cell>
          <cell r="D1517" t="str">
            <v>M3</v>
          </cell>
          <cell r="E1517">
            <v>160530</v>
          </cell>
          <cell r="F1517">
            <v>128231</v>
          </cell>
          <cell r="G1517">
            <v>0.19</v>
          </cell>
        </row>
        <row r="1518">
          <cell r="A1518" t="str">
            <v>I1712</v>
          </cell>
          <cell r="B1518" t="str">
            <v>SUMINISTRO DE TABLERO ELECTRONICO DE BAJA TENSION ( 0.9X1. 0X0. 30)SEGUN RETIE, INCLUYE BARRAJE 2F- N-T 125A</v>
          </cell>
          <cell r="C1518" t="str">
            <v>Insumos</v>
          </cell>
          <cell r="D1518" t="str">
            <v>UND</v>
          </cell>
          <cell r="E1518">
            <v>1959480</v>
          </cell>
          <cell r="F1518">
            <v>1565229</v>
          </cell>
          <cell r="G1518">
            <v>0.19</v>
          </cell>
        </row>
        <row r="1519">
          <cell r="A1519" t="str">
            <v>I1713</v>
          </cell>
          <cell r="B1519" t="str">
            <v>SUMINISTRO DE PROTECCION FIJA 125A, 50KA 240/120V</v>
          </cell>
          <cell r="C1519" t="str">
            <v>Insumos</v>
          </cell>
          <cell r="D1519" t="str">
            <v>UND</v>
          </cell>
          <cell r="E1519">
            <v>285</v>
          </cell>
          <cell r="F1519">
            <v>227</v>
          </cell>
          <cell r="G1519">
            <v>0.19</v>
          </cell>
        </row>
        <row r="1520">
          <cell r="A1520" t="str">
            <v>I1714</v>
          </cell>
          <cell r="B1520" t="str">
            <v>SUMINISTRO BREAKER 2X50 25K 240/120V</v>
          </cell>
          <cell r="C1520" t="str">
            <v>Insumos</v>
          </cell>
          <cell r="D1520" t="str">
            <v>UND</v>
          </cell>
          <cell r="E1520">
            <v>62348</v>
          </cell>
          <cell r="F1520">
            <v>49803</v>
          </cell>
          <cell r="G1520">
            <v>0.19</v>
          </cell>
        </row>
        <row r="1521">
          <cell r="A1521" t="str">
            <v>I1715</v>
          </cell>
          <cell r="B1521" t="str">
            <v>SUMINISTRO DE TERMINAL DE OJO PARA ALAMBRE 2 AWG C/ TORNILLO</v>
          </cell>
          <cell r="C1521" t="str">
            <v>Insumos</v>
          </cell>
          <cell r="D1521" t="str">
            <v>UND</v>
          </cell>
          <cell r="E1521">
            <v>10133</v>
          </cell>
          <cell r="F1521">
            <v>8094</v>
          </cell>
          <cell r="G1521">
            <v>0.19</v>
          </cell>
        </row>
        <row r="1522">
          <cell r="A1522" t="str">
            <v>I1716</v>
          </cell>
          <cell r="B1522" t="str">
            <v>SUMINSTRO DETERMINAL DE OJO PARA ALAMBRE 8 AWG C/TORNILLO</v>
          </cell>
          <cell r="C1522" t="str">
            <v>Insumos</v>
          </cell>
          <cell r="D1522" t="str">
            <v>UND</v>
          </cell>
          <cell r="E1522">
            <v>6558</v>
          </cell>
          <cell r="F1522">
            <v>5238</v>
          </cell>
          <cell r="G1522">
            <v>0.19</v>
          </cell>
        </row>
        <row r="1523">
          <cell r="A1523" t="str">
            <v>I1717</v>
          </cell>
          <cell r="B1523" t="str">
            <v>SUMINISTRO DE ALAMBRE 8 AWG HFFR LS 600V 75ºCT</v>
          </cell>
          <cell r="C1523" t="str">
            <v>Insumos</v>
          </cell>
          <cell r="D1523" t="str">
            <v>ML</v>
          </cell>
          <cell r="E1523">
            <v>4680</v>
          </cell>
          <cell r="F1523">
            <v>3738</v>
          </cell>
          <cell r="G1523">
            <v>0.19</v>
          </cell>
        </row>
        <row r="1524">
          <cell r="A1524" t="str">
            <v>I1718</v>
          </cell>
          <cell r="B1524" t="str">
            <v>SUMINISTRO DE ALAMBRE 2 AWG HFFR LS 600V 75º CT</v>
          </cell>
          <cell r="C1524" t="str">
            <v>Insumos</v>
          </cell>
          <cell r="D1524" t="str">
            <v>ML</v>
          </cell>
          <cell r="E1524">
            <v>17296</v>
          </cell>
          <cell r="F1524">
            <v>13816</v>
          </cell>
          <cell r="G1524">
            <v>0.19</v>
          </cell>
        </row>
        <row r="1525">
          <cell r="A1525" t="str">
            <v>I1719</v>
          </cell>
          <cell r="B1525" t="str">
            <v>SUMINSTRO DE CANALETA 80X60MM RANURADA X 2M</v>
          </cell>
          <cell r="C1525" t="str">
            <v>Insumos</v>
          </cell>
          <cell r="D1525" t="str">
            <v>ML</v>
          </cell>
          <cell r="E1525">
            <v>34415</v>
          </cell>
          <cell r="F1525">
            <v>27490</v>
          </cell>
          <cell r="G1525">
            <v>0.19</v>
          </cell>
        </row>
        <row r="1526">
          <cell r="A1526" t="str">
            <v>I1720</v>
          </cell>
          <cell r="B1526" t="str">
            <v>ADAPTADOR  TUBO PVC DE 2"</v>
          </cell>
          <cell r="C1526" t="str">
            <v>Insumos</v>
          </cell>
          <cell r="D1526" t="str">
            <v>UND</v>
          </cell>
          <cell r="E1526">
            <v>1343</v>
          </cell>
          <cell r="F1526">
            <v>1072</v>
          </cell>
          <cell r="G1526">
            <v>0.19</v>
          </cell>
        </row>
        <row r="1527">
          <cell r="A1527" t="str">
            <v>I1721</v>
          </cell>
          <cell r="B1527" t="str">
            <v>SUMINISTRO DE CINTA AISLANTE SCOTH</v>
          </cell>
          <cell r="C1527" t="str">
            <v>Insumos</v>
          </cell>
          <cell r="D1527" t="str">
            <v>ML</v>
          </cell>
          <cell r="E1527">
            <v>20487</v>
          </cell>
          <cell r="F1527">
            <v>16365</v>
          </cell>
          <cell r="G1527">
            <v>0.19</v>
          </cell>
        </row>
        <row r="1528">
          <cell r="A1528" t="str">
            <v>I1722</v>
          </cell>
          <cell r="B1528" t="str">
            <v>SUMINSTRO  DE CINTA AISLANTE DE COLORES</v>
          </cell>
          <cell r="C1528" t="str">
            <v>Insumos</v>
          </cell>
          <cell r="D1528" t="str">
            <v>ML</v>
          </cell>
          <cell r="E1528">
            <v>25597</v>
          </cell>
          <cell r="F1528">
            <v>20446</v>
          </cell>
          <cell r="G1528">
            <v>0.19</v>
          </cell>
        </row>
        <row r="1529">
          <cell r="A1529" t="str">
            <v>I1723</v>
          </cell>
          <cell r="B1529" t="str">
            <v>SUMINSTRO DE MARCADORES DECABLES</v>
          </cell>
          <cell r="C1529" t="str">
            <v>Insumos</v>
          </cell>
          <cell r="D1529" t="str">
            <v>ML</v>
          </cell>
          <cell r="E1529">
            <v>1435</v>
          </cell>
          <cell r="F1529">
            <v>1146</v>
          </cell>
          <cell r="G1529">
            <v>0.19</v>
          </cell>
        </row>
        <row r="1530">
          <cell r="A1530" t="str">
            <v>I1724</v>
          </cell>
          <cell r="B1530" t="str">
            <v>SUMINISTRO DE MARCADORES EN ACRILICO</v>
          </cell>
          <cell r="C1530" t="str">
            <v>Insumos</v>
          </cell>
          <cell r="D1530" t="str">
            <v>ML</v>
          </cell>
          <cell r="E1530">
            <v>3077</v>
          </cell>
          <cell r="F1530">
            <v>2457</v>
          </cell>
          <cell r="G1530">
            <v>0.19</v>
          </cell>
        </row>
        <row r="1531">
          <cell r="A1531" t="str">
            <v>I1725</v>
          </cell>
          <cell r="B1531" t="str">
            <v>SUMINISTRO DE VARILLA  COOPERWELL 5/8" X 2.4M COBRE - COBRE</v>
          </cell>
          <cell r="C1531" t="str">
            <v>Insumos</v>
          </cell>
          <cell r="D1531" t="str">
            <v>UND</v>
          </cell>
          <cell r="E1531">
            <v>169810</v>
          </cell>
          <cell r="F1531">
            <v>135644</v>
          </cell>
          <cell r="G1531">
            <v>0.19</v>
          </cell>
        </row>
        <row r="1532">
          <cell r="A1532" t="str">
            <v>I1726</v>
          </cell>
          <cell r="B1532" t="str">
            <v>SUMINISTRO DE CABLE  CU  2 AWG DESNUDO</v>
          </cell>
          <cell r="C1532" t="str">
            <v>Insumos</v>
          </cell>
          <cell r="D1532" t="str">
            <v>ML</v>
          </cell>
          <cell r="E1532">
            <v>24972</v>
          </cell>
          <cell r="F1532">
            <v>19947</v>
          </cell>
          <cell r="G1532">
            <v>0.19</v>
          </cell>
        </row>
        <row r="1533">
          <cell r="A1533" t="str">
            <v>I1727</v>
          </cell>
          <cell r="B1533" t="str">
            <v>SUMINISTRO DE SOLDADURA CADWEEL 150GR</v>
          </cell>
          <cell r="C1533" t="str">
            <v>Insumos</v>
          </cell>
          <cell r="D1533" t="str">
            <v>UND</v>
          </cell>
          <cell r="E1533">
            <v>20900</v>
          </cell>
          <cell r="F1533">
            <v>16694</v>
          </cell>
          <cell r="G1533">
            <v>0.19</v>
          </cell>
        </row>
        <row r="1534">
          <cell r="A1534" t="str">
            <v>I1728</v>
          </cell>
          <cell r="B1534" t="str">
            <v>SUMINISTRO DE FAVIGEL</v>
          </cell>
          <cell r="C1534" t="str">
            <v>Insumos</v>
          </cell>
          <cell r="D1534" t="str">
            <v>KG</v>
          </cell>
          <cell r="E1534">
            <v>24582</v>
          </cell>
          <cell r="F1534">
            <v>19635</v>
          </cell>
          <cell r="G1534">
            <v>0.19</v>
          </cell>
        </row>
        <row r="1535">
          <cell r="A1535" t="str">
            <v>I1729</v>
          </cell>
          <cell r="B1535" t="str">
            <v>SUMINISTRO DEVARILLA COOPERWELL 5/8" X 2.4M COBRE-COBRE</v>
          </cell>
          <cell r="C1535" t="str">
            <v>Insumos</v>
          </cell>
          <cell r="D1535" t="str">
            <v>UND</v>
          </cell>
          <cell r="E1535">
            <v>169810</v>
          </cell>
          <cell r="F1535">
            <v>135644</v>
          </cell>
          <cell r="G1535">
            <v>0.19</v>
          </cell>
        </row>
        <row r="1536">
          <cell r="A1536" t="str">
            <v>I1730</v>
          </cell>
          <cell r="B1536" t="str">
            <v>SUMINISTRO DE CABLE CU 2AWG DESNUDO</v>
          </cell>
          <cell r="C1536" t="str">
            <v>Insumos</v>
          </cell>
          <cell r="D1536" t="str">
            <v>ML</v>
          </cell>
          <cell r="E1536">
            <v>24972</v>
          </cell>
          <cell r="F1536">
            <v>19947</v>
          </cell>
          <cell r="G1536">
            <v>0.19</v>
          </cell>
        </row>
        <row r="1537">
          <cell r="A1537" t="str">
            <v>I1731</v>
          </cell>
          <cell r="B1537" t="str">
            <v>SUMINSTRO DE SOLDADURA CADWEEL 150GR</v>
          </cell>
          <cell r="C1537" t="str">
            <v>Insumos</v>
          </cell>
          <cell r="D1537" t="str">
            <v>UND</v>
          </cell>
          <cell r="E1537">
            <v>20900</v>
          </cell>
          <cell r="F1537">
            <v>16694</v>
          </cell>
          <cell r="G1537">
            <v>0.19</v>
          </cell>
        </row>
        <row r="1538">
          <cell r="A1538" t="str">
            <v>I1732</v>
          </cell>
          <cell r="B1538" t="str">
            <v>SUMINISTRO DE CABLE 8 AWG HFFR LS 600V 75º CT</v>
          </cell>
          <cell r="C1538" t="str">
            <v>Insumos</v>
          </cell>
          <cell r="D1538" t="str">
            <v>ML</v>
          </cell>
          <cell r="E1538">
            <v>4680</v>
          </cell>
          <cell r="F1538">
            <v>3738</v>
          </cell>
          <cell r="G1538">
            <v>0.19</v>
          </cell>
        </row>
        <row r="1539">
          <cell r="A1539" t="str">
            <v>I1733</v>
          </cell>
          <cell r="B1539" t="str">
            <v>SUMINISTRO DE CABLE  10 AWG HFFR LS 600V 75º CT</v>
          </cell>
          <cell r="C1539" t="str">
            <v>Insumos</v>
          </cell>
          <cell r="D1539" t="str">
            <v>ML</v>
          </cell>
          <cell r="E1539">
            <v>3158</v>
          </cell>
          <cell r="F1539">
            <v>2522</v>
          </cell>
          <cell r="G1539">
            <v>0.19</v>
          </cell>
        </row>
        <row r="1540">
          <cell r="A1540" t="str">
            <v>I1734</v>
          </cell>
          <cell r="B1540" t="str">
            <v>SUMINISTRO DE TUBERIA PVC 1"</v>
          </cell>
          <cell r="C1540" t="str">
            <v>Insumos</v>
          </cell>
          <cell r="D1540" t="str">
            <v>ML</v>
          </cell>
          <cell r="E1540">
            <v>15262</v>
          </cell>
          <cell r="F1540">
            <v>12191</v>
          </cell>
          <cell r="G1540">
            <v>0.19</v>
          </cell>
        </row>
        <row r="1541">
          <cell r="A1541" t="str">
            <v>I1735</v>
          </cell>
          <cell r="B1541" t="str">
            <v>SUMINISTRO DE CURVA PVC 1"</v>
          </cell>
          <cell r="C1541" t="str">
            <v>Insumos</v>
          </cell>
          <cell r="D1541" t="str">
            <v>UND</v>
          </cell>
          <cell r="E1541">
            <v>6047</v>
          </cell>
          <cell r="F1541">
            <v>4830</v>
          </cell>
          <cell r="G1541">
            <v>0.19</v>
          </cell>
        </row>
        <row r="1542">
          <cell r="A1542" t="str">
            <v>I1736</v>
          </cell>
          <cell r="B1542" t="str">
            <v>SUMINISTRO DE CINTA AISLANTE DE COLORES</v>
          </cell>
          <cell r="C1542" t="str">
            <v>Insumos</v>
          </cell>
          <cell r="D1542" t="str">
            <v>UND</v>
          </cell>
          <cell r="E1542">
            <v>2564</v>
          </cell>
          <cell r="F1542">
            <v>2048</v>
          </cell>
          <cell r="G1542">
            <v>0.19</v>
          </cell>
        </row>
        <row r="1543">
          <cell r="A1543" t="str">
            <v>I1737</v>
          </cell>
          <cell r="B1543" t="str">
            <v>SUMINISTRO DE PEGANTE PVC CONDUIT</v>
          </cell>
          <cell r="C1543" t="str">
            <v>Insumos</v>
          </cell>
          <cell r="D1543" t="str">
            <v>GAL</v>
          </cell>
          <cell r="E1543">
            <v>71701</v>
          </cell>
          <cell r="F1543">
            <v>57274</v>
          </cell>
          <cell r="G1543">
            <v>0.19</v>
          </cell>
        </row>
        <row r="1544">
          <cell r="A1544" t="str">
            <v>I1738</v>
          </cell>
          <cell r="B1544" t="str">
            <v>SUMINISTRO DE TABLERO DE DISTRIBUCCION MONOFASICO  2F- N+T; 12 CIRCUITOS , INCRUSTAR CON TAPA</v>
          </cell>
          <cell r="C1544" t="str">
            <v>Insumos</v>
          </cell>
          <cell r="D1544" t="str">
            <v>UND</v>
          </cell>
          <cell r="E1544">
            <v>311378</v>
          </cell>
          <cell r="F1544">
            <v>248728</v>
          </cell>
          <cell r="G1544">
            <v>0.19</v>
          </cell>
        </row>
        <row r="1545">
          <cell r="A1545" t="str">
            <v>I1739</v>
          </cell>
          <cell r="B1545" t="str">
            <v>SUMINISTRO DE MARCADORES DE CABLES</v>
          </cell>
          <cell r="C1545" t="str">
            <v>Insumos</v>
          </cell>
          <cell r="D1545" t="str">
            <v>UND</v>
          </cell>
          <cell r="E1545">
            <v>1435</v>
          </cell>
          <cell r="F1545">
            <v>1146</v>
          </cell>
          <cell r="G1545">
            <v>0.19</v>
          </cell>
        </row>
        <row r="1546">
          <cell r="A1546" t="str">
            <v>I1740</v>
          </cell>
          <cell r="B1546" t="str">
            <v>SUMINISTRO DE CABLE 12AWG HFFR LS 600V 75º CT</v>
          </cell>
          <cell r="C1546" t="str">
            <v>Insumos</v>
          </cell>
          <cell r="D1546" t="str">
            <v>ML</v>
          </cell>
          <cell r="E1546">
            <v>2182</v>
          </cell>
          <cell r="F1546">
            <v>1743</v>
          </cell>
          <cell r="G1546">
            <v>0.19</v>
          </cell>
        </row>
        <row r="1547">
          <cell r="A1547" t="str">
            <v>I1741</v>
          </cell>
          <cell r="B1547" t="str">
            <v>SUMINISTRO DE TABLERO ELECTRICO (500X400X200) IP66</v>
          </cell>
          <cell r="C1547" t="str">
            <v>Insumos</v>
          </cell>
          <cell r="D1547" t="str">
            <v>UND</v>
          </cell>
          <cell r="E1547">
            <v>127190</v>
          </cell>
          <cell r="F1547">
            <v>101599</v>
          </cell>
          <cell r="G1547">
            <v>0.19</v>
          </cell>
        </row>
        <row r="1548">
          <cell r="A1548" t="str">
            <v>I1742</v>
          </cell>
          <cell r="B1548" t="str">
            <v>SUMINISTRO DE PROTECCION TIPO MINIBRAKER DE RIEL 16A</v>
          </cell>
          <cell r="C1548" t="str">
            <v>Insumos</v>
          </cell>
          <cell r="D1548" t="str">
            <v>UND</v>
          </cell>
          <cell r="E1548">
            <v>48098</v>
          </cell>
          <cell r="F1548">
            <v>38420</v>
          </cell>
          <cell r="G1548">
            <v>0.19</v>
          </cell>
        </row>
        <row r="1549">
          <cell r="A1549" t="str">
            <v>I1743</v>
          </cell>
          <cell r="B1549" t="str">
            <v>SUMINISTRO DE TERMINALESDE OJO PARA CABLE 12 AWG</v>
          </cell>
          <cell r="C1549" t="str">
            <v>Insumos</v>
          </cell>
          <cell r="D1549" t="str">
            <v>UND</v>
          </cell>
          <cell r="E1549">
            <v>8907</v>
          </cell>
          <cell r="F1549">
            <v>7114</v>
          </cell>
          <cell r="G1549">
            <v>0.19</v>
          </cell>
        </row>
        <row r="1550">
          <cell r="A1550" t="str">
            <v>I1744</v>
          </cell>
          <cell r="B1550" t="str">
            <v>SUMINISTRO DE ACCESORIOS FIJACION TABLERO Y CABLES TABLERO</v>
          </cell>
          <cell r="C1550" t="str">
            <v>Insumos</v>
          </cell>
          <cell r="D1550" t="str">
            <v>UND</v>
          </cell>
          <cell r="E1550">
            <v>35626</v>
          </cell>
          <cell r="F1550">
            <v>28458</v>
          </cell>
          <cell r="G1550">
            <v>0.19</v>
          </cell>
        </row>
        <row r="1551">
          <cell r="A1551" t="str">
            <v>I1745</v>
          </cell>
          <cell r="B1551" t="str">
            <v>SUMINISTRO DE PROTECCION  1X20 A; 10 KA, INCRUSTAR</v>
          </cell>
          <cell r="C1551" t="str">
            <v>Insumos</v>
          </cell>
          <cell r="D1551" t="str">
            <v>UND</v>
          </cell>
          <cell r="E1551">
            <v>16500</v>
          </cell>
          <cell r="F1551"/>
          <cell r="G1551"/>
        </row>
        <row r="1552">
          <cell r="A1552" t="str">
            <v>I1746</v>
          </cell>
          <cell r="B1552" t="str">
            <v>SUMINISTRO DE BALA LED CIRCULAR DE SOBREPONER 20W</v>
          </cell>
          <cell r="C1552" t="str">
            <v>Insumos</v>
          </cell>
          <cell r="D1552" t="str">
            <v>UND</v>
          </cell>
          <cell r="E1552">
            <v>20922</v>
          </cell>
          <cell r="F1552">
            <v>16712</v>
          </cell>
          <cell r="G1552">
            <v>0.19</v>
          </cell>
        </row>
        <row r="1553">
          <cell r="A1553" t="str">
            <v>I1747</v>
          </cell>
          <cell r="B1553" t="str">
            <v>SUMINISTRO DE ALAMBRE  12AWG HFFR LS 600V 75º CT</v>
          </cell>
          <cell r="C1553" t="str">
            <v>Insumos</v>
          </cell>
          <cell r="D1553" t="str">
            <v>ML</v>
          </cell>
          <cell r="E1553">
            <v>2182</v>
          </cell>
          <cell r="F1553">
            <v>1743</v>
          </cell>
          <cell r="G1553">
            <v>0.19</v>
          </cell>
        </row>
        <row r="1554">
          <cell r="A1554" t="str">
            <v>I1748</v>
          </cell>
          <cell r="B1554" t="str">
            <v>SUMINISTRO DE LUMINARIA 120X30, SOBREPONER, 2T, LED, 40W, ESPECULAR 3"</v>
          </cell>
          <cell r="C1554" t="str">
            <v>Insumos</v>
          </cell>
          <cell r="D1554" t="str">
            <v>UND</v>
          </cell>
          <cell r="E1554">
            <v>322424</v>
          </cell>
          <cell r="F1554">
            <v>257551</v>
          </cell>
          <cell r="G1554">
            <v>0.19</v>
          </cell>
        </row>
        <row r="1555">
          <cell r="A1555" t="str">
            <v>I1749</v>
          </cell>
          <cell r="B1555" t="str">
            <v>SUMINISTRO DE ALAMBRE 12 AWG HFFR LS 600V 75º CT</v>
          </cell>
          <cell r="C1555" t="str">
            <v>Insumos</v>
          </cell>
          <cell r="D1555" t="str">
            <v>ML</v>
          </cell>
          <cell r="E1555">
            <v>2182</v>
          </cell>
          <cell r="F1555">
            <v>1743</v>
          </cell>
          <cell r="G1555">
            <v>0.19</v>
          </cell>
        </row>
        <row r="1556">
          <cell r="A1556" t="str">
            <v>I1750</v>
          </cell>
          <cell r="B1556" t="str">
            <v>SUMINISTRO DE LUMINARIA 60X60 DE SOBREPONER T4, LED, 10W ESPECULAR 1.5"</v>
          </cell>
          <cell r="C1556" t="str">
            <v>Insumos</v>
          </cell>
          <cell r="D1556" t="str">
            <v>UND</v>
          </cell>
          <cell r="E1556">
            <v>366957</v>
          </cell>
          <cell r="F1556">
            <v>293124</v>
          </cell>
          <cell r="G1556">
            <v>0.19</v>
          </cell>
        </row>
        <row r="1557">
          <cell r="A1557" t="str">
            <v>I1752</v>
          </cell>
          <cell r="B1557" t="str">
            <v>SUMINISTRO DE APLIQUE TIPO TORTUGA MARCA HAVELLS - SYLVANIA O SIMILAR  CON ACCESOSRIOS</v>
          </cell>
          <cell r="C1557" t="str">
            <v>Insumos</v>
          </cell>
          <cell r="D1557" t="str">
            <v>UND</v>
          </cell>
          <cell r="E1557">
            <v>44536</v>
          </cell>
          <cell r="F1557">
            <v>35575</v>
          </cell>
          <cell r="G1557">
            <v>0.19</v>
          </cell>
        </row>
        <row r="1558">
          <cell r="A1558" t="str">
            <v>I1753</v>
          </cell>
          <cell r="B1558" t="str">
            <v>SUMINISTRO DE INTERRUPTOR SENCILLO</v>
          </cell>
          <cell r="C1558" t="str">
            <v>Insumos</v>
          </cell>
          <cell r="D1558" t="str">
            <v>UND</v>
          </cell>
          <cell r="E1558">
            <v>18883</v>
          </cell>
          <cell r="F1558">
            <v>15083</v>
          </cell>
          <cell r="G1558">
            <v>0.19</v>
          </cell>
        </row>
        <row r="1559">
          <cell r="A1559" t="str">
            <v>I1754</v>
          </cell>
          <cell r="B1559" t="str">
            <v>SUMINISTRO DE CAJA 2X4 PLASTICA</v>
          </cell>
          <cell r="C1559" t="str">
            <v>Insumos</v>
          </cell>
          <cell r="D1559" t="str">
            <v>UND</v>
          </cell>
          <cell r="E1559">
            <v>1065</v>
          </cell>
          <cell r="F1559">
            <v>850</v>
          </cell>
          <cell r="G1559">
            <v>0.19</v>
          </cell>
        </row>
        <row r="1560">
          <cell r="A1560" t="str">
            <v>I1755</v>
          </cell>
          <cell r="B1560" t="str">
            <v>SUMINISTRO DE TERMINAL PVC 1/2"</v>
          </cell>
          <cell r="C1560" t="str">
            <v>Insumos</v>
          </cell>
          <cell r="D1560" t="str">
            <v>UND</v>
          </cell>
          <cell r="E1560">
            <v>310</v>
          </cell>
          <cell r="F1560">
            <v>247</v>
          </cell>
          <cell r="G1560">
            <v>0.19</v>
          </cell>
        </row>
        <row r="1561">
          <cell r="A1561" t="str">
            <v>I1756</v>
          </cell>
          <cell r="B1561" t="str">
            <v>SUMINISTRO DE CURVA PVC 1/2"</v>
          </cell>
          <cell r="C1561" t="str">
            <v>Insumos</v>
          </cell>
          <cell r="D1561" t="str">
            <v>UND</v>
          </cell>
          <cell r="E1561">
            <v>802</v>
          </cell>
          <cell r="F1561">
            <v>640</v>
          </cell>
          <cell r="G1561">
            <v>0.19</v>
          </cell>
        </row>
        <row r="1562">
          <cell r="A1562" t="str">
            <v>I1757</v>
          </cell>
          <cell r="B1562" t="str">
            <v>SUMINISTRO DE TUBERIA PVC 1/2"</v>
          </cell>
          <cell r="C1562" t="str">
            <v>Insumos</v>
          </cell>
          <cell r="D1562" t="str">
            <v>ML</v>
          </cell>
          <cell r="E1562">
            <v>5122</v>
          </cell>
          <cell r="F1562">
            <v>4091</v>
          </cell>
          <cell r="G1562">
            <v>0.19</v>
          </cell>
        </row>
        <row r="1563">
          <cell r="A1563" t="str">
            <v>I1758</v>
          </cell>
          <cell r="B1563" t="str">
            <v>SUMINISTRO DE INTERRUPTOR DOBLE</v>
          </cell>
          <cell r="C1563" t="str">
            <v>Insumos</v>
          </cell>
          <cell r="D1563" t="str">
            <v>UND</v>
          </cell>
          <cell r="E1563">
            <v>18883</v>
          </cell>
          <cell r="F1563">
            <v>15083</v>
          </cell>
          <cell r="G1563">
            <v>0.19</v>
          </cell>
        </row>
        <row r="1564">
          <cell r="A1564" t="str">
            <v>I1759</v>
          </cell>
          <cell r="B1564" t="str">
            <v>SUMINISTRO DE CAJA 2X4" PLASTICA</v>
          </cell>
          <cell r="C1564" t="str">
            <v>Insumos</v>
          </cell>
          <cell r="D1564" t="str">
            <v>UND</v>
          </cell>
          <cell r="E1564">
            <v>1065</v>
          </cell>
          <cell r="F1564">
            <v>850</v>
          </cell>
          <cell r="G1564">
            <v>0.19</v>
          </cell>
        </row>
        <row r="1565">
          <cell r="A1565" t="str">
            <v>I1760</v>
          </cell>
          <cell r="B1565" t="str">
            <v>SUMINISTRO DE INTERRUPTOR CONMUTABLE</v>
          </cell>
          <cell r="C1565" t="str">
            <v>Insumos</v>
          </cell>
          <cell r="D1565" t="str">
            <v>UND</v>
          </cell>
          <cell r="E1565">
            <v>17103</v>
          </cell>
          <cell r="F1565">
            <v>13661</v>
          </cell>
          <cell r="G1565">
            <v>0.19</v>
          </cell>
        </row>
        <row r="1566">
          <cell r="A1566" t="str">
            <v>I1761</v>
          </cell>
          <cell r="B1566" t="str">
            <v>SUMINISTRO DE INTERRUPTOR CONMUTABLE DOBLE</v>
          </cell>
          <cell r="C1566" t="str">
            <v>Insumos</v>
          </cell>
          <cell r="D1566" t="str">
            <v>UND</v>
          </cell>
          <cell r="E1566">
            <v>23156</v>
          </cell>
          <cell r="F1566">
            <v>18497</v>
          </cell>
          <cell r="G1566">
            <v>0.19</v>
          </cell>
        </row>
        <row r="1567">
          <cell r="A1567" t="str">
            <v>I1762</v>
          </cell>
          <cell r="B1567" t="str">
            <v>SUMINISTRO DE INTERRUPTOR CONMUTABLE TRIPLE</v>
          </cell>
          <cell r="C1567" t="str">
            <v>Insumos</v>
          </cell>
          <cell r="D1567" t="str">
            <v>UND</v>
          </cell>
          <cell r="E1567">
            <v>23156</v>
          </cell>
          <cell r="F1567">
            <v>18497</v>
          </cell>
          <cell r="G1567">
            <v>0.19</v>
          </cell>
        </row>
        <row r="1568">
          <cell r="A1568" t="str">
            <v>I1763</v>
          </cell>
          <cell r="B1568" t="str">
            <v>SUMINISTRO DE INTERRUPTOR CUATRO VIAS</v>
          </cell>
          <cell r="C1568" t="str">
            <v>Insumos</v>
          </cell>
          <cell r="D1568" t="str">
            <v>UND</v>
          </cell>
          <cell r="E1568">
            <v>48454</v>
          </cell>
          <cell r="F1568">
            <v>38704</v>
          </cell>
          <cell r="G1568">
            <v>0.19</v>
          </cell>
        </row>
        <row r="1569">
          <cell r="A1569" t="str">
            <v>I1764</v>
          </cell>
          <cell r="B1569" t="str">
            <v>SUMINISTRO DE INTERRUPTOR SENSOR DE MOVIMIENTO</v>
          </cell>
          <cell r="C1569" t="str">
            <v>Insumos</v>
          </cell>
          <cell r="D1569" t="str">
            <v>UND</v>
          </cell>
          <cell r="E1569">
            <v>101536</v>
          </cell>
          <cell r="F1569">
            <v>81107</v>
          </cell>
          <cell r="G1569">
            <v>0.19</v>
          </cell>
        </row>
        <row r="1570">
          <cell r="A1570" t="str">
            <v>I1765</v>
          </cell>
          <cell r="B1570" t="str">
            <v>SUMINISTRO DE TOMACORRIENTE CON POLO A TIERRA ECONÓMICO</v>
          </cell>
          <cell r="C1570" t="str">
            <v>Insumos</v>
          </cell>
          <cell r="D1570" t="str">
            <v>UND</v>
          </cell>
          <cell r="E1570">
            <v>5965</v>
          </cell>
          <cell r="F1570">
            <v>4765</v>
          </cell>
          <cell r="G1570">
            <v>0.19</v>
          </cell>
        </row>
        <row r="1571">
          <cell r="A1571" t="str">
            <v>I1766</v>
          </cell>
          <cell r="B1571" t="str">
            <v>SUMINISTRO DE TOMACORRIENTE TIPO  REGULADO COLOR NARANJA</v>
          </cell>
          <cell r="C1571" t="str">
            <v>Insumos</v>
          </cell>
          <cell r="D1571" t="str">
            <v>UND</v>
          </cell>
          <cell r="E1571">
            <v>49704</v>
          </cell>
          <cell r="F1571">
            <v>39703</v>
          </cell>
          <cell r="G1571">
            <v>0.19</v>
          </cell>
        </row>
        <row r="1572">
          <cell r="A1572" t="str">
            <v>I1767</v>
          </cell>
          <cell r="B1572" t="str">
            <v>SUMINISTRO DE TOMACORRIENTE CON POLO A TIERRA GFCI</v>
          </cell>
          <cell r="C1572" t="str">
            <v>Insumos</v>
          </cell>
          <cell r="D1572" t="str">
            <v>UND</v>
          </cell>
          <cell r="E1572">
            <v>97976</v>
          </cell>
          <cell r="F1572">
            <v>78263</v>
          </cell>
          <cell r="G1572">
            <v>0.19</v>
          </cell>
        </row>
        <row r="1573">
          <cell r="A1573" t="str">
            <v>I1769</v>
          </cell>
          <cell r="B1573" t="str">
            <v>SUMINISTRO DE CABLE UTP CATEGORIA 6</v>
          </cell>
          <cell r="C1573" t="str">
            <v>Insumos</v>
          </cell>
          <cell r="D1573" t="str">
            <v>ML</v>
          </cell>
          <cell r="E1573">
            <v>3287</v>
          </cell>
          <cell r="F1573">
            <v>2625</v>
          </cell>
          <cell r="G1573">
            <v>0.19</v>
          </cell>
        </row>
        <row r="1574">
          <cell r="A1574" t="str">
            <v>I1770</v>
          </cell>
          <cell r="B1574" t="str">
            <v>SUMINISTRO DE CABLE UTP CATEGORIA 5E</v>
          </cell>
          <cell r="C1574" t="str">
            <v>Insumos</v>
          </cell>
          <cell r="D1574" t="str">
            <v>ML</v>
          </cell>
          <cell r="E1574">
            <v>2674</v>
          </cell>
          <cell r="F1574">
            <v>2135</v>
          </cell>
          <cell r="G1574">
            <v>0.19</v>
          </cell>
        </row>
        <row r="1575">
          <cell r="A1575" t="str">
            <v>I1771</v>
          </cell>
          <cell r="B1575" t="str">
            <v>SUMINISTRO DE CANALETA METALICA 15X15CM, 2 DIVISIONES</v>
          </cell>
          <cell r="C1575" t="str">
            <v>Insumos</v>
          </cell>
          <cell r="D1575" t="str">
            <v>ML</v>
          </cell>
          <cell r="E1575">
            <v>32063</v>
          </cell>
          <cell r="F1575">
            <v>25612</v>
          </cell>
          <cell r="G1575">
            <v>0.19</v>
          </cell>
        </row>
        <row r="1576">
          <cell r="A1576" t="str">
            <v>I1772</v>
          </cell>
          <cell r="B1576" t="str">
            <v>SUMINISTRO DE TROQUEL METALICO PARA PUESTO DE TRABAJO</v>
          </cell>
          <cell r="C1576" t="str">
            <v>Insumos</v>
          </cell>
          <cell r="D1576" t="str">
            <v>UND</v>
          </cell>
          <cell r="E1576">
            <v>11043</v>
          </cell>
          <cell r="F1576">
            <v>8821</v>
          </cell>
          <cell r="G1576">
            <v>0.19</v>
          </cell>
        </row>
        <row r="1577">
          <cell r="A1577" t="str">
            <v>I1773</v>
          </cell>
          <cell r="B1577" t="str">
            <v>SUMINISTRO DE TUBERIA EMT 3/4"</v>
          </cell>
          <cell r="C1577" t="str">
            <v>Insumos</v>
          </cell>
          <cell r="D1577" t="str">
            <v>ML</v>
          </cell>
          <cell r="E1577">
            <v>6593</v>
          </cell>
          <cell r="F1577">
            <v>5266</v>
          </cell>
          <cell r="G1577">
            <v>0.19</v>
          </cell>
        </row>
        <row r="1578">
          <cell r="A1578" t="str">
            <v>I1774</v>
          </cell>
          <cell r="B1578" t="str">
            <v>SUMINISTRO FACEPLACE</v>
          </cell>
          <cell r="C1578" t="str">
            <v>Insumos</v>
          </cell>
          <cell r="D1578" t="str">
            <v>UND</v>
          </cell>
          <cell r="E1578">
            <v>13546</v>
          </cell>
          <cell r="F1578">
            <v>10820</v>
          </cell>
          <cell r="G1578">
            <v>0.19</v>
          </cell>
        </row>
        <row r="1579">
          <cell r="A1579" t="str">
            <v>I1775</v>
          </cell>
          <cell r="B1579" t="str">
            <v>SUMINISTRO DE PUNTO VGA</v>
          </cell>
          <cell r="C1579" t="str">
            <v>Insumos</v>
          </cell>
          <cell r="D1579" t="str">
            <v>UND</v>
          </cell>
          <cell r="E1579">
            <v>173505</v>
          </cell>
          <cell r="F1579">
            <v>138595</v>
          </cell>
          <cell r="G1579">
            <v>0.19</v>
          </cell>
        </row>
        <row r="1580">
          <cell r="A1580" t="str">
            <v>I1776</v>
          </cell>
          <cell r="B1580" t="str">
            <v>SUMINISTRO DE PUNTO HDMI</v>
          </cell>
          <cell r="C1580" t="str">
            <v>Insumos</v>
          </cell>
          <cell r="D1580" t="str">
            <v>UND</v>
          </cell>
          <cell r="E1580">
            <v>463234</v>
          </cell>
          <cell r="F1580">
            <v>370030</v>
          </cell>
          <cell r="G1580">
            <v>0.19</v>
          </cell>
        </row>
        <row r="1581">
          <cell r="A1581" t="str">
            <v>I1777</v>
          </cell>
          <cell r="B1581" t="str">
            <v>SUMINISTRO DE BANDEJA TIPO MALLA 04M X 0.1</v>
          </cell>
          <cell r="C1581" t="str">
            <v>Insumos</v>
          </cell>
          <cell r="D1581" t="str">
            <v>ML</v>
          </cell>
          <cell r="E1581">
            <v>5346</v>
          </cell>
          <cell r="F1581">
            <v>4270</v>
          </cell>
          <cell r="G1581">
            <v>0.19</v>
          </cell>
        </row>
        <row r="1582">
          <cell r="A1582" t="str">
            <v>I1778</v>
          </cell>
          <cell r="B1582" t="str">
            <v>SUMINISTRO DE UNIONES</v>
          </cell>
          <cell r="C1582" t="str">
            <v>Insumos</v>
          </cell>
          <cell r="D1582" t="str">
            <v>UND</v>
          </cell>
          <cell r="E1582">
            <v>142509</v>
          </cell>
          <cell r="F1582">
            <v>113835</v>
          </cell>
          <cell r="G1582">
            <v>0.19</v>
          </cell>
        </row>
        <row r="1583">
          <cell r="A1583" t="str">
            <v>I1779</v>
          </cell>
          <cell r="B1583" t="str">
            <v>SUMINISTRO DE SOPORTES</v>
          </cell>
          <cell r="C1583" t="str">
            <v>Insumos</v>
          </cell>
          <cell r="D1583" t="str">
            <v>UND</v>
          </cell>
          <cell r="E1583">
            <v>140657</v>
          </cell>
          <cell r="F1583">
            <v>112356</v>
          </cell>
          <cell r="G1583">
            <v>0.19</v>
          </cell>
        </row>
        <row r="1584">
          <cell r="A1584" t="str">
            <v>I1780</v>
          </cell>
          <cell r="B1584" t="str">
            <v>SUMINISTRO E INSTALACION PATCH PANEL 12 PUERTOS</v>
          </cell>
          <cell r="C1584" t="str">
            <v>Insumos</v>
          </cell>
          <cell r="D1584" t="str">
            <v>UND</v>
          </cell>
          <cell r="E1584">
            <v>356270</v>
          </cell>
          <cell r="F1584">
            <v>284587</v>
          </cell>
          <cell r="G1584">
            <v>0.19</v>
          </cell>
        </row>
        <row r="1585">
          <cell r="A1585" t="str">
            <v>I1781</v>
          </cell>
          <cell r="B1585" t="str">
            <v>SUMINISTRO E INSTALACION RACK MEDIANO DE PARED 50X45X60</v>
          </cell>
          <cell r="C1585" t="str">
            <v>Insumos</v>
          </cell>
          <cell r="D1585" t="str">
            <v>UND</v>
          </cell>
          <cell r="E1585">
            <v>534406</v>
          </cell>
          <cell r="F1585">
            <v>426882</v>
          </cell>
          <cell r="G1585">
            <v>0.19</v>
          </cell>
        </row>
        <row r="1586">
          <cell r="A1586" t="str">
            <v>I1782</v>
          </cell>
          <cell r="B1586" t="str">
            <v>SUMINISTRO E INSTALACION PLANTA TELEFONICA 24 SALIDAS 8 ENTRADAS</v>
          </cell>
          <cell r="C1586" t="str">
            <v>Insumos</v>
          </cell>
          <cell r="D1586" t="str">
            <v>UND</v>
          </cell>
          <cell r="E1586">
            <v>3535969</v>
          </cell>
          <cell r="F1586">
            <v>2824527</v>
          </cell>
          <cell r="G1586">
            <v>0.19</v>
          </cell>
        </row>
        <row r="1587">
          <cell r="A1587" t="str">
            <v>I1783</v>
          </cell>
          <cell r="B1587" t="str">
            <v>SUMINISTRO E INSTALACION STRIP TELEFONICO 24</v>
          </cell>
          <cell r="C1587" t="str">
            <v>Insumos</v>
          </cell>
          <cell r="D1587" t="str">
            <v>UND</v>
          </cell>
          <cell r="E1587">
            <v>53885</v>
          </cell>
          <cell r="F1587">
            <v>43043</v>
          </cell>
          <cell r="G1587">
            <v>0.19</v>
          </cell>
        </row>
        <row r="1588">
          <cell r="A1588" t="str">
            <v>I1784</v>
          </cell>
          <cell r="B1588" t="str">
            <v>PATCH CORD RJ45</v>
          </cell>
          <cell r="C1588" t="str">
            <v>Insumos</v>
          </cell>
          <cell r="D1588" t="str">
            <v>UND</v>
          </cell>
          <cell r="E1588">
            <v>5792</v>
          </cell>
          <cell r="F1588">
            <v>4626</v>
          </cell>
          <cell r="G1588">
            <v>0.19</v>
          </cell>
        </row>
        <row r="1589">
          <cell r="A1589" t="str">
            <v>I1785</v>
          </cell>
          <cell r="B1589" t="str">
            <v>SUMINISTRO DE SWITCH DE 12 PUERTOS</v>
          </cell>
          <cell r="C1589" t="str">
            <v>Insumos</v>
          </cell>
          <cell r="D1589" t="str">
            <v>UND</v>
          </cell>
          <cell r="E1589">
            <v>1831289</v>
          </cell>
          <cell r="F1589">
            <v>1462831</v>
          </cell>
          <cell r="G1589">
            <v>0.19</v>
          </cell>
        </row>
        <row r="1590">
          <cell r="A1590" t="str">
            <v>I1786</v>
          </cell>
          <cell r="B1590" t="str">
            <v>ANTICORROSIVO PREMIUM- TIPO PINTUCO REF 513 O SIMILAR</v>
          </cell>
          <cell r="C1590" t="str">
            <v>Insumos</v>
          </cell>
          <cell r="D1590" t="str">
            <v>GAL</v>
          </cell>
          <cell r="E1590">
            <v>72901</v>
          </cell>
          <cell r="F1590"/>
          <cell r="G1590"/>
        </row>
        <row r="1591">
          <cell r="A1591" t="str">
            <v>I1787</v>
          </cell>
          <cell r="B1591" t="str">
            <v>ESMALTE SINTETICO PINTULUX 3 EN 1 -  TIPO PINTUCO REF SEGUN COLOR DISEÑO O SIMILAR</v>
          </cell>
          <cell r="C1591" t="str">
            <v>Insumos</v>
          </cell>
          <cell r="D1591" t="str">
            <v>GAL</v>
          </cell>
          <cell r="E1591">
            <v>118900</v>
          </cell>
          <cell r="F1591"/>
          <cell r="G1591"/>
        </row>
        <row r="1592">
          <cell r="A1592" t="str">
            <v>I1788</v>
          </cell>
          <cell r="B1592" t="str">
            <v>PERFIL IPE 300</v>
          </cell>
          <cell r="C1592" t="str">
            <v>Insumos</v>
          </cell>
          <cell r="D1592" t="str">
            <v>KG</v>
          </cell>
          <cell r="E1592">
            <v>4910</v>
          </cell>
          <cell r="F1592">
            <v>3922</v>
          </cell>
          <cell r="G1592">
            <v>0.19</v>
          </cell>
        </row>
        <row r="1593">
          <cell r="A1593" t="str">
            <v>I1789</v>
          </cell>
          <cell r="B1593" t="str">
            <v>SOLDADURA ELECTRICA TIPO WESTARCO SUPER E - 6013 DE 1/8 O SIMILAR</v>
          </cell>
          <cell r="C1593" t="str">
            <v>Insumos</v>
          </cell>
          <cell r="D1593" t="str">
            <v>KG</v>
          </cell>
          <cell r="E1593">
            <v>14773</v>
          </cell>
          <cell r="F1593">
            <v>11800</v>
          </cell>
          <cell r="G1593">
            <v>0.19</v>
          </cell>
        </row>
        <row r="1594">
          <cell r="A1594" t="str">
            <v>I1790</v>
          </cell>
          <cell r="B1594" t="str">
            <v>PERFIL C3X5</v>
          </cell>
          <cell r="C1594" t="str">
            <v>Insumos</v>
          </cell>
          <cell r="D1594" t="str">
            <v>KG</v>
          </cell>
          <cell r="E1594">
            <v>4743</v>
          </cell>
          <cell r="F1594">
            <v>3788</v>
          </cell>
          <cell r="G1594">
            <v>0.19</v>
          </cell>
        </row>
        <row r="1595">
          <cell r="A1595" t="str">
            <v>I1791</v>
          </cell>
          <cell r="B1595" t="str">
            <v>LEGALIZACION Y RETIE</v>
          </cell>
          <cell r="C1595" t="str">
            <v>Insumos</v>
          </cell>
          <cell r="D1595" t="str">
            <v>UND</v>
          </cell>
          <cell r="E1595">
            <v>4667683</v>
          </cell>
          <cell r="F1595">
            <v>3728539</v>
          </cell>
          <cell r="G1595">
            <v>0.19</v>
          </cell>
        </row>
        <row r="1596">
          <cell r="A1596" t="str">
            <v>I1792</v>
          </cell>
          <cell r="B1596" t="str">
            <v>SUMINSTRO DE TRANSPORTE E INSTALACION CABINAS SANITARIAS EN ACERO INOXIDABLE AISI SAE 304 2B SATINADA IVA INCLUIDO</v>
          </cell>
          <cell r="C1596" t="str">
            <v>Insumos</v>
          </cell>
          <cell r="D1596" t="str">
            <v>M2</v>
          </cell>
          <cell r="E1596">
            <v>699218</v>
          </cell>
          <cell r="F1596">
            <v>558534</v>
          </cell>
          <cell r="G1596">
            <v>0.19</v>
          </cell>
        </row>
        <row r="1597">
          <cell r="A1597" t="str">
            <v>I1793</v>
          </cell>
          <cell r="B1597" t="str">
            <v>SUMINISTRO,TRANSPORTE E INSTALCION  BARANDA EN TUBERIA GALVANIZADA A 4 HILOS DE 2" ENTRE 0.9 Y 1 MTS, PARALES  VERTICALES CADA 2 MTS,RELLENA DE CONCRETO, INCLUYE  WASH PRIMER PINTURA, ANCLAJES Y RETIRO DE SOBRANTES</v>
          </cell>
          <cell r="C1597" t="str">
            <v>Insumos</v>
          </cell>
          <cell r="D1597" t="str">
            <v>ML</v>
          </cell>
          <cell r="E1597">
            <v>410760</v>
          </cell>
          <cell r="F1597">
            <v>328114</v>
          </cell>
          <cell r="G1597">
            <v>0.19</v>
          </cell>
        </row>
        <row r="1598">
          <cell r="A1598" t="str">
            <v>I1796</v>
          </cell>
          <cell r="B1598" t="str">
            <v>SUMINISTRO TRANSPORTE E INSTALACION DE MENSULA EN LAMINA 3/8 DE 1,20*,90 CON PERFORACION  EN BROCA DE 1/2 Y PINTURA ELECTROSTATICA SEGUN DISEÑO</v>
          </cell>
          <cell r="C1598" t="str">
            <v>Insumos</v>
          </cell>
          <cell r="D1598" t="str">
            <v>UND</v>
          </cell>
          <cell r="E1598">
            <v>707933</v>
          </cell>
          <cell r="F1598">
            <v>565496</v>
          </cell>
          <cell r="G1598">
            <v>0.19</v>
          </cell>
        </row>
        <row r="1599">
          <cell r="A1599" t="str">
            <v>I1799</v>
          </cell>
          <cell r="B1599" t="str">
            <v>SUMINISTRO TRANSPORTE E INSTALACION ACERO DE 60000 PCI (INCLUYE ALAMBRE NEGRO Y FIGURACION)</v>
          </cell>
          <cell r="C1599" t="str">
            <v>Insumos</v>
          </cell>
          <cell r="D1599" t="str">
            <v>KG</v>
          </cell>
          <cell r="E1599">
            <v>7126</v>
          </cell>
          <cell r="F1599">
            <v>5692</v>
          </cell>
          <cell r="G1599">
            <v>0.19</v>
          </cell>
        </row>
        <row r="1600">
          <cell r="A1600" t="str">
            <v>I1800</v>
          </cell>
          <cell r="B1600" t="str">
            <v>SUMINISTRO Y TRANSPORTE PUERTA METALICA LÁMINA  CAL. 18 TIPO PANEL CON MARCO SENCILLO ( INCLUYE ANTICORROSIVO + PINTURA ACEITE + MARCO EN LAMINA  CAL. 18 CARGADOS EN CONCRETO). INCLUYE EL SUMINISTRO DE TODOS LOS ACCESORIOS REQUERIDOS PARA EL CORRECTO MONTAJE( CHAPA MARCA YALE)</v>
          </cell>
          <cell r="C1600" t="str">
            <v>Insumos</v>
          </cell>
          <cell r="D1600" t="str">
            <v>UND</v>
          </cell>
          <cell r="E1600">
            <v>490000</v>
          </cell>
          <cell r="F1600"/>
          <cell r="G1600"/>
        </row>
        <row r="1601">
          <cell r="A1601" t="str">
            <v>I1801</v>
          </cell>
          <cell r="B1601" t="str">
            <v>DESMONTE DE COLUMNAS EN MADERA</v>
          </cell>
          <cell r="C1601" t="str">
            <v>Insumos</v>
          </cell>
          <cell r="D1601" t="str">
            <v>UND</v>
          </cell>
          <cell r="E1601">
            <v>17114</v>
          </cell>
          <cell r="F1601">
            <v>13671</v>
          </cell>
          <cell r="G1601">
            <v>0.19</v>
          </cell>
        </row>
        <row r="1602">
          <cell r="A1602" t="str">
            <v>I1802</v>
          </cell>
          <cell r="B1602" t="str">
            <v>DESMONTE DE COLUMNA METALICA</v>
          </cell>
          <cell r="C1602" t="str">
            <v>Insumos</v>
          </cell>
          <cell r="D1602" t="str">
            <v>ML</v>
          </cell>
          <cell r="E1602">
            <v>13008</v>
          </cell>
          <cell r="F1602">
            <v>10391</v>
          </cell>
          <cell r="G1602">
            <v>0.19</v>
          </cell>
        </row>
        <row r="1603">
          <cell r="A1603" t="str">
            <v>I1803</v>
          </cell>
          <cell r="B1603" t="str">
            <v>DESMONTE DE CERCHA METALICA</v>
          </cell>
          <cell r="C1603" t="str">
            <v>Insumos</v>
          </cell>
          <cell r="D1603" t="str">
            <v>ML</v>
          </cell>
          <cell r="E1603">
            <v>19633</v>
          </cell>
          <cell r="F1603">
            <v>15682</v>
          </cell>
          <cell r="G1603">
            <v>0.19</v>
          </cell>
        </row>
        <row r="1604">
          <cell r="A1604" t="str">
            <v>I1804</v>
          </cell>
          <cell r="B1604" t="str">
            <v>DESMONTE DE PERFILES METALICOS</v>
          </cell>
          <cell r="C1604" t="str">
            <v>Insumos</v>
          </cell>
          <cell r="D1604" t="str">
            <v>ML</v>
          </cell>
          <cell r="E1604">
            <v>13008</v>
          </cell>
          <cell r="F1604">
            <v>10391</v>
          </cell>
          <cell r="G1604">
            <v>0.19</v>
          </cell>
        </row>
        <row r="1605">
          <cell r="A1605" t="str">
            <v>I1805</v>
          </cell>
          <cell r="B1605" t="str">
            <v>DEMOLICION MUROS EN LADRILLO</v>
          </cell>
          <cell r="C1605" t="str">
            <v>Insumos</v>
          </cell>
          <cell r="D1605" t="str">
            <v>M2</v>
          </cell>
          <cell r="E1605">
            <v>16338</v>
          </cell>
          <cell r="F1605">
            <v>13050</v>
          </cell>
          <cell r="G1605">
            <v>0.19</v>
          </cell>
        </row>
        <row r="1606">
          <cell r="A1606" t="str">
            <v>I1806</v>
          </cell>
          <cell r="B1606" t="str">
            <v>DISPOSICION FINAL BOTADERO</v>
          </cell>
          <cell r="C1606" t="str">
            <v>Insumos</v>
          </cell>
          <cell r="D1606" t="str">
            <v>KG</v>
          </cell>
          <cell r="E1606">
            <v>55</v>
          </cell>
          <cell r="F1606">
            <v>44</v>
          </cell>
          <cell r="G1606">
            <v>0.19</v>
          </cell>
        </row>
        <row r="1607">
          <cell r="A1607" t="str">
            <v>I1807</v>
          </cell>
          <cell r="B1607" t="str">
            <v>TUBO CUADRADO 3/4 X 3/4PULGADA X 1.5MM X 6M COLMENA</v>
          </cell>
          <cell r="C1607" t="str">
            <v>Insumos</v>
          </cell>
          <cell r="D1607" t="str">
            <v>UND</v>
          </cell>
          <cell r="E1607">
            <v>28347</v>
          </cell>
          <cell r="F1607">
            <v>22643</v>
          </cell>
          <cell r="G1607">
            <v>0.19</v>
          </cell>
        </row>
        <row r="1608">
          <cell r="A1608" t="str">
            <v>I1810</v>
          </cell>
          <cell r="B1608" t="str">
            <v>GUADUA SOBREBASA LONGITUD PROMEDIO L = 5MT</v>
          </cell>
          <cell r="C1608" t="str">
            <v>Insumos</v>
          </cell>
          <cell r="D1608" t="str">
            <v>M</v>
          </cell>
          <cell r="E1608">
            <v>6221</v>
          </cell>
          <cell r="F1608">
            <v>4969</v>
          </cell>
          <cell r="G1608">
            <v>0.19</v>
          </cell>
        </row>
        <row r="1609">
          <cell r="A1609" t="str">
            <v>I1811</v>
          </cell>
          <cell r="B1609" t="str">
            <v>TELA DE CERRAMIENTO A= 2,10 M ( ROLLO POR 100 M)</v>
          </cell>
          <cell r="C1609" t="str">
            <v>Insumos</v>
          </cell>
          <cell r="D1609" t="str">
            <v>M</v>
          </cell>
          <cell r="E1609">
            <v>1713</v>
          </cell>
          <cell r="F1609">
            <v>1368</v>
          </cell>
          <cell r="G1609">
            <v>0.19</v>
          </cell>
        </row>
        <row r="1610">
          <cell r="A1610" t="str">
            <v>I1812</v>
          </cell>
          <cell r="B1610" t="str">
            <v>EXCAVACION EN MATERIAL COMUN SECO DE 0.2M MANUAL</v>
          </cell>
          <cell r="C1610" t="str">
            <v>Insumos</v>
          </cell>
          <cell r="D1610" t="str">
            <v>M</v>
          </cell>
          <cell r="E1610">
            <v>42994</v>
          </cell>
          <cell r="F1610">
            <v>34343</v>
          </cell>
          <cell r="G1610">
            <v>0.19</v>
          </cell>
        </row>
        <row r="1611">
          <cell r="A1611" t="str">
            <v>I1813</v>
          </cell>
          <cell r="B1611" t="str">
            <v>PINTURA BASE INMUNIZANTE TRANSPARENTE MADERA X1/4GAL</v>
          </cell>
          <cell r="C1611" t="str">
            <v>Insumos</v>
          </cell>
          <cell r="D1611" t="str">
            <v>UND</v>
          </cell>
          <cell r="E1611">
            <v>46676</v>
          </cell>
          <cell r="F1611">
            <v>37284</v>
          </cell>
          <cell r="G1611">
            <v>0.19</v>
          </cell>
        </row>
        <row r="1612">
          <cell r="A1612" t="str">
            <v>I1814</v>
          </cell>
          <cell r="B1612" t="str">
            <v>TABLA 2,54 X 18 - 20 X 300 CM CEDRO ROJO CEPILLADA AMBAS CARAS</v>
          </cell>
          <cell r="C1612" t="str">
            <v>Insumos</v>
          </cell>
          <cell r="D1612" t="str">
            <v>UND</v>
          </cell>
          <cell r="E1612">
            <v>38894</v>
          </cell>
          <cell r="F1612">
            <v>31068</v>
          </cell>
          <cell r="G1612">
            <v>0.19</v>
          </cell>
        </row>
        <row r="1613">
          <cell r="A1613" t="str">
            <v>I1815</v>
          </cell>
          <cell r="B1613" t="str">
            <v>BARNIZ TRANSPARENTE 1 GALÓN SINTÉTICO</v>
          </cell>
          <cell r="C1613" t="str">
            <v>Insumos</v>
          </cell>
          <cell r="D1613" t="str">
            <v>GAL</v>
          </cell>
          <cell r="E1613">
            <v>54457</v>
          </cell>
          <cell r="F1613">
            <v>43500</v>
          </cell>
          <cell r="G1613">
            <v>0.19</v>
          </cell>
        </row>
        <row r="1614">
          <cell r="A1614" t="str">
            <v>I1817</v>
          </cell>
          <cell r="B1614" t="str">
            <v>PERFIL METALICO A572GR-50 CAL. 16 1 1/2 X 3 (40 MM X 80 MM)"</v>
          </cell>
          <cell r="C1614" t="str">
            <v>Insumos</v>
          </cell>
          <cell r="D1614" t="str">
            <v>ML</v>
          </cell>
          <cell r="E1614">
            <v>14449</v>
          </cell>
          <cell r="F1614">
            <v>11541</v>
          </cell>
          <cell r="G1614">
            <v>0.19</v>
          </cell>
        </row>
        <row r="1615">
          <cell r="A1615" t="str">
            <v>I1818</v>
          </cell>
          <cell r="B1615" t="str">
            <v>TEJA A-360 TRAPEZOIDAL AJOVER A=0.82 X L=6 M</v>
          </cell>
          <cell r="C1615" t="str">
            <v>Insumos</v>
          </cell>
          <cell r="D1615" t="str">
            <v>M2</v>
          </cell>
          <cell r="E1615">
            <v>57081.300813008129</v>
          </cell>
          <cell r="F1615"/>
          <cell r="G1615"/>
        </row>
        <row r="1616">
          <cell r="A1616" t="str">
            <v>I1820</v>
          </cell>
          <cell r="B1616" t="str">
            <v>TORNILLO CUBIERTA AUTOPERFORANTE ARANDELA</v>
          </cell>
          <cell r="C1616" t="str">
            <v>Insumos</v>
          </cell>
          <cell r="D1616" t="str">
            <v>UND</v>
          </cell>
          <cell r="E1616">
            <v>934</v>
          </cell>
          <cell r="F1616">
            <v>745</v>
          </cell>
          <cell r="G1616">
            <v>0.19</v>
          </cell>
        </row>
        <row r="1617">
          <cell r="A1617" t="str">
            <v>I1821</v>
          </cell>
          <cell r="B1617" t="str">
            <v>MODULOS FIJOS EN SISTEMA PROYECTANTE CON PERFIL 1101 NATURAL Y DOBLE PUERTA BATIENTE CON VIDRIO DE 4 MM INCOLORO Y ACCESORIOS PROPIOS DEL SISTEMA CON TORNILLERIA GALVANIZADA, SEGUN PLANOS</v>
          </cell>
          <cell r="C1617" t="str">
            <v>Insumos</v>
          </cell>
          <cell r="D1617" t="str">
            <v>UND</v>
          </cell>
          <cell r="E1617">
            <v>6901985</v>
          </cell>
          <cell r="F1617">
            <v>5513296</v>
          </cell>
          <cell r="G1617">
            <v>0.19</v>
          </cell>
        </row>
        <row r="1618">
          <cell r="A1618" t="str">
            <v>I1822</v>
          </cell>
          <cell r="B1618" t="str">
            <v>MODULOS FIJOS EN SISTEMA PROYECTANTE CON PERFIL 1101 NATURAL Y BASCULANTES SUPERIORES EN VIDRIO DE 4 MM INCOLORO Y ACCESORIOS PROPIOS DEL SISTEMA CON TORNILLERIA GALVANIZADA, SEGUN PLANOS (4,80X2,20)</v>
          </cell>
          <cell r="C1618" t="str">
            <v>Insumos</v>
          </cell>
          <cell r="D1618" t="str">
            <v>UND</v>
          </cell>
          <cell r="E1618">
            <v>2737283</v>
          </cell>
          <cell r="F1618">
            <v>2186538</v>
          </cell>
          <cell r="G1618">
            <v>0.19</v>
          </cell>
        </row>
        <row r="1619">
          <cell r="A1619" t="str">
            <v>I1823</v>
          </cell>
          <cell r="B1619" t="str">
            <v>MODULOS FIJOS SISTEMA PROYECTANTE CON PERFIL 1101 NATURAL Y BASCULANTES SUPERIORES EN VIDRIO DE 4 MM INCOLORO Y ACCESORIOS PROPIOS DEL SISTEMA CON TORNILLERIA GALVANIZADA, SEGUN PLANOS (5,25 X 2,20)</v>
          </cell>
          <cell r="C1619" t="str">
            <v>Insumos</v>
          </cell>
          <cell r="D1619" t="str">
            <v>UND</v>
          </cell>
          <cell r="E1619">
            <v>2993900</v>
          </cell>
          <cell r="F1619">
            <v>2391523</v>
          </cell>
          <cell r="G1619">
            <v>0.19</v>
          </cell>
        </row>
        <row r="1620">
          <cell r="A1620" t="str">
            <v>I1824</v>
          </cell>
          <cell r="B1620" t="str">
            <v>MODULOS FIJOS SISTEMA PROYECTANTE CON PERFIL 1101 NATURAL Y REJILLA SUPERIOR EN VIDRIO DE 4 MM INCOLORO Y ACCESORIOS PROPIOS DEL SISTEMA CON TORNILLERIA GALVANIZADA, SEGUN PLANOS (1,20X1,35)</v>
          </cell>
          <cell r="C1620" t="str">
            <v>Insumos</v>
          </cell>
          <cell r="D1620" t="str">
            <v>UND</v>
          </cell>
          <cell r="E1620">
            <v>419923</v>
          </cell>
          <cell r="F1620">
            <v>335434</v>
          </cell>
          <cell r="G1620">
            <v>0.19</v>
          </cell>
        </row>
        <row r="1621">
          <cell r="A1621" t="str">
            <v>I1825</v>
          </cell>
          <cell r="B1621" t="str">
            <v>MODULOS FIJOS SISTEMA PROYECTANTE CON PERFIL 1101 NATURAL Y REJILLA VIDRIO DE 4 MM INCOLORO Y ACCESORIOS PROPIOS DEL SISTEMA CON TORNILLERIA GALVANIZADA, SEGUN PLANOS (1,20X0,50)</v>
          </cell>
          <cell r="C1621" t="str">
            <v>Insumos</v>
          </cell>
          <cell r="D1621" t="str">
            <v>UND</v>
          </cell>
          <cell r="E1621">
            <v>155529</v>
          </cell>
          <cell r="F1621">
            <v>124236</v>
          </cell>
          <cell r="G1621">
            <v>0.19</v>
          </cell>
        </row>
        <row r="1622">
          <cell r="A1622" t="str">
            <v>I1826</v>
          </cell>
          <cell r="B1622" t="str">
            <v>MODULOS FIJOS SISTEMA PROYECTANTE CON PERFIL 1101 NATURAL Y BASCULANTES SUPERIORES EN VIDRIO DE 4 MM INCOLORO Y ACCESORIOS PROPIOS DEL SISTEMA CON TORNILLERIA GALVANIZADA, SEGUN PLANOS (3,27X2,00)</v>
          </cell>
          <cell r="C1622" t="str">
            <v>Insumos</v>
          </cell>
          <cell r="D1622" t="str">
            <v>UND</v>
          </cell>
          <cell r="E1622">
            <v>1695989</v>
          </cell>
          <cell r="F1622">
            <v>1354753</v>
          </cell>
          <cell r="G1622">
            <v>0.19</v>
          </cell>
        </row>
        <row r="1623">
          <cell r="A1623" t="str">
            <v>I1827</v>
          </cell>
          <cell r="B1623" t="str">
            <v>MODULOS FIJOS SISTEMA PROYECTANTE CON PERFIL 1101 NATURAL Y REJILLA SUPERIOR EN VIDRIO DE 4 MM INCOLORO Y ACCESORIOS PROPIOS DEL SISTEMA CON TORNILLERIA GALVANIZADA, SEGUN PLANOS (4,80X2,50)</v>
          </cell>
          <cell r="C1623" t="str">
            <v>Insumos</v>
          </cell>
          <cell r="D1623" t="str">
            <v>UND</v>
          </cell>
          <cell r="E1623">
            <v>3110546</v>
          </cell>
          <cell r="F1623">
            <v>2484699</v>
          </cell>
          <cell r="G1623">
            <v>0.19</v>
          </cell>
        </row>
        <row r="1624">
          <cell r="A1624" t="str">
            <v>I1828</v>
          </cell>
          <cell r="B1624" t="str">
            <v>MODULOS FIJOS SISTEMA PROYECTANTE CON PERFIL 1101 NATURAL Y REJILLA EN VIDRIO DE 4 MM INCOLORO Y ACCESORIOS PROPIOS DEL SISTEMA CON TORNILLERIA GALVANIZADA, SEGUN PLANOS (4,80X0,50)</v>
          </cell>
          <cell r="C1624" t="str">
            <v>Insumos</v>
          </cell>
          <cell r="D1624" t="str">
            <v>UND</v>
          </cell>
          <cell r="E1624">
            <v>622110</v>
          </cell>
          <cell r="F1624">
            <v>496940</v>
          </cell>
          <cell r="G1624">
            <v>0.19</v>
          </cell>
        </row>
        <row r="1625">
          <cell r="A1625" t="str">
            <v>I1829</v>
          </cell>
          <cell r="B1625" t="str">
            <v>MODULOS FIJOS SISTEMA PROYECTANTE CON PERFIL 1101 NATURAL Y DOBLE PUERTA BATIENTE REJILLA SUPERIOR EN VIDRIO DE 4 MM INCOLORO Y ACCESORIOS PROPIOS DEL SISTEMA CON TORNILLERIA GALVANIZADA, SEGUN PLANOS (3,05X2,50)</v>
          </cell>
          <cell r="C1625" t="str">
            <v>Insumos</v>
          </cell>
          <cell r="D1625" t="str">
            <v>UND</v>
          </cell>
          <cell r="E1625">
            <v>2541205</v>
          </cell>
          <cell r="F1625">
            <v>2029911</v>
          </cell>
          <cell r="G1625">
            <v>0.19</v>
          </cell>
        </row>
        <row r="1626">
          <cell r="A1626" t="str">
            <v>I1830</v>
          </cell>
          <cell r="B1626" t="str">
            <v>MODULOS FIJOS SISTEMA PROYECTANTE CON PERFIL 1101 NATURAL Y PUERTA BATIENTE EN VIDRIO DE 4 MM INCOLORO Y ACCESORIOS PROPIOS DEL SISTEMA CON TORNILLERIA GALVANIZADA, SEGUN PLANOS (1,30X2,50)</v>
          </cell>
          <cell r="C1626" t="str">
            <v>Insumos</v>
          </cell>
          <cell r="D1626" t="str">
            <v>UND</v>
          </cell>
          <cell r="E1626">
            <v>1083139</v>
          </cell>
          <cell r="F1626">
            <v>865209</v>
          </cell>
          <cell r="G1626">
            <v>0.19</v>
          </cell>
        </row>
        <row r="1627">
          <cell r="A1627" t="str">
            <v>I1832</v>
          </cell>
          <cell r="B1627" t="str">
            <v>MODULOS FIJOS SISTEMA PROYECTANTE CON PERFIL 1101 NATURAL Y DOBLE PUERTA BATIENTE, REJILLAS SUPERIORES EN VIDRIO DE 4 MM INCOLORO Y ACCESORIOS PROPIOS DEL SISTEMA CON TORNILLERIA GALVANIZADA, SEGUN PLANOS (4,80X2,50)</v>
          </cell>
          <cell r="C1627" t="str">
            <v>Insumos</v>
          </cell>
          <cell r="D1627" t="str">
            <v>UND</v>
          </cell>
          <cell r="E1627">
            <v>3554907</v>
          </cell>
          <cell r="F1627">
            <v>2839655</v>
          </cell>
          <cell r="G1627">
            <v>0.19</v>
          </cell>
        </row>
        <row r="1628">
          <cell r="A1628" t="str">
            <v>I1833</v>
          </cell>
          <cell r="B1628" t="str">
            <v>MODULOS FIJOS SISTEMA PROYECTANTE CON PERFIL 1101 NATURAL Y DOBLE PUERTA BATIENTE EN VIDRIO DE 4 MM INCOLORO Y ACCESORIOS PROPIOS DEL SISTEMA CON TORNILLERIA GALVANIZADA, SEGUN PLANOS (2,75X2,50)</v>
          </cell>
          <cell r="C1628" t="str">
            <v>Insumos</v>
          </cell>
          <cell r="D1628" t="str">
            <v>UND</v>
          </cell>
          <cell r="E1628">
            <v>2036666</v>
          </cell>
          <cell r="F1628">
            <v>1626886</v>
          </cell>
          <cell r="G1628">
            <v>0.19</v>
          </cell>
        </row>
        <row r="1629">
          <cell r="A1629" t="str">
            <v>I1834</v>
          </cell>
          <cell r="B1629" t="str">
            <v>NAVE EN MADERA TRIPLEX DE 0,90 X 2,05 M, ENTAMBORADA</v>
          </cell>
          <cell r="C1629" t="str">
            <v>Insumos</v>
          </cell>
          <cell r="D1629" t="str">
            <v>UND</v>
          </cell>
          <cell r="E1629">
            <v>185151</v>
          </cell>
          <cell r="F1629">
            <v>147898</v>
          </cell>
          <cell r="G1629">
            <v>0.19</v>
          </cell>
        </row>
        <row r="1630">
          <cell r="A1630" t="str">
            <v>I1835</v>
          </cell>
          <cell r="B1630" t="str">
            <v>TOPE PUERTA RESORTE CROMO</v>
          </cell>
          <cell r="C1630" t="str">
            <v>Insumos</v>
          </cell>
          <cell r="D1630" t="str">
            <v>UND</v>
          </cell>
          <cell r="E1630">
            <v>3982</v>
          </cell>
          <cell r="F1630">
            <v>3181</v>
          </cell>
          <cell r="G1630">
            <v>0.19</v>
          </cell>
        </row>
        <row r="1631">
          <cell r="A1631" t="str">
            <v>I1837</v>
          </cell>
          <cell r="B1631" t="str">
            <v>PORCELANATO URBAN ARENA 56,6 X 56,6 CM.</v>
          </cell>
          <cell r="C1631" t="str">
            <v>Insumos</v>
          </cell>
          <cell r="D1631" t="str">
            <v>M2</v>
          </cell>
          <cell r="E1631">
            <v>87442</v>
          </cell>
          <cell r="F1631">
            <v>69848</v>
          </cell>
          <cell r="G1631">
            <v>0.19</v>
          </cell>
        </row>
        <row r="1632">
          <cell r="A1632" t="str">
            <v>I1838</v>
          </cell>
          <cell r="B1632" t="str">
            <v>PINTURA SIKAFLOOR REF. 2430</v>
          </cell>
          <cell r="C1632" t="str">
            <v>Insumos</v>
          </cell>
          <cell r="D1632" t="str">
            <v>KG</v>
          </cell>
          <cell r="E1632">
            <v>95000</v>
          </cell>
          <cell r="F1632"/>
          <cell r="G1632"/>
        </row>
        <row r="1633">
          <cell r="A1633" t="str">
            <v>I1839</v>
          </cell>
          <cell r="B1633" t="str">
            <v>LLAVE TERMINAL DE COBRE ROSCADA DE 1/2"</v>
          </cell>
          <cell r="C1633" t="str">
            <v>Insumos</v>
          </cell>
          <cell r="D1633" t="str">
            <v>UND</v>
          </cell>
          <cell r="E1633">
            <v>30187</v>
          </cell>
          <cell r="F1633">
            <v>24113</v>
          </cell>
          <cell r="G1633">
            <v>0.19</v>
          </cell>
        </row>
        <row r="1634">
          <cell r="A1634" t="str">
            <v>I1840</v>
          </cell>
          <cell r="B1634" t="str">
            <v>SUMINISTRO DE PROTECCION  2X20 A; 10 KA, INCRUSTAR</v>
          </cell>
          <cell r="C1634" t="str">
            <v>Insumos</v>
          </cell>
          <cell r="D1634" t="str">
            <v>UND</v>
          </cell>
          <cell r="E1634">
            <v>53680</v>
          </cell>
          <cell r="F1634">
            <v>42879</v>
          </cell>
          <cell r="G1634">
            <v>0.19</v>
          </cell>
        </row>
        <row r="1635">
          <cell r="A1635" t="str">
            <v>I1841</v>
          </cell>
          <cell r="B1635" t="str">
            <v>TUBO UNION PLATINO RDE 21 PVC  2" 200 PSI</v>
          </cell>
          <cell r="C1635" t="str">
            <v>Insumos</v>
          </cell>
          <cell r="D1635" t="str">
            <v>M</v>
          </cell>
          <cell r="E1635">
            <v>60385</v>
          </cell>
          <cell r="F1635">
            <v>48235</v>
          </cell>
          <cell r="G1635">
            <v>0.19</v>
          </cell>
        </row>
        <row r="1636">
          <cell r="A1636" t="str">
            <v>I1842</v>
          </cell>
          <cell r="B1636" t="str">
            <v>BLOQUE CON BASE EN CEMENTO GRAMOQUIN PEATONAL A=43; B=59; H=6 CM</v>
          </cell>
          <cell r="C1636" t="str">
            <v>Insumos</v>
          </cell>
          <cell r="D1636" t="str">
            <v>M2</v>
          </cell>
          <cell r="E1636">
            <v>66507</v>
          </cell>
          <cell r="F1636">
            <v>53125</v>
          </cell>
          <cell r="G1636">
            <v>0.19</v>
          </cell>
        </row>
        <row r="1637">
          <cell r="A1637" t="str">
            <v>I1843</v>
          </cell>
          <cell r="B1637" t="str">
            <v>TELERA ALGARROBO 0,4 X 0,18 X 3,00 M</v>
          </cell>
          <cell r="C1637" t="str">
            <v>Insumos</v>
          </cell>
          <cell r="D1637" t="str">
            <v>UND</v>
          </cell>
          <cell r="E1637">
            <v>93356</v>
          </cell>
          <cell r="F1637">
            <v>74572</v>
          </cell>
          <cell r="G1637">
            <v>0.19</v>
          </cell>
        </row>
        <row r="1638">
          <cell r="A1638" t="str">
            <v>I1844</v>
          </cell>
          <cell r="B1638" t="str">
            <v>BARNIZ BRILLANTE EXTERIOR</v>
          </cell>
          <cell r="C1638" t="str">
            <v>Insumos</v>
          </cell>
          <cell r="D1638" t="str">
            <v>GAL</v>
          </cell>
          <cell r="E1638">
            <v>79196</v>
          </cell>
          <cell r="F1638">
            <v>63261</v>
          </cell>
          <cell r="G1638">
            <v>0.19</v>
          </cell>
        </row>
        <row r="1639">
          <cell r="A1639" t="str">
            <v>I1845</v>
          </cell>
          <cell r="B1639" t="str">
            <v>LACA PARA MADERA</v>
          </cell>
          <cell r="C1639" t="str">
            <v>Insumos</v>
          </cell>
          <cell r="D1639" t="str">
            <v>GAL</v>
          </cell>
          <cell r="E1639">
            <v>57410</v>
          </cell>
          <cell r="F1639">
            <v>45859</v>
          </cell>
          <cell r="G1639">
            <v>0.19</v>
          </cell>
        </row>
        <row r="1640">
          <cell r="A1640" t="str">
            <v>I1846</v>
          </cell>
          <cell r="B1640" t="str">
            <v>VARILLA ESQUELETO CHANUL</v>
          </cell>
          <cell r="C1640" t="str">
            <v>Insumos</v>
          </cell>
          <cell r="D1640" t="str">
            <v>ML</v>
          </cell>
          <cell r="E1640">
            <v>5445</v>
          </cell>
          <cell r="F1640">
            <v>4349</v>
          </cell>
          <cell r="G1640">
            <v>0.19</v>
          </cell>
        </row>
        <row r="1641">
          <cell r="A1641" t="str">
            <v>I1847</v>
          </cell>
          <cell r="B1641" t="str">
            <v>BARNIZ POLIURETANO EXTRA</v>
          </cell>
          <cell r="C1641" t="str">
            <v>Insumos</v>
          </cell>
          <cell r="D1641" t="str">
            <v>GAL</v>
          </cell>
          <cell r="E1641">
            <v>118094</v>
          </cell>
          <cell r="F1641">
            <v>94333</v>
          </cell>
          <cell r="G1641">
            <v>0.19</v>
          </cell>
        </row>
        <row r="1642">
          <cell r="A1642" t="str">
            <v>I1848</v>
          </cell>
          <cell r="B1642" t="str">
            <v>HUELLA MADERA ALGARROBO 0,2 X 0,18 X 1,00 M</v>
          </cell>
          <cell r="C1642" t="str">
            <v>Insumos</v>
          </cell>
          <cell r="D1642" t="str">
            <v>UND</v>
          </cell>
          <cell r="E1642">
            <v>43564</v>
          </cell>
          <cell r="F1642">
            <v>34798</v>
          </cell>
          <cell r="G1642">
            <v>0.19</v>
          </cell>
        </row>
        <row r="1643">
          <cell r="A1643" t="str">
            <v>I1849</v>
          </cell>
          <cell r="B1643" t="str">
            <v>PERFIL PHR-C 305X80 CAL 12</v>
          </cell>
          <cell r="C1643" t="str">
            <v>Insumos</v>
          </cell>
          <cell r="D1643" t="str">
            <v>KG</v>
          </cell>
          <cell r="E1643">
            <v>5236</v>
          </cell>
          <cell r="F1643">
            <v>4182</v>
          </cell>
          <cell r="G1643">
            <v>0.19</v>
          </cell>
        </row>
        <row r="1644">
          <cell r="A1644" t="str">
            <v>I1850</v>
          </cell>
          <cell r="B1644" t="str">
            <v>TUBO ESTRUCTURAL CUADRADO 40X40X3 MM</v>
          </cell>
          <cell r="C1644" t="str">
            <v>Insumos</v>
          </cell>
          <cell r="D1644" t="str">
            <v>KG</v>
          </cell>
          <cell r="E1644">
            <v>18050</v>
          </cell>
          <cell r="F1644">
            <v>14418</v>
          </cell>
          <cell r="G1644">
            <v>0.19</v>
          </cell>
        </row>
        <row r="1645">
          <cell r="A1645" t="str">
            <v>I1851</v>
          </cell>
          <cell r="B1645" t="str">
            <v>YEPROMEC</v>
          </cell>
          <cell r="C1645" t="str">
            <v>Insumos</v>
          </cell>
          <cell r="D1645" t="str">
            <v>M2</v>
          </cell>
          <cell r="E1645">
            <v>34097</v>
          </cell>
          <cell r="F1645">
            <v>27236</v>
          </cell>
          <cell r="G1645">
            <v>0.19</v>
          </cell>
        </row>
        <row r="1646">
          <cell r="A1646" t="str">
            <v>I1852</v>
          </cell>
          <cell r="B1646" t="str">
            <v>MONOCAPA</v>
          </cell>
          <cell r="C1646" t="str">
            <v>Insumos</v>
          </cell>
          <cell r="D1646" t="str">
            <v>M2</v>
          </cell>
          <cell r="E1646">
            <v>23865</v>
          </cell>
          <cell r="F1646">
            <v>19063</v>
          </cell>
          <cell r="G1646">
            <v>0.19</v>
          </cell>
        </row>
        <row r="1647">
          <cell r="A1647" t="str">
            <v>I1853</v>
          </cell>
          <cell r="B1647" t="str">
            <v>YEPROFINO</v>
          </cell>
          <cell r="C1647" t="str">
            <v>Insumos</v>
          </cell>
          <cell r="D1647" t="str">
            <v>M2</v>
          </cell>
          <cell r="E1647">
            <v>23865</v>
          </cell>
          <cell r="F1647">
            <v>19063</v>
          </cell>
          <cell r="G1647">
            <v>0.19</v>
          </cell>
        </row>
        <row r="1648">
          <cell r="A1648" t="str">
            <v>I1854</v>
          </cell>
          <cell r="B1648" t="str">
            <v>MALLA PLÁSTICA</v>
          </cell>
          <cell r="C1648" t="str">
            <v>Insumos</v>
          </cell>
          <cell r="D1648" t="str">
            <v>M2</v>
          </cell>
          <cell r="E1648">
            <v>15816</v>
          </cell>
          <cell r="F1648">
            <v>12634</v>
          </cell>
          <cell r="G1648">
            <v>0.19</v>
          </cell>
        </row>
        <row r="1649">
          <cell r="A1649" t="str">
            <v>I1855</v>
          </cell>
          <cell r="B1649" t="str">
            <v>BARANDILLAS METALICAS PARA ESCALERA CON PLATINA DE 4" X 1/4" CON TUBO INTERMEDIO METALICO DE 2"</v>
          </cell>
          <cell r="C1649" t="str">
            <v>Insumos</v>
          </cell>
          <cell r="D1649" t="str">
            <v>ML</v>
          </cell>
          <cell r="E1649">
            <v>525893</v>
          </cell>
          <cell r="F1649">
            <v>420082</v>
          </cell>
          <cell r="G1649">
            <v>0.19</v>
          </cell>
        </row>
        <row r="1650">
          <cell r="A1650" t="str">
            <v>I1856</v>
          </cell>
          <cell r="B1650" t="str">
            <v>MEDIDOR DE 1" VOLUMÉTRICO TIPO "B"</v>
          </cell>
          <cell r="C1650" t="str">
            <v>Insumos</v>
          </cell>
          <cell r="D1650" t="str">
            <v>UND</v>
          </cell>
          <cell r="E1650">
            <v>1933935</v>
          </cell>
          <cell r="F1650">
            <v>1544824</v>
          </cell>
          <cell r="G1650">
            <v>0.19</v>
          </cell>
        </row>
        <row r="1651">
          <cell r="A1651" t="str">
            <v>I1857</v>
          </cell>
          <cell r="B1651" t="str">
            <v>FILTRO YEE 1"</v>
          </cell>
          <cell r="C1651" t="str">
            <v>Insumos</v>
          </cell>
          <cell r="D1651" t="str">
            <v>UND</v>
          </cell>
          <cell r="E1651">
            <v>90478</v>
          </cell>
          <cell r="F1651">
            <v>72273</v>
          </cell>
          <cell r="G1651">
            <v>0.19</v>
          </cell>
        </row>
        <row r="1652">
          <cell r="A1652" t="str">
            <v>I1858</v>
          </cell>
          <cell r="B1652" t="str">
            <v>TUBERIA ANCLAJE PVC 1" 1/2"</v>
          </cell>
          <cell r="C1652" t="str">
            <v>Insumos</v>
          </cell>
          <cell r="D1652" t="str">
            <v>UND</v>
          </cell>
          <cell r="E1652">
            <v>25034</v>
          </cell>
          <cell r="F1652">
            <v>19997</v>
          </cell>
          <cell r="G1652">
            <v>0.19</v>
          </cell>
        </row>
        <row r="1653">
          <cell r="A1653" t="str">
            <v>I1859</v>
          </cell>
          <cell r="B1653" t="str">
            <v>PLATINA L 0.90 X 0.10 M X 1/4”</v>
          </cell>
          <cell r="C1653" t="str">
            <v>Insumos</v>
          </cell>
          <cell r="D1653" t="str">
            <v>UND</v>
          </cell>
          <cell r="E1653">
            <v>71045</v>
          </cell>
          <cell r="F1653">
            <v>56750</v>
          </cell>
          <cell r="G1653">
            <v>0.19</v>
          </cell>
        </row>
        <row r="1654">
          <cell r="A1654" t="str">
            <v>I1860</v>
          </cell>
          <cell r="B1654" t="str">
            <v>VIGA CHANUL 20 X 20 CM X 3 M</v>
          </cell>
          <cell r="C1654" t="str">
            <v>Insumos</v>
          </cell>
          <cell r="D1654" t="str">
            <v>UND</v>
          </cell>
          <cell r="E1654">
            <v>349611</v>
          </cell>
          <cell r="F1654">
            <v>279268</v>
          </cell>
          <cell r="G1654">
            <v>0.19</v>
          </cell>
        </row>
        <row r="1655">
          <cell r="A1655" t="str">
            <v>I1861</v>
          </cell>
          <cell r="B1655" t="str">
            <v>PERNO GRADO 6</v>
          </cell>
          <cell r="C1655" t="str">
            <v>Insumos</v>
          </cell>
          <cell r="D1655" t="str">
            <v>UND</v>
          </cell>
          <cell r="E1655">
            <v>3585</v>
          </cell>
          <cell r="F1655">
            <v>2863</v>
          </cell>
          <cell r="G1655">
            <v>0.19</v>
          </cell>
        </row>
        <row r="1656">
          <cell r="A1656" t="str">
            <v>I1862</v>
          </cell>
          <cell r="B1656" t="str">
            <v>LACA SELLADOR POLIURETANO</v>
          </cell>
          <cell r="C1656" t="str">
            <v>Insumos</v>
          </cell>
          <cell r="D1656" t="str">
            <v>GAL</v>
          </cell>
          <cell r="E1656">
            <v>332651</v>
          </cell>
          <cell r="F1656">
            <v>265721</v>
          </cell>
          <cell r="G1656">
            <v>0.19</v>
          </cell>
        </row>
        <row r="1657">
          <cell r="A1657" t="str">
            <v>I1863</v>
          </cell>
          <cell r="B1657" t="str">
            <v>PARAL SOPORTE DE CIERRE MADERA</v>
          </cell>
          <cell r="C1657" t="str">
            <v>Insumos</v>
          </cell>
          <cell r="D1657" t="str">
            <v>UND</v>
          </cell>
          <cell r="E1657">
            <v>10424</v>
          </cell>
          <cell r="F1657">
            <v>8326</v>
          </cell>
          <cell r="G1657">
            <v>0.19</v>
          </cell>
        </row>
        <row r="1658">
          <cell r="A1658" t="str">
            <v>I1864</v>
          </cell>
          <cell r="B1658" t="str">
            <v>PARAL SOPORTE TRAMO 0.20 X 0.05 M</v>
          </cell>
          <cell r="C1658" t="str">
            <v>Insumos</v>
          </cell>
          <cell r="D1658" t="str">
            <v>M</v>
          </cell>
          <cell r="E1658">
            <v>85575</v>
          </cell>
          <cell r="F1658">
            <v>68357</v>
          </cell>
          <cell r="G1658">
            <v>0.19</v>
          </cell>
        </row>
        <row r="1659">
          <cell r="A1659" t="str">
            <v>I1865</v>
          </cell>
          <cell r="B1659" t="str">
            <v>PASO Y CONTRAPASO SAPAN 0.30 M</v>
          </cell>
          <cell r="C1659" t="str">
            <v>Insumos</v>
          </cell>
          <cell r="D1659" t="str">
            <v>M</v>
          </cell>
          <cell r="E1659">
            <v>118035</v>
          </cell>
          <cell r="F1659">
            <v>94286</v>
          </cell>
          <cell r="G1659">
            <v>0.19</v>
          </cell>
        </row>
        <row r="1660">
          <cell r="A1660" t="str">
            <v>I1866</v>
          </cell>
          <cell r="B1660" t="str">
            <v>PERNO DE ANCLAJE 1/2”</v>
          </cell>
          <cell r="C1660" t="str">
            <v>Insumos</v>
          </cell>
          <cell r="D1660" t="str">
            <v>UND</v>
          </cell>
          <cell r="E1660">
            <v>600</v>
          </cell>
          <cell r="F1660">
            <v>479</v>
          </cell>
          <cell r="G1660">
            <v>0.19</v>
          </cell>
        </row>
        <row r="1661">
          <cell r="A1661" t="str">
            <v>I1867</v>
          </cell>
          <cell r="B1661" t="str">
            <v>PLATINA DE APOYO 0.30 X 0.30 X 1/4”·</v>
          </cell>
          <cell r="C1661" t="str">
            <v>Insumos</v>
          </cell>
          <cell r="D1661" t="str">
            <v>UND</v>
          </cell>
          <cell r="E1661">
            <v>76674</v>
          </cell>
          <cell r="F1661">
            <v>61247</v>
          </cell>
          <cell r="G1661">
            <v>0.19</v>
          </cell>
        </row>
        <row r="1662">
          <cell r="A1662" t="str">
            <v>I1869</v>
          </cell>
          <cell r="B1662" t="str">
            <v>DIVISIONES SANITARIAS EN ACERO INOXIDABLE CAL. 20 SATINADAS, LAMINA CONFORMADO EN PANELES TIPO SANDWICH, COMPUESTA DE 3 PIEZAS BASICAS: PUERTA, PARAL Y TABIQUE</v>
          </cell>
          <cell r="C1662" t="str">
            <v>Insumos</v>
          </cell>
          <cell r="D1662" t="str">
            <v>M2</v>
          </cell>
          <cell r="E1662">
            <v>910000</v>
          </cell>
          <cell r="F1662"/>
          <cell r="G1662"/>
        </row>
        <row r="1663">
          <cell r="A1663" t="str">
            <v>I1870</v>
          </cell>
          <cell r="B1663" t="str">
            <v>ASCENSOR EN ESTRUCTURA AUTOPORTANTE CAPACIDAD 6 PERSONAS</v>
          </cell>
          <cell r="C1663" t="str">
            <v>Insumos</v>
          </cell>
          <cell r="D1663" t="str">
            <v>UND</v>
          </cell>
          <cell r="E1663">
            <v>111466083</v>
          </cell>
          <cell r="F1663">
            <v>89038951</v>
          </cell>
          <cell r="G1663">
            <v>0.19</v>
          </cell>
        </row>
        <row r="1664">
          <cell r="A1664" t="str">
            <v>I1871</v>
          </cell>
          <cell r="B1664" t="str">
            <v>ACCESORIOS GENERALES DE INSTALACIÓN</v>
          </cell>
          <cell r="C1664" t="str">
            <v>Insumos</v>
          </cell>
          <cell r="D1664" t="str">
            <v>GLB</v>
          </cell>
          <cell r="E1664">
            <v>167468</v>
          </cell>
          <cell r="F1664">
            <v>133773</v>
          </cell>
          <cell r="G1664">
            <v>0.19</v>
          </cell>
        </row>
        <row r="1665">
          <cell r="A1665" t="str">
            <v>I1872</v>
          </cell>
          <cell r="B1665" t="str">
            <v>SANITARIO TIPO INSTITUCIONAL BAJO CONSUMO POR DESCARGA, COLOR BLANCO CORONA REF 340021001 O SIMILAR, INCLUYE MUEBLE</v>
          </cell>
          <cell r="C1665" t="str">
            <v>Insumos</v>
          </cell>
          <cell r="D1665" t="str">
            <v>UND</v>
          </cell>
          <cell r="E1665">
            <v>235483</v>
          </cell>
          <cell r="F1665">
            <v>188103</v>
          </cell>
          <cell r="G1665">
            <v>0.19</v>
          </cell>
        </row>
        <row r="1666">
          <cell r="A1666" t="str">
            <v>I1873</v>
          </cell>
          <cell r="B1666" t="str">
            <v>LAVAMANOS DE EMPOTRAR LINEA SAN LORENZO COLOR BLANCO DE CORONA REF: O19001001 O SIMILAR.</v>
          </cell>
          <cell r="C1666" t="str">
            <v>Insumos</v>
          </cell>
          <cell r="D1666" t="str">
            <v>UND</v>
          </cell>
          <cell r="E1666">
            <v>276381</v>
          </cell>
          <cell r="F1666">
            <v>220772</v>
          </cell>
          <cell r="G1666">
            <v>0.19</v>
          </cell>
        </row>
        <row r="1667">
          <cell r="A1667" t="str">
            <v>I1874</v>
          </cell>
          <cell r="B1667" t="str">
            <v>TOPE PUERTA MEDIA LUNA SATINADO 3/16PG FIXSER O SIMILAR</v>
          </cell>
          <cell r="C1667" t="str">
            <v>Insumos</v>
          </cell>
          <cell r="D1667" t="str">
            <v>UND</v>
          </cell>
          <cell r="E1667">
            <v>11960</v>
          </cell>
          <cell r="F1667">
            <v>9553</v>
          </cell>
          <cell r="G1667">
            <v>0.19</v>
          </cell>
        </row>
        <row r="1668">
          <cell r="A1668" t="str">
            <v>I1875</v>
          </cell>
          <cell r="B1668" t="str">
            <v>PISO CERÁMICO DUROPISO (COLOR SEGÚN DISEÑO). TIPO CORONA O SIMILAR.</v>
          </cell>
          <cell r="C1668" t="str">
            <v>Insumos</v>
          </cell>
          <cell r="D1668" t="str">
            <v>M2</v>
          </cell>
          <cell r="E1668">
            <v>80360</v>
          </cell>
          <cell r="F1668">
            <v>64191</v>
          </cell>
          <cell r="G1668">
            <v>0.19</v>
          </cell>
        </row>
        <row r="1669">
          <cell r="A1669" t="str">
            <v>I1876</v>
          </cell>
          <cell r="B1669"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669" t="str">
            <v>Insumos</v>
          </cell>
          <cell r="D1669" t="str">
            <v>UND</v>
          </cell>
          <cell r="E1669">
            <v>9712051</v>
          </cell>
          <cell r="F1669">
            <v>7757972</v>
          </cell>
          <cell r="G1669">
            <v>0.19</v>
          </cell>
        </row>
        <row r="1670">
          <cell r="A1670" t="str">
            <v>I1878</v>
          </cell>
          <cell r="B1670" t="str">
            <v>CODO 90° ACERO GALVANIZADO  - 2''</v>
          </cell>
          <cell r="C1670" t="str">
            <v>Insumos</v>
          </cell>
          <cell r="D1670" t="str">
            <v>UND</v>
          </cell>
          <cell r="E1670">
            <v>15920</v>
          </cell>
          <cell r="F1670">
            <v>12717</v>
          </cell>
          <cell r="G1670">
            <v>0.19</v>
          </cell>
        </row>
        <row r="1671">
          <cell r="A1671" t="str">
            <v>I1879</v>
          </cell>
          <cell r="B1671" t="str">
            <v>SUMINISTRO, TRANSPORTE E INSTALACIÓN DE BRAZO HIDRÁULICO AUTOMÁTICO DE CAPACIDAD (45 - 65) KG (INCLUYE ACCESORIOS DE INSTALACIÓN)</v>
          </cell>
          <cell r="C1671" t="str">
            <v>Insumos</v>
          </cell>
          <cell r="D1671" t="str">
            <v>UND</v>
          </cell>
          <cell r="E1671">
            <v>238337</v>
          </cell>
          <cell r="F1671">
            <v>190383</v>
          </cell>
          <cell r="G1671">
            <v>0.19</v>
          </cell>
        </row>
        <row r="1672">
          <cell r="A1672" t="str">
            <v>I1880</v>
          </cell>
          <cell r="B1672" t="str">
            <v>LAMPARA ESPECULAR 2X18 TUBO LED 6500 K O SIMILAR</v>
          </cell>
          <cell r="C1672" t="str">
            <v>Insumos</v>
          </cell>
          <cell r="D1672" t="str">
            <v>UND</v>
          </cell>
          <cell r="E1672">
            <v>117380</v>
          </cell>
          <cell r="F1672">
            <v>93762</v>
          </cell>
          <cell r="G1672">
            <v>0.19</v>
          </cell>
        </row>
        <row r="1673">
          <cell r="A1673" t="str">
            <v>I1881</v>
          </cell>
          <cell r="B1673" t="str">
            <v>TUBERÍA CORRUGADA PERFORADA DE USO AGRÍCOLA D = 65 MM PARA DRENES HORIZONTALES</v>
          </cell>
          <cell r="C1673" t="str">
            <v>Insumos</v>
          </cell>
          <cell r="D1673" t="str">
            <v>ML</v>
          </cell>
          <cell r="E1673">
            <v>9451</v>
          </cell>
          <cell r="F1673">
            <v>7549</v>
          </cell>
          <cell r="G1673">
            <v>0.19</v>
          </cell>
        </row>
        <row r="1674">
          <cell r="A1674" t="str">
            <v>I1882</v>
          </cell>
          <cell r="B1674" t="str">
            <v>TAPÓN PARA TUBERÍA PERFORADA CORRUGADA DE USO AGRÍCOLA D = 65 MM REF: 2901338</v>
          </cell>
          <cell r="C1674" t="str">
            <v>Insumos</v>
          </cell>
          <cell r="D1674" t="str">
            <v>UND</v>
          </cell>
          <cell r="E1674">
            <v>2620</v>
          </cell>
          <cell r="F1674">
            <v>2485</v>
          </cell>
          <cell r="G1674">
            <v>1.9E-3</v>
          </cell>
        </row>
        <row r="1675">
          <cell r="A1675" t="str">
            <v>I1883</v>
          </cell>
          <cell r="B1675" t="str">
            <v>GRAMA SINTETICA CON FIBRAS DE POLIETILENO MONOFILAMENTADO BICOLOR CON UNA ALTURA DE 50MM</v>
          </cell>
          <cell r="C1675" t="str">
            <v>Insumos</v>
          </cell>
          <cell r="D1675" t="str">
            <v>M2</v>
          </cell>
          <cell r="E1675">
            <v>133033</v>
          </cell>
          <cell r="F1675">
            <v>106266</v>
          </cell>
          <cell r="G1675">
            <v>0.19</v>
          </cell>
        </row>
        <row r="1676">
          <cell r="A1676" t="str">
            <v>I1884</v>
          </cell>
          <cell r="B1676" t="str">
            <v>CERRADURA YALE 3 MACHUELOS SOBREPONER SOLDAR DERECHA O SIMILAR PARA PUERTA METÁLICA INSTITUCIONAL</v>
          </cell>
          <cell r="C1676" t="str">
            <v>Insumos</v>
          </cell>
          <cell r="D1676" t="str">
            <v>UND</v>
          </cell>
          <cell r="E1676">
            <v>217899</v>
          </cell>
          <cell r="F1676">
            <v>174057</v>
          </cell>
          <cell r="G1676">
            <v>0.19</v>
          </cell>
        </row>
        <row r="1677">
          <cell r="A1677" t="str">
            <v>I1885</v>
          </cell>
          <cell r="B1677" t="str">
            <v>JUEGO DE LLAVES (2) PARA ABRIR CERRADURA METÁLICA YALE TRES MACHUELOS</v>
          </cell>
          <cell r="C1677" t="str">
            <v>Insumos</v>
          </cell>
          <cell r="D1677" t="str">
            <v>UND</v>
          </cell>
          <cell r="E1677">
            <v>26681</v>
          </cell>
          <cell r="F1677">
            <v>21313</v>
          </cell>
          <cell r="G1677">
            <v>0.19</v>
          </cell>
        </row>
        <row r="1678">
          <cell r="A1678" t="str">
            <v>I1886</v>
          </cell>
          <cell r="B1678"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678" t="str">
            <v>Insumos</v>
          </cell>
          <cell r="D1678" t="str">
            <v>M2</v>
          </cell>
          <cell r="E1678">
            <v>364648</v>
          </cell>
          <cell r="F1678">
            <v>291280</v>
          </cell>
          <cell r="G1678">
            <v>0.19</v>
          </cell>
        </row>
        <row r="1679">
          <cell r="A1679" t="str">
            <v>I1887</v>
          </cell>
          <cell r="B1679" t="str">
            <v>SUMINISTRO, TRANSPORTE E INSTALACIÓN DE PUERTA DE VIDRIO TEMPLADO DE 8MM EN SISTEMA ARBN DE PERFILERÍA METÁLICA CON MARCO Y CHAPA , O SIMILAR. INCLUYE TODOS LOS ACCESORIOS DE INSTALACIÓN</v>
          </cell>
          <cell r="C1679" t="str">
            <v>Insumos</v>
          </cell>
          <cell r="D1679" t="str">
            <v>M2</v>
          </cell>
          <cell r="E1679">
            <v>720400</v>
          </cell>
          <cell r="F1679">
            <v>575454</v>
          </cell>
          <cell r="G1679">
            <v>0.19</v>
          </cell>
        </row>
        <row r="1680">
          <cell r="A1680" t="str">
            <v>I1888</v>
          </cell>
          <cell r="B1680" t="str">
            <v>SUMINISTRO, TRANSPORTE E INSTALACIÓN DE CORTAGOTERA METÁLICO. INCLUYE ANTICORROSIVO, ANDAMIOS Y/O ESCALERAS SI SE REQUIERE, Y DEMÁS ELEMENTOS PARA SUCORRECTA INSTALACIÓN Y FUNCIONAMIENTO</v>
          </cell>
          <cell r="C1680" t="str">
            <v>Insumos</v>
          </cell>
          <cell r="D1680" t="str">
            <v>ML</v>
          </cell>
          <cell r="E1680">
            <v>22237</v>
          </cell>
          <cell r="F1680">
            <v>17762</v>
          </cell>
          <cell r="G1680">
            <v>0.19</v>
          </cell>
        </row>
        <row r="1681">
          <cell r="A1681" t="str">
            <v>I1889</v>
          </cell>
          <cell r="B1681" t="str">
            <v>PERFIL C EN LÁMINA GALVANIZADA CAL 18-20 (DIMENSIONES SEGÚN DISEÑO) PARA MONTANTES Y VIGAS EN SISTEMA STEEL FRAMING</v>
          </cell>
          <cell r="C1681" t="str">
            <v>Insumos</v>
          </cell>
          <cell r="D1681" t="str">
            <v>ML</v>
          </cell>
          <cell r="E1681">
            <v>8471</v>
          </cell>
          <cell r="F1681">
            <v>6766</v>
          </cell>
          <cell r="G1681">
            <v>0.19</v>
          </cell>
        </row>
        <row r="1682">
          <cell r="A1682" t="str">
            <v>I1890</v>
          </cell>
          <cell r="B1682" t="str">
            <v>PERFIL U EN LÁMINA GALVANIZADA GR50 CAL 18-20 (DIMENSIONES SEGÚN DISEÑO) PARA SOLERAS EN SISTEMA STEEL FRAMING</v>
          </cell>
          <cell r="C1682" t="str">
            <v>Insumos</v>
          </cell>
          <cell r="D1682" t="str">
            <v>ML</v>
          </cell>
          <cell r="E1682">
            <v>8471</v>
          </cell>
          <cell r="F1682">
            <v>6766</v>
          </cell>
          <cell r="G1682">
            <v>0.19</v>
          </cell>
        </row>
        <row r="1683">
          <cell r="A1683" t="str">
            <v>I1892</v>
          </cell>
          <cell r="B1683" t="str">
            <v>SIKA ANCHORFIX-4 PARA ADHERENCIA 600 CC O SIMILAR</v>
          </cell>
          <cell r="C1683" t="str">
            <v>Insumos</v>
          </cell>
          <cell r="D1683" t="str">
            <v>UND</v>
          </cell>
          <cell r="E1683">
            <v>99900</v>
          </cell>
          <cell r="F1683"/>
          <cell r="G1683"/>
        </row>
        <row r="1684">
          <cell r="A1684" t="str">
            <v>I1894</v>
          </cell>
          <cell r="B1684" t="str">
            <v>PANEL LED REDONDO DE SOBREPONER 12W - SYLVANIA</v>
          </cell>
          <cell r="C1684" t="str">
            <v>Insumos</v>
          </cell>
          <cell r="D1684" t="str">
            <v>UND</v>
          </cell>
          <cell r="E1684">
            <v>24216</v>
          </cell>
          <cell r="F1684">
            <v>19344</v>
          </cell>
          <cell r="G1684">
            <v>0.19</v>
          </cell>
        </row>
        <row r="1685">
          <cell r="A1685" t="str">
            <v>I1896</v>
          </cell>
          <cell r="B1685" t="str">
            <v>COLUMNA DE MADERA CHANUL 12X12 CM</v>
          </cell>
          <cell r="C1685" t="str">
            <v>Insumos</v>
          </cell>
          <cell r="D1685" t="str">
            <v>ML</v>
          </cell>
          <cell r="E1685">
            <v>28900</v>
          </cell>
          <cell r="F1685">
            <v>23085</v>
          </cell>
          <cell r="G1685">
            <v>0.19</v>
          </cell>
        </row>
        <row r="1686">
          <cell r="A1686" t="str">
            <v>I1897</v>
          </cell>
          <cell r="B1686" t="str">
            <v>CUARTÓN DE MADERA CHANUL</v>
          </cell>
          <cell r="C1686" t="str">
            <v>Insumos</v>
          </cell>
          <cell r="D1686" t="str">
            <v>ML</v>
          </cell>
          <cell r="E1686">
            <v>6974</v>
          </cell>
          <cell r="F1686">
            <v>5571</v>
          </cell>
          <cell r="G1686">
            <v>0.19</v>
          </cell>
        </row>
        <row r="1687">
          <cell r="A1687" t="str">
            <v>I1898</v>
          </cell>
          <cell r="B1687" t="str">
            <v>BOLILLO DE 3/4" EN MADERA DE CARRÁ</v>
          </cell>
          <cell r="C1687" t="str">
            <v>Insumos</v>
          </cell>
          <cell r="D1687" t="str">
            <v>ML</v>
          </cell>
          <cell r="E1687">
            <v>1621</v>
          </cell>
          <cell r="F1687">
            <v>1294</v>
          </cell>
          <cell r="G1687">
            <v>0.19</v>
          </cell>
        </row>
        <row r="1688">
          <cell r="A1688" t="str">
            <v>I1899</v>
          </cell>
          <cell r="B1688" t="str">
            <v>VIGUETA DE MADERA CHANUL 12X4 CM</v>
          </cell>
          <cell r="C1688" t="str">
            <v>Insumos</v>
          </cell>
          <cell r="D1688" t="str">
            <v>ML</v>
          </cell>
          <cell r="E1688">
            <v>10464</v>
          </cell>
          <cell r="F1688">
            <v>8358</v>
          </cell>
          <cell r="G1688">
            <v>0.19</v>
          </cell>
        </row>
        <row r="1689">
          <cell r="A1689" t="str">
            <v>I1902</v>
          </cell>
          <cell r="B1689" t="str">
            <v>LÁMINA DE SUPERBOARD E = 20 MM</v>
          </cell>
          <cell r="C1689" t="str">
            <v>Insumos</v>
          </cell>
          <cell r="D1689" t="str">
            <v>M2</v>
          </cell>
          <cell r="E1689">
            <v>68710</v>
          </cell>
          <cell r="F1689">
            <v>54885</v>
          </cell>
          <cell r="G1689">
            <v>0.19</v>
          </cell>
        </row>
        <row r="1690">
          <cell r="A1690" t="str">
            <v>I1905</v>
          </cell>
          <cell r="B1690" t="str">
            <v>SUMINISTRO, TRANSPORTE E INSTALACIÓN DE MEDIA CAÑA EN PVC DE 9 CM JUNTA PERDIDA. INCLUYE ESQUINEROS, ESCALERA CERTIFICADA PARA TRABAJO EN ALTURAS, Y DEMÁS ACCESORIOS PARA SU CORRECTA INSTALACIÓN</v>
          </cell>
          <cell r="C1690" t="str">
            <v>Insumos</v>
          </cell>
          <cell r="D1690" t="str">
            <v>ML</v>
          </cell>
          <cell r="E1690">
            <v>45003</v>
          </cell>
          <cell r="F1690">
            <v>35948</v>
          </cell>
          <cell r="G1690">
            <v>0.19</v>
          </cell>
        </row>
        <row r="1691">
          <cell r="A1691" t="str">
            <v>I1906</v>
          </cell>
          <cell r="B1691" t="str">
            <v>LÁMINA DE FIBROCEMENTO E = 14 MM</v>
          </cell>
          <cell r="C1691" t="str">
            <v>Insumos</v>
          </cell>
          <cell r="D1691" t="str">
            <v>M2</v>
          </cell>
          <cell r="E1691">
            <v>44820</v>
          </cell>
          <cell r="F1691"/>
          <cell r="G1691"/>
        </row>
        <row r="1692">
          <cell r="A1692" t="str">
            <v>I1908</v>
          </cell>
          <cell r="B1692" t="str">
            <v>TEJA DE BARRO PARA CUBIERTA TIPO COLONIAL</v>
          </cell>
          <cell r="C1692" t="str">
            <v>Insumos</v>
          </cell>
          <cell r="D1692" t="str">
            <v>UND</v>
          </cell>
          <cell r="E1692">
            <v>1569</v>
          </cell>
          <cell r="F1692">
            <v>1253</v>
          </cell>
          <cell r="G1692">
            <v>0.19</v>
          </cell>
        </row>
        <row r="1693">
          <cell r="A1693" t="str">
            <v>I1909</v>
          </cell>
          <cell r="B1693" t="str">
            <v>CARTUCHO PUSH REF. O21121111 CORONA O SIMILAR</v>
          </cell>
          <cell r="C1693" t="str">
            <v>Insumos</v>
          </cell>
          <cell r="D1693" t="str">
            <v>UND</v>
          </cell>
          <cell r="E1693">
            <v>152466</v>
          </cell>
          <cell r="F1693">
            <v>121789</v>
          </cell>
          <cell r="G1693">
            <v>0.19</v>
          </cell>
        </row>
        <row r="1694">
          <cell r="A1694" t="str">
            <v>I1911</v>
          </cell>
          <cell r="B1694" t="str">
            <v>SIFÓN PARA ORINAL  TIPO CORONA O SIMILAR REF.. 93301 O SIMILAR</v>
          </cell>
          <cell r="C1694" t="str">
            <v>Insumos</v>
          </cell>
          <cell r="D1694" t="str">
            <v>UND</v>
          </cell>
          <cell r="E1694">
            <v>14758</v>
          </cell>
          <cell r="F1694">
            <v>11788</v>
          </cell>
          <cell r="G1694">
            <v>0.19</v>
          </cell>
        </row>
        <row r="1695">
          <cell r="A1695" t="str">
            <v>I1912</v>
          </cell>
          <cell r="B1695" t="str">
            <v>KIT TAZA BÁLTICA PLUS ENTRADA POSTERIOR CON VÁLVULA PUSH DE EMPOTRAR (Incluye taza, griferia push de empotrar)</v>
          </cell>
          <cell r="C1695" t="str">
            <v>Insumos</v>
          </cell>
          <cell r="D1695" t="str">
            <v>UND</v>
          </cell>
          <cell r="E1695">
            <v>1409300</v>
          </cell>
          <cell r="F1695"/>
          <cell r="G1695"/>
        </row>
        <row r="1696">
          <cell r="A1696" t="str">
            <v>I1913</v>
          </cell>
          <cell r="B1696" t="str">
            <v>MALLA ELECTROSOLDADA M-442  Q-9  DIAMETRO 7.5 MM  10 X 10 CM (PESO 7 KG/M2).</v>
          </cell>
          <cell r="C1696" t="str">
            <v>Insumos</v>
          </cell>
          <cell r="D1696" t="str">
            <v>M2</v>
          </cell>
          <cell r="E1696">
            <v>35873</v>
          </cell>
          <cell r="F1696">
            <v>28655</v>
          </cell>
          <cell r="G1696">
            <v>0.19</v>
          </cell>
        </row>
        <row r="1697">
          <cell r="A1697" t="str">
            <v>I1914</v>
          </cell>
          <cell r="B1697" t="str">
            <v>TUBERÍA DE 2"  PERFORADA CON TELA</v>
          </cell>
          <cell r="C1697" t="str">
            <v>Insumos</v>
          </cell>
          <cell r="D1697" t="str">
            <v>ML</v>
          </cell>
          <cell r="E1697">
            <v>14349</v>
          </cell>
          <cell r="F1697">
            <v>11461</v>
          </cell>
          <cell r="G1697">
            <v>0.19</v>
          </cell>
        </row>
        <row r="1698">
          <cell r="A1698" t="str">
            <v>I1915</v>
          </cell>
          <cell r="B1698" t="str">
            <v>ARGAMASA (CEMENTO Y ARENA 1:1)</v>
          </cell>
          <cell r="C1698" t="str">
            <v>Insumos</v>
          </cell>
          <cell r="D1698" t="str">
            <v>M3</v>
          </cell>
          <cell r="E1698">
            <v>710846</v>
          </cell>
          <cell r="F1698">
            <v>567823</v>
          </cell>
          <cell r="G1698">
            <v>0.19</v>
          </cell>
        </row>
        <row r="1699">
          <cell r="A1699" t="str">
            <v>I1916</v>
          </cell>
          <cell r="B1699" t="str">
            <v>SUMINISTRO, TRANSPORTE E INSTALACIÓN A TODO COSTO DE MURO EN SUPERBOARD 8 MM PINTADO Y TERMINADO (DOS CARAS). INCLUYE PERFILERÍA Y TODO LO NECESARIO PARA SU CORRECTA INSTALACIÓN</v>
          </cell>
          <cell r="C1699" t="str">
            <v>Insumos</v>
          </cell>
          <cell r="D1699" t="str">
            <v>M2</v>
          </cell>
          <cell r="E1699">
            <v>155644</v>
          </cell>
          <cell r="F1699">
            <v>124328</v>
          </cell>
          <cell r="G1699">
            <v>0.19</v>
          </cell>
        </row>
        <row r="1700">
          <cell r="A1700" t="str">
            <v>I1917</v>
          </cell>
          <cell r="B1700" t="str">
            <v>SUMINISTRO, TRANSPORTE E INSTALACIÓN A TODO COSTO DE MURO EN SUPERBOARD 10 MM PINTADO Y TERMINADO (DOS CARAS). INCLUYE PERFILERÍA Y TODO LO NECESARIO PARA SU CORRECTA INSTALACIÓN</v>
          </cell>
          <cell r="C1700" t="str">
            <v>Insumos</v>
          </cell>
          <cell r="D1700" t="str">
            <v>M2</v>
          </cell>
          <cell r="E1700">
            <v>178767</v>
          </cell>
          <cell r="F1700">
            <v>142798</v>
          </cell>
          <cell r="G1700">
            <v>0.19</v>
          </cell>
        </row>
        <row r="1701">
          <cell r="A1701" t="str">
            <v>I1921</v>
          </cell>
          <cell r="B1701" t="str">
            <v>SUMINISTRO, TRANSPORTE E INSTALACIÓN A TODO COSTO DE CIELO RASO EN SUPERBOARD TEXTURIZADO MODULADO 1,20 X 0,60 PINTADO Y TERMINADO. INCLUYE PERFILERÍA, ANCLAJES Y TODO LO NECESARIO PARA SU CORRECTA INSTALACIÓN</v>
          </cell>
          <cell r="C1701" t="str">
            <v>Insumos</v>
          </cell>
          <cell r="D1701" t="str">
            <v>M2</v>
          </cell>
          <cell r="E1701">
            <v>39136</v>
          </cell>
          <cell r="F1701">
            <v>31261</v>
          </cell>
          <cell r="G1701">
            <v>0.19</v>
          </cell>
        </row>
        <row r="1702">
          <cell r="A1702" t="str">
            <v>I1922</v>
          </cell>
          <cell r="B1702" t="str">
            <v>SUMINISTRO, TRANSPORTE E INSTALACIÓN A TODO COSTO DE CIELO RASO EN SUPERBOARD TEXTURIZADO MODULADO 0,60 X 0,60 PINTADO Y TERMINADO. INCLUYE PERFILERÍA, ANCLAJES Y TODO LO NECESARIO PARA SU CORRECTA INSTALACIÓN</v>
          </cell>
          <cell r="C1702" t="str">
            <v>Insumos</v>
          </cell>
          <cell r="D1702" t="str">
            <v>M2</v>
          </cell>
          <cell r="E1702">
            <v>47139</v>
          </cell>
          <cell r="F1702">
            <v>37654</v>
          </cell>
          <cell r="G1702">
            <v>0.19</v>
          </cell>
        </row>
        <row r="1703">
          <cell r="A1703" t="str">
            <v>I1925</v>
          </cell>
          <cell r="B1703" t="str">
            <v>MALLA ANTIPAJARERA TRIPLE TORSIÓN (INCLUYE CHAZO 1/4", TORNILLO COMBINADO DE 8" Y ARANDELA DE 1/4")</v>
          </cell>
          <cell r="C1703" t="str">
            <v>Insumos</v>
          </cell>
          <cell r="D1703" t="str">
            <v>M2</v>
          </cell>
          <cell r="E1703">
            <v>9770</v>
          </cell>
          <cell r="F1703">
            <v>7804</v>
          </cell>
          <cell r="G1703">
            <v>0.19</v>
          </cell>
        </row>
        <row r="1704">
          <cell r="A1704" t="str">
            <v>I1926</v>
          </cell>
          <cell r="B1704" t="str">
            <v>SUMINISTRO, TRANSPORTE E INSTALACIÓN A TODO COSTO DE MURO EN GYPLAC 12,7 MM PINTADO Y TERMINADO (DOS CARAS). INCLUYE PERFILERÍA Y TODO LO NECESARIO PARA SU CORRECTA INSTALACIÓN</v>
          </cell>
          <cell r="C1704" t="str">
            <v>Insumos</v>
          </cell>
          <cell r="D1704" t="str">
            <v>M2</v>
          </cell>
          <cell r="E1704">
            <v>93385</v>
          </cell>
          <cell r="F1704">
            <v>74596</v>
          </cell>
          <cell r="G1704">
            <v>0.19</v>
          </cell>
        </row>
        <row r="1705">
          <cell r="A1705" t="str">
            <v>I1927</v>
          </cell>
          <cell r="B1705" t="str">
            <v>SUMINISTRO, TRANSPORTE E INSTALACIÓN A TODO COSTO DE MURO EN GYPLAC 12,7 MM PINTADO Y TERMINADO (UNA CARA). INCLUYE PERFILERÍA Y TODO LO NECESARIO PARA SU CORRECTA INSTALACIÓN</v>
          </cell>
          <cell r="C1705" t="str">
            <v>Insumos</v>
          </cell>
          <cell r="D1705" t="str">
            <v>M2</v>
          </cell>
          <cell r="E1705">
            <v>61369</v>
          </cell>
          <cell r="F1705">
            <v>49021</v>
          </cell>
          <cell r="G1705">
            <v>0.19</v>
          </cell>
        </row>
        <row r="1706">
          <cell r="A1706" t="str">
            <v>I1928</v>
          </cell>
          <cell r="B1706" t="str">
            <v>TUBERIA ACERO AL CARBON 1"</v>
          </cell>
          <cell r="C1706" t="str">
            <v>Insumos</v>
          </cell>
          <cell r="D1706" t="str">
            <v>ML</v>
          </cell>
          <cell r="E1706">
            <v>33299</v>
          </cell>
          <cell r="F1706">
            <v>26599</v>
          </cell>
          <cell r="G1706">
            <v>0.19</v>
          </cell>
        </row>
        <row r="1707">
          <cell r="A1707" t="str">
            <v>I1929</v>
          </cell>
          <cell r="B1707" t="str">
            <v>ROCIADORES AUTOMATICOS 5,6K 1/2" NTP LISTDO UL - FM</v>
          </cell>
          <cell r="C1707" t="str">
            <v>Insumos</v>
          </cell>
          <cell r="D1707" t="str">
            <v>UND</v>
          </cell>
          <cell r="E1707">
            <v>51229</v>
          </cell>
          <cell r="F1707">
            <v>40921</v>
          </cell>
          <cell r="G1707">
            <v>0.19</v>
          </cell>
        </row>
        <row r="1708">
          <cell r="A1708" t="str">
            <v>I1930</v>
          </cell>
          <cell r="B1708" t="str">
            <v>ACCESORIOS PARA LA CONEXION</v>
          </cell>
          <cell r="C1708" t="str">
            <v>Insumos</v>
          </cell>
          <cell r="D1708" t="str">
            <v>UND</v>
          </cell>
          <cell r="E1708">
            <v>32017</v>
          </cell>
          <cell r="F1708">
            <v>25575</v>
          </cell>
          <cell r="G1708">
            <v>0.19</v>
          </cell>
        </row>
        <row r="1709">
          <cell r="A1709" t="str">
            <v>I1931</v>
          </cell>
          <cell r="B1709" t="str">
            <v>ESCUDO ROCIADOR</v>
          </cell>
          <cell r="C1709" t="str">
            <v>Insumos</v>
          </cell>
          <cell r="D1709" t="str">
            <v>UND</v>
          </cell>
          <cell r="E1709">
            <v>9179</v>
          </cell>
          <cell r="F1709">
            <v>7332</v>
          </cell>
          <cell r="G1709">
            <v>0.19</v>
          </cell>
        </row>
        <row r="1710">
          <cell r="A1710" t="str">
            <v>I1932</v>
          </cell>
          <cell r="B1710" t="str">
            <v>LAMINA DIFUSORA DE LUZ 61X245</v>
          </cell>
          <cell r="C1710" t="str">
            <v>Insumos</v>
          </cell>
          <cell r="D1710" t="str">
            <v>UND</v>
          </cell>
          <cell r="E1710">
            <v>63326</v>
          </cell>
          <cell r="F1710">
            <v>50584</v>
          </cell>
          <cell r="G1710">
            <v>0.19</v>
          </cell>
        </row>
        <row r="1711">
          <cell r="A1711" t="str">
            <v>I1933</v>
          </cell>
          <cell r="B1711" t="str">
            <v>VÁLVULA DE 2" EXTREMO LISO</v>
          </cell>
          <cell r="C1711" t="str">
            <v>Insumos</v>
          </cell>
          <cell r="D1711" t="str">
            <v>UND</v>
          </cell>
          <cell r="E1711">
            <v>273991</v>
          </cell>
          <cell r="F1711">
            <v>218863</v>
          </cell>
          <cell r="G1711">
            <v>0.19</v>
          </cell>
        </row>
        <row r="1712">
          <cell r="A1712" t="str">
            <v>I1934</v>
          </cell>
          <cell r="B1712" t="str">
            <v>UNIÓN RÁPIDA O PASANTE DE 2" PVC</v>
          </cell>
          <cell r="C1712" t="str">
            <v>Insumos</v>
          </cell>
          <cell r="D1712" t="str">
            <v>UND</v>
          </cell>
          <cell r="E1712">
            <v>19430</v>
          </cell>
          <cell r="F1712">
            <v>15520</v>
          </cell>
          <cell r="G1712">
            <v>0.19</v>
          </cell>
        </row>
        <row r="1713">
          <cell r="A1713" t="str">
            <v>I1935</v>
          </cell>
          <cell r="B1713" t="str">
            <v>REGISTRO DE INCORPORACIÓN DE 1/2"</v>
          </cell>
          <cell r="C1713" t="str">
            <v>Insumos</v>
          </cell>
          <cell r="D1713" t="str">
            <v>UND</v>
          </cell>
          <cell r="E1713">
            <v>20629</v>
          </cell>
          <cell r="F1713">
            <v>16478</v>
          </cell>
          <cell r="G1713">
            <v>0.19</v>
          </cell>
        </row>
        <row r="1714">
          <cell r="A1714" t="str">
            <v>I1936</v>
          </cell>
          <cell r="B1714" t="str">
            <v>ADAPTADOR PE 16MM</v>
          </cell>
          <cell r="C1714" t="str">
            <v>Insumos</v>
          </cell>
          <cell r="D1714" t="str">
            <v>UND</v>
          </cell>
          <cell r="E1714">
            <v>2243</v>
          </cell>
          <cell r="F1714">
            <v>2132</v>
          </cell>
          <cell r="G1714">
            <v>0</v>
          </cell>
        </row>
        <row r="1715">
          <cell r="A1715" t="str">
            <v>I1937</v>
          </cell>
          <cell r="B1715" t="str">
            <v>TANQUE AGUA POTABLE PLÁSTICO CAP 5.000 LTS, INCLUYE: TAPA, ACCESORIOS Y MANGUERA FLEXIBLE A TODO COSTO</v>
          </cell>
          <cell r="C1715" t="str">
            <v>Insumos</v>
          </cell>
          <cell r="D1715" t="str">
            <v>UND</v>
          </cell>
          <cell r="E1715">
            <v>5949145</v>
          </cell>
          <cell r="F1715">
            <v>4752168</v>
          </cell>
          <cell r="G1715">
            <v>0.19</v>
          </cell>
        </row>
        <row r="1716">
          <cell r="A1716" t="str">
            <v>I1938</v>
          </cell>
          <cell r="B1716" t="str">
            <v>TUBERÍA PE 16MM</v>
          </cell>
          <cell r="C1716" t="str">
            <v>Insumos</v>
          </cell>
          <cell r="D1716" t="str">
            <v>ML</v>
          </cell>
          <cell r="E1716">
            <v>1494</v>
          </cell>
          <cell r="F1716">
            <v>1193</v>
          </cell>
          <cell r="G1716">
            <v>0.19</v>
          </cell>
        </row>
        <row r="1717">
          <cell r="A1717" t="str">
            <v>I1939</v>
          </cell>
          <cell r="B1717" t="str">
            <v>COLLAR DE DERIVACIÓN PVC 2" X 1/2" INSERTO HEMBRA</v>
          </cell>
          <cell r="C1717" t="str">
            <v>Insumos</v>
          </cell>
          <cell r="D1717" t="str">
            <v>UND</v>
          </cell>
          <cell r="E1717">
            <v>10464</v>
          </cell>
          <cell r="F1717">
            <v>8358</v>
          </cell>
          <cell r="G1717">
            <v>0.19</v>
          </cell>
        </row>
        <row r="1718">
          <cell r="A1718" t="str">
            <v>I1940</v>
          </cell>
          <cell r="B1718" t="str">
            <v>ADAPTADOR MACHO PVC 1/2"</v>
          </cell>
          <cell r="C1718" t="str">
            <v>Insumos</v>
          </cell>
          <cell r="D1718" t="str">
            <v>UND</v>
          </cell>
          <cell r="E1718">
            <v>746</v>
          </cell>
          <cell r="F1718">
            <v>596</v>
          </cell>
          <cell r="G1718">
            <v>0.19</v>
          </cell>
        </row>
        <row r="1719">
          <cell r="A1719" t="str">
            <v>I1941</v>
          </cell>
          <cell r="B1719" t="str">
            <v>CODO PVC DE 2 X 90º UZ GRAN RADIO</v>
          </cell>
          <cell r="C1719" t="str">
            <v>Insumos</v>
          </cell>
          <cell r="D1719" t="str">
            <v>UND</v>
          </cell>
          <cell r="E1719">
            <v>27653</v>
          </cell>
          <cell r="F1719">
            <v>22089</v>
          </cell>
          <cell r="G1719">
            <v>0.19</v>
          </cell>
        </row>
        <row r="1720">
          <cell r="A1720" t="str">
            <v>I1942</v>
          </cell>
          <cell r="B1720" t="str">
            <v>TUBERÍA DE 2" PVC</v>
          </cell>
          <cell r="C1720" t="str">
            <v>Insumos</v>
          </cell>
          <cell r="D1720" t="str">
            <v>ML</v>
          </cell>
          <cell r="E1720">
            <v>10464</v>
          </cell>
          <cell r="F1720">
            <v>8358</v>
          </cell>
          <cell r="G1720">
            <v>0.19</v>
          </cell>
        </row>
        <row r="1721">
          <cell r="A1721" t="str">
            <v>I1943</v>
          </cell>
          <cell r="B1721" t="str">
            <v>VÁLVULA FLOTADORA DE 1" COBRE</v>
          </cell>
          <cell r="C1721" t="str">
            <v>Insumos</v>
          </cell>
          <cell r="D1721" t="str">
            <v>UND</v>
          </cell>
          <cell r="E1721">
            <v>167468</v>
          </cell>
          <cell r="F1721">
            <v>133773</v>
          </cell>
          <cell r="G1721">
            <v>0.19</v>
          </cell>
        </row>
        <row r="1722">
          <cell r="A1722" t="str">
            <v>I1944</v>
          </cell>
          <cell r="B1722" t="str">
            <v>LISTÓN CHANUL 4 X 9</v>
          </cell>
          <cell r="C1722" t="str">
            <v>Insumos</v>
          </cell>
          <cell r="D1722" t="str">
            <v>ML</v>
          </cell>
          <cell r="E1722">
            <v>4663</v>
          </cell>
          <cell r="F1722">
            <v>3724</v>
          </cell>
          <cell r="G1722">
            <v>0.19</v>
          </cell>
        </row>
        <row r="1723">
          <cell r="A1723" t="str">
            <v>I1945</v>
          </cell>
          <cell r="B1723" t="str">
            <v>CINTA ANTIDESLIZANTE DE 48MM</v>
          </cell>
          <cell r="C1723" t="str">
            <v>Insumos</v>
          </cell>
          <cell r="D1723" t="str">
            <v>ML</v>
          </cell>
          <cell r="E1723">
            <v>9923</v>
          </cell>
          <cell r="F1723">
            <v>7926</v>
          </cell>
          <cell r="G1723">
            <v>0.19</v>
          </cell>
        </row>
        <row r="1724">
          <cell r="A1724" t="str">
            <v>I1946</v>
          </cell>
          <cell r="B1724" t="str">
            <v>PISO CERÁMICO MIKONOS TECNOLOGIA ARD ALTA RESISTENCIA AL DESLIZAMIENTO (COLOR SEGÚN DISEÑO). TIPO CORONA O SIMILAR.</v>
          </cell>
          <cell r="C1724" t="str">
            <v>Insumos</v>
          </cell>
          <cell r="D1724" t="str">
            <v>M2</v>
          </cell>
          <cell r="E1724">
            <v>33320</v>
          </cell>
          <cell r="F1724">
            <v>26616</v>
          </cell>
          <cell r="G1724">
            <v>0.19</v>
          </cell>
        </row>
        <row r="1725">
          <cell r="A1725" t="str">
            <v>I1947</v>
          </cell>
          <cell r="B1725" t="str">
            <v>LECHADA (A/C = 0,45)</v>
          </cell>
          <cell r="C1725" t="str">
            <v>Insumos</v>
          </cell>
          <cell r="D1725" t="str">
            <v>M3</v>
          </cell>
          <cell r="E1725">
            <v>472117</v>
          </cell>
          <cell r="F1725">
            <v>377126</v>
          </cell>
          <cell r="G1725">
            <v>0.19</v>
          </cell>
        </row>
        <row r="1726">
          <cell r="A1726" t="str">
            <v>I1948</v>
          </cell>
          <cell r="B1726" t="str">
            <v>TABLA ALGARROBO 18 X 1,8 MM</v>
          </cell>
          <cell r="C1726" t="str">
            <v>Insumos</v>
          </cell>
          <cell r="D1726" t="str">
            <v>M2</v>
          </cell>
          <cell r="E1726">
            <v>100557</v>
          </cell>
          <cell r="F1726">
            <v>80324</v>
          </cell>
          <cell r="G1726">
            <v>0.19</v>
          </cell>
        </row>
        <row r="1727">
          <cell r="A1727" t="str">
            <v>I1949</v>
          </cell>
          <cell r="B1727" t="str">
            <v>SELLADA CON BARNIZ MARINO 2 MANOS INCLUYE MATERIALES Y MANO DE OBRA</v>
          </cell>
          <cell r="C1727" t="str">
            <v>Insumos</v>
          </cell>
          <cell r="D1727" t="str">
            <v>M2</v>
          </cell>
          <cell r="E1727">
            <v>38391</v>
          </cell>
          <cell r="F1727">
            <v>30666</v>
          </cell>
          <cell r="G1727">
            <v>0.19</v>
          </cell>
        </row>
        <row r="1728">
          <cell r="A1728" t="str">
            <v>I1950</v>
          </cell>
          <cell r="B1728" t="str">
            <v>TORNILLO DRWALL 1 1/4"</v>
          </cell>
          <cell r="C1728" t="str">
            <v>Insumos</v>
          </cell>
          <cell r="D1728" t="str">
            <v>UND</v>
          </cell>
          <cell r="E1728">
            <v>46</v>
          </cell>
          <cell r="F1728">
            <v>36</v>
          </cell>
          <cell r="G1728">
            <v>0.19</v>
          </cell>
        </row>
        <row r="1729">
          <cell r="A1729" t="str">
            <v>I1951</v>
          </cell>
          <cell r="B1729" t="str">
            <v>ANGULO 1 1/12" X 1/8"</v>
          </cell>
          <cell r="C1729" t="str">
            <v>Insumos</v>
          </cell>
          <cell r="D1729" t="str">
            <v>ML</v>
          </cell>
          <cell r="E1729">
            <v>8983</v>
          </cell>
          <cell r="F1729"/>
          <cell r="G1729"/>
        </row>
        <row r="1730">
          <cell r="A1730" t="str">
            <v>I1952</v>
          </cell>
          <cell r="B1730" t="str">
            <v>ÁCIDO OXÁLICO</v>
          </cell>
          <cell r="C1730" t="str">
            <v>Insumos</v>
          </cell>
          <cell r="D1730" t="str">
            <v>KG</v>
          </cell>
          <cell r="E1730">
            <v>7244</v>
          </cell>
          <cell r="F1730">
            <v>5786</v>
          </cell>
          <cell r="G1730">
            <v>0.19</v>
          </cell>
        </row>
        <row r="1731">
          <cell r="A1731" t="str">
            <v>I1953</v>
          </cell>
          <cell r="B1731" t="str">
            <v>DILATACIÓN EN PVC</v>
          </cell>
          <cell r="C1731" t="str">
            <v>Insumos</v>
          </cell>
          <cell r="D1731" t="str">
            <v>ML</v>
          </cell>
          <cell r="E1731">
            <v>5216</v>
          </cell>
          <cell r="F1731">
            <v>4166</v>
          </cell>
          <cell r="G1731">
            <v>0.19</v>
          </cell>
        </row>
        <row r="1732">
          <cell r="A1732" t="str">
            <v>I1954</v>
          </cell>
          <cell r="B1732" t="str">
            <v>SEÑALIZACIÓN Y AISLAMIENTO DE ZONAS CON CINTA (3 HILOS)</v>
          </cell>
          <cell r="C1732" t="str">
            <v>Insumos</v>
          </cell>
          <cell r="D1732" t="str">
            <v>ML</v>
          </cell>
          <cell r="E1732">
            <v>192</v>
          </cell>
          <cell r="F1732">
            <v>153</v>
          </cell>
          <cell r="G1732">
            <v>0.19</v>
          </cell>
        </row>
        <row r="1733">
          <cell r="A1733" t="str">
            <v>I1955</v>
          </cell>
          <cell r="B1733" t="str">
            <v>MALLA DE GALLINERO PARA CONSTRUCCIÓN</v>
          </cell>
          <cell r="C1733" t="str">
            <v>Insumos</v>
          </cell>
          <cell r="D1733" t="str">
            <v>M2</v>
          </cell>
          <cell r="E1733">
            <v>2280</v>
          </cell>
          <cell r="F1733"/>
          <cell r="G1733"/>
        </row>
        <row r="1734">
          <cell r="A1734" t="str">
            <v>I1957</v>
          </cell>
          <cell r="B1734" t="str">
            <v>GUADUA MACANA PARA APUNTALAMIENTO</v>
          </cell>
          <cell r="C1734" t="str">
            <v>Insumos</v>
          </cell>
          <cell r="D1734" t="str">
            <v>ML</v>
          </cell>
          <cell r="E1734">
            <v>3448</v>
          </cell>
          <cell r="F1734">
            <v>2754</v>
          </cell>
          <cell r="G1734">
            <v>0.19</v>
          </cell>
        </row>
        <row r="1735">
          <cell r="A1735" t="str">
            <v>I1958</v>
          </cell>
          <cell r="B1735"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735" t="str">
            <v>Insumos</v>
          </cell>
          <cell r="D1735" t="str">
            <v>M2</v>
          </cell>
          <cell r="E1735">
            <v>3847</v>
          </cell>
          <cell r="F1735">
            <v>3072</v>
          </cell>
          <cell r="G1735">
            <v>0.19</v>
          </cell>
        </row>
        <row r="1736">
          <cell r="A1736" t="str">
            <v>I1959</v>
          </cell>
          <cell r="B1736" t="str">
            <v>PREPARACIÓN DE SUPERFICIE CON MÁQUINA HIDROLAVADORA, LIMPIEZA MANUAL CON ESPÁTULA Y GRATA METÁLICA, RESANE CON SIKATOPO 122, RESANES DE BACHES CON MORTERO ACRÍLICO, REPARACIÓN DE JUNTAS Y SELLO CON PELIURETANO Y FACTOR FORMA CON SIKA ROOD DE 3/8.</v>
          </cell>
          <cell r="C1736" t="str">
            <v>Insumos</v>
          </cell>
          <cell r="D1736" t="str">
            <v>M2</v>
          </cell>
          <cell r="E1736">
            <v>18109</v>
          </cell>
          <cell r="F1736">
            <v>14465</v>
          </cell>
          <cell r="G1736">
            <v>0.19</v>
          </cell>
        </row>
        <row r="1737">
          <cell r="A1737" t="str">
            <v>I1960</v>
          </cell>
          <cell r="B1737" t="str">
            <v>SUMINISTRO Y APLICACIÓN DE SISTEMA SPORT LINE, CON PRODUCTOS DE SIKA EN COLORES ROJO, VERDE Y AZUL, INCLUYE DEMARCACIÓN DE LÍNEAS.</v>
          </cell>
          <cell r="C1737" t="str">
            <v>Insumos</v>
          </cell>
          <cell r="D1737" t="str">
            <v>M2</v>
          </cell>
          <cell r="E1737">
            <v>65842</v>
          </cell>
          <cell r="F1737">
            <v>52594</v>
          </cell>
          <cell r="G1737">
            <v>0.19</v>
          </cell>
        </row>
        <row r="1738">
          <cell r="A1738" t="str">
            <v>I1961</v>
          </cell>
          <cell r="B1738"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738" t="str">
            <v>Insumos</v>
          </cell>
          <cell r="D1738" t="str">
            <v>M2</v>
          </cell>
          <cell r="E1738">
            <v>389323</v>
          </cell>
          <cell r="F1738">
            <v>310990</v>
          </cell>
          <cell r="G1738">
            <v>0.19</v>
          </cell>
        </row>
        <row r="1739">
          <cell r="A1739" t="str">
            <v>I1962</v>
          </cell>
          <cell r="B1739" t="str">
            <v>SUMINISTRO, TRANSPORTE E INSTALACIÓN DE LETREROS DE MÓDULOS SEGÚN DISEÑO. INSTALACIÓN A TODO COSTO.</v>
          </cell>
          <cell r="C1739" t="str">
            <v>Insumos</v>
          </cell>
          <cell r="D1739" t="str">
            <v>UND</v>
          </cell>
          <cell r="E1739">
            <v>1158954</v>
          </cell>
          <cell r="F1739">
            <v>925771</v>
          </cell>
          <cell r="G1739">
            <v>0.19</v>
          </cell>
        </row>
        <row r="1740">
          <cell r="A1740" t="str">
            <v>I1963</v>
          </cell>
          <cell r="B1740" t="str">
            <v>SUMINISTRO, TRANSPORTE E INSTALACIÓN DE CHORRO TIPO LAMINAR DE COLORES. INSTALACIÓN A TODO COSTO.</v>
          </cell>
          <cell r="C1740" t="str">
            <v>Insumos</v>
          </cell>
          <cell r="D1740" t="str">
            <v>UND</v>
          </cell>
          <cell r="E1740">
            <v>4484277</v>
          </cell>
          <cell r="F1740">
            <v>3582034</v>
          </cell>
          <cell r="G1740">
            <v>0.19</v>
          </cell>
        </row>
        <row r="1741">
          <cell r="A1741" t="str">
            <v>I1964</v>
          </cell>
          <cell r="B1741" t="str">
            <v>SUMINISTRO, TRANSPORTE E INSTALACIÓN DE FILTRO DE CARTUCHO. INSTALACIÓN A TODO COSTO.</v>
          </cell>
          <cell r="C1741" t="str">
            <v>Insumos</v>
          </cell>
          <cell r="D1741" t="str">
            <v>UND</v>
          </cell>
          <cell r="E1741">
            <v>81613</v>
          </cell>
          <cell r="F1741">
            <v>65192</v>
          </cell>
          <cell r="G1741">
            <v>0.19</v>
          </cell>
        </row>
        <row r="1742">
          <cell r="A1742" t="str">
            <v>I1965</v>
          </cell>
          <cell r="B1742" t="str">
            <v>SUMINISTRO, TRANSPORTE E INSTALACIÓN DE TRANSFORMADOR DE 50 W A 12 W. INSTALACIÓN A TODO COSTO.</v>
          </cell>
          <cell r="C1742" t="str">
            <v>Insumos</v>
          </cell>
          <cell r="D1742" t="str">
            <v>UND</v>
          </cell>
          <cell r="E1742">
            <v>40059</v>
          </cell>
          <cell r="F1742">
            <v>31998</v>
          </cell>
          <cell r="G1742">
            <v>0.19</v>
          </cell>
        </row>
        <row r="1743">
          <cell r="A1743" t="str">
            <v>I1966</v>
          </cell>
          <cell r="B1743" t="str">
            <v>SUMINISTRO, TRANSPORTE E INSTALACIÓN DE BOMBA SUMERGIBLE MONOFASICA REF DM 20-N. INSTALACIÓN A TODO COSTO</v>
          </cell>
          <cell r="C1743" t="str">
            <v>Insumos</v>
          </cell>
          <cell r="D1743" t="str">
            <v>UND</v>
          </cell>
          <cell r="E1743">
            <v>6726419</v>
          </cell>
          <cell r="F1743">
            <v>5373054</v>
          </cell>
          <cell r="G1743">
            <v>0.19</v>
          </cell>
        </row>
        <row r="1744">
          <cell r="A1744" t="str">
            <v>I1967</v>
          </cell>
          <cell r="B1744" t="str">
            <v>SUMINISTRO, TRANSPORTE E INSTALACIÓN DE CAJAS DE ANDÉN PLÁSTICAS. INSTALACIÓN A TODO COSTO.</v>
          </cell>
          <cell r="C1744" t="str">
            <v>Insumos</v>
          </cell>
          <cell r="D1744" t="str">
            <v>UND</v>
          </cell>
          <cell r="E1744">
            <v>89688</v>
          </cell>
          <cell r="F1744">
            <v>71642</v>
          </cell>
          <cell r="G1744">
            <v>0.19</v>
          </cell>
        </row>
        <row r="1745">
          <cell r="A1745" t="str">
            <v>I1968</v>
          </cell>
          <cell r="B1745" t="str">
            <v>SUMINISTRO, TRANSPORTE E INSTALACIÓN DE SENSOR ELECTRICO TIPO FLOTADOR. INSTALACIÓN A TODO COSTO.</v>
          </cell>
          <cell r="C1745" t="str">
            <v>Insumos</v>
          </cell>
          <cell r="D1745" t="str">
            <v>UND</v>
          </cell>
          <cell r="E1745">
            <v>224214</v>
          </cell>
          <cell r="F1745">
            <v>179102</v>
          </cell>
          <cell r="G1745">
            <v>0.19</v>
          </cell>
        </row>
        <row r="1746">
          <cell r="A1746" t="str">
            <v>I1969</v>
          </cell>
          <cell r="B1746" t="str">
            <v>SUMINISTRO E INSTALACION  CABLE ENCAUCHETADO 3X14 AWG (SENSORES, CHORROS,  Y FLOTADORES). INSTALACIÒN A TODO COSTO.</v>
          </cell>
          <cell r="C1746" t="str">
            <v>Insumos</v>
          </cell>
          <cell r="D1746" t="str">
            <v>ML</v>
          </cell>
          <cell r="E1746">
            <v>17937</v>
          </cell>
          <cell r="F1746">
            <v>14328</v>
          </cell>
          <cell r="G1746">
            <v>0.19</v>
          </cell>
        </row>
        <row r="1747">
          <cell r="A1747" t="str">
            <v>I1970</v>
          </cell>
          <cell r="B1747" t="str">
            <v>SUMINISTRO E INSTALACION  CABLE ENCAUCHETADO 3X12 AWG (SENSORES, CHORROS,  Y FLOTADORES). INSTALACIÒN A TODO COSTO.</v>
          </cell>
          <cell r="C1747" t="str">
            <v>Insumos</v>
          </cell>
          <cell r="D1747" t="str">
            <v>ML</v>
          </cell>
          <cell r="E1747">
            <v>22422</v>
          </cell>
          <cell r="F1747">
            <v>17910</v>
          </cell>
          <cell r="G1747">
            <v>0.19</v>
          </cell>
        </row>
        <row r="1748">
          <cell r="A1748" t="str">
            <v>I1971</v>
          </cell>
          <cell r="B1748" t="str">
            <v>SUMINISTRO E INSTALACIÓN TABLERO ELECTRICO DE 1,20M X 0,60M X 0,30 TIPO INTEMPERIE, ANTIVANDALICO PARA ALOJAR EQUIPOS DE CONTROL Y FUERZA PARA MOTORES Y ALUMBRADO FUENTE. INCLIUYE BREAKERS. INSTALACIÓN A TODO COSTO.</v>
          </cell>
          <cell r="C1748" t="str">
            <v>Insumos</v>
          </cell>
          <cell r="D1748" t="str">
            <v>UND</v>
          </cell>
          <cell r="E1748">
            <v>7473798</v>
          </cell>
          <cell r="F1748">
            <v>5970059</v>
          </cell>
          <cell r="G1748">
            <v>0.19</v>
          </cell>
        </row>
        <row r="1749">
          <cell r="A1749" t="str">
            <v>I1972</v>
          </cell>
          <cell r="B1749" t="str">
            <v>SUMINISTRO, TRANSPORTE E INSTALACION CARCAMO CON REJILLA METALICA EN CONTRAMARCO Y MARCO EN ANGULO 2"2*3/16 Y REJILLA EN PLATINA DE 2"*3/16 (INCLUYE REJILLA METALICA). INSTALACIÓN A TODO COSTO.</v>
          </cell>
          <cell r="C1749" t="str">
            <v>Insumos</v>
          </cell>
          <cell r="D1749" t="str">
            <v>ML</v>
          </cell>
          <cell r="E1749">
            <v>150400</v>
          </cell>
          <cell r="F1749">
            <v>120139</v>
          </cell>
          <cell r="G1749">
            <v>0.19</v>
          </cell>
        </row>
        <row r="1750">
          <cell r="A1750" t="str">
            <v>I1973</v>
          </cell>
          <cell r="B1750" t="str">
            <v>TEMPORIZADOR PARA SISTEMA DE RIEGO</v>
          </cell>
          <cell r="C1750" t="str">
            <v>Insumos</v>
          </cell>
          <cell r="D1750" t="str">
            <v>UND</v>
          </cell>
          <cell r="E1750">
            <v>362175</v>
          </cell>
          <cell r="F1750">
            <v>289304</v>
          </cell>
          <cell r="G1750">
            <v>0.19</v>
          </cell>
        </row>
        <row r="1751">
          <cell r="A1751" t="str">
            <v>I1974</v>
          </cell>
          <cell r="B1751" t="str">
            <v>BOQUILLA ROCIADORA</v>
          </cell>
          <cell r="C1751" t="str">
            <v>Insumos</v>
          </cell>
          <cell r="D1751" t="str">
            <v>UND</v>
          </cell>
          <cell r="E1751">
            <v>7244</v>
          </cell>
          <cell r="F1751">
            <v>5786</v>
          </cell>
          <cell r="G1751">
            <v>0.19</v>
          </cell>
        </row>
        <row r="1752">
          <cell r="A1752" t="str">
            <v>I1975</v>
          </cell>
          <cell r="B1752"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752" t="str">
            <v>Insumos</v>
          </cell>
          <cell r="D1752" t="str">
            <v>UND</v>
          </cell>
          <cell r="E1752">
            <v>607070</v>
          </cell>
          <cell r="F1752">
            <v>484926</v>
          </cell>
          <cell r="G1752">
            <v>0.19</v>
          </cell>
        </row>
        <row r="1753">
          <cell r="A1753" t="str">
            <v>I1976</v>
          </cell>
          <cell r="B1753" t="str">
            <v>CAJA ELÉCTRICA 4X4 BLANCA CONDUIT O SIMILAR. INCLUYE ACCESORIOS DE FIJACIÓN.</v>
          </cell>
          <cell r="C1753" t="str">
            <v>Insumos</v>
          </cell>
          <cell r="D1753" t="str">
            <v>UND</v>
          </cell>
          <cell r="E1753">
            <v>22600</v>
          </cell>
          <cell r="F1753">
            <v>18052</v>
          </cell>
          <cell r="G1753">
            <v>0.19</v>
          </cell>
        </row>
        <row r="1754">
          <cell r="A1754" t="str">
            <v>I1977</v>
          </cell>
          <cell r="B1754" t="str">
            <v>SUMINISTRO, TRANSPORE E INSTALACIÓN DE LUMINARIA LED 80W TIPO FAROL PRIMAVERA TEMPERATURA DE COLOR 4100K. INCLUYE POSTE Y ACCESORIOS. ALTURA = 4 MTS. INSTALACIÓN A TODO COSTO.</v>
          </cell>
          <cell r="C1754" t="str">
            <v>Insumos</v>
          </cell>
          <cell r="D1754" t="str">
            <v>UND</v>
          </cell>
          <cell r="E1754">
            <v>1611337</v>
          </cell>
          <cell r="F1754">
            <v>1287134</v>
          </cell>
          <cell r="G1754">
            <v>0.19</v>
          </cell>
        </row>
        <row r="1755">
          <cell r="A1755" t="str">
            <v>I1978</v>
          </cell>
          <cell r="B1755" t="str">
            <v>SUMINISTRO, TRANSPORTE E INSTALACIÓN DE MATERO PREFABRICADO EN CONCRETO (INCLUYE PLANTA ORNAMENTAL, TIERRA NEGRA). INSTALACIÓN A TODO COSTO.</v>
          </cell>
          <cell r="C1755" t="str">
            <v>Insumos</v>
          </cell>
          <cell r="D1755" t="str">
            <v>UND</v>
          </cell>
          <cell r="E1755">
            <v>327438</v>
          </cell>
          <cell r="F1755">
            <v>261556</v>
          </cell>
          <cell r="G1755">
            <v>0.19</v>
          </cell>
        </row>
        <row r="1756">
          <cell r="A1756" t="str">
            <v>I1979</v>
          </cell>
          <cell r="B1756" t="str">
            <v>SUMINISTRO E INSTALACIÓN DE BASURERA PIVOTANTE EN ACERO INOXIDABLE TIPO EXTERIOR. INSTALACIÓN A TODO COSTO.</v>
          </cell>
          <cell r="C1756" t="str">
            <v>Insumos</v>
          </cell>
          <cell r="D1756" t="str">
            <v>UND</v>
          </cell>
          <cell r="E1756">
            <v>1316460</v>
          </cell>
          <cell r="F1756">
            <v>1051586</v>
          </cell>
          <cell r="G1756">
            <v>0.19</v>
          </cell>
        </row>
        <row r="1757">
          <cell r="A1757" t="str">
            <v>I1980</v>
          </cell>
          <cell r="B1757" t="str">
            <v>BANCA INDIVIDUAL TIPO CUBO PREFABRICADA A=40; B=40; H=50 CM.</v>
          </cell>
          <cell r="C1757" t="str">
            <v>Insumos</v>
          </cell>
          <cell r="D1757" t="str">
            <v>UND</v>
          </cell>
          <cell r="E1757">
            <v>126772</v>
          </cell>
          <cell r="F1757">
            <v>101265</v>
          </cell>
          <cell r="G1757">
            <v>0.19</v>
          </cell>
        </row>
        <row r="1758">
          <cell r="A1758" t="str">
            <v>I1981</v>
          </cell>
          <cell r="B1758" t="str">
            <v>SUMINISTRO, TRANSPORTE E INSTALACIÓN DE CONTENEDOR DE RAICES TIPO B20 (TIPO A) (1.2X1.2X1M. INC. SUMINISTRO, CONSTRUCCIÓN, ALCOQUE Y FILTRO EN GRAVILLA. NO INCLUYE. TIERRA). INSTALACIÓN A TODO COSTO.</v>
          </cell>
          <cell r="C1758" t="str">
            <v>Insumos</v>
          </cell>
          <cell r="D1758" t="str">
            <v>UND</v>
          </cell>
          <cell r="E1758">
            <v>741099</v>
          </cell>
          <cell r="F1758">
            <v>591988</v>
          </cell>
          <cell r="G1758">
            <v>0.19</v>
          </cell>
        </row>
        <row r="1759">
          <cell r="A1759" t="str">
            <v>I1982</v>
          </cell>
          <cell r="B1759" t="str">
            <v>SUMINISTRO, TRANSPORTE E INSTALACIÓN DE SISTEMA SÉPTICO - FILTROS ANAEROBIOS INTEGRADOS O INDEPENDIENTES (SÉPTICO 10.000 L + FILTRO ANAEROBIO DE 7.500 L + 1000 ROSETONES PLÁSTICOS) FABRICADO EN POLÑIETILENO LINEAL 100% VIRGEN. INCLUYE ACCESORIOS.</v>
          </cell>
          <cell r="C1759" t="str">
            <v>Insumos</v>
          </cell>
          <cell r="D1759" t="str">
            <v>UND</v>
          </cell>
          <cell r="E1759">
            <v>52652932</v>
          </cell>
          <cell r="F1759">
            <v>42059088</v>
          </cell>
          <cell r="G1759">
            <v>0.19</v>
          </cell>
        </row>
        <row r="1760">
          <cell r="A1760" t="str">
            <v>I1983</v>
          </cell>
          <cell r="B1760" t="str">
            <v>SUMINISTRO, TRANSPORTE E INSTALACIÓN DE TRAMPA DE GRASAS PLÁSTICA DE 150 LITROS. INCLUYE TODO LO NECESARIO PARA SU CORRECTA INSTALACIÓN Y PUESTA EN FUNCIONAMIENTO.</v>
          </cell>
          <cell r="C1760" t="str">
            <v>Insumos</v>
          </cell>
          <cell r="D1760" t="str">
            <v>UND</v>
          </cell>
          <cell r="E1760">
            <v>767806</v>
          </cell>
          <cell r="F1760">
            <v>613322</v>
          </cell>
          <cell r="G1760">
            <v>0.19</v>
          </cell>
        </row>
        <row r="1761">
          <cell r="A1761" t="str">
            <v>I1984</v>
          </cell>
          <cell r="B1761" t="str">
            <v>SUMINISTRO, TRANSPORTE E INSTALACIÓN DE CÁMARA CIRCULAR DE INSPECCIÓN DE CAÍDA D = 1,20 MTS. EN CONCRETO DE 3000 PSI.</v>
          </cell>
          <cell r="C1761" t="str">
            <v>Insumos</v>
          </cell>
          <cell r="D1761" t="str">
            <v>M</v>
          </cell>
          <cell r="E1761">
            <v>447407</v>
          </cell>
          <cell r="F1761">
            <v>357387</v>
          </cell>
          <cell r="G1761">
            <v>0.19</v>
          </cell>
        </row>
        <row r="1762">
          <cell r="A1762" t="str">
            <v>I1985</v>
          </cell>
          <cell r="B1762" t="str">
            <v>SUMINISTRO, TRANSPORTE E INSTALACIÓN DE EMPALME A CÁMARAS DE INSPECCIÓN CONCRETO DE 3000 PSI</v>
          </cell>
          <cell r="C1762" t="str">
            <v>Insumos</v>
          </cell>
          <cell r="D1762" t="str">
            <v>UND</v>
          </cell>
          <cell r="E1762">
            <v>76189</v>
          </cell>
          <cell r="F1762">
            <v>60860</v>
          </cell>
          <cell r="G1762">
            <v>0.19</v>
          </cell>
        </row>
        <row r="1763">
          <cell r="A1763" t="str">
            <v>I1986</v>
          </cell>
          <cell r="B1763" t="str">
            <v>SUMINISTRO, TRANSPORTE E INSTALACIÓN DE ARO TAPA HF D=0,68 MTS PARA CÁMARA DE INSPECCIÓN</v>
          </cell>
          <cell r="C1763" t="str">
            <v>Insumos</v>
          </cell>
          <cell r="D1763" t="str">
            <v>UND</v>
          </cell>
          <cell r="E1763">
            <v>630251</v>
          </cell>
          <cell r="F1763">
            <v>503443</v>
          </cell>
          <cell r="G1763">
            <v>0.19</v>
          </cell>
        </row>
        <row r="1764">
          <cell r="A1764" t="str">
            <v>I1987</v>
          </cell>
          <cell r="B1764" t="str">
            <v>CERÁMICA NACIONAL</v>
          </cell>
          <cell r="C1764" t="str">
            <v>Insumos</v>
          </cell>
          <cell r="D1764" t="str">
            <v>M2</v>
          </cell>
          <cell r="E1764">
            <v>105127</v>
          </cell>
          <cell r="F1764">
            <v>83975</v>
          </cell>
          <cell r="G1764">
            <v>0.19</v>
          </cell>
        </row>
        <row r="1765">
          <cell r="A1765" t="str">
            <v>I1988</v>
          </cell>
          <cell r="B1765" t="str">
            <v>SOPORTE TAPA TUBO 1 UNIDAD</v>
          </cell>
          <cell r="C1765" t="str">
            <v>Insumos</v>
          </cell>
          <cell r="D1765" t="str">
            <v>UND</v>
          </cell>
          <cell r="E1765">
            <v>5504</v>
          </cell>
          <cell r="F1765">
            <v>4396</v>
          </cell>
          <cell r="G1765">
            <v>0.19</v>
          </cell>
        </row>
        <row r="1766">
          <cell r="A1766" t="str">
            <v>I1989</v>
          </cell>
          <cell r="B1766" t="str">
            <v>TAPA TUBO SALIDA</v>
          </cell>
          <cell r="C1766" t="str">
            <v>Insumos</v>
          </cell>
          <cell r="D1766" t="str">
            <v>UND</v>
          </cell>
          <cell r="E1766">
            <v>17240</v>
          </cell>
          <cell r="F1766">
            <v>13771</v>
          </cell>
          <cell r="G1766">
            <v>0.19</v>
          </cell>
        </row>
        <row r="1767">
          <cell r="A1767" t="str">
            <v>I1990</v>
          </cell>
          <cell r="B1767" t="str">
            <v>TUBO SALIDA UNIVERSAL</v>
          </cell>
          <cell r="C1767" t="str">
            <v>Insumos</v>
          </cell>
          <cell r="D1767" t="str">
            <v>UND</v>
          </cell>
          <cell r="E1767">
            <v>33176</v>
          </cell>
          <cell r="F1767">
            <v>26501</v>
          </cell>
          <cell r="G1767">
            <v>0.19</v>
          </cell>
        </row>
        <row r="1768">
          <cell r="A1768" t="str">
            <v>I1991</v>
          </cell>
          <cell r="B1768" t="str">
            <v>CABALLETE FIBROCEMENTO DE VENTILACION</v>
          </cell>
          <cell r="C1768" t="str">
            <v>Insumos</v>
          </cell>
          <cell r="D1768" t="str">
            <v>UND</v>
          </cell>
          <cell r="E1768">
            <v>49112</v>
          </cell>
          <cell r="F1768">
            <v>39230</v>
          </cell>
          <cell r="G1768">
            <v>0.19</v>
          </cell>
        </row>
        <row r="1769">
          <cell r="A1769" t="str">
            <v>I1992</v>
          </cell>
          <cell r="B1769" t="str">
            <v>TEJA DE VENTILACION #6 P7 DERECHA O IZQUIERDA</v>
          </cell>
          <cell r="C1769" t="str">
            <v>Insumos</v>
          </cell>
          <cell r="D1769" t="str">
            <v>UND</v>
          </cell>
          <cell r="E1769">
            <v>115785</v>
          </cell>
          <cell r="F1769">
            <v>92488</v>
          </cell>
          <cell r="G1769">
            <v>0.19</v>
          </cell>
        </row>
        <row r="1770">
          <cell r="A1770" t="str">
            <v>I1993</v>
          </cell>
          <cell r="B1770" t="str">
            <v>EXTRACTOR BROAN TECHO 18X18X11 CM 5 PUL</v>
          </cell>
          <cell r="C1770" t="str">
            <v>Insumos</v>
          </cell>
          <cell r="D1770" t="str">
            <v>UND</v>
          </cell>
          <cell r="E1770">
            <v>240340</v>
          </cell>
          <cell r="F1770">
            <v>191983</v>
          </cell>
          <cell r="G1770">
            <v>0.19</v>
          </cell>
        </row>
        <row r="1771">
          <cell r="A1771" t="str">
            <v>I1994</v>
          </cell>
          <cell r="B1771" t="str">
            <v>EXTRACTOR BROAN TECHO 21.5X21.5X12.4 CM 6 PUL</v>
          </cell>
          <cell r="C1771" t="str">
            <v>Insumos</v>
          </cell>
          <cell r="D1771" t="str">
            <v>UND</v>
          </cell>
          <cell r="E1771">
            <v>318567</v>
          </cell>
          <cell r="F1771">
            <v>254471</v>
          </cell>
          <cell r="G1771">
            <v>0.19</v>
          </cell>
        </row>
        <row r="1772">
          <cell r="A1772" t="str">
            <v>I1995</v>
          </cell>
          <cell r="B1772" t="str">
            <v>REJILLA 30X30 CM VENTILACION PERSIANA</v>
          </cell>
          <cell r="C1772" t="str">
            <v>Insumos</v>
          </cell>
          <cell r="D1772" t="str">
            <v>UND</v>
          </cell>
          <cell r="E1772">
            <v>25933</v>
          </cell>
          <cell r="F1772">
            <v>20715</v>
          </cell>
          <cell r="G1772">
            <v>0.19</v>
          </cell>
        </row>
        <row r="1773">
          <cell r="A1773" t="str">
            <v>I1996</v>
          </cell>
          <cell r="B1773" t="str">
            <v>COMPRA DE SIEMBRA (PROYECTO ESCUELA LA CAPILLA 2019)</v>
          </cell>
          <cell r="C1773" t="str">
            <v>Insumos</v>
          </cell>
          <cell r="D1773" t="str">
            <v>UND</v>
          </cell>
          <cell r="E1773">
            <v>289739</v>
          </cell>
          <cell r="F1773">
            <v>231443</v>
          </cell>
          <cell r="G1773">
            <v>0.19</v>
          </cell>
        </row>
        <row r="1774">
          <cell r="A1774" t="str">
            <v>I1997</v>
          </cell>
          <cell r="B1774" t="str">
            <v>BROCA 7/8" X 21 HILTI</v>
          </cell>
          <cell r="C1774" t="str">
            <v>Insumos</v>
          </cell>
          <cell r="D1774" t="str">
            <v>UND</v>
          </cell>
          <cell r="E1774">
            <v>1019823</v>
          </cell>
          <cell r="F1774">
            <v>814633</v>
          </cell>
          <cell r="G1774">
            <v>0.19</v>
          </cell>
        </row>
        <row r="1775">
          <cell r="A1775" t="str">
            <v>I1998</v>
          </cell>
          <cell r="B1775" t="str">
            <v>RETARDANTE AL FUEGO SIKA UNITHERM O SIMILAR</v>
          </cell>
          <cell r="C1775" t="str">
            <v>Insumos</v>
          </cell>
          <cell r="D1775" t="str">
            <v>GAL</v>
          </cell>
          <cell r="E1775">
            <v>175235</v>
          </cell>
          <cell r="F1775">
            <v>139977</v>
          </cell>
          <cell r="G1775">
            <v>0.19</v>
          </cell>
        </row>
        <row r="1776">
          <cell r="A1776" t="str">
            <v>I1999</v>
          </cell>
          <cell r="B1776" t="str">
            <v>POLISOMBRA NEGRA 35%</v>
          </cell>
          <cell r="C1776" t="str">
            <v>Insumos</v>
          </cell>
          <cell r="D1776" t="str">
            <v>M2</v>
          </cell>
          <cell r="E1776">
            <v>1455</v>
          </cell>
          <cell r="F1776">
            <v>1162</v>
          </cell>
          <cell r="G1776">
            <v>0.19</v>
          </cell>
        </row>
        <row r="1777">
          <cell r="A1777" t="str">
            <v>I2000</v>
          </cell>
          <cell r="B1777" t="str">
            <v>SUMINISTRO TRANSPORTE E INSTALACIÓN DE MURO EN SUPERBOARD 8MM UNA CARA (PERFILERÍA CAL. 26 CADA 60 CM). INCLUYE TRES MANOS DE PINTURA. ANCHO &lt; 50 CM (A TODO COSTO)</v>
          </cell>
          <cell r="C1777" t="str">
            <v>Insumos</v>
          </cell>
          <cell r="D1777" t="str">
            <v>ML</v>
          </cell>
          <cell r="E1777">
            <v>96011</v>
          </cell>
          <cell r="F1777">
            <v>76693</v>
          </cell>
          <cell r="G1777">
            <v>0.19</v>
          </cell>
        </row>
        <row r="1778">
          <cell r="A1778" t="str">
            <v>I2001</v>
          </cell>
          <cell r="B1778" t="str">
            <v>SUMINISTRO, TRANSPORTE E INSTALACIÓN A TODO COSTO DE ALERO PARA FACHADA EN SUPERBOARD DE 8 MM. INCLUYE ESTRUCTURA METÁLICA DE SOPORTE Y ANDAMIOS PARA SU CONSTRUCCIÓN</v>
          </cell>
          <cell r="C1778" t="str">
            <v>Insumos</v>
          </cell>
          <cell r="D1778" t="str">
            <v>ML</v>
          </cell>
          <cell r="E1778">
            <v>511809</v>
          </cell>
          <cell r="F1778">
            <v>408832</v>
          </cell>
          <cell r="G1778">
            <v>0.19</v>
          </cell>
        </row>
        <row r="1779">
          <cell r="A1779" t="str">
            <v>I2002</v>
          </cell>
          <cell r="B1779" t="str">
            <v>CANALETA PLÁSTICA DE 10 X 100 CM</v>
          </cell>
          <cell r="C1779" t="str">
            <v>Insumos</v>
          </cell>
          <cell r="D1779" t="str">
            <v>ML</v>
          </cell>
          <cell r="E1779">
            <v>33320</v>
          </cell>
          <cell r="F1779">
            <v>26616</v>
          </cell>
          <cell r="G1779">
            <v>0.19</v>
          </cell>
        </row>
        <row r="1780">
          <cell r="A1780" t="str">
            <v>I2003</v>
          </cell>
          <cell r="B1780" t="str">
            <v>PUERTA EN ALUMINIO Y VIDRIO TEMPLADO 6 MM CON CERRADURA Y MANIJA (HOJA SENCILLA). INCLUYE EL SUMINISTRO DE TODOS LOS ACCESORIOS REQUERIDOS PARA EL CORRECTO MONTAJE.</v>
          </cell>
          <cell r="C1780" t="str">
            <v>Insumos</v>
          </cell>
          <cell r="D1780" t="str">
            <v>M2</v>
          </cell>
          <cell r="E1780">
            <v>922182</v>
          </cell>
          <cell r="F1780">
            <v>736637</v>
          </cell>
          <cell r="G1780">
            <v>0.19</v>
          </cell>
        </row>
        <row r="1781">
          <cell r="A1781" t="str">
            <v>I2004</v>
          </cell>
          <cell r="B1781" t="str">
            <v>ORINAL INSTITUCIONAL MEDIANO DE ENTRADA SUPERIOR EN PORCELANA COLOR BLANCO LINEA POLO (CORONA) REF: 088621001 O SIMILAR. INCLUYE GRIFERÍA PUSH.</v>
          </cell>
          <cell r="C1781" t="str">
            <v>Insumos</v>
          </cell>
          <cell r="D1781" t="str">
            <v>UND</v>
          </cell>
          <cell r="E1781">
            <v>479372</v>
          </cell>
          <cell r="F1781">
            <v>382921</v>
          </cell>
          <cell r="G1781">
            <v>0.19</v>
          </cell>
        </row>
        <row r="1782">
          <cell r="A1782" t="str">
            <v>I2005</v>
          </cell>
          <cell r="B1782" t="str">
            <v>TRITURADO 3/4"</v>
          </cell>
          <cell r="C1782" t="str">
            <v>Insumos</v>
          </cell>
          <cell r="D1782" t="str">
            <v>M3</v>
          </cell>
          <cell r="E1782">
            <v>94167</v>
          </cell>
          <cell r="F1782">
            <v>75220</v>
          </cell>
          <cell r="G1782">
            <v>0.19</v>
          </cell>
        </row>
        <row r="1783">
          <cell r="A1783" t="str">
            <v>I2006</v>
          </cell>
          <cell r="B1783" t="str">
            <v>TUBERIA PEALPE 1/2" PARA GAS</v>
          </cell>
          <cell r="C1783" t="str">
            <v>Insumos</v>
          </cell>
          <cell r="D1783" t="str">
            <v>ML</v>
          </cell>
          <cell r="E1783">
            <v>4071</v>
          </cell>
          <cell r="F1783">
            <v>3251</v>
          </cell>
          <cell r="G1783">
            <v>0.19</v>
          </cell>
        </row>
        <row r="1784">
          <cell r="A1784" t="str">
            <v>I2007</v>
          </cell>
          <cell r="B1784" t="str">
            <v>VALVULA PARA GAS 1/2"</v>
          </cell>
          <cell r="C1784" t="str">
            <v>Insumos</v>
          </cell>
          <cell r="D1784" t="str">
            <v>UND</v>
          </cell>
          <cell r="E1784">
            <v>20731</v>
          </cell>
          <cell r="F1784">
            <v>16560</v>
          </cell>
          <cell r="G1784">
            <v>0.19</v>
          </cell>
        </row>
        <row r="1785">
          <cell r="A1785" t="str">
            <v>I2008</v>
          </cell>
          <cell r="B1785"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1785" t="str">
            <v>Insumos</v>
          </cell>
          <cell r="D1785" t="str">
            <v>UND</v>
          </cell>
          <cell r="E1785">
            <v>5717869</v>
          </cell>
          <cell r="F1785">
            <v>4567425</v>
          </cell>
          <cell r="G1785">
            <v>0.19</v>
          </cell>
        </row>
        <row r="1786">
          <cell r="A1786" t="str">
            <v>I2009</v>
          </cell>
          <cell r="B1786"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1786" t="str">
            <v>Insumos</v>
          </cell>
          <cell r="D1786" t="str">
            <v>UND</v>
          </cell>
          <cell r="E1786">
            <v>3342460</v>
          </cell>
          <cell r="F1786">
            <v>2669952</v>
          </cell>
          <cell r="G1786">
            <v>0.19</v>
          </cell>
        </row>
        <row r="1787">
          <cell r="A1787" t="str">
            <v>I2010</v>
          </cell>
          <cell r="B1787"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1787" t="str">
            <v>Insumos</v>
          </cell>
          <cell r="D1787" t="str">
            <v>UND</v>
          </cell>
          <cell r="E1787">
            <v>1726875</v>
          </cell>
          <cell r="F1787">
            <v>1379425</v>
          </cell>
          <cell r="G1787">
            <v>0.19</v>
          </cell>
        </row>
        <row r="1788">
          <cell r="A1788" t="str">
            <v>I2012</v>
          </cell>
          <cell r="B1788"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1788" t="str">
            <v>Insumos</v>
          </cell>
          <cell r="D1788" t="str">
            <v>M2</v>
          </cell>
          <cell r="E1788">
            <v>269442</v>
          </cell>
          <cell r="F1788">
            <v>215229</v>
          </cell>
          <cell r="G1788">
            <v>0.19</v>
          </cell>
        </row>
        <row r="1789">
          <cell r="A1789" t="str">
            <v>I2013</v>
          </cell>
          <cell r="B1789" t="str">
            <v>SANITARIO PARA PASILLO TÉCNICO DESCARGA A PARED Y PISO. ACERO INOXIDABLE AISI 304. DIMENSIONES 0.365X0.44X0.771 M DE SOCODA O SIMILAR</v>
          </cell>
          <cell r="C1789" t="str">
            <v>Insumos</v>
          </cell>
          <cell r="D1789" t="str">
            <v>UND</v>
          </cell>
          <cell r="E1789">
            <v>2352215</v>
          </cell>
          <cell r="F1789">
            <v>1878945</v>
          </cell>
          <cell r="G1789">
            <v>0.19</v>
          </cell>
        </row>
        <row r="1790">
          <cell r="A1790" t="str">
            <v>I2014</v>
          </cell>
          <cell r="B1790" t="str">
            <v>FLUXÓMETRO (VÁLVULA ALTA PRESIÓN 1-1/4"). REF. VITAL TSP03 DE SOCODA O SIMILAR</v>
          </cell>
          <cell r="C1790" t="str">
            <v>Insumos</v>
          </cell>
          <cell r="D1790" t="str">
            <v>UND</v>
          </cell>
          <cell r="E1790">
            <v>479688</v>
          </cell>
          <cell r="F1790">
            <v>383174</v>
          </cell>
          <cell r="G1790">
            <v>0.19</v>
          </cell>
        </row>
        <row r="1791">
          <cell r="A1791" t="str">
            <v>I2015</v>
          </cell>
          <cell r="B1791" t="str">
            <v>GRIFERÍA LAVADERO PISCIS PARED SENCILLA</v>
          </cell>
          <cell r="C1791" t="str">
            <v>Insumos</v>
          </cell>
          <cell r="D1791" t="str">
            <v>UND</v>
          </cell>
          <cell r="E1791">
            <v>101409</v>
          </cell>
          <cell r="F1791">
            <v>81005</v>
          </cell>
          <cell r="G1791">
            <v>0.19</v>
          </cell>
        </row>
        <row r="1792">
          <cell r="A1792" t="str">
            <v>I2016</v>
          </cell>
          <cell r="B1792" t="str">
            <v>MALLA CERRAMIENTO, HUECOS 1/2"X1/2", GRIS. REF COLMALLAS O SIMILAR</v>
          </cell>
          <cell r="C1792" t="str">
            <v>Insumos</v>
          </cell>
          <cell r="D1792" t="str">
            <v>M2</v>
          </cell>
          <cell r="E1792">
            <v>16057</v>
          </cell>
          <cell r="F1792">
            <v>12826</v>
          </cell>
          <cell r="G1792">
            <v>0.19</v>
          </cell>
        </row>
        <row r="1793">
          <cell r="A1793" t="str">
            <v>I2017</v>
          </cell>
          <cell r="B1793" t="str">
            <v>DUCHA TIPO TELÉFONO, MANGUERA L=1.5 M, CROMADA</v>
          </cell>
          <cell r="C1793" t="str">
            <v>Insumos</v>
          </cell>
          <cell r="D1793" t="str">
            <v>UND</v>
          </cell>
          <cell r="E1793">
            <v>72292</v>
          </cell>
          <cell r="F1793">
            <v>57746</v>
          </cell>
          <cell r="G1793">
            <v>0.19</v>
          </cell>
        </row>
        <row r="1794">
          <cell r="A1794" t="str">
            <v>I2018</v>
          </cell>
          <cell r="B1794" t="str">
            <v>BOMBA ELÉCTRICA 1"X1" 0,5HP,40LTSXMIN, REF. PKM60 DE PEDROLLO O SIMILAR</v>
          </cell>
          <cell r="C1794" t="str">
            <v>Insumos</v>
          </cell>
          <cell r="D1794" t="str">
            <v>UND</v>
          </cell>
          <cell r="E1794">
            <v>282496</v>
          </cell>
          <cell r="F1794">
            <v>225657</v>
          </cell>
          <cell r="G1794">
            <v>0.19</v>
          </cell>
        </row>
        <row r="1795">
          <cell r="A1795" t="str">
            <v>I2019</v>
          </cell>
          <cell r="B1795" t="str">
            <v>DEPOSITO EN “L” 1.861.55*0.55: 6 ENTREPAÑOS ELABORADOS EN LAMINA INOX 304 C-20 SATINADA CON REFUERZOS EN LAMINA Y TUBO CUADRADO INOX DE 1” PARA UNION EN VERTICE.</v>
          </cell>
          <cell r="C1795" t="str">
            <v>Insumos</v>
          </cell>
          <cell r="D1795" t="str">
            <v>ML</v>
          </cell>
          <cell r="E1795">
            <v>304226</v>
          </cell>
          <cell r="F1795">
            <v>243015</v>
          </cell>
          <cell r="G1795">
            <v>0.19</v>
          </cell>
        </row>
        <row r="1796">
          <cell r="A1796" t="str">
            <v>I2020</v>
          </cell>
          <cell r="B1796"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1796" t="str">
            <v>Insumos</v>
          </cell>
          <cell r="D1796" t="str">
            <v>UND</v>
          </cell>
          <cell r="E1796">
            <v>7094024</v>
          </cell>
          <cell r="F1796">
            <v>5666696</v>
          </cell>
          <cell r="G1796">
            <v>0.19</v>
          </cell>
        </row>
        <row r="1797">
          <cell r="A1797" t="str">
            <v>I2021</v>
          </cell>
          <cell r="B1797" t="str">
            <v>REJILLA RECTANGULAR PEATONAL A=60; B=30; H=6 CM (UTIL); 21.5 KG/UN</v>
          </cell>
          <cell r="C1797" t="str">
            <v>Insumos</v>
          </cell>
          <cell r="D1797" t="str">
            <v>UND</v>
          </cell>
          <cell r="E1797">
            <v>44752</v>
          </cell>
          <cell r="F1797">
            <v>35747</v>
          </cell>
          <cell r="G1797">
            <v>0.19</v>
          </cell>
        </row>
        <row r="1798">
          <cell r="A1798" t="str">
            <v>I2022</v>
          </cell>
          <cell r="B1798" t="str">
            <v>BANCA EN CONCRETO PULIDO TRES PIEZAS A=42; L=150; H=69.5 CM; 287KG/UN</v>
          </cell>
          <cell r="C1798" t="str">
            <v>Insumos</v>
          </cell>
          <cell r="D1798" t="str">
            <v>UND</v>
          </cell>
          <cell r="E1798">
            <v>452686</v>
          </cell>
          <cell r="F1798">
            <v>361604</v>
          </cell>
          <cell r="G1798">
            <v>0.19</v>
          </cell>
        </row>
        <row r="1799">
          <cell r="A1799" t="str">
            <v>I2023</v>
          </cell>
          <cell r="B1799" t="str">
            <v>BLOQUE BASE EN CEMENTO PLAQUETA ABUJARDADA COLOR A=50; B=50; H=7 CM; 42 KG/M2 (Inc. Transporte y descargue) - VEHICULAR</v>
          </cell>
          <cell r="C1799" t="str">
            <v>Insumos</v>
          </cell>
          <cell r="D1799" t="str">
            <v>UND</v>
          </cell>
          <cell r="E1799">
            <v>55265</v>
          </cell>
          <cell r="F1799"/>
          <cell r="G1799"/>
        </row>
        <row r="1800">
          <cell r="A1800" t="str">
            <v>I2026</v>
          </cell>
          <cell r="B1800" t="str">
            <v>BLOQUE BASE EN CEMENTO PLAQUETA ABUJARDADA GRIS A=50; B=50; H=7 CM; 42 KG/M2. (Incluye transporte y descargue) - VEHICULAR</v>
          </cell>
          <cell r="C1800" t="str">
            <v>Insumos</v>
          </cell>
          <cell r="D1800" t="str">
            <v>UND</v>
          </cell>
          <cell r="E1800">
            <v>49211</v>
          </cell>
          <cell r="F1800"/>
          <cell r="G1800"/>
        </row>
        <row r="1801">
          <cell r="A1801" t="str">
            <v>I2029</v>
          </cell>
          <cell r="B1801" t="str">
            <v>BOLSAS ROJAS</v>
          </cell>
          <cell r="C1801" t="str">
            <v>Insumos</v>
          </cell>
          <cell r="D1801" t="str">
            <v>UND</v>
          </cell>
          <cell r="E1801">
            <v>602</v>
          </cell>
          <cell r="F1801">
            <v>572</v>
          </cell>
          <cell r="G1801">
            <v>0</v>
          </cell>
        </row>
        <row r="1802">
          <cell r="A1802" t="str">
            <v>I2030</v>
          </cell>
          <cell r="B1802" t="str">
            <v>TAPABOCAS DESECHABLES</v>
          </cell>
          <cell r="C1802" t="str">
            <v>Insumos</v>
          </cell>
          <cell r="D1802" t="str">
            <v>UND</v>
          </cell>
          <cell r="E1802">
            <v>326</v>
          </cell>
          <cell r="F1802">
            <v>260</v>
          </cell>
          <cell r="G1802">
            <v>0.19</v>
          </cell>
        </row>
        <row r="1803">
          <cell r="A1803" t="str">
            <v>I2032</v>
          </cell>
          <cell r="B1803" t="str">
            <v>JABON LIQUIDO</v>
          </cell>
          <cell r="C1803" t="str">
            <v>Insumos</v>
          </cell>
          <cell r="D1803" t="str">
            <v>LT</v>
          </cell>
          <cell r="E1803">
            <v>11028</v>
          </cell>
          <cell r="F1803">
            <v>8808</v>
          </cell>
          <cell r="G1803">
            <v>0.19</v>
          </cell>
        </row>
        <row r="1804">
          <cell r="A1804" t="str">
            <v>I2033</v>
          </cell>
          <cell r="B1804" t="str">
            <v>GEL ANTIBACTERIAL CON ALCOHOL MAYOR AL 70%</v>
          </cell>
          <cell r="C1804" t="str">
            <v>Insumos</v>
          </cell>
          <cell r="D1804" t="str">
            <v>LT</v>
          </cell>
          <cell r="E1804">
            <v>30146</v>
          </cell>
          <cell r="F1804">
            <v>24080</v>
          </cell>
          <cell r="G1804">
            <v>0.19</v>
          </cell>
        </row>
        <row r="1805">
          <cell r="A1805" t="str">
            <v>I2034</v>
          </cell>
          <cell r="B1805" t="str">
            <v>TOALLAS DE PAPEL PARA MANOS</v>
          </cell>
          <cell r="C1805" t="str">
            <v>Insumos</v>
          </cell>
          <cell r="D1805" t="str">
            <v>UND</v>
          </cell>
          <cell r="E1805">
            <v>58</v>
          </cell>
          <cell r="F1805">
            <v>46</v>
          </cell>
          <cell r="G1805">
            <v>0.19</v>
          </cell>
        </row>
        <row r="1806">
          <cell r="A1806" t="str">
            <v>I2035</v>
          </cell>
          <cell r="B1806" t="str">
            <v>DESINFECTANTE CON AMONIO</v>
          </cell>
          <cell r="C1806" t="str">
            <v>Insumos</v>
          </cell>
          <cell r="D1806" t="str">
            <v>LT</v>
          </cell>
          <cell r="E1806">
            <v>11865</v>
          </cell>
          <cell r="F1806">
            <v>9477</v>
          </cell>
          <cell r="G1806">
            <v>0.19</v>
          </cell>
        </row>
        <row r="1807">
          <cell r="A1807" t="str">
            <v>I2036</v>
          </cell>
          <cell r="B1807" t="str">
            <v>AGUA PARA MEZCLAR CON DESINFECTANTE (TUNEL DE DESINFECCION)</v>
          </cell>
          <cell r="C1807" t="str">
            <v>Insumos</v>
          </cell>
          <cell r="D1807" t="str">
            <v>LT</v>
          </cell>
          <cell r="E1807">
            <v>5</v>
          </cell>
          <cell r="F1807">
            <v>3</v>
          </cell>
          <cell r="G1807">
            <v>0.19</v>
          </cell>
        </row>
        <row r="1808">
          <cell r="A1808" t="str">
            <v>I2037</v>
          </cell>
          <cell r="B1808" t="str">
            <v>AGUA PARA LAVADO DE MANOS</v>
          </cell>
          <cell r="C1808" t="str">
            <v>Insumos</v>
          </cell>
          <cell r="D1808" t="str">
            <v>LT</v>
          </cell>
          <cell r="E1808">
            <v>3</v>
          </cell>
          <cell r="F1808">
            <v>2</v>
          </cell>
          <cell r="G1808">
            <v>0.19</v>
          </cell>
        </row>
        <row r="1809">
          <cell r="A1809" t="str">
            <v>I2038</v>
          </cell>
          <cell r="B1809" t="str">
            <v>TUNEL DE DESINFECCION</v>
          </cell>
          <cell r="C1809" t="str">
            <v>Insumos</v>
          </cell>
          <cell r="D1809" t="str">
            <v>UND</v>
          </cell>
          <cell r="E1809">
            <v>4484243</v>
          </cell>
          <cell r="F1809">
            <v>3582007</v>
          </cell>
          <cell r="G1809">
            <v>0.19</v>
          </cell>
        </row>
        <row r="1810">
          <cell r="A1810" t="str">
            <v>I2039</v>
          </cell>
          <cell r="B1810" t="str">
            <v>TERMOMETRO LASER</v>
          </cell>
          <cell r="C1810" t="str">
            <v>Insumos</v>
          </cell>
          <cell r="D1810" t="str">
            <v>UND</v>
          </cell>
          <cell r="E1810">
            <v>674452</v>
          </cell>
          <cell r="F1810">
            <v>538751</v>
          </cell>
          <cell r="G1810">
            <v>0.19</v>
          </cell>
        </row>
        <row r="1811">
          <cell r="A1811" t="str">
            <v>I2044</v>
          </cell>
          <cell r="B1811" t="str">
            <v>ACOPLE PLASTICO LVM/LVP 60 CM 1/2 X 1/2</v>
          </cell>
          <cell r="C1811" t="str">
            <v>Insumos</v>
          </cell>
          <cell r="D1811" t="str">
            <v>UND</v>
          </cell>
          <cell r="E1811">
            <v>5721</v>
          </cell>
          <cell r="F1811">
            <v>4570</v>
          </cell>
          <cell r="G1811">
            <v>0.19</v>
          </cell>
        </row>
        <row r="1812">
          <cell r="A1812" t="str">
            <v>I2046</v>
          </cell>
          <cell r="B1812" t="str">
            <v>BLOQUE DIVISORIO Nº 5 ( 30 X 20 X 12 CM) ARCILLA TIPO SANTAFÉ O SIMILAR.</v>
          </cell>
          <cell r="C1812" t="str">
            <v>Insumos</v>
          </cell>
          <cell r="D1812" t="str">
            <v>UND</v>
          </cell>
          <cell r="E1812">
            <v>1675</v>
          </cell>
          <cell r="F1812">
            <v>1338</v>
          </cell>
          <cell r="G1812">
            <v>0.19</v>
          </cell>
        </row>
        <row r="1813">
          <cell r="A1813" t="str">
            <v>I2047</v>
          </cell>
          <cell r="B1813" t="str">
            <v>MONOGAFA VENTILACION INDIRECTA</v>
          </cell>
          <cell r="C1813" t="str">
            <v>Insumos</v>
          </cell>
          <cell r="D1813" t="str">
            <v>UND</v>
          </cell>
          <cell r="E1813">
            <v>13956</v>
          </cell>
          <cell r="F1813">
            <v>11148</v>
          </cell>
          <cell r="G1813">
            <v>0.19</v>
          </cell>
        </row>
        <row r="1814">
          <cell r="A1814" t="str">
            <v>I2048</v>
          </cell>
          <cell r="B1814" t="str">
            <v>PANEL LED REDONDO 18W LUZ BLANCA NEUTRA 1080 LÚMENES</v>
          </cell>
          <cell r="C1814" t="str">
            <v>Insumos</v>
          </cell>
          <cell r="D1814" t="str">
            <v>UND</v>
          </cell>
          <cell r="E1814">
            <v>14900</v>
          </cell>
          <cell r="F1814"/>
          <cell r="G1814"/>
        </row>
        <row r="1815">
          <cell r="A1815" t="str">
            <v>I2049</v>
          </cell>
          <cell r="B1815" t="str">
            <v>SUMINISTRO DE PROTECCION  2X50 A; 10 KA, INCRUSTAR</v>
          </cell>
          <cell r="C1815" t="str">
            <v>Insumos</v>
          </cell>
          <cell r="D1815" t="str">
            <v>UND</v>
          </cell>
          <cell r="E1815">
            <v>28219</v>
          </cell>
          <cell r="F1815">
            <v>22541</v>
          </cell>
          <cell r="G1815">
            <v>0.19</v>
          </cell>
        </row>
        <row r="1816">
          <cell r="A1816" t="str">
            <v>I2050</v>
          </cell>
          <cell r="B1816" t="str">
            <v>SUMINISTRO DE PROTECCION  1X50 A; 10 KA, INCRUSTAR</v>
          </cell>
          <cell r="C1816" t="str">
            <v>Insumos</v>
          </cell>
          <cell r="D1816" t="str">
            <v>UND</v>
          </cell>
          <cell r="E1816">
            <v>10213</v>
          </cell>
          <cell r="F1816">
            <v>8158</v>
          </cell>
          <cell r="G1816">
            <v>0.19</v>
          </cell>
        </row>
        <row r="1817">
          <cell r="A1817" t="str">
            <v>I2051</v>
          </cell>
          <cell r="B1817" t="str">
            <v>SUMINISTRO DE PROTECCION  1X15 A; 10 KA, INCRUSTAR</v>
          </cell>
          <cell r="C1817" t="str">
            <v>Insumos</v>
          </cell>
          <cell r="D1817" t="str">
            <v>UND</v>
          </cell>
          <cell r="E1817">
            <v>16900</v>
          </cell>
          <cell r="F1817"/>
          <cell r="G1817"/>
        </row>
        <row r="1818">
          <cell r="A1818" t="str">
            <v>I2052</v>
          </cell>
          <cell r="B1818" t="str">
            <v>VENTANA EN CELOSIA FIJA 1.00 X 0.50</v>
          </cell>
          <cell r="C1818" t="str">
            <v>Insumos</v>
          </cell>
          <cell r="D1818" t="str">
            <v>UND</v>
          </cell>
          <cell r="E1818">
            <v>223305</v>
          </cell>
          <cell r="F1818">
            <v>178376</v>
          </cell>
          <cell r="G1818">
            <v>0.19</v>
          </cell>
        </row>
        <row r="1819">
          <cell r="A1819" t="str">
            <v>I2053</v>
          </cell>
          <cell r="B1819" t="str">
            <v>VENTANA EN CELOSIA FIJA 0.80 X 0.50</v>
          </cell>
          <cell r="C1819" t="str">
            <v>Insumos</v>
          </cell>
          <cell r="D1819" t="str">
            <v>UND</v>
          </cell>
          <cell r="E1819">
            <v>209347</v>
          </cell>
          <cell r="F1819">
            <v>167226</v>
          </cell>
          <cell r="G1819">
            <v>0.19</v>
          </cell>
        </row>
        <row r="1820">
          <cell r="A1820" t="str">
            <v>I2054</v>
          </cell>
          <cell r="B1820" t="str">
            <v>VENTANA SERIE 3831, 4 FIJOS EN VIDRIO LAMINADO 3+3</v>
          </cell>
          <cell r="C1820" t="str">
            <v>Insumos</v>
          </cell>
          <cell r="D1820" t="str">
            <v>M2</v>
          </cell>
          <cell r="E1820">
            <v>383123</v>
          </cell>
          <cell r="F1820">
            <v>306038</v>
          </cell>
          <cell r="G1820">
            <v>0.19</v>
          </cell>
        </row>
        <row r="1821">
          <cell r="A1821" t="str">
            <v>I2055</v>
          </cell>
          <cell r="B1821" t="str">
            <v>VENTANA SERIE 3831, VIDRIO FIJO 1.00 X 1.00</v>
          </cell>
          <cell r="C1821" t="str">
            <v>Insumos</v>
          </cell>
          <cell r="D1821" t="str">
            <v>UND</v>
          </cell>
          <cell r="E1821">
            <v>411718</v>
          </cell>
          <cell r="F1821">
            <v>328879</v>
          </cell>
          <cell r="G1821">
            <v>0.19</v>
          </cell>
        </row>
        <row r="1822">
          <cell r="A1822" t="str">
            <v>I2056</v>
          </cell>
          <cell r="B1822" t="str">
            <v>VENTANA SERIE 3831, VIDRIO LAMINADO 3+3 CON LAMINA MICROPERFORADA 1/8" CAL. 18 2.00 X 1.50</v>
          </cell>
          <cell r="C1822" t="str">
            <v>Insumos</v>
          </cell>
          <cell r="D1822" t="str">
            <v>M2</v>
          </cell>
          <cell r="E1822">
            <v>302408</v>
          </cell>
          <cell r="F1822">
            <v>241563</v>
          </cell>
          <cell r="G1822">
            <v>0.19</v>
          </cell>
        </row>
        <row r="1823">
          <cell r="A1823" t="str">
            <v>I2057</v>
          </cell>
          <cell r="B1823" t="str">
            <v>LAVADO CON ACCIONAMIENTO DE PEDAL</v>
          </cell>
          <cell r="C1823" t="str">
            <v>Insumos</v>
          </cell>
          <cell r="D1823" t="str">
            <v>UND</v>
          </cell>
          <cell r="E1823">
            <v>1605005</v>
          </cell>
          <cell r="F1823">
            <v>1282076</v>
          </cell>
          <cell r="G1823">
            <v>0.19</v>
          </cell>
        </row>
        <row r="1824">
          <cell r="A1824" t="str">
            <v>I2058</v>
          </cell>
          <cell r="B1824" t="str">
            <v>CUBIERTA EN ACERO INOXIDABLE</v>
          </cell>
          <cell r="C1824" t="str">
            <v>Insumos</v>
          </cell>
          <cell r="D1824" t="str">
            <v>KG</v>
          </cell>
          <cell r="E1824">
            <v>390783</v>
          </cell>
          <cell r="F1824">
            <v>312156</v>
          </cell>
          <cell r="G1824">
            <v>0.19</v>
          </cell>
        </row>
        <row r="1825">
          <cell r="A1825" t="str">
            <v>I2059</v>
          </cell>
          <cell r="B1825" t="str">
            <v>CAMPANA INDUSTRIAL EXTRACTORA DIMENSIONES 2.00*0.70*0.40 M</v>
          </cell>
          <cell r="C1825" t="str">
            <v>Insumos</v>
          </cell>
          <cell r="D1825" t="str">
            <v>UND</v>
          </cell>
          <cell r="E1825">
            <v>4466100</v>
          </cell>
          <cell r="F1825">
            <v>3567514</v>
          </cell>
          <cell r="G1825">
            <v>0.19</v>
          </cell>
        </row>
        <row r="1826">
          <cell r="A1826" t="str">
            <v>I2060</v>
          </cell>
          <cell r="B1826" t="str">
            <v>DUCTO</v>
          </cell>
          <cell r="C1826" t="str">
            <v>Insumos</v>
          </cell>
          <cell r="D1826" t="str">
            <v>ML</v>
          </cell>
          <cell r="E1826">
            <v>237262</v>
          </cell>
          <cell r="F1826">
            <v>189524</v>
          </cell>
          <cell r="G1826">
            <v>0.19</v>
          </cell>
        </row>
        <row r="1827">
          <cell r="A1827" t="str">
            <v>I2061</v>
          </cell>
          <cell r="B1827" t="str">
            <v>PASA ALIMENTOS Y RECIBO DE BANDEJAS DIMENSIONES: 2500*400 MM (LARGO Y ANCHO)</v>
          </cell>
          <cell r="C1827" t="str">
            <v>Insumos</v>
          </cell>
          <cell r="D1827" t="str">
            <v>ML</v>
          </cell>
          <cell r="E1827">
            <v>293088</v>
          </cell>
          <cell r="F1827">
            <v>234118</v>
          </cell>
          <cell r="G1827">
            <v>0.19</v>
          </cell>
        </row>
        <row r="1828">
          <cell r="A1828" t="str">
            <v>I2062</v>
          </cell>
          <cell r="B1828" t="str">
            <v>ESTANTERIA ALMACENAMIENTO DE 6 NIVELES DIMENSIONES: 1500*500*1800 MM (LARGO, ANCHO Y ALTO)</v>
          </cell>
          <cell r="C1828" t="str">
            <v>Insumos</v>
          </cell>
          <cell r="D1828" t="str">
            <v>UND</v>
          </cell>
          <cell r="E1828">
            <v>3454249</v>
          </cell>
          <cell r="F1828">
            <v>2759249</v>
          </cell>
          <cell r="G1828">
            <v>0.19</v>
          </cell>
        </row>
        <row r="1829">
          <cell r="A1829" t="str">
            <v>I2063</v>
          </cell>
          <cell r="B1829" t="str">
            <v>MESA DE TRABAJO SELECCION DIMENSIONES: 1600*600*900 MM (LARGO, ANCH Y ALTO)</v>
          </cell>
          <cell r="C1829" t="str">
            <v>Insumos</v>
          </cell>
          <cell r="D1829" t="str">
            <v>UND</v>
          </cell>
          <cell r="E1829">
            <v>1697121</v>
          </cell>
          <cell r="F1829">
            <v>1355657</v>
          </cell>
          <cell r="G1829">
            <v>0.19</v>
          </cell>
        </row>
        <row r="1830">
          <cell r="A1830" t="str">
            <v>I2064</v>
          </cell>
          <cell r="B1830" t="str">
            <v>BATERIAS SANITARIAS EN ACERO INOXIDABLE</v>
          </cell>
          <cell r="C1830" t="str">
            <v>Insumos</v>
          </cell>
          <cell r="D1830" t="str">
            <v>M2</v>
          </cell>
          <cell r="E1830">
            <v>711787</v>
          </cell>
          <cell r="F1830">
            <v>568574</v>
          </cell>
          <cell r="G1830">
            <v>0.19</v>
          </cell>
        </row>
        <row r="1831">
          <cell r="A1831" t="str">
            <v>I2065</v>
          </cell>
          <cell r="B1831" t="str">
            <v>CAMPANA INDUSTRIAL EXTRACTORA DIMENSIONES 1.30*0.70*0.40 M</v>
          </cell>
          <cell r="C1831" t="str">
            <v>Insumos</v>
          </cell>
          <cell r="D1831" t="str">
            <v>UND</v>
          </cell>
          <cell r="E1831">
            <v>3279792</v>
          </cell>
          <cell r="F1831">
            <v>2619893</v>
          </cell>
          <cell r="G1831">
            <v>0.19</v>
          </cell>
        </row>
        <row r="1832">
          <cell r="A1832" t="str">
            <v>I2066</v>
          </cell>
          <cell r="B1832" t="str">
            <v>MESA DE TRABAJO SELECCION DIMENSIONES: 1200*600*900 MM (LARGO, ANCHO Y ALTO)</v>
          </cell>
          <cell r="C1832" t="str">
            <v>Insumos</v>
          </cell>
          <cell r="D1832" t="str">
            <v>UND</v>
          </cell>
          <cell r="E1832">
            <v>1272839</v>
          </cell>
          <cell r="F1832">
            <v>1016742</v>
          </cell>
          <cell r="G1832">
            <v>0.19</v>
          </cell>
        </row>
        <row r="1833">
          <cell r="A1833" t="str">
            <v>I2067</v>
          </cell>
          <cell r="B1833" t="str">
            <v>PUNTO BIOSEGURIDAD PARA DESCONTAMINACION DE PERSONAS Y MAQUINARIA</v>
          </cell>
          <cell r="C1833" t="str">
            <v>Insumos</v>
          </cell>
          <cell r="D1833" t="str">
            <v>DIA</v>
          </cell>
          <cell r="E1833">
            <v>20935</v>
          </cell>
          <cell r="F1833">
            <v>16723</v>
          </cell>
          <cell r="G1833">
            <v>0.19</v>
          </cell>
        </row>
        <row r="1834">
          <cell r="A1834" t="str">
            <v>I2068</v>
          </cell>
          <cell r="B1834" t="str">
            <v>LAVAMANOS CON ACCESORIOS, GRIFERIA Y MANO DE OBRA DE INSTALACION</v>
          </cell>
          <cell r="C1834" t="str">
            <v>Insumos</v>
          </cell>
          <cell r="D1834" t="str">
            <v>UND</v>
          </cell>
          <cell r="E1834">
            <v>418698</v>
          </cell>
          <cell r="F1834">
            <v>334455</v>
          </cell>
          <cell r="G1834">
            <v>0.19</v>
          </cell>
        </row>
        <row r="1835">
          <cell r="A1835" t="str">
            <v>I2069</v>
          </cell>
          <cell r="B1835" t="str">
            <v>PUNTO DE HIDRATACION PARA CONSUMO (AGUA EN BOLSA, BOTELLON O SIMILAR)</v>
          </cell>
          <cell r="C1835" t="str">
            <v>Insumos</v>
          </cell>
          <cell r="D1835" t="str">
            <v>DIA</v>
          </cell>
          <cell r="E1835">
            <v>698</v>
          </cell>
          <cell r="F1835">
            <v>557</v>
          </cell>
          <cell r="G1835">
            <v>0.19</v>
          </cell>
        </row>
        <row r="1836">
          <cell r="A1836" t="str">
            <v>I2070</v>
          </cell>
          <cell r="B1836" t="str">
            <v>PEDILUVIO PARA DESINFECTAR AL INGRESO Y SALIDA DE PERSONAL</v>
          </cell>
          <cell r="C1836" t="str">
            <v>Insumos</v>
          </cell>
          <cell r="D1836" t="str">
            <v>UND</v>
          </cell>
          <cell r="E1836">
            <v>90718</v>
          </cell>
          <cell r="F1836">
            <v>72465</v>
          </cell>
          <cell r="G1836">
            <v>0.19</v>
          </cell>
        </row>
        <row r="1837">
          <cell r="A1837" t="str">
            <v>I2071</v>
          </cell>
          <cell r="B1837" t="str">
            <v>CANECA CON PEDAL PARA RESIDUOS ORDINARIOS O BIOLOGICOS</v>
          </cell>
          <cell r="C1837" t="str">
            <v>Insumos</v>
          </cell>
          <cell r="D1837" t="str">
            <v>UND</v>
          </cell>
          <cell r="E1837">
            <v>250941</v>
          </cell>
          <cell r="F1837">
            <v>200451</v>
          </cell>
          <cell r="G1837">
            <v>0.19</v>
          </cell>
        </row>
        <row r="1838">
          <cell r="A1838" t="str">
            <v>I2072</v>
          </cell>
          <cell r="B1838" t="str">
            <v>CARETA CON VISOR</v>
          </cell>
          <cell r="C1838" t="str">
            <v>Insumos</v>
          </cell>
          <cell r="D1838" t="str">
            <v>UND</v>
          </cell>
          <cell r="E1838">
            <v>27916</v>
          </cell>
          <cell r="F1838">
            <v>22299</v>
          </cell>
          <cell r="G1838">
            <v>0.19</v>
          </cell>
        </row>
        <row r="1839">
          <cell r="A1839" t="str">
            <v>I2073</v>
          </cell>
          <cell r="B1839" t="str">
            <v>DELANTAL</v>
          </cell>
          <cell r="C1839" t="str">
            <v>Insumos</v>
          </cell>
          <cell r="D1839" t="str">
            <v>UND</v>
          </cell>
          <cell r="E1839">
            <v>27916</v>
          </cell>
          <cell r="F1839">
            <v>22299</v>
          </cell>
          <cell r="G1839">
            <v>0.19</v>
          </cell>
        </row>
        <row r="1840">
          <cell r="A1840" t="str">
            <v>I2074</v>
          </cell>
          <cell r="B1840" t="str">
            <v>LÁMPARA LUMINARIA LED SOLAR PARA ALUMBRADO PÚBLICO 100W MAS BRAZO</v>
          </cell>
          <cell r="C1840" t="str">
            <v>Insumos</v>
          </cell>
          <cell r="D1840" t="str">
            <v>UND</v>
          </cell>
          <cell r="E1840">
            <v>647724</v>
          </cell>
          <cell r="F1840">
            <v>517401</v>
          </cell>
          <cell r="G1840">
            <v>0.19</v>
          </cell>
        </row>
        <row r="1841">
          <cell r="A1841" t="str">
            <v>I2075</v>
          </cell>
          <cell r="B1841" t="str">
            <v>ESTRUCTURA PARA BALONCESTO, INCLUYE TABLEROS</v>
          </cell>
          <cell r="C1841" t="str">
            <v>Insumos</v>
          </cell>
          <cell r="D1841" t="str">
            <v>UND</v>
          </cell>
          <cell r="E1841">
            <v>2372616</v>
          </cell>
          <cell r="F1841">
            <v>1895242</v>
          </cell>
          <cell r="G1841">
            <v>0.19</v>
          </cell>
        </row>
        <row r="1842">
          <cell r="A1842" t="str">
            <v>I2076</v>
          </cell>
          <cell r="B1842" t="str">
            <v>TUBO Y MALLA PARA VOLEIBOL</v>
          </cell>
          <cell r="C1842" t="str">
            <v>Insumos</v>
          </cell>
          <cell r="D1842" t="str">
            <v>UND</v>
          </cell>
          <cell r="E1842">
            <v>628043</v>
          </cell>
          <cell r="F1842">
            <v>501680</v>
          </cell>
          <cell r="G1842">
            <v>0.19</v>
          </cell>
        </row>
        <row r="1843">
          <cell r="A1843" t="str">
            <v>I2077</v>
          </cell>
          <cell r="B1843" t="str">
            <v>ARCOS DE MICRO FUTBOL</v>
          </cell>
          <cell r="C1843" t="str">
            <v>Insumos</v>
          </cell>
          <cell r="D1843" t="str">
            <v>UND</v>
          </cell>
          <cell r="E1843">
            <v>1256092</v>
          </cell>
          <cell r="F1843">
            <v>1003364</v>
          </cell>
          <cell r="G1843">
            <v>0.19</v>
          </cell>
        </row>
        <row r="1844">
          <cell r="A1844" t="str">
            <v>I2078</v>
          </cell>
          <cell r="B1844" t="str">
            <v>REJILLA SUMIDERO PLAQUETA (PEATONAL) A=55 CM. L=40 CM. E=6 CM. REF. P40402 TIPO TITAN O SIMILAR</v>
          </cell>
          <cell r="C1844" t="str">
            <v>Insumos</v>
          </cell>
          <cell r="D1844" t="str">
            <v>UND</v>
          </cell>
          <cell r="E1844">
            <v>35489</v>
          </cell>
          <cell r="F1844">
            <v>28348</v>
          </cell>
          <cell r="G1844">
            <v>0.19</v>
          </cell>
        </row>
        <row r="1845">
          <cell r="A1845" t="str">
            <v>I2080</v>
          </cell>
          <cell r="B1845" t="str">
            <v>PANEL LED 60 X 60 CM MARCA EMITY O SIMILAR</v>
          </cell>
          <cell r="C1845" t="str">
            <v>Insumos</v>
          </cell>
          <cell r="D1845" t="str">
            <v>UND</v>
          </cell>
          <cell r="E1845">
            <v>60000</v>
          </cell>
          <cell r="F1845"/>
          <cell r="G1845"/>
        </row>
        <row r="1846">
          <cell r="A1846" t="str">
            <v>I2081</v>
          </cell>
          <cell r="B1846" t="str">
            <v>TAPA PLASTICA CIEGA DE 2X4"</v>
          </cell>
          <cell r="C1846" t="str">
            <v>Insumos</v>
          </cell>
          <cell r="D1846" t="str">
            <v>UND</v>
          </cell>
          <cell r="E1846">
            <v>961</v>
          </cell>
          <cell r="F1846">
            <v>767</v>
          </cell>
          <cell r="G1846">
            <v>0.19</v>
          </cell>
        </row>
        <row r="1847">
          <cell r="A1847" t="str">
            <v>I2082</v>
          </cell>
          <cell r="B1847" t="str">
            <v>TAPA PLASTICA CIEGA CIRCULAR</v>
          </cell>
          <cell r="C1847" t="str">
            <v>Insumos</v>
          </cell>
          <cell r="D1847" t="str">
            <v>UND</v>
          </cell>
          <cell r="E1847">
            <v>961</v>
          </cell>
          <cell r="F1847">
            <v>767</v>
          </cell>
          <cell r="G1847">
            <v>0.19</v>
          </cell>
        </row>
        <row r="1848">
          <cell r="A1848" t="str">
            <v>I2083</v>
          </cell>
          <cell r="B1848" t="str">
            <v>CABLE ALUMINIO TRIPLEX 2 X 1/0 + 1/0 AAC/AAAC XLPE 600V 90C</v>
          </cell>
          <cell r="C1848" t="str">
            <v>Insumos</v>
          </cell>
          <cell r="D1848" t="str">
            <v>M</v>
          </cell>
          <cell r="E1848">
            <v>17924</v>
          </cell>
          <cell r="F1848">
            <v>14318</v>
          </cell>
          <cell r="G1848">
            <v>0.19</v>
          </cell>
        </row>
        <row r="1849">
          <cell r="A1849" t="str">
            <v>I2084</v>
          </cell>
          <cell r="B1849" t="str">
            <v>CONECTOR COMPRESION DBH 8</v>
          </cell>
          <cell r="C1849" t="str">
            <v>Insumos</v>
          </cell>
          <cell r="D1849" t="str">
            <v>UND</v>
          </cell>
          <cell r="E1849">
            <v>3979</v>
          </cell>
          <cell r="F1849">
            <v>3178</v>
          </cell>
          <cell r="G1849">
            <v>0.19</v>
          </cell>
        </row>
        <row r="1850">
          <cell r="A1850" t="str">
            <v>I2085</v>
          </cell>
          <cell r="B1850" t="str">
            <v>AISLADOR CARRETE</v>
          </cell>
          <cell r="C1850" t="str">
            <v>Insumos</v>
          </cell>
          <cell r="D1850" t="str">
            <v>UND</v>
          </cell>
          <cell r="E1850">
            <v>3777</v>
          </cell>
          <cell r="F1850">
            <v>3017</v>
          </cell>
          <cell r="G1850">
            <v>0.19</v>
          </cell>
        </row>
        <row r="1851">
          <cell r="A1851" t="str">
            <v>I2086</v>
          </cell>
          <cell r="B1851" t="str">
            <v>ELEMENTOS DE SUJECION</v>
          </cell>
          <cell r="C1851" t="str">
            <v>Insumos</v>
          </cell>
          <cell r="D1851" t="str">
            <v>UND</v>
          </cell>
          <cell r="E1851">
            <v>4121</v>
          </cell>
          <cell r="F1851">
            <v>3292</v>
          </cell>
          <cell r="G1851">
            <v>0.19</v>
          </cell>
        </row>
        <row r="1852">
          <cell r="A1852" t="str">
            <v>I2088</v>
          </cell>
          <cell r="B1852" t="str">
            <v>CURVA PVC DE 2"</v>
          </cell>
          <cell r="C1852" t="str">
            <v>Insumos</v>
          </cell>
          <cell r="D1852" t="str">
            <v>UND</v>
          </cell>
          <cell r="E1852">
            <v>3916</v>
          </cell>
          <cell r="F1852">
            <v>3128</v>
          </cell>
          <cell r="G1852">
            <v>0.19</v>
          </cell>
        </row>
        <row r="1853">
          <cell r="A1853" t="str">
            <v>I2089</v>
          </cell>
          <cell r="B1853" t="str">
            <v>ALAMBRÓN DE ALUMINIO 8MM</v>
          </cell>
          <cell r="C1853" t="str">
            <v>Insumos</v>
          </cell>
          <cell r="D1853" t="str">
            <v>M</v>
          </cell>
          <cell r="E1853">
            <v>3984</v>
          </cell>
          <cell r="F1853">
            <v>3182</v>
          </cell>
          <cell r="G1853">
            <v>0.19</v>
          </cell>
        </row>
        <row r="1854">
          <cell r="A1854" t="str">
            <v>I2090</v>
          </cell>
          <cell r="B1854" t="str">
            <v>SOPORTE DEHN SNAP PLASTICA H16 DE FIJACION PARA CONDUCTOR 8MM</v>
          </cell>
          <cell r="C1854" t="str">
            <v>Insumos</v>
          </cell>
          <cell r="D1854" t="str">
            <v>UND</v>
          </cell>
          <cell r="E1854">
            <v>8035</v>
          </cell>
          <cell r="F1854">
            <v>6418</v>
          </cell>
          <cell r="G1854">
            <v>0.19</v>
          </cell>
        </row>
        <row r="1855">
          <cell r="A1855" t="str">
            <v>I2091</v>
          </cell>
          <cell r="B1855" t="str">
            <v>VARILLA CAPTADORA DE ALUMINIO DE 5/8"X0.80 CM</v>
          </cell>
          <cell r="C1855" t="str">
            <v>Insumos</v>
          </cell>
          <cell r="D1855" t="str">
            <v>UND</v>
          </cell>
          <cell r="E1855">
            <v>65243</v>
          </cell>
          <cell r="F1855">
            <v>52116</v>
          </cell>
          <cell r="G1855">
            <v>0.19</v>
          </cell>
        </row>
        <row r="1856">
          <cell r="A1856" t="str">
            <v>I2092</v>
          </cell>
          <cell r="B1856" t="str">
            <v>CAJA DE PASO 20X20CM TIPO INTEMPERIE</v>
          </cell>
          <cell r="C1856" t="str">
            <v>Insumos</v>
          </cell>
          <cell r="D1856" t="str">
            <v>UND</v>
          </cell>
          <cell r="E1856">
            <v>61671</v>
          </cell>
          <cell r="F1856">
            <v>49262</v>
          </cell>
          <cell r="G1856">
            <v>0.19</v>
          </cell>
        </row>
        <row r="1857">
          <cell r="A1857" t="str">
            <v>I2093</v>
          </cell>
          <cell r="B1857" t="str">
            <v>CONECTOR BIMETALICO AT-108F</v>
          </cell>
          <cell r="C1857" t="str">
            <v>Insumos</v>
          </cell>
          <cell r="D1857" t="str">
            <v>UND</v>
          </cell>
          <cell r="E1857">
            <v>30702</v>
          </cell>
          <cell r="F1857">
            <v>24524</v>
          </cell>
          <cell r="G1857">
            <v>0.19</v>
          </cell>
        </row>
        <row r="1858">
          <cell r="A1858" t="str">
            <v>I2094</v>
          </cell>
          <cell r="B1858" t="str">
            <v>BASE PARA PUNTA CAPTADORA</v>
          </cell>
          <cell r="C1858" t="str">
            <v>Insumos</v>
          </cell>
          <cell r="D1858" t="str">
            <v>UND</v>
          </cell>
          <cell r="E1858">
            <v>47869</v>
          </cell>
          <cell r="F1858">
            <v>38237</v>
          </cell>
          <cell r="G1858">
            <v>0.19</v>
          </cell>
        </row>
        <row r="1859">
          <cell r="A1859" t="str">
            <v>I2096</v>
          </cell>
          <cell r="B1859" t="str">
            <v>TABLERO DE  DISTRIBUCIÓN BIFASICO 2F+N+T, 20 CIRCUITOS, DE INCRUSTAR CON PUERTA Y ESPACIO PARA TOTALIZADOR</v>
          </cell>
          <cell r="C1859" t="str">
            <v>Insumos</v>
          </cell>
          <cell r="D1859" t="str">
            <v>UND</v>
          </cell>
          <cell r="E1859">
            <v>376144</v>
          </cell>
          <cell r="F1859">
            <v>300463</v>
          </cell>
          <cell r="G1859">
            <v>0.19</v>
          </cell>
        </row>
        <row r="1860">
          <cell r="A1860" t="str">
            <v>I2097</v>
          </cell>
          <cell r="B1860" t="str">
            <v>BREAKER INDUSTRIAL TOTALIZADOR 2X100A</v>
          </cell>
          <cell r="C1860" t="str">
            <v>Insumos</v>
          </cell>
          <cell r="D1860" t="str">
            <v>UND</v>
          </cell>
          <cell r="E1860">
            <v>206651</v>
          </cell>
          <cell r="F1860">
            <v>165072</v>
          </cell>
          <cell r="G1860">
            <v>0.19</v>
          </cell>
        </row>
        <row r="1861">
          <cell r="A1861" t="str">
            <v>I2098</v>
          </cell>
          <cell r="B1861" t="str">
            <v>BORNA DE PONCHAR ESTAÑADA N° 8 AWG C/ TORNILLO</v>
          </cell>
          <cell r="C1861" t="str">
            <v>Insumos</v>
          </cell>
          <cell r="D1861" t="str">
            <v>UND</v>
          </cell>
          <cell r="E1861">
            <v>2474</v>
          </cell>
          <cell r="F1861">
            <v>1976</v>
          </cell>
          <cell r="G1861">
            <v>0.19</v>
          </cell>
        </row>
        <row r="1862">
          <cell r="A1862" t="str">
            <v>I2099</v>
          </cell>
          <cell r="B1862" t="str">
            <v>BORNA DE PONCHAR ESTAÑADA N° 2AWG C/ TORNILLO</v>
          </cell>
          <cell r="C1862" t="str">
            <v>Insumos</v>
          </cell>
          <cell r="D1862" t="str">
            <v>UND</v>
          </cell>
          <cell r="E1862">
            <v>3984</v>
          </cell>
          <cell r="F1862">
            <v>3182</v>
          </cell>
          <cell r="G1862">
            <v>0.19</v>
          </cell>
        </row>
        <row r="1863">
          <cell r="A1863" t="str">
            <v>I2100</v>
          </cell>
          <cell r="B1863" t="str">
            <v>TERMINAL EMT 1-1/2"</v>
          </cell>
          <cell r="C1863" t="str">
            <v>Insumos</v>
          </cell>
          <cell r="D1863" t="str">
            <v>UND</v>
          </cell>
          <cell r="E1863">
            <v>3572</v>
          </cell>
          <cell r="F1863">
            <v>2853</v>
          </cell>
          <cell r="G1863">
            <v>0.19</v>
          </cell>
        </row>
        <row r="1864">
          <cell r="A1864" t="str">
            <v>I2102</v>
          </cell>
          <cell r="B1864" t="str">
            <v>CURVA EMT 1-1/2"</v>
          </cell>
          <cell r="C1864" t="str">
            <v>Insumos</v>
          </cell>
          <cell r="D1864" t="str">
            <v>UND</v>
          </cell>
          <cell r="E1864">
            <v>12224</v>
          </cell>
          <cell r="F1864">
            <v>9764</v>
          </cell>
          <cell r="G1864">
            <v>0.19</v>
          </cell>
        </row>
        <row r="1865">
          <cell r="A1865" t="str">
            <v>I2103</v>
          </cell>
          <cell r="B1865" t="str">
            <v>TERMINAL EMT 1"</v>
          </cell>
          <cell r="C1865" t="str">
            <v>Insumos</v>
          </cell>
          <cell r="D1865" t="str">
            <v>UND</v>
          </cell>
          <cell r="E1865">
            <v>2062</v>
          </cell>
          <cell r="F1865">
            <v>1647</v>
          </cell>
          <cell r="G1865">
            <v>0.19</v>
          </cell>
        </row>
        <row r="1866">
          <cell r="A1866" t="str">
            <v>I2104</v>
          </cell>
          <cell r="B1866" t="str">
            <v>CURVA EMT 1"</v>
          </cell>
          <cell r="C1866" t="str">
            <v>Insumos</v>
          </cell>
          <cell r="D1866" t="str">
            <v>UND</v>
          </cell>
          <cell r="E1866">
            <v>3367</v>
          </cell>
          <cell r="F1866">
            <v>2689</v>
          </cell>
          <cell r="G1866">
            <v>0.19</v>
          </cell>
        </row>
        <row r="1867">
          <cell r="A1867" t="str">
            <v>I2105</v>
          </cell>
          <cell r="B1867" t="str">
            <v>UNION EMT 1"</v>
          </cell>
          <cell r="C1867" t="str">
            <v>Insumos</v>
          </cell>
          <cell r="D1867" t="str">
            <v>UND</v>
          </cell>
          <cell r="E1867">
            <v>1580</v>
          </cell>
          <cell r="F1867">
            <v>1261</v>
          </cell>
          <cell r="G1867">
            <v>0.19</v>
          </cell>
        </row>
        <row r="1868">
          <cell r="A1868" t="str">
            <v>I2106</v>
          </cell>
          <cell r="B1868" t="str">
            <v>CHAZO Y TORNILLO</v>
          </cell>
          <cell r="C1868" t="str">
            <v>Insumos</v>
          </cell>
          <cell r="D1868" t="str">
            <v>UND</v>
          </cell>
          <cell r="E1868">
            <v>275</v>
          </cell>
          <cell r="F1868">
            <v>219</v>
          </cell>
          <cell r="G1868">
            <v>0.19</v>
          </cell>
        </row>
        <row r="1869">
          <cell r="A1869" t="str">
            <v>I2107</v>
          </cell>
          <cell r="B1869" t="str">
            <v>TERMINAL PVC 1-1/2"</v>
          </cell>
          <cell r="C1869" t="str">
            <v>Insumos</v>
          </cell>
          <cell r="D1869" t="str">
            <v>UND</v>
          </cell>
          <cell r="E1869">
            <v>3161</v>
          </cell>
          <cell r="F1869">
            <v>2524</v>
          </cell>
          <cell r="G1869">
            <v>0.19</v>
          </cell>
        </row>
        <row r="1870">
          <cell r="A1870" t="str">
            <v>I2108</v>
          </cell>
          <cell r="B1870" t="str">
            <v>CURVA PVC 1-1/2</v>
          </cell>
          <cell r="C1870" t="str">
            <v>Insumos</v>
          </cell>
          <cell r="D1870" t="str">
            <v>UND</v>
          </cell>
          <cell r="E1870">
            <v>3366</v>
          </cell>
          <cell r="F1870">
            <v>2688</v>
          </cell>
          <cell r="G1870">
            <v>0.19</v>
          </cell>
        </row>
        <row r="1871">
          <cell r="A1871" t="str">
            <v>I2109</v>
          </cell>
          <cell r="B1871" t="str">
            <v>TUBO CONDUIT GALVANIZADA EMT 1-1/4"</v>
          </cell>
          <cell r="C1871" t="str">
            <v>Insumos</v>
          </cell>
          <cell r="D1871" t="str">
            <v>M</v>
          </cell>
          <cell r="E1871">
            <v>24518</v>
          </cell>
          <cell r="F1871">
            <v>19585</v>
          </cell>
          <cell r="G1871">
            <v>0.19</v>
          </cell>
        </row>
        <row r="1872">
          <cell r="A1872" t="str">
            <v>I2110</v>
          </cell>
          <cell r="B1872" t="str">
            <v>CURVA EMT 1-1/4"</v>
          </cell>
          <cell r="C1872" t="str">
            <v>Insumos</v>
          </cell>
          <cell r="D1872" t="str">
            <v>UND</v>
          </cell>
          <cell r="E1872">
            <v>7075</v>
          </cell>
          <cell r="F1872">
            <v>5651</v>
          </cell>
          <cell r="G1872">
            <v>0.19</v>
          </cell>
        </row>
        <row r="1873">
          <cell r="A1873" t="str">
            <v>I2111</v>
          </cell>
          <cell r="B1873" t="str">
            <v>TERMINAL EMT 1-1/4"</v>
          </cell>
          <cell r="C1873" t="str">
            <v>Insumos</v>
          </cell>
          <cell r="D1873" t="str">
            <v>VJE</v>
          </cell>
          <cell r="E1873">
            <v>3091</v>
          </cell>
          <cell r="F1873">
            <v>2469</v>
          </cell>
          <cell r="G1873">
            <v>0.19</v>
          </cell>
        </row>
        <row r="1874">
          <cell r="A1874" t="str">
            <v>I2112</v>
          </cell>
          <cell r="B1874" t="str">
            <v>UNION EMT 1-1/4"</v>
          </cell>
          <cell r="C1874" t="str">
            <v>Insumos</v>
          </cell>
          <cell r="D1874" t="str">
            <v>UND</v>
          </cell>
          <cell r="E1874">
            <v>3023</v>
          </cell>
          <cell r="F1874">
            <v>2414</v>
          </cell>
          <cell r="G1874">
            <v>0.19</v>
          </cell>
        </row>
        <row r="1875">
          <cell r="A1875" t="str">
            <v>I2113</v>
          </cell>
          <cell r="B1875" t="str">
            <v>ABRAZADERA METALICA DOBLE ALA GALVANIZADA 1-1/4"</v>
          </cell>
          <cell r="C1875" t="str">
            <v>Insumos</v>
          </cell>
          <cell r="D1875" t="str">
            <v>UND</v>
          </cell>
          <cell r="E1875">
            <v>824</v>
          </cell>
          <cell r="F1875">
            <v>658</v>
          </cell>
          <cell r="G1875">
            <v>0.19</v>
          </cell>
        </row>
        <row r="1876">
          <cell r="A1876" t="str">
            <v>I2114</v>
          </cell>
          <cell r="B1876" t="str">
            <v>UNION EMT 3/4"</v>
          </cell>
          <cell r="C1876" t="str">
            <v>Insumos</v>
          </cell>
          <cell r="D1876" t="str">
            <v>UND</v>
          </cell>
          <cell r="E1876">
            <v>1100</v>
          </cell>
          <cell r="F1876">
            <v>878</v>
          </cell>
          <cell r="G1876">
            <v>0.19</v>
          </cell>
        </row>
        <row r="1877">
          <cell r="A1877" t="str">
            <v>I2115</v>
          </cell>
          <cell r="B1877" t="str">
            <v>TERMINAL EMT 3/4"</v>
          </cell>
          <cell r="C1877" t="str">
            <v>Insumos</v>
          </cell>
          <cell r="D1877" t="str">
            <v>UND</v>
          </cell>
          <cell r="E1877">
            <v>1443</v>
          </cell>
          <cell r="F1877">
            <v>1152</v>
          </cell>
          <cell r="G1877">
            <v>0.19</v>
          </cell>
        </row>
        <row r="1878">
          <cell r="A1878" t="str">
            <v>I2116</v>
          </cell>
          <cell r="B1878" t="str">
            <v>CURVA EMT 3/4"</v>
          </cell>
          <cell r="C1878" t="str">
            <v>Insumos</v>
          </cell>
          <cell r="D1878" t="str">
            <v>UND</v>
          </cell>
          <cell r="E1878">
            <v>2199</v>
          </cell>
          <cell r="F1878">
            <v>1756</v>
          </cell>
          <cell r="G1878">
            <v>0.19</v>
          </cell>
        </row>
        <row r="1879">
          <cell r="A1879" t="str">
            <v>I2117</v>
          </cell>
          <cell r="B1879" t="str">
            <v>CAPACETE LISO EN ALUMINIO PARA TUBERIA EMT DE 3/4"</v>
          </cell>
          <cell r="C1879" t="str">
            <v>Insumos</v>
          </cell>
          <cell r="D1879" t="str">
            <v>UND</v>
          </cell>
          <cell r="E1879">
            <v>3023</v>
          </cell>
          <cell r="F1879">
            <v>2414</v>
          </cell>
          <cell r="G1879">
            <v>0.19</v>
          </cell>
        </row>
        <row r="1880">
          <cell r="A1880" t="str">
            <v>I2118</v>
          </cell>
          <cell r="B1880" t="str">
            <v>TABLERO DE 4 CIRCUITOS 1F3H,  BARRAJE 75A, BARRA NEUTRO Y BARRA TIERRA  CALIDAD LEGRAND, SIEMENS, SQARED O SUPERIOR DE MARCA RECONOCIDA Y HOMOLOGADA POR EL CIDET</v>
          </cell>
          <cell r="C1880" t="str">
            <v>Insumos</v>
          </cell>
          <cell r="D1880" t="str">
            <v>UND</v>
          </cell>
          <cell r="E1880">
            <v>68703</v>
          </cell>
          <cell r="F1880">
            <v>54880</v>
          </cell>
          <cell r="G1880">
            <v>0.19</v>
          </cell>
        </row>
        <row r="1881">
          <cell r="A1881" t="str">
            <v>I2119</v>
          </cell>
          <cell r="B1881" t="str">
            <v>BORNA DE PONCHAR ESTAÑADA N° 12 AWG</v>
          </cell>
          <cell r="C1881" t="str">
            <v>Insumos</v>
          </cell>
          <cell r="D1881" t="str">
            <v>UND</v>
          </cell>
          <cell r="E1881">
            <v>961</v>
          </cell>
          <cell r="F1881">
            <v>767</v>
          </cell>
          <cell r="G1881">
            <v>0.19</v>
          </cell>
        </row>
        <row r="1882">
          <cell r="A1882" t="str">
            <v>I2120</v>
          </cell>
          <cell r="B1882" t="str">
            <v>INTERRUPTOR ENCHUFABLE 1X15A - 10KA</v>
          </cell>
          <cell r="C1882" t="str">
            <v>Insumos</v>
          </cell>
          <cell r="D1882" t="str">
            <v>UND</v>
          </cell>
          <cell r="E1882">
            <v>12363</v>
          </cell>
          <cell r="F1882">
            <v>9875</v>
          </cell>
          <cell r="G1882">
            <v>0.19</v>
          </cell>
        </row>
        <row r="1883">
          <cell r="A1883" t="str">
            <v>I2121</v>
          </cell>
          <cell r="B1883" t="str">
            <v>LUMINARIA LFS 36W DE INCRUSTAR, MARCA ILTEC</v>
          </cell>
          <cell r="C1883" t="str">
            <v>Insumos</v>
          </cell>
          <cell r="D1883" t="str">
            <v>UND</v>
          </cell>
          <cell r="E1883">
            <v>274599</v>
          </cell>
          <cell r="F1883">
            <v>219349</v>
          </cell>
          <cell r="G1883">
            <v>0.19</v>
          </cell>
        </row>
        <row r="1884">
          <cell r="A1884" t="str">
            <v>I2122</v>
          </cell>
          <cell r="B1884" t="str">
            <v>TUBO CONDUIT SCH40 1/2"</v>
          </cell>
          <cell r="C1884" t="str">
            <v>Insumos</v>
          </cell>
          <cell r="D1884" t="str">
            <v>M</v>
          </cell>
          <cell r="E1884">
            <v>2570</v>
          </cell>
          <cell r="F1884"/>
          <cell r="G1884"/>
        </row>
        <row r="1885">
          <cell r="A1885" t="str">
            <v>I2125</v>
          </cell>
          <cell r="B1885" t="str">
            <v>TERMINAL PVC SCH40 1/2"</v>
          </cell>
          <cell r="C1885" t="str">
            <v>Insumos</v>
          </cell>
          <cell r="D1885" t="str">
            <v>UND</v>
          </cell>
          <cell r="E1885">
            <v>550</v>
          </cell>
          <cell r="F1885"/>
          <cell r="G1885"/>
        </row>
        <row r="1886">
          <cell r="A1886" t="str">
            <v>I2126</v>
          </cell>
          <cell r="B1886" t="str">
            <v>CABLE 12 AWG HFFR LS 600V</v>
          </cell>
          <cell r="C1886" t="str">
            <v>Insumos</v>
          </cell>
          <cell r="D1886" t="str">
            <v>M</v>
          </cell>
          <cell r="E1886">
            <v>2589</v>
          </cell>
          <cell r="F1886"/>
          <cell r="G1886"/>
        </row>
        <row r="1887">
          <cell r="A1887" t="str">
            <v>I2127</v>
          </cell>
          <cell r="B1887" t="str">
            <v>UNION EMT 1/2"</v>
          </cell>
          <cell r="C1887" t="str">
            <v>Insumos</v>
          </cell>
          <cell r="D1887" t="str">
            <v>UND</v>
          </cell>
          <cell r="E1887">
            <v>895</v>
          </cell>
          <cell r="F1887">
            <v>714</v>
          </cell>
          <cell r="G1887">
            <v>0.19</v>
          </cell>
        </row>
        <row r="1888">
          <cell r="A1888" t="str">
            <v>I2128</v>
          </cell>
          <cell r="B1888" t="str">
            <v>TERMINAL EMT 1/2"</v>
          </cell>
          <cell r="C1888" t="str">
            <v>Insumos</v>
          </cell>
          <cell r="D1888" t="str">
            <v>UND</v>
          </cell>
          <cell r="E1888">
            <v>1786</v>
          </cell>
          <cell r="F1888">
            <v>1426</v>
          </cell>
          <cell r="G1888">
            <v>0.19</v>
          </cell>
        </row>
        <row r="1889">
          <cell r="A1889" t="str">
            <v>I2129</v>
          </cell>
          <cell r="B1889" t="str">
            <v>CURVA EMT 1/2"</v>
          </cell>
          <cell r="C1889" t="str">
            <v>Insumos</v>
          </cell>
          <cell r="D1889" t="str">
            <v>UND</v>
          </cell>
          <cell r="E1889">
            <v>1306</v>
          </cell>
          <cell r="F1889">
            <v>1043</v>
          </cell>
          <cell r="G1889">
            <v>0.19</v>
          </cell>
        </row>
        <row r="1890">
          <cell r="A1890" t="str">
            <v>I2130</v>
          </cell>
          <cell r="B1890" t="str">
            <v>SOCKET T8 - CONECTOR TUBO LED</v>
          </cell>
          <cell r="C1890" t="str">
            <v>Insumos</v>
          </cell>
          <cell r="D1890" t="str">
            <v>UND</v>
          </cell>
          <cell r="E1890">
            <v>2459</v>
          </cell>
          <cell r="F1890">
            <v>1964</v>
          </cell>
          <cell r="G1890">
            <v>0.19</v>
          </cell>
        </row>
        <row r="1891">
          <cell r="A1891" t="str">
            <v>I2131</v>
          </cell>
          <cell r="B1891" t="str">
            <v>TUBO LED 18W T8</v>
          </cell>
          <cell r="C1891" t="str">
            <v>Insumos</v>
          </cell>
          <cell r="D1891" t="str">
            <v>UND</v>
          </cell>
          <cell r="E1891">
            <v>16346</v>
          </cell>
          <cell r="F1891">
            <v>13057</v>
          </cell>
          <cell r="G1891">
            <v>0.19</v>
          </cell>
        </row>
        <row r="1892">
          <cell r="A1892" t="str">
            <v>I2132</v>
          </cell>
          <cell r="B1892" t="str">
            <v>RETIRO BALASTO LUMINARIAS</v>
          </cell>
          <cell r="C1892" t="str">
            <v>Insumos</v>
          </cell>
          <cell r="D1892" t="str">
            <v>UND</v>
          </cell>
          <cell r="E1892">
            <v>13734</v>
          </cell>
          <cell r="F1892">
            <v>10971</v>
          </cell>
          <cell r="G1892">
            <v>0.19</v>
          </cell>
        </row>
        <row r="1893">
          <cell r="A1893" t="str">
            <v>I2133</v>
          </cell>
          <cell r="B1893" t="str">
            <v>KIT DE LIMPIEZA LUMINARIA</v>
          </cell>
          <cell r="C1893" t="str">
            <v>Insumos</v>
          </cell>
          <cell r="D1893" t="str">
            <v>UND</v>
          </cell>
          <cell r="E1893">
            <v>2061</v>
          </cell>
          <cell r="F1893">
            <v>1646</v>
          </cell>
          <cell r="G1893">
            <v>0.19</v>
          </cell>
        </row>
        <row r="1894">
          <cell r="A1894" t="str">
            <v>I2135</v>
          </cell>
          <cell r="B1894" t="str">
            <v>CAJA RECTANGULAR RAWELT 1/2" 2X4</v>
          </cell>
          <cell r="C1894" t="str">
            <v>Insumos</v>
          </cell>
          <cell r="D1894" t="str">
            <v>UND</v>
          </cell>
          <cell r="E1894">
            <v>7557</v>
          </cell>
          <cell r="F1894">
            <v>6036</v>
          </cell>
          <cell r="G1894">
            <v>0.19</v>
          </cell>
        </row>
        <row r="1895">
          <cell r="A1895" t="str">
            <v>I2136</v>
          </cell>
          <cell r="B1895" t="str">
            <v>TOMACORRIENTE DOBLE CON POLO A TIERRA NEMA 5-15-R</v>
          </cell>
          <cell r="C1895" t="str">
            <v>Insumos</v>
          </cell>
          <cell r="D1895" t="str">
            <v>UND</v>
          </cell>
          <cell r="E1895">
            <v>14777</v>
          </cell>
          <cell r="F1895">
            <v>11803</v>
          </cell>
          <cell r="G1895">
            <v>0.19</v>
          </cell>
        </row>
        <row r="1896">
          <cell r="A1896" t="str">
            <v>I2137</v>
          </cell>
          <cell r="B1896" t="str">
            <v>CLAVIJA CON POLO A TIERRA - 15A - 250V</v>
          </cell>
          <cell r="C1896" t="str">
            <v>Insumos</v>
          </cell>
          <cell r="D1896" t="str">
            <v>UND</v>
          </cell>
          <cell r="E1896">
            <v>8105</v>
          </cell>
          <cell r="F1896">
            <v>6474</v>
          </cell>
          <cell r="G1896">
            <v>0.19</v>
          </cell>
        </row>
        <row r="1897">
          <cell r="A1897" t="str">
            <v>I2138</v>
          </cell>
          <cell r="B1897" t="str">
            <v>CABLE ENCAUCHETADO 3X14 AWG</v>
          </cell>
          <cell r="C1897" t="str">
            <v>Insumos</v>
          </cell>
          <cell r="D1897" t="str">
            <v>M</v>
          </cell>
          <cell r="E1897">
            <v>6900</v>
          </cell>
          <cell r="F1897"/>
          <cell r="G1897"/>
        </row>
        <row r="1898">
          <cell r="A1898" t="str">
            <v>I2139</v>
          </cell>
          <cell r="B1898" t="str">
            <v>CONECTOR RESORTE ROJO-AMR 3M</v>
          </cell>
          <cell r="C1898" t="str">
            <v>Insumos</v>
          </cell>
          <cell r="D1898" t="str">
            <v>UND</v>
          </cell>
          <cell r="E1898">
            <v>1349</v>
          </cell>
          <cell r="F1898"/>
          <cell r="G1898"/>
        </row>
        <row r="1899">
          <cell r="A1899" t="str">
            <v>I2140</v>
          </cell>
          <cell r="B1899" t="str">
            <v>ABRAZADERA  METALICA DOBLE ALA TUBO EMT 1/2"</v>
          </cell>
          <cell r="C1899" t="str">
            <v>Insumos</v>
          </cell>
          <cell r="D1899" t="str">
            <v>UND</v>
          </cell>
          <cell r="E1899">
            <v>618</v>
          </cell>
          <cell r="F1899">
            <v>493</v>
          </cell>
          <cell r="G1899">
            <v>0.19</v>
          </cell>
        </row>
        <row r="1900">
          <cell r="A1900" t="str">
            <v>I2141</v>
          </cell>
          <cell r="B1900" t="str">
            <v>LUMINARIA CCCE - 2 TUBO LED T8 18W - 36W - MARCA ILTEC</v>
          </cell>
          <cell r="C1900" t="str">
            <v>Insumos</v>
          </cell>
          <cell r="D1900" t="str">
            <v>UND</v>
          </cell>
          <cell r="E1900">
            <v>187442</v>
          </cell>
          <cell r="F1900">
            <v>149728</v>
          </cell>
          <cell r="G1900">
            <v>0.19</v>
          </cell>
        </row>
        <row r="1901">
          <cell r="A1901" t="str">
            <v>I2142</v>
          </cell>
          <cell r="B1901" t="str">
            <v>PANEL LED SOBREPONER 12W</v>
          </cell>
          <cell r="C1901" t="str">
            <v>Insumos</v>
          </cell>
          <cell r="D1901" t="str">
            <v>UND</v>
          </cell>
          <cell r="E1901">
            <v>14900</v>
          </cell>
          <cell r="F1901"/>
          <cell r="G1901"/>
        </row>
        <row r="1902">
          <cell r="A1902" t="str">
            <v>I2143</v>
          </cell>
          <cell r="B1902" t="str">
            <v>LUMINARIA HERMETICA 2X18 T8 LED - 36W - SYLVANIA</v>
          </cell>
          <cell r="C1902" t="str">
            <v>Insumos</v>
          </cell>
          <cell r="D1902" t="str">
            <v>UND</v>
          </cell>
          <cell r="E1902">
            <v>71918</v>
          </cell>
          <cell r="F1902">
            <v>57448</v>
          </cell>
          <cell r="G1902">
            <v>0.19</v>
          </cell>
        </row>
        <row r="1903">
          <cell r="A1903" t="str">
            <v>I2144</v>
          </cell>
          <cell r="B1903" t="str">
            <v>LUMINARIA DE EMERGENCIA R1 - SYLVANIA</v>
          </cell>
          <cell r="C1903" t="str">
            <v>Insumos</v>
          </cell>
          <cell r="D1903" t="str">
            <v>UND</v>
          </cell>
          <cell r="E1903">
            <v>105263</v>
          </cell>
          <cell r="F1903">
            <v>84083</v>
          </cell>
          <cell r="G1903">
            <v>0.19</v>
          </cell>
        </row>
        <row r="1904">
          <cell r="A1904" t="str">
            <v>I2145</v>
          </cell>
          <cell r="B1904" t="str">
            <v>PROYECTOR SYLVEO LED 150W - SYLVANIA</v>
          </cell>
          <cell r="C1904" t="str">
            <v>Insumos</v>
          </cell>
          <cell r="D1904" t="str">
            <v>UND</v>
          </cell>
          <cell r="E1904">
            <v>1247137</v>
          </cell>
          <cell r="F1904">
            <v>996211</v>
          </cell>
          <cell r="G1904">
            <v>0.19</v>
          </cell>
        </row>
        <row r="1905">
          <cell r="A1905" t="str">
            <v>I2146</v>
          </cell>
          <cell r="B1905" t="str">
            <v>UPS POWEST TITAN 6KVA ON LINE, BIFASICA, DOBLE CONVERSION CON TRANSFORMADOR DE ASILAMIENTO</v>
          </cell>
          <cell r="C1905" t="str">
            <v>Insumos</v>
          </cell>
          <cell r="D1905" t="str">
            <v>UND</v>
          </cell>
          <cell r="E1905">
            <v>7901988</v>
          </cell>
          <cell r="F1905">
            <v>6312097</v>
          </cell>
          <cell r="G1905">
            <v>0.19</v>
          </cell>
        </row>
        <row r="1906">
          <cell r="A1906" t="str">
            <v>I2147</v>
          </cell>
          <cell r="B1906" t="str">
            <v>TAPA TROQUELADA DE 3 SALIDAS 2X4"</v>
          </cell>
          <cell r="C1906" t="str">
            <v>Insumos</v>
          </cell>
          <cell r="D1906" t="str">
            <v>UND</v>
          </cell>
          <cell r="E1906">
            <v>26420</v>
          </cell>
          <cell r="F1906">
            <v>21104</v>
          </cell>
          <cell r="G1906">
            <v>0.19</v>
          </cell>
        </row>
        <row r="1907">
          <cell r="A1907" t="str">
            <v>I2148</v>
          </cell>
          <cell r="B1907" t="str">
            <v>CANALETA METALICA 12X5CM DE 240CM</v>
          </cell>
          <cell r="C1907" t="str">
            <v>Insumos</v>
          </cell>
          <cell r="D1907" t="str">
            <v>ML</v>
          </cell>
          <cell r="E1907">
            <v>26395</v>
          </cell>
          <cell r="F1907">
            <v>21084</v>
          </cell>
          <cell r="G1907">
            <v>0.19</v>
          </cell>
        </row>
        <row r="1908">
          <cell r="A1908" t="str">
            <v>I2149</v>
          </cell>
          <cell r="B1908" t="str">
            <v>ELEMENTOS DE SUJECION CANALETA METALICA</v>
          </cell>
          <cell r="C1908" t="str">
            <v>Insumos</v>
          </cell>
          <cell r="D1908" t="str">
            <v>UND</v>
          </cell>
          <cell r="E1908">
            <v>11062</v>
          </cell>
          <cell r="F1908">
            <v>8836</v>
          </cell>
          <cell r="G1908">
            <v>0.19</v>
          </cell>
        </row>
        <row r="1909">
          <cell r="A1909" t="str">
            <v>I2150</v>
          </cell>
          <cell r="B1909" t="str">
            <v>CURVA METALICA 12X5CM</v>
          </cell>
          <cell r="C1909" t="str">
            <v>Insumos</v>
          </cell>
          <cell r="D1909" t="str">
            <v>UND</v>
          </cell>
          <cell r="E1909">
            <v>39632</v>
          </cell>
          <cell r="F1909">
            <v>31658</v>
          </cell>
          <cell r="G1909">
            <v>0.19</v>
          </cell>
        </row>
        <row r="1910">
          <cell r="A1910" t="str">
            <v>I2151</v>
          </cell>
          <cell r="B1910" t="str">
            <v>BANDEJA CABLOFIL CF 54/200</v>
          </cell>
          <cell r="C1910" t="str">
            <v>Insumos</v>
          </cell>
          <cell r="D1910" t="str">
            <v>UND</v>
          </cell>
          <cell r="E1910">
            <v>88384</v>
          </cell>
          <cell r="F1910">
            <v>70601</v>
          </cell>
          <cell r="G1910">
            <v>0.19</v>
          </cell>
        </row>
        <row r="1911">
          <cell r="A1911" t="str">
            <v>I2152</v>
          </cell>
          <cell r="B1911" t="str">
            <v>UNION RAPIDA BANDEJA CABLOFIL</v>
          </cell>
          <cell r="C1911" t="str">
            <v>Insumos</v>
          </cell>
          <cell r="D1911" t="str">
            <v>UND</v>
          </cell>
          <cell r="E1911">
            <v>6213</v>
          </cell>
          <cell r="F1911">
            <v>4962</v>
          </cell>
          <cell r="G1911">
            <v>0.19</v>
          </cell>
        </row>
        <row r="1912">
          <cell r="A1912" t="str">
            <v>I2153</v>
          </cell>
          <cell r="B1912" t="str">
            <v>PERFIL DE FIJACION RCSN BANDEJA CABLOFIL</v>
          </cell>
          <cell r="C1912" t="str">
            <v>Insumos</v>
          </cell>
          <cell r="D1912" t="str">
            <v>UND</v>
          </cell>
          <cell r="E1912">
            <v>82379</v>
          </cell>
          <cell r="F1912">
            <v>65804</v>
          </cell>
          <cell r="G1912">
            <v>0.19</v>
          </cell>
        </row>
        <row r="1913">
          <cell r="A1913" t="str">
            <v>I2154</v>
          </cell>
          <cell r="B1913" t="str">
            <v>SOPORTE CABLE DE PUESTA A TIERRA BANDEJA CABLOFIL</v>
          </cell>
          <cell r="C1913" t="str">
            <v>Insumos</v>
          </cell>
          <cell r="D1913" t="str">
            <v>UND</v>
          </cell>
          <cell r="E1913">
            <v>12889</v>
          </cell>
          <cell r="F1913">
            <v>10295</v>
          </cell>
          <cell r="G1913">
            <v>0.19</v>
          </cell>
        </row>
        <row r="1914">
          <cell r="A1914" t="str">
            <v>I2155</v>
          </cell>
          <cell r="B1914" t="str">
            <v>CONECTOR PUESTA A TIERRA BANDEJA CABLOFIL</v>
          </cell>
          <cell r="C1914" t="str">
            <v>Insumos</v>
          </cell>
          <cell r="D1914" t="str">
            <v>UND</v>
          </cell>
          <cell r="E1914">
            <v>14272</v>
          </cell>
          <cell r="F1914">
            <v>11400</v>
          </cell>
          <cell r="G1914">
            <v>0.19</v>
          </cell>
        </row>
        <row r="1915">
          <cell r="A1915" t="str">
            <v>I2156</v>
          </cell>
          <cell r="B1915" t="str">
            <v>LEGALIZACIÓN Y RETIE LATINOAMERICANO SEDE PRINCIPAL</v>
          </cell>
          <cell r="C1915" t="str">
            <v>Insumos</v>
          </cell>
          <cell r="D1915" t="str">
            <v>UND</v>
          </cell>
          <cell r="E1915">
            <v>4867833</v>
          </cell>
          <cell r="F1915">
            <v>3888418</v>
          </cell>
          <cell r="G1915">
            <v>0.19</v>
          </cell>
        </row>
        <row r="1916">
          <cell r="A1916" t="str">
            <v>I2157</v>
          </cell>
          <cell r="B1916" t="str">
            <v>TOTALIZADOR 2X40, 25KA</v>
          </cell>
          <cell r="C1916" t="str">
            <v>Insumos</v>
          </cell>
          <cell r="D1916" t="str">
            <v>UND</v>
          </cell>
          <cell r="E1916">
            <v>126985</v>
          </cell>
          <cell r="F1916">
            <v>101435</v>
          </cell>
          <cell r="G1916">
            <v>0.19</v>
          </cell>
        </row>
        <row r="1917">
          <cell r="A1917" t="str">
            <v>I2158</v>
          </cell>
          <cell r="B1917" t="str">
            <v>CABLE 4 AWG HFFR LS 600V 75º CT</v>
          </cell>
          <cell r="C1917" t="str">
            <v>Insumos</v>
          </cell>
          <cell r="D1917" t="str">
            <v>ML</v>
          </cell>
          <cell r="E1917">
            <v>12662</v>
          </cell>
          <cell r="F1917">
            <v>10114</v>
          </cell>
          <cell r="G1917">
            <v>0.19</v>
          </cell>
        </row>
        <row r="1918">
          <cell r="A1918" t="str">
            <v>I2159</v>
          </cell>
          <cell r="B1918" t="str">
            <v>CAPACETE ROSCADO EN ALUMINIO PARA TUBERIA IMC 3/4"</v>
          </cell>
          <cell r="C1918" t="str">
            <v>Insumos</v>
          </cell>
          <cell r="D1918" t="str">
            <v>UND</v>
          </cell>
          <cell r="E1918">
            <v>2818</v>
          </cell>
          <cell r="F1918">
            <v>2250</v>
          </cell>
          <cell r="G1918">
            <v>0.19</v>
          </cell>
        </row>
        <row r="1919">
          <cell r="A1919" t="str">
            <v>I2160</v>
          </cell>
          <cell r="B1919" t="str">
            <v>CURVA GALVANIZADA IMC 3/4"</v>
          </cell>
          <cell r="C1919" t="str">
            <v>Insumos</v>
          </cell>
          <cell r="D1919" t="str">
            <v>UND</v>
          </cell>
          <cell r="E1919">
            <v>8172</v>
          </cell>
          <cell r="F1919">
            <v>6528</v>
          </cell>
          <cell r="G1919">
            <v>0.19</v>
          </cell>
        </row>
        <row r="1920">
          <cell r="A1920" t="str">
            <v>I2161</v>
          </cell>
          <cell r="B1920" t="str">
            <v>BREAKER TOTALIZADOR 2X80, 25KA</v>
          </cell>
          <cell r="C1920" t="str">
            <v>Insumos</v>
          </cell>
          <cell r="D1920" t="str">
            <v>UND</v>
          </cell>
          <cell r="E1920">
            <v>193877</v>
          </cell>
          <cell r="F1920">
            <v>154868</v>
          </cell>
          <cell r="G1920">
            <v>0.19</v>
          </cell>
        </row>
        <row r="1921">
          <cell r="A1921" t="str">
            <v>I2162</v>
          </cell>
          <cell r="B1921" t="str">
            <v>LEGALIZACIÓN Y RETIE COLEGIO RURAL GRANADA</v>
          </cell>
          <cell r="C1921" t="str">
            <v>Insumos</v>
          </cell>
          <cell r="D1921" t="str">
            <v>UND</v>
          </cell>
          <cell r="E1921">
            <v>4807399</v>
          </cell>
          <cell r="F1921">
            <v>3840143</v>
          </cell>
          <cell r="G1921">
            <v>0.19</v>
          </cell>
        </row>
        <row r="1922">
          <cell r="A1922" t="str">
            <v>I2163</v>
          </cell>
          <cell r="B1922" t="str">
            <v>ABRAZADERA  METALICA DOBLE ALA TUBO EMT 3/4"</v>
          </cell>
          <cell r="C1922" t="str">
            <v>Insumos</v>
          </cell>
          <cell r="D1922" t="str">
            <v>UND</v>
          </cell>
          <cell r="E1922">
            <v>717</v>
          </cell>
          <cell r="F1922">
            <v>572</v>
          </cell>
          <cell r="G1922">
            <v>0.19</v>
          </cell>
        </row>
        <row r="1923">
          <cell r="A1923" t="str">
            <v>I2164</v>
          </cell>
          <cell r="B1923" t="str">
            <v>CAJA RECTANGULAR RAWELT 3/4" 2X4</v>
          </cell>
          <cell r="C1923" t="str">
            <v>Insumos</v>
          </cell>
          <cell r="D1923" t="str">
            <v>UND</v>
          </cell>
          <cell r="E1923">
            <v>12363</v>
          </cell>
          <cell r="F1923">
            <v>9875</v>
          </cell>
          <cell r="G1923">
            <v>0.19</v>
          </cell>
        </row>
        <row r="1924">
          <cell r="A1924" t="str">
            <v>I2165</v>
          </cell>
          <cell r="B1924" t="str">
            <v>TUBO CONDUIT SCH40 3/4"</v>
          </cell>
          <cell r="C1924" t="str">
            <v>Insumos</v>
          </cell>
          <cell r="D1924" t="str">
            <v>M</v>
          </cell>
          <cell r="E1924">
            <v>4417</v>
          </cell>
          <cell r="F1924">
            <v>3528</v>
          </cell>
          <cell r="G1924">
            <v>0.19</v>
          </cell>
        </row>
        <row r="1925">
          <cell r="A1925" t="str">
            <v>I2166</v>
          </cell>
          <cell r="B1925" t="str">
            <v>TERMINAL PVC SCH40 3/4"</v>
          </cell>
          <cell r="C1925" t="str">
            <v>Insumos</v>
          </cell>
          <cell r="D1925" t="str">
            <v>UND</v>
          </cell>
          <cell r="E1925">
            <v>1250</v>
          </cell>
          <cell r="F1925">
            <v>998</v>
          </cell>
          <cell r="G1925">
            <v>0.19</v>
          </cell>
        </row>
        <row r="1926">
          <cell r="A1926" t="str">
            <v>I2167</v>
          </cell>
          <cell r="B1926" t="str">
            <v>PANEL LED 18W</v>
          </cell>
          <cell r="C1926" t="str">
            <v>Insumos</v>
          </cell>
          <cell r="D1926" t="str">
            <v>UND</v>
          </cell>
          <cell r="E1926">
            <v>38874</v>
          </cell>
          <cell r="F1926">
            <v>31052</v>
          </cell>
          <cell r="G1926">
            <v>0.19</v>
          </cell>
        </row>
        <row r="1927">
          <cell r="A1927" t="str">
            <v>I2168</v>
          </cell>
          <cell r="B1927" t="str">
            <v>LUMINARIA IT 100 AQ LENS 36W</v>
          </cell>
          <cell r="C1927" t="str">
            <v>Insumos</v>
          </cell>
          <cell r="D1927" t="str">
            <v>UND</v>
          </cell>
          <cell r="E1927">
            <v>221720</v>
          </cell>
          <cell r="F1927">
            <v>177109</v>
          </cell>
          <cell r="G1927">
            <v>0.19</v>
          </cell>
        </row>
        <row r="1928">
          <cell r="A1928" t="str">
            <v>I2169</v>
          </cell>
          <cell r="B1928" t="str">
            <v>LUMINARIA LED ECO 36W</v>
          </cell>
          <cell r="C1928" t="str">
            <v>Insumos</v>
          </cell>
          <cell r="D1928" t="str">
            <v>UND</v>
          </cell>
          <cell r="E1928">
            <v>183500</v>
          </cell>
          <cell r="F1928">
            <v>146579</v>
          </cell>
          <cell r="G1928">
            <v>0.19</v>
          </cell>
        </row>
        <row r="1929">
          <cell r="A1929" t="str">
            <v>I2170</v>
          </cell>
          <cell r="B1929" t="str">
            <v>LUMINARIA IF NORMA 36W</v>
          </cell>
          <cell r="C1929" t="str">
            <v>Insumos</v>
          </cell>
          <cell r="D1929" t="str">
            <v>UND</v>
          </cell>
          <cell r="E1929">
            <v>190272</v>
          </cell>
          <cell r="F1929">
            <v>151988</v>
          </cell>
          <cell r="G1929">
            <v>0.19</v>
          </cell>
        </row>
        <row r="1930">
          <cell r="A1930" t="str">
            <v>I2171</v>
          </cell>
          <cell r="B1930" t="str">
            <v>LUMINARIA HIGH BAY 97W</v>
          </cell>
          <cell r="C1930" t="str">
            <v>Insumos</v>
          </cell>
          <cell r="D1930" t="str">
            <v>UND</v>
          </cell>
          <cell r="E1930">
            <v>859755</v>
          </cell>
          <cell r="F1930">
            <v>686771</v>
          </cell>
          <cell r="G1930">
            <v>0.19</v>
          </cell>
        </row>
        <row r="1931">
          <cell r="A1931" t="str">
            <v>I2172</v>
          </cell>
          <cell r="B1931" t="str">
            <v>LUMINARIA MINI FLOOD 200W (ESSENTIAL FLOOD HP)</v>
          </cell>
          <cell r="C1931" t="str">
            <v>Insumos</v>
          </cell>
          <cell r="D1931" t="str">
            <v>UND</v>
          </cell>
          <cell r="E1931">
            <v>715606</v>
          </cell>
          <cell r="F1931">
            <v>571624</v>
          </cell>
          <cell r="G1931">
            <v>0.19</v>
          </cell>
        </row>
        <row r="1932">
          <cell r="A1932" t="str">
            <v>I2173</v>
          </cell>
          <cell r="B1932" t="str">
            <v>LUMINARIA REFLECTOR LED 10W 3000K</v>
          </cell>
          <cell r="C1932" t="str">
            <v>Insumos</v>
          </cell>
          <cell r="D1932" t="str">
            <v>UND</v>
          </cell>
          <cell r="E1932">
            <v>39900</v>
          </cell>
          <cell r="F1932"/>
          <cell r="G1932"/>
        </row>
        <row r="1933">
          <cell r="A1933" t="str">
            <v>I2174</v>
          </cell>
          <cell r="B1933" t="str">
            <v>LUMINARIA DE EMERGENCIA ALENA 4W</v>
          </cell>
          <cell r="C1933" t="str">
            <v>Insumos</v>
          </cell>
          <cell r="D1933" t="str">
            <v>UND</v>
          </cell>
          <cell r="E1933">
            <v>116901</v>
          </cell>
          <cell r="F1933">
            <v>93380</v>
          </cell>
          <cell r="G1933">
            <v>0.19</v>
          </cell>
        </row>
        <row r="1934">
          <cell r="A1934" t="str">
            <v>I2175</v>
          </cell>
          <cell r="B1934" t="str">
            <v>LUMINARIA SALIDA EMERGENCIA 2W</v>
          </cell>
          <cell r="C1934" t="str">
            <v>Insumos</v>
          </cell>
          <cell r="D1934" t="str">
            <v>UND</v>
          </cell>
          <cell r="E1934">
            <v>96330</v>
          </cell>
          <cell r="F1934">
            <v>76948</v>
          </cell>
          <cell r="G1934">
            <v>0.19</v>
          </cell>
        </row>
        <row r="1935">
          <cell r="A1935" t="str">
            <v>I2177</v>
          </cell>
          <cell r="B1935" t="str">
            <v>BOQUILLA TERMINAL (JUEGO DE TUERCA Y CONTRATUERCA) PARA TUBERIA IMC 3/4</v>
          </cell>
          <cell r="C1935" t="str">
            <v>Insumos</v>
          </cell>
          <cell r="D1935" t="str">
            <v>UND</v>
          </cell>
          <cell r="E1935">
            <v>1372</v>
          </cell>
          <cell r="F1935">
            <v>1096</v>
          </cell>
          <cell r="G1935">
            <v>0.19</v>
          </cell>
        </row>
        <row r="1936">
          <cell r="A1936" t="str">
            <v>I2178</v>
          </cell>
          <cell r="B1936" t="str">
            <v>SENSOR INFRARROJO ON/OFF</v>
          </cell>
          <cell r="C1936" t="str">
            <v>Insumos</v>
          </cell>
          <cell r="D1936" t="str">
            <v>UND</v>
          </cell>
          <cell r="E1936">
            <v>215901</v>
          </cell>
          <cell r="F1936">
            <v>172461</v>
          </cell>
          <cell r="G1936">
            <v>0.19</v>
          </cell>
        </row>
        <row r="1937">
          <cell r="A1937" t="str">
            <v>I2179</v>
          </cell>
          <cell r="B1937" t="str">
            <v>SENSOR FOTOVOLTAICO LEVITON PROVOLT</v>
          </cell>
          <cell r="C1937" t="str">
            <v>Insumos</v>
          </cell>
          <cell r="D1937" t="str">
            <v>UND</v>
          </cell>
          <cell r="E1937">
            <v>1781484</v>
          </cell>
          <cell r="F1937">
            <v>1423046</v>
          </cell>
          <cell r="G1937">
            <v>0.19</v>
          </cell>
        </row>
        <row r="1938">
          <cell r="A1938" t="str">
            <v>I2180</v>
          </cell>
          <cell r="B1938" t="str">
            <v>UPS 14KV BIFÁSICA</v>
          </cell>
          <cell r="C1938" t="str">
            <v>Insumos</v>
          </cell>
          <cell r="D1938" t="str">
            <v>UND</v>
          </cell>
          <cell r="E1938">
            <v>29540593</v>
          </cell>
          <cell r="F1938">
            <v>23596984</v>
          </cell>
          <cell r="G1938">
            <v>0.19</v>
          </cell>
        </row>
        <row r="1939">
          <cell r="A1939" t="str">
            <v>I2181</v>
          </cell>
          <cell r="B1939" t="str">
            <v>BY PASS PARA UPS</v>
          </cell>
          <cell r="C1939" t="str">
            <v>Insumos</v>
          </cell>
          <cell r="D1939" t="str">
            <v>UND</v>
          </cell>
          <cell r="E1939">
            <v>451408</v>
          </cell>
          <cell r="F1939">
            <v>360584</v>
          </cell>
          <cell r="G1939">
            <v>0.19</v>
          </cell>
        </row>
        <row r="1940">
          <cell r="A1940" t="str">
            <v>I2182</v>
          </cell>
          <cell r="B1940" t="str">
            <v>CABLE TRENZADO 3X12 AWG HFFR LS CT</v>
          </cell>
          <cell r="C1940" t="str">
            <v>Insumos</v>
          </cell>
          <cell r="D1940" t="str">
            <v>M</v>
          </cell>
          <cell r="E1940">
            <v>7371</v>
          </cell>
          <cell r="F1940">
            <v>5887</v>
          </cell>
          <cell r="G1940">
            <v>0.19</v>
          </cell>
        </row>
        <row r="1941">
          <cell r="A1941" t="str">
            <v>I2183</v>
          </cell>
          <cell r="B1941" t="str">
            <v>CABLE TRENZADO 3X10 AWG HFFR LS CT</v>
          </cell>
          <cell r="C1941" t="str">
            <v>Insumos</v>
          </cell>
          <cell r="D1941" t="str">
            <v>M</v>
          </cell>
          <cell r="E1941">
            <v>16550</v>
          </cell>
          <cell r="F1941"/>
          <cell r="G1941"/>
        </row>
        <row r="1942">
          <cell r="A1942" t="str">
            <v>I2184</v>
          </cell>
          <cell r="B1942" t="str">
            <v>CABLE 250 KCMIL THHN, THWN, CU</v>
          </cell>
          <cell r="C1942" t="str">
            <v>Insumos</v>
          </cell>
          <cell r="D1942" t="str">
            <v>M</v>
          </cell>
          <cell r="E1942">
            <v>72660</v>
          </cell>
          <cell r="F1942">
            <v>58040</v>
          </cell>
          <cell r="G1942">
            <v>0.19</v>
          </cell>
        </row>
        <row r="1943">
          <cell r="A1943" t="str">
            <v>I2185</v>
          </cell>
          <cell r="B1943" t="str">
            <v>CABLE 6 AWG HFFR LS</v>
          </cell>
          <cell r="C1943" t="str">
            <v>Insumos</v>
          </cell>
          <cell r="D1943" t="str">
            <v>M</v>
          </cell>
          <cell r="E1943">
            <v>7757</v>
          </cell>
          <cell r="F1943">
            <v>6196</v>
          </cell>
          <cell r="G1943">
            <v>0.19</v>
          </cell>
        </row>
        <row r="1944">
          <cell r="A1944" t="str">
            <v>I2186</v>
          </cell>
          <cell r="B1944" t="str">
            <v>CABLE ANTIFRAUDE/CONCENTRICO 1X8+8 PE/PVC</v>
          </cell>
          <cell r="C1944" t="str">
            <v>Insumos</v>
          </cell>
          <cell r="D1944" t="str">
            <v>M</v>
          </cell>
          <cell r="E1944">
            <v>10778</v>
          </cell>
          <cell r="F1944">
            <v>8609</v>
          </cell>
          <cell r="G1944">
            <v>0.19</v>
          </cell>
        </row>
        <row r="1945">
          <cell r="A1945" t="str">
            <v>I2187</v>
          </cell>
          <cell r="B1945" t="str">
            <v>CANALETA PLÁSTICA MEDIA CAÑA CON TAPA EN ALUMINIO 60X13</v>
          </cell>
          <cell r="C1945" t="str">
            <v>Insumos</v>
          </cell>
          <cell r="D1945" t="str">
            <v>M</v>
          </cell>
          <cell r="E1945">
            <v>22393</v>
          </cell>
          <cell r="F1945">
            <v>17887</v>
          </cell>
          <cell r="G1945">
            <v>0.19</v>
          </cell>
        </row>
        <row r="1946">
          <cell r="A1946" t="str">
            <v>I2188</v>
          </cell>
          <cell r="B1946" t="str">
            <v>CAJA DE PASO 12X12X5CM</v>
          </cell>
          <cell r="C1946" t="str">
            <v>Insumos</v>
          </cell>
          <cell r="D1946" t="str">
            <v>UND</v>
          </cell>
          <cell r="E1946">
            <v>51165</v>
          </cell>
          <cell r="F1946">
            <v>40870</v>
          </cell>
          <cell r="G1946">
            <v>0.19</v>
          </cell>
        </row>
        <row r="1947">
          <cell r="A1947" t="str">
            <v>I2189</v>
          </cell>
          <cell r="B1947" t="str">
            <v>CAJA DE PASO 20X20X10CM</v>
          </cell>
          <cell r="C1947" t="str">
            <v>Insumos</v>
          </cell>
          <cell r="D1947" t="str">
            <v>UND</v>
          </cell>
          <cell r="E1947">
            <v>75023</v>
          </cell>
          <cell r="F1947">
            <v>59928</v>
          </cell>
          <cell r="G1947">
            <v>0.19</v>
          </cell>
        </row>
        <row r="1948">
          <cell r="A1948" t="str">
            <v>I2190</v>
          </cell>
          <cell r="B1948" t="str">
            <v>CAJA PARA TOMA EN PISO (POP UP)</v>
          </cell>
          <cell r="C1948" t="str">
            <v>Insumos</v>
          </cell>
          <cell r="D1948" t="str">
            <v>UND</v>
          </cell>
          <cell r="E1948">
            <v>325269</v>
          </cell>
          <cell r="F1948">
            <v>259824</v>
          </cell>
          <cell r="G1948">
            <v>0.19</v>
          </cell>
        </row>
        <row r="1949">
          <cell r="A1949" t="str">
            <v>I2191</v>
          </cell>
          <cell r="B1949" t="str">
            <v>MEDIDOR DE ENERGIA MONOFASICO 120V</v>
          </cell>
          <cell r="C1949" t="str">
            <v>Insumos</v>
          </cell>
          <cell r="D1949" t="str">
            <v>UND</v>
          </cell>
          <cell r="E1949">
            <v>118123</v>
          </cell>
          <cell r="F1949">
            <v>94356</v>
          </cell>
          <cell r="G1949">
            <v>0.19</v>
          </cell>
        </row>
        <row r="1950">
          <cell r="A1950" t="str">
            <v>I2192</v>
          </cell>
          <cell r="B1950" t="str">
            <v>MEDIDOR DE ENERGIA MONOFASICO TRIFILAR MEDIDA SEMIDIRECTA CLASE 0.5</v>
          </cell>
          <cell r="C1950" t="str">
            <v>Insumos</v>
          </cell>
          <cell r="D1950" t="str">
            <v>UND</v>
          </cell>
          <cell r="E1950">
            <v>2288322</v>
          </cell>
          <cell r="F1950">
            <v>1827908</v>
          </cell>
          <cell r="G1950">
            <v>0.19</v>
          </cell>
        </row>
        <row r="1951">
          <cell r="A1951" t="str">
            <v>I2193</v>
          </cell>
          <cell r="B1951" t="str">
            <v>TRANSFORMADOR DE CORRIENTE 300/5A</v>
          </cell>
          <cell r="C1951" t="str">
            <v>Insumos</v>
          </cell>
          <cell r="D1951" t="str">
            <v>UND</v>
          </cell>
          <cell r="E1951">
            <v>212489</v>
          </cell>
          <cell r="F1951">
            <v>169735</v>
          </cell>
          <cell r="G1951">
            <v>0.19</v>
          </cell>
        </row>
        <row r="1952">
          <cell r="A1952" t="str">
            <v>I2194</v>
          </cell>
          <cell r="B1952" t="str">
            <v>BLOQUE DE PRUEBA PARA MEDIDA SEMIDIRECTA</v>
          </cell>
          <cell r="C1952" t="str">
            <v>Insumos</v>
          </cell>
          <cell r="D1952" t="str">
            <v>UND</v>
          </cell>
          <cell r="E1952">
            <v>245178</v>
          </cell>
          <cell r="F1952">
            <v>195847</v>
          </cell>
          <cell r="G1952">
            <v>0.19</v>
          </cell>
        </row>
        <row r="1953">
          <cell r="A1953" t="str">
            <v>I2195</v>
          </cell>
          <cell r="B1953" t="str">
            <v>GABINETE PARA MEDIDA</v>
          </cell>
          <cell r="C1953" t="str">
            <v>Insumos</v>
          </cell>
          <cell r="D1953" t="str">
            <v>UND</v>
          </cell>
          <cell r="E1953">
            <v>357960</v>
          </cell>
          <cell r="F1953">
            <v>285938</v>
          </cell>
          <cell r="G1953">
            <v>0.19</v>
          </cell>
        </row>
        <row r="1954">
          <cell r="A1954" t="str">
            <v>I2196</v>
          </cell>
          <cell r="B1954" t="str">
            <v>CABLEADO VEHICULAR 16AWG</v>
          </cell>
          <cell r="C1954" t="str">
            <v>Insumos</v>
          </cell>
          <cell r="D1954" t="str">
            <v>M</v>
          </cell>
          <cell r="E1954">
            <v>743</v>
          </cell>
          <cell r="F1954">
            <v>593</v>
          </cell>
          <cell r="G1954">
            <v>0.19</v>
          </cell>
        </row>
        <row r="1955">
          <cell r="A1955" t="str">
            <v>I2197</v>
          </cell>
          <cell r="B1955" t="str">
            <v>TOTALIZADOR 2X63A, 25KA</v>
          </cell>
          <cell r="C1955" t="str">
            <v>Insumos</v>
          </cell>
          <cell r="D1955" t="str">
            <v>UND</v>
          </cell>
          <cell r="E1955">
            <v>189999</v>
          </cell>
          <cell r="F1955">
            <v>151771</v>
          </cell>
          <cell r="G1955">
            <v>0.19</v>
          </cell>
        </row>
        <row r="1956">
          <cell r="A1956" t="str">
            <v>I2198</v>
          </cell>
          <cell r="B1956" t="str">
            <v>TOTALIZADOR 2X80A, 25KA</v>
          </cell>
          <cell r="C1956" t="str">
            <v>Insumos</v>
          </cell>
          <cell r="D1956" t="str">
            <v>UND</v>
          </cell>
          <cell r="E1956">
            <v>229206</v>
          </cell>
          <cell r="F1956">
            <v>183089</v>
          </cell>
          <cell r="G1956">
            <v>0.19</v>
          </cell>
        </row>
        <row r="1957">
          <cell r="A1957" t="str">
            <v>I2199</v>
          </cell>
          <cell r="B1957" t="str">
            <v>GABINETE 1.80X0.90X0.40 M</v>
          </cell>
          <cell r="C1957" t="str">
            <v>Insumos</v>
          </cell>
          <cell r="D1957" t="str">
            <v>UND</v>
          </cell>
          <cell r="E1957">
            <v>6180940</v>
          </cell>
          <cell r="F1957">
            <v>4937326</v>
          </cell>
          <cell r="G1957">
            <v>0.19</v>
          </cell>
        </row>
        <row r="1958">
          <cell r="A1958" t="str">
            <v>I2200</v>
          </cell>
          <cell r="B1958" t="str">
            <v>DPS TIPO 1+2</v>
          </cell>
          <cell r="C1958" t="str">
            <v>Insumos</v>
          </cell>
          <cell r="D1958" t="str">
            <v>UND</v>
          </cell>
          <cell r="E1958">
            <v>2989120</v>
          </cell>
          <cell r="F1958">
            <v>2387704</v>
          </cell>
          <cell r="G1958">
            <v>0.19</v>
          </cell>
        </row>
        <row r="1959">
          <cell r="A1959" t="str">
            <v>I2201</v>
          </cell>
          <cell r="B1959" t="str">
            <v>TOTALIZADOR 2X250A, 80KA REGULABLE DE (250 - 400)A</v>
          </cell>
          <cell r="C1959" t="str">
            <v>Insumos</v>
          </cell>
          <cell r="D1959" t="str">
            <v>UND</v>
          </cell>
          <cell r="E1959">
            <v>1070999</v>
          </cell>
          <cell r="F1959">
            <v>855512</v>
          </cell>
          <cell r="G1959">
            <v>0.19</v>
          </cell>
        </row>
        <row r="1960">
          <cell r="A1960" t="str">
            <v>I2203</v>
          </cell>
          <cell r="B1960" t="str">
            <v>TOTALIZADOR 2X30A, 25KA</v>
          </cell>
          <cell r="C1960" t="str">
            <v>Insumos</v>
          </cell>
          <cell r="D1960" t="str">
            <v>UND</v>
          </cell>
          <cell r="E1960">
            <v>98096</v>
          </cell>
          <cell r="F1960">
            <v>78359</v>
          </cell>
          <cell r="G1960">
            <v>0.19</v>
          </cell>
        </row>
        <row r="1961">
          <cell r="A1961" t="str">
            <v>I2204</v>
          </cell>
          <cell r="B1961" t="str">
            <v>TRAMITES ANTE EL OR</v>
          </cell>
          <cell r="C1961" t="str">
            <v>Insumos</v>
          </cell>
          <cell r="D1961" t="str">
            <v>UND</v>
          </cell>
          <cell r="E1961">
            <v>1373542</v>
          </cell>
          <cell r="F1961">
            <v>1097183</v>
          </cell>
          <cell r="G1961">
            <v>0.19</v>
          </cell>
        </row>
        <row r="1962">
          <cell r="A1962" t="str">
            <v>I2205</v>
          </cell>
          <cell r="B1962" t="str">
            <v>LEGALIZACION Y RETIE INSTITUCION EDUCATIVA CHIPRE</v>
          </cell>
          <cell r="C1962" t="str">
            <v>Insumos</v>
          </cell>
          <cell r="D1962" t="str">
            <v>UND</v>
          </cell>
          <cell r="E1962">
            <v>6505175</v>
          </cell>
          <cell r="F1962">
            <v>5196324</v>
          </cell>
          <cell r="G1962">
            <v>0.19</v>
          </cell>
        </row>
        <row r="1963">
          <cell r="A1963" t="str">
            <v>I2206</v>
          </cell>
          <cell r="B1963" t="str">
            <v>SUMINISTRO, TRANSPORTE E INSTALACIÓN DE MURO PARA MEDIDA SEMIDIRECTA</v>
          </cell>
          <cell r="C1963" t="str">
            <v>Insumos</v>
          </cell>
          <cell r="D1963" t="str">
            <v>UND</v>
          </cell>
          <cell r="E1963">
            <v>802836</v>
          </cell>
          <cell r="F1963">
            <v>641304</v>
          </cell>
          <cell r="G1963">
            <v>0.19</v>
          </cell>
        </row>
        <row r="1964">
          <cell r="A1964" t="str">
            <v>I2207</v>
          </cell>
          <cell r="B1964" t="str">
            <v>ADECUACIÓN PARA TABLERO Y REGATA (INCLUYE PERFORACIÓN Y RESANE)</v>
          </cell>
          <cell r="C1964" t="str">
            <v>Insumos</v>
          </cell>
          <cell r="D1964" t="str">
            <v>UND</v>
          </cell>
          <cell r="E1964">
            <v>530882</v>
          </cell>
          <cell r="F1964">
            <v>424067</v>
          </cell>
          <cell r="G1964">
            <v>0.19</v>
          </cell>
        </row>
        <row r="1965">
          <cell r="A1965" t="str">
            <v>I2208</v>
          </cell>
          <cell r="B1965" t="str">
            <v>GRIFERÍA ECONOMIZADORA DE SENSOR</v>
          </cell>
          <cell r="C1965" t="str">
            <v>Insumos</v>
          </cell>
          <cell r="D1965" t="str">
            <v>UND</v>
          </cell>
          <cell r="E1965">
            <v>645429</v>
          </cell>
          <cell r="F1965">
            <v>515567</v>
          </cell>
          <cell r="G1965">
            <v>0.19</v>
          </cell>
        </row>
        <row r="1966">
          <cell r="A1966" t="str">
            <v>I2209</v>
          </cell>
          <cell r="B1966" t="str">
            <v>CONTACTOR TRIPOLAR DIL M40 110V</v>
          </cell>
          <cell r="C1966" t="str">
            <v>Insumos</v>
          </cell>
          <cell r="D1966" t="str">
            <v>UND</v>
          </cell>
          <cell r="E1966">
            <v>618095</v>
          </cell>
          <cell r="F1966">
            <v>493733</v>
          </cell>
          <cell r="G1966">
            <v>0.19</v>
          </cell>
        </row>
        <row r="1967">
          <cell r="A1967" t="str">
            <v>I2210</v>
          </cell>
          <cell r="B1967" t="str">
            <v>GABINETE ELÉCTRICO EXTERIOR</v>
          </cell>
          <cell r="C1967" t="str">
            <v>Insumos</v>
          </cell>
          <cell r="D1967" t="str">
            <v>UND</v>
          </cell>
          <cell r="E1967">
            <v>144222</v>
          </cell>
          <cell r="F1967">
            <v>115204</v>
          </cell>
          <cell r="G1967">
            <v>0.19</v>
          </cell>
        </row>
        <row r="1968">
          <cell r="A1968" t="str">
            <v>I2211</v>
          </cell>
          <cell r="B1968" t="str">
            <v>PEINE RIEL DIN - MONOPOLAR 4 CIRCUITOS</v>
          </cell>
          <cell r="C1968" t="str">
            <v>Insumos</v>
          </cell>
          <cell r="D1968" t="str">
            <v>UND</v>
          </cell>
          <cell r="E1968">
            <v>46013</v>
          </cell>
          <cell r="F1968">
            <v>36755</v>
          </cell>
          <cell r="G1968">
            <v>0.19</v>
          </cell>
        </row>
        <row r="1969">
          <cell r="A1969" t="str">
            <v>I2212</v>
          </cell>
          <cell r="B1969" t="str">
            <v>BREAKER DE 1X20A, 10KA, INCRUSTAR RIEL DIN</v>
          </cell>
          <cell r="C1969" t="str">
            <v>Insumos</v>
          </cell>
          <cell r="D1969" t="str">
            <v>UND</v>
          </cell>
          <cell r="E1969">
            <v>25067</v>
          </cell>
          <cell r="F1969">
            <v>20023</v>
          </cell>
          <cell r="G1969">
            <v>0.19</v>
          </cell>
        </row>
        <row r="1970">
          <cell r="A1970" t="str">
            <v>I2213</v>
          </cell>
          <cell r="B1970" t="str">
            <v>PULSADOR ON</v>
          </cell>
          <cell r="C1970" t="str">
            <v>Insumos</v>
          </cell>
          <cell r="D1970" t="str">
            <v>UND</v>
          </cell>
          <cell r="E1970">
            <v>31590</v>
          </cell>
          <cell r="F1970">
            <v>25234</v>
          </cell>
          <cell r="G1970">
            <v>0.19</v>
          </cell>
        </row>
        <row r="1971">
          <cell r="A1971" t="str">
            <v>I2214</v>
          </cell>
          <cell r="B1971" t="str">
            <v>PULSADOR OFF</v>
          </cell>
          <cell r="C1971" t="str">
            <v>Insumos</v>
          </cell>
          <cell r="D1971" t="str">
            <v>UND</v>
          </cell>
          <cell r="E1971">
            <v>31590</v>
          </cell>
          <cell r="F1971">
            <v>25234</v>
          </cell>
          <cell r="G1971">
            <v>0.19</v>
          </cell>
        </row>
        <row r="1972">
          <cell r="A1972" t="str">
            <v>I2215</v>
          </cell>
          <cell r="B1972" t="str">
            <v>BARRAJE DE COBRE 0.02X0.04</v>
          </cell>
          <cell r="C1972" t="str">
            <v>Insumos</v>
          </cell>
          <cell r="D1972" t="str">
            <v>UND</v>
          </cell>
          <cell r="E1972">
            <v>35712</v>
          </cell>
          <cell r="F1972">
            <v>28526</v>
          </cell>
          <cell r="G1972">
            <v>0.19</v>
          </cell>
        </row>
        <row r="1973">
          <cell r="A1973" t="str">
            <v>I2216</v>
          </cell>
          <cell r="B1973" t="str">
            <v>AISLADORES BARRAJE</v>
          </cell>
          <cell r="C1973" t="str">
            <v>Insumos</v>
          </cell>
          <cell r="D1973" t="str">
            <v>UND</v>
          </cell>
          <cell r="E1973">
            <v>8311</v>
          </cell>
          <cell r="F1973">
            <v>6639</v>
          </cell>
          <cell r="G1973">
            <v>0.19</v>
          </cell>
        </row>
        <row r="1974">
          <cell r="A1974" t="str">
            <v>I2217</v>
          </cell>
          <cell r="B1974" t="str">
            <v>ACERO DE REFUERZO FY = 60.000 PSI = 420 MPA</v>
          </cell>
          <cell r="C1974" t="str">
            <v>Insumos</v>
          </cell>
          <cell r="D1974" t="str">
            <v>KG</v>
          </cell>
          <cell r="E1974">
            <v>4251</v>
          </cell>
          <cell r="F1974"/>
          <cell r="G1974"/>
        </row>
        <row r="1975">
          <cell r="A1975" t="str">
            <v>I2218</v>
          </cell>
          <cell r="B1975" t="str">
            <v>ALAMBRE NEGRO NO. 18 (ACTUALIZADO)</v>
          </cell>
          <cell r="C1975" t="str">
            <v>Insumos</v>
          </cell>
          <cell r="D1975" t="str">
            <v>KG</v>
          </cell>
          <cell r="E1975">
            <v>9701</v>
          </cell>
          <cell r="F1975">
            <v>7749</v>
          </cell>
          <cell r="G1975">
            <v>0.19</v>
          </cell>
        </row>
        <row r="1976">
          <cell r="A1976" t="str">
            <v>I2219</v>
          </cell>
          <cell r="B1976" t="str">
            <v>TUBERIA ESTRUCTURAL A.S.T.M. A-572 GRADO 50 - REDONDA, CUADRADA O RECTANGULAR SEGÚN DISEÑO - TIPO COLMENA O SIMILAR.</v>
          </cell>
          <cell r="C1976" t="str">
            <v>Insumos</v>
          </cell>
          <cell r="D1976" t="str">
            <v>KG</v>
          </cell>
          <cell r="E1976">
            <v>10443</v>
          </cell>
          <cell r="F1976">
            <v>8341</v>
          </cell>
          <cell r="G1976">
            <v>0.19</v>
          </cell>
        </row>
        <row r="1977">
          <cell r="A1977" t="str">
            <v>I2220</v>
          </cell>
          <cell r="B1977" t="str">
            <v>SUMINISTRO DE APLIQUE TIPO HONGO MARCA HAVELLS - SYLVANIA O SIMILAR  CON ACCESOSRIOS</v>
          </cell>
          <cell r="C1977" t="str">
            <v>Insumos</v>
          </cell>
          <cell r="D1977" t="str">
            <v>UND</v>
          </cell>
          <cell r="E1977">
            <v>71425</v>
          </cell>
          <cell r="F1977">
            <v>57054</v>
          </cell>
          <cell r="G1977">
            <v>0.19</v>
          </cell>
        </row>
        <row r="1978">
          <cell r="A1978" t="str">
            <v>I2221</v>
          </cell>
          <cell r="B1978" t="str">
            <v>PANEL LED 600W CON CAJA IP 65</v>
          </cell>
          <cell r="C1978" t="str">
            <v>Insumos</v>
          </cell>
          <cell r="D1978" t="str">
            <v>UND</v>
          </cell>
          <cell r="E1978">
            <v>439536</v>
          </cell>
          <cell r="F1978">
            <v>351100</v>
          </cell>
          <cell r="G1978">
            <v>0.19</v>
          </cell>
        </row>
        <row r="1979">
          <cell r="A1979" t="str">
            <v>I2222</v>
          </cell>
          <cell r="B1979" t="str">
            <v>TRAMITE Y LEGALIZACIÓN ANTE LAS EMPRESAS PRESTADORAS DEL SERVICIO(ACUEDUCTO, ALCANTARILLADO Y ENERGÍA) INVLUYE DISPONIBILIDAD, PLANOS RECORD, Y TODOS LOS TRAMITES PARA ENTREGA EN SERVICIO.</v>
          </cell>
          <cell r="C1979" t="str">
            <v>Insumos</v>
          </cell>
          <cell r="D1979" t="str">
            <v>GLB</v>
          </cell>
          <cell r="E1979">
            <v>2747086</v>
          </cell>
          <cell r="F1979">
            <v>2194368</v>
          </cell>
          <cell r="G1979">
            <v>0.19</v>
          </cell>
        </row>
        <row r="1980">
          <cell r="A1980" t="str">
            <v>I2223</v>
          </cell>
          <cell r="B1980" t="str">
            <v>ASEO GENERAL</v>
          </cell>
          <cell r="C1980" t="str">
            <v>Insumos</v>
          </cell>
          <cell r="D1980" t="str">
            <v>GLB</v>
          </cell>
          <cell r="E1980">
            <v>412063</v>
          </cell>
          <cell r="F1980">
            <v>329155</v>
          </cell>
          <cell r="G1980">
            <v>0.19</v>
          </cell>
        </row>
        <row r="1981">
          <cell r="A1981" t="str">
            <v>I2224</v>
          </cell>
          <cell r="B1981" t="str">
            <v>TAPA PARA TOMACORRIENTE DOBLE</v>
          </cell>
          <cell r="C1981" t="str">
            <v>Insumos</v>
          </cell>
          <cell r="D1981" t="str">
            <v>UND</v>
          </cell>
          <cell r="E1981">
            <v>1372</v>
          </cell>
          <cell r="F1981">
            <v>1096</v>
          </cell>
          <cell r="G1981">
            <v>0.19</v>
          </cell>
        </row>
        <row r="1982">
          <cell r="A1982" t="str">
            <v>I2225</v>
          </cell>
          <cell r="B1982" t="str">
            <v>TAPA PARA INTERRUPTOR SENCILLO BLANCO</v>
          </cell>
          <cell r="C1982" t="str">
            <v>Insumos</v>
          </cell>
          <cell r="D1982" t="str">
            <v>UND</v>
          </cell>
          <cell r="E1982">
            <v>1372</v>
          </cell>
          <cell r="F1982">
            <v>1096</v>
          </cell>
          <cell r="G1982">
            <v>0.19</v>
          </cell>
        </row>
        <row r="1983">
          <cell r="A1983" t="str">
            <v>I2226</v>
          </cell>
          <cell r="B1983" t="str">
            <v>TAPA PARA INTERRUPTOR DOBLE BLANCO</v>
          </cell>
          <cell r="C1983" t="str">
            <v>Insumos</v>
          </cell>
          <cell r="D1983" t="str">
            <v>UND</v>
          </cell>
          <cell r="E1983">
            <v>2062</v>
          </cell>
          <cell r="F1983">
            <v>1647</v>
          </cell>
          <cell r="G1983">
            <v>0.19</v>
          </cell>
        </row>
        <row r="1984">
          <cell r="A1984" t="str">
            <v>I2227</v>
          </cell>
          <cell r="B1984" t="str">
            <v>TUBO CONDUIT PVC 4"</v>
          </cell>
          <cell r="C1984" t="str">
            <v>Insumos</v>
          </cell>
          <cell r="D1984" t="str">
            <v>ML</v>
          </cell>
          <cell r="E1984">
            <v>7350</v>
          </cell>
          <cell r="F1984">
            <v>5871</v>
          </cell>
          <cell r="G1984">
            <v>0.19</v>
          </cell>
        </row>
        <row r="1985">
          <cell r="A1985" t="str">
            <v>I2228</v>
          </cell>
          <cell r="B1985" t="str">
            <v>SUMINISTRO, TRANSPORTE E INSTALACIÓN DE SIKATOP-121 PARA REPARACIÓN DE SUPERFICIES EN CONCRETO O MAMPOSTERIA. INCLUYE TODO LO NECESARIO PARA SU CORRECTA INSTALACIÓN</v>
          </cell>
          <cell r="C1985" t="str">
            <v>Insumos</v>
          </cell>
          <cell r="D1985" t="str">
            <v>M2</v>
          </cell>
          <cell r="E1985">
            <v>110983</v>
          </cell>
          <cell r="F1985">
            <v>88653</v>
          </cell>
          <cell r="G1985">
            <v>0.19</v>
          </cell>
        </row>
        <row r="1986">
          <cell r="A1986" t="str">
            <v>I2229</v>
          </cell>
          <cell r="B1986" t="str">
            <v>POSTE METALICO 14 M 1050 KGF</v>
          </cell>
          <cell r="C1986" t="str">
            <v>Insumos</v>
          </cell>
          <cell r="D1986" t="str">
            <v>UND</v>
          </cell>
          <cell r="E1986">
            <v>2142726</v>
          </cell>
          <cell r="F1986">
            <v>1711606</v>
          </cell>
          <cell r="G1986">
            <v>0.19</v>
          </cell>
        </row>
        <row r="1987">
          <cell r="A1987" t="str">
            <v>I2230</v>
          </cell>
          <cell r="B1987" t="str">
            <v>CONCRETO 3000 PSI</v>
          </cell>
          <cell r="C1987" t="str">
            <v>Insumos</v>
          </cell>
          <cell r="D1987" t="str">
            <v>M3</v>
          </cell>
          <cell r="E1987">
            <v>409773</v>
          </cell>
          <cell r="F1987">
            <v>327326</v>
          </cell>
          <cell r="G1987">
            <v>0.19</v>
          </cell>
        </row>
        <row r="1988">
          <cell r="A1988" t="str">
            <v>I2231</v>
          </cell>
          <cell r="B1988" t="str">
            <v>BASE DE ANCLAJE CASTILLO DE 1" 0.25X0.25M  ENTRE CENTROS</v>
          </cell>
          <cell r="C1988" t="str">
            <v>Insumos</v>
          </cell>
          <cell r="D1988" t="str">
            <v>UND</v>
          </cell>
          <cell r="E1988">
            <v>439533</v>
          </cell>
          <cell r="F1988">
            <v>351098</v>
          </cell>
          <cell r="G1988">
            <v>0.19</v>
          </cell>
        </row>
        <row r="1989">
          <cell r="A1989" t="str">
            <v>I2232</v>
          </cell>
          <cell r="B1989" t="str">
            <v>ABRAZADERA HORQUILLA 2"</v>
          </cell>
          <cell r="C1989" t="str">
            <v>Insumos</v>
          </cell>
          <cell r="D1989" t="str">
            <v>UND</v>
          </cell>
          <cell r="E1989">
            <v>5800</v>
          </cell>
          <cell r="F1989"/>
          <cell r="G1989"/>
        </row>
        <row r="1990">
          <cell r="A1990" t="str">
            <v>I2233</v>
          </cell>
          <cell r="B1990" t="str">
            <v>PERNOS DE 1" GRADO 5</v>
          </cell>
          <cell r="C1990" t="str">
            <v>Insumos</v>
          </cell>
          <cell r="D1990" t="str">
            <v>UND</v>
          </cell>
          <cell r="E1990">
            <v>6867</v>
          </cell>
          <cell r="F1990">
            <v>5485</v>
          </cell>
          <cell r="G1990">
            <v>0.19</v>
          </cell>
        </row>
        <row r="1991">
          <cell r="A1991" t="str">
            <v>I2234</v>
          </cell>
          <cell r="B1991" t="str">
            <v>POSTE METALICO 12 M 1350 KGF AUTOSOPORTADO</v>
          </cell>
          <cell r="C1991" t="str">
            <v>Insumos</v>
          </cell>
          <cell r="D1991" t="str">
            <v>UND</v>
          </cell>
          <cell r="E1991">
            <v>2403697</v>
          </cell>
          <cell r="F1991">
            <v>1920070</v>
          </cell>
          <cell r="G1991">
            <v>0.19</v>
          </cell>
        </row>
        <row r="1992">
          <cell r="A1992" t="str">
            <v>I2235</v>
          </cell>
          <cell r="B1992" t="str">
            <v>ESPACIADOR PARA ABRAZADERAS DE FIJACION PARA TUBERIA COLGANTE</v>
          </cell>
          <cell r="C1992" t="str">
            <v>Insumos</v>
          </cell>
          <cell r="D1992" t="str">
            <v>M</v>
          </cell>
          <cell r="E1992">
            <v>1635</v>
          </cell>
          <cell r="F1992">
            <v>1306</v>
          </cell>
          <cell r="G1992">
            <v>0.19</v>
          </cell>
        </row>
        <row r="1993">
          <cell r="A1993" t="str">
            <v>I2236</v>
          </cell>
          <cell r="B1993" t="str">
            <v>TUERCA PARA ABRAZADERAS DE FIJACION PARA TUBERIA COLGANTE</v>
          </cell>
          <cell r="C1993" t="str">
            <v>Insumos</v>
          </cell>
          <cell r="D1993" t="str">
            <v>UND</v>
          </cell>
          <cell r="E1993">
            <v>138</v>
          </cell>
          <cell r="F1993">
            <v>110</v>
          </cell>
          <cell r="G1993">
            <v>0.19</v>
          </cell>
        </row>
        <row r="1994">
          <cell r="A1994" t="str">
            <v>I2237</v>
          </cell>
          <cell r="B1994" t="str">
            <v>AISLADOR DE PIN POLIMERICO 13.2KV</v>
          </cell>
          <cell r="C1994" t="str">
            <v>Insumos</v>
          </cell>
          <cell r="D1994" t="str">
            <v>UND</v>
          </cell>
          <cell r="E1994">
            <v>71904</v>
          </cell>
          <cell r="F1994">
            <v>57436</v>
          </cell>
          <cell r="G1994">
            <v>0.19</v>
          </cell>
        </row>
        <row r="1995">
          <cell r="A1995" t="str">
            <v>I2238</v>
          </cell>
          <cell r="B1995" t="str">
            <v>BRAZO TIPO C 15KV</v>
          </cell>
          <cell r="C1995" t="str">
            <v>Insumos</v>
          </cell>
          <cell r="D1995" t="str">
            <v>UND</v>
          </cell>
          <cell r="E1995">
            <v>52140</v>
          </cell>
          <cell r="F1995">
            <v>41649</v>
          </cell>
          <cell r="G1995">
            <v>0.19</v>
          </cell>
        </row>
        <row r="1996">
          <cell r="A1996" t="str">
            <v>I2239</v>
          </cell>
          <cell r="B1996" t="str">
            <v>ANCLAJE DE EXPANSION PARA ABRAZADERAS DE FIJACION PARA TUBERIA COLGANTE</v>
          </cell>
          <cell r="C1996" t="str">
            <v>Insumos</v>
          </cell>
          <cell r="D1996" t="str">
            <v>UND</v>
          </cell>
          <cell r="E1996">
            <v>687</v>
          </cell>
          <cell r="F1996">
            <v>549</v>
          </cell>
          <cell r="G1996">
            <v>0.19</v>
          </cell>
        </row>
        <row r="1997">
          <cell r="A1997" t="str">
            <v>I2240</v>
          </cell>
          <cell r="B1997" t="str">
            <v>AISLADOR DE PLATO O SUSPENCION 6"</v>
          </cell>
          <cell r="C1997" t="str">
            <v>Insumos</v>
          </cell>
          <cell r="D1997" t="str">
            <v>UND</v>
          </cell>
          <cell r="E1997">
            <v>42248</v>
          </cell>
          <cell r="F1997">
            <v>33747</v>
          </cell>
          <cell r="G1997">
            <v>0.19</v>
          </cell>
        </row>
        <row r="1998">
          <cell r="A1998" t="str">
            <v>I2241</v>
          </cell>
          <cell r="B1998" t="str">
            <v>COLLARIN DOBLE 5-6</v>
          </cell>
          <cell r="C1998" t="str">
            <v>Insumos</v>
          </cell>
          <cell r="D1998" t="str">
            <v>UND</v>
          </cell>
          <cell r="E1998">
            <v>23417</v>
          </cell>
          <cell r="F1998">
            <v>18705</v>
          </cell>
          <cell r="G1998">
            <v>0.19</v>
          </cell>
        </row>
        <row r="1999">
          <cell r="A1999" t="str">
            <v>I2242</v>
          </cell>
          <cell r="B1999" t="str">
            <v>ESLABON EN U 5/8"</v>
          </cell>
          <cell r="C1999" t="str">
            <v>Insumos</v>
          </cell>
          <cell r="D1999" t="str">
            <v>UND</v>
          </cell>
          <cell r="E1999">
            <v>17789</v>
          </cell>
          <cell r="F1999">
            <v>14209</v>
          </cell>
          <cell r="G1999">
            <v>0.19</v>
          </cell>
        </row>
        <row r="2000">
          <cell r="A2000" t="str">
            <v>I2243</v>
          </cell>
          <cell r="B2000" t="str">
            <v>GUARDACABO 1/2"</v>
          </cell>
          <cell r="C2000" t="str">
            <v>Insumos</v>
          </cell>
          <cell r="D2000" t="str">
            <v>UND</v>
          </cell>
          <cell r="E2000">
            <v>2404</v>
          </cell>
          <cell r="F2000">
            <v>1920</v>
          </cell>
          <cell r="G2000">
            <v>0.19</v>
          </cell>
        </row>
        <row r="2001">
          <cell r="A2001" t="str">
            <v>I2245</v>
          </cell>
          <cell r="B2001" t="str">
            <v>TUERCA DE OJO 5/8"</v>
          </cell>
          <cell r="C2001" t="str">
            <v>Insumos</v>
          </cell>
          <cell r="D2001" t="str">
            <v>UND</v>
          </cell>
          <cell r="E2001">
            <v>8600</v>
          </cell>
          <cell r="F2001">
            <v>6869</v>
          </cell>
          <cell r="G2001">
            <v>0.19</v>
          </cell>
        </row>
        <row r="2002">
          <cell r="A2002" t="str">
            <v>I2246</v>
          </cell>
          <cell r="B2002" t="str">
            <v>GRAPA PREFORMADA 15KV</v>
          </cell>
          <cell r="C2002" t="str">
            <v>Insumos</v>
          </cell>
          <cell r="D2002" t="str">
            <v>UND</v>
          </cell>
          <cell r="E2002">
            <v>17924</v>
          </cell>
          <cell r="F2002">
            <v>14318</v>
          </cell>
          <cell r="G2002">
            <v>0.19</v>
          </cell>
        </row>
        <row r="2003">
          <cell r="A2003" t="str">
            <v>I2247</v>
          </cell>
          <cell r="B2003" t="str">
            <v>TORNILLO ESPACIADOR 5/8" X 6"</v>
          </cell>
          <cell r="C2003" t="str">
            <v>Insumos</v>
          </cell>
          <cell r="D2003" t="str">
            <v>UND</v>
          </cell>
          <cell r="E2003">
            <v>3501</v>
          </cell>
          <cell r="F2003">
            <v>2796</v>
          </cell>
          <cell r="G2003">
            <v>0.19</v>
          </cell>
        </row>
        <row r="2004">
          <cell r="A2004" t="str">
            <v>I2248</v>
          </cell>
          <cell r="B2004" t="str">
            <v>ARANDELA DE PRESION 5/8"</v>
          </cell>
          <cell r="C2004" t="str">
            <v>Insumos</v>
          </cell>
          <cell r="D2004" t="str">
            <v>UND</v>
          </cell>
          <cell r="E2004">
            <v>275</v>
          </cell>
          <cell r="F2004">
            <v>219</v>
          </cell>
          <cell r="G2004">
            <v>0.19</v>
          </cell>
        </row>
        <row r="2005">
          <cell r="A2005" t="str">
            <v>I2249</v>
          </cell>
          <cell r="B2005" t="str">
            <v>PIN RECTO 5/8" X 7 1/2"</v>
          </cell>
          <cell r="C2005" t="str">
            <v>Insumos</v>
          </cell>
          <cell r="D2005" t="str">
            <v>UND</v>
          </cell>
          <cell r="E2005">
            <v>10095</v>
          </cell>
          <cell r="F2005">
            <v>8064</v>
          </cell>
          <cell r="G2005">
            <v>0.19</v>
          </cell>
        </row>
        <row r="2006">
          <cell r="A2006" t="str">
            <v>I2250</v>
          </cell>
          <cell r="B2006" t="str">
            <v>ARANDELA  REDONDA 5/8"</v>
          </cell>
          <cell r="C2006" t="str">
            <v>Insumos</v>
          </cell>
          <cell r="D2006" t="str">
            <v>UND</v>
          </cell>
          <cell r="E2006">
            <v>618</v>
          </cell>
          <cell r="F2006">
            <v>493</v>
          </cell>
          <cell r="G2006">
            <v>0.19</v>
          </cell>
        </row>
        <row r="2007">
          <cell r="A2007" t="str">
            <v>I2251</v>
          </cell>
          <cell r="B2007" t="str">
            <v>COLLARIN DOBLE 6-7</v>
          </cell>
          <cell r="C2007" t="str">
            <v>Insumos</v>
          </cell>
          <cell r="D2007" t="str">
            <v>UND</v>
          </cell>
          <cell r="E2007">
            <v>24427</v>
          </cell>
          <cell r="F2007">
            <v>19512</v>
          </cell>
          <cell r="G2007">
            <v>0.19</v>
          </cell>
        </row>
        <row r="2008">
          <cell r="A2008" t="str">
            <v>I2252</v>
          </cell>
          <cell r="B2008" t="str">
            <v>ABRAZADERA HORQUILLA 3"</v>
          </cell>
          <cell r="C2008" t="str">
            <v>Insumos</v>
          </cell>
          <cell r="D2008" t="str">
            <v>UND</v>
          </cell>
          <cell r="E2008">
            <v>7800</v>
          </cell>
          <cell r="F2008"/>
          <cell r="G2008"/>
        </row>
        <row r="2009">
          <cell r="A2009" t="str">
            <v>I2253</v>
          </cell>
          <cell r="B2009" t="str">
            <v>TORNILLO DE MAQUINA 1/2" X 1 1/2"</v>
          </cell>
          <cell r="C2009" t="str">
            <v>Insumos</v>
          </cell>
          <cell r="D2009" t="str">
            <v>UND</v>
          </cell>
          <cell r="E2009">
            <v>3021</v>
          </cell>
          <cell r="F2009">
            <v>2413</v>
          </cell>
          <cell r="G2009">
            <v>0.19</v>
          </cell>
        </row>
        <row r="2010">
          <cell r="A2010" t="str">
            <v>I2255</v>
          </cell>
          <cell r="B2010" t="str">
            <v>VARILLA DE ANCLAJE DE 5/8" X 1.80MTS</v>
          </cell>
          <cell r="C2010" t="str">
            <v>Insumos</v>
          </cell>
          <cell r="D2010" t="str">
            <v>UND</v>
          </cell>
          <cell r="E2010">
            <v>39008</v>
          </cell>
          <cell r="F2010">
            <v>31159</v>
          </cell>
          <cell r="G2010">
            <v>0.19</v>
          </cell>
        </row>
        <row r="2011">
          <cell r="A2011" t="str">
            <v>I2256</v>
          </cell>
          <cell r="B2011" t="str">
            <v>GRAPA PRENSORA 3 TORNILLOS  1/4"</v>
          </cell>
          <cell r="C2011" t="str">
            <v>Insumos</v>
          </cell>
          <cell r="D2011" t="str">
            <v>UND</v>
          </cell>
          <cell r="E2011">
            <v>12861</v>
          </cell>
          <cell r="F2011">
            <v>10273</v>
          </cell>
          <cell r="G2011">
            <v>0.19</v>
          </cell>
        </row>
        <row r="2012">
          <cell r="A2012" t="str">
            <v>I2257</v>
          </cell>
          <cell r="B2012" t="str">
            <v>ALAMBRE GALVANIZADO CAL 12</v>
          </cell>
          <cell r="C2012" t="str">
            <v>Insumos</v>
          </cell>
          <cell r="D2012" t="str">
            <v>ML</v>
          </cell>
          <cell r="E2012">
            <v>3106</v>
          </cell>
          <cell r="F2012">
            <v>2481</v>
          </cell>
          <cell r="G2012">
            <v>0.19</v>
          </cell>
        </row>
        <row r="2013">
          <cell r="A2013" t="str">
            <v>I2258</v>
          </cell>
          <cell r="B2013" t="str">
            <v>CABLE DE ACERO GALVANIZADO 1/4" ST</v>
          </cell>
          <cell r="C2013" t="str">
            <v>Insumos</v>
          </cell>
          <cell r="D2013" t="str">
            <v>ML</v>
          </cell>
          <cell r="E2013">
            <v>5356</v>
          </cell>
          <cell r="F2013">
            <v>4278</v>
          </cell>
          <cell r="G2013">
            <v>0.19</v>
          </cell>
        </row>
        <row r="2014">
          <cell r="A2014" t="str">
            <v>I2259</v>
          </cell>
          <cell r="B2014" t="str">
            <v>AISLADOR  TENSOR  DE 4 1/4"</v>
          </cell>
          <cell r="C2014" t="str">
            <v>Insumos</v>
          </cell>
          <cell r="D2014" t="str">
            <v>UND</v>
          </cell>
          <cell r="E2014">
            <v>8481</v>
          </cell>
          <cell r="F2014">
            <v>6774</v>
          </cell>
          <cell r="G2014">
            <v>0.19</v>
          </cell>
        </row>
        <row r="2015">
          <cell r="A2015" t="str">
            <v>I2260</v>
          </cell>
          <cell r="B2015" t="str">
            <v>ABRAZADERA HORQUILLA 4"</v>
          </cell>
          <cell r="C2015" t="str">
            <v>Insumos</v>
          </cell>
          <cell r="D2015" t="str">
            <v>UND</v>
          </cell>
          <cell r="E2015">
            <v>13000</v>
          </cell>
          <cell r="F2015"/>
          <cell r="G2015"/>
        </row>
        <row r="2016">
          <cell r="A2016" t="str">
            <v>I2261</v>
          </cell>
          <cell r="B2016" t="str">
            <v>ABRAZADERA SIN SALIDA  T2</v>
          </cell>
          <cell r="C2016" t="str">
            <v>Insumos</v>
          </cell>
          <cell r="D2016" t="str">
            <v>UND</v>
          </cell>
          <cell r="E2016">
            <v>14422</v>
          </cell>
          <cell r="F2016">
            <v>11520</v>
          </cell>
          <cell r="G2016">
            <v>0.19</v>
          </cell>
        </row>
        <row r="2017">
          <cell r="A2017" t="str">
            <v>I2262</v>
          </cell>
          <cell r="B2017" t="str">
            <v>BLOQUE DE ANCLAJE PARA  RETENIDA</v>
          </cell>
          <cell r="C2017" t="str">
            <v>Insumos</v>
          </cell>
          <cell r="D2017" t="str">
            <v>UND</v>
          </cell>
          <cell r="E2017">
            <v>187971</v>
          </cell>
          <cell r="F2017">
            <v>150150</v>
          </cell>
          <cell r="G2017">
            <v>0.19</v>
          </cell>
        </row>
        <row r="2018">
          <cell r="A2018" t="str">
            <v>I2263</v>
          </cell>
          <cell r="B2018" t="str">
            <v>PERNO DE ANCLAJE</v>
          </cell>
          <cell r="C2018" t="str">
            <v>Insumos</v>
          </cell>
          <cell r="D2018" t="str">
            <v>UND</v>
          </cell>
          <cell r="E2018">
            <v>13976</v>
          </cell>
          <cell r="F2018">
            <v>11164</v>
          </cell>
          <cell r="G2018">
            <v>0.19</v>
          </cell>
        </row>
        <row r="2019">
          <cell r="A2019" t="str">
            <v>I2264</v>
          </cell>
          <cell r="B2019" t="str">
            <v>CABLE ECOLOGICO  2 AWG 15KV</v>
          </cell>
          <cell r="C2019" t="str">
            <v>Insumos</v>
          </cell>
          <cell r="D2019" t="str">
            <v>ML</v>
          </cell>
          <cell r="E2019">
            <v>10713</v>
          </cell>
          <cell r="F2019">
            <v>8557</v>
          </cell>
          <cell r="G2019">
            <v>0.19</v>
          </cell>
        </row>
        <row r="2020">
          <cell r="A2020" t="str">
            <v>I2265</v>
          </cell>
          <cell r="B2020" t="str">
            <v>CAJA PRIMARIA 100 A 15 KV</v>
          </cell>
          <cell r="C2020" t="str">
            <v>Insumos</v>
          </cell>
          <cell r="D2020" t="str">
            <v>UND</v>
          </cell>
          <cell r="E2020">
            <v>223825</v>
          </cell>
          <cell r="F2020">
            <v>178791</v>
          </cell>
          <cell r="G2020">
            <v>0.19</v>
          </cell>
        </row>
        <row r="2021">
          <cell r="A2021" t="str">
            <v>I2266</v>
          </cell>
          <cell r="B2021" t="str">
            <v>ABRAZADERA HORQUILLA 6"</v>
          </cell>
          <cell r="C2021" t="str">
            <v>Insumos</v>
          </cell>
          <cell r="D2021" t="str">
            <v>UND</v>
          </cell>
          <cell r="E2021">
            <v>23000</v>
          </cell>
          <cell r="F2021"/>
          <cell r="G2021"/>
        </row>
        <row r="2022">
          <cell r="A2022" t="str">
            <v>I2267</v>
          </cell>
          <cell r="B2022" t="str">
            <v>DPS OXIDO DE ZINC</v>
          </cell>
          <cell r="C2022" t="str">
            <v>Insumos</v>
          </cell>
          <cell r="D2022" t="str">
            <v>UND</v>
          </cell>
          <cell r="E2022">
            <v>157045</v>
          </cell>
          <cell r="F2022">
            <v>125447</v>
          </cell>
          <cell r="G2022">
            <v>0.19</v>
          </cell>
        </row>
        <row r="2023">
          <cell r="A2023" t="str">
            <v>I2268</v>
          </cell>
          <cell r="B2023" t="str">
            <v>TORNILLO MAQUINA GALVANIZADA DE 5/8" X 10</v>
          </cell>
          <cell r="C2023" t="str">
            <v>Insumos</v>
          </cell>
          <cell r="D2023" t="str">
            <v>UND</v>
          </cell>
          <cell r="E2023">
            <v>7348</v>
          </cell>
          <cell r="F2023">
            <v>5869</v>
          </cell>
          <cell r="G2023">
            <v>0.19</v>
          </cell>
        </row>
        <row r="2024">
          <cell r="A2024" t="str">
            <v>I2269</v>
          </cell>
          <cell r="B2024" t="str">
            <v>PIÉAMIGO DE 48" PARA CRUCETA METALICA DE 2.3M</v>
          </cell>
          <cell r="C2024" t="str">
            <v>Insumos</v>
          </cell>
          <cell r="D2024" t="str">
            <v>UND</v>
          </cell>
          <cell r="E2024">
            <v>114416</v>
          </cell>
          <cell r="F2024">
            <v>91395</v>
          </cell>
          <cell r="G2024">
            <v>0.19</v>
          </cell>
        </row>
        <row r="2025">
          <cell r="A2025" t="str">
            <v>I2270</v>
          </cell>
          <cell r="B2025" t="str">
            <v>CRUCETA PORTACAJA 2"*1/4"*1.50 M</v>
          </cell>
          <cell r="C2025" t="str">
            <v>Insumos</v>
          </cell>
          <cell r="D2025" t="str">
            <v>UND</v>
          </cell>
          <cell r="E2025">
            <v>80009</v>
          </cell>
          <cell r="F2025">
            <v>63911</v>
          </cell>
          <cell r="G2025">
            <v>0.19</v>
          </cell>
        </row>
        <row r="2026">
          <cell r="A2026" t="str">
            <v>I2271</v>
          </cell>
          <cell r="B2026" t="str">
            <v>CONECTOR  DBH-4</v>
          </cell>
          <cell r="C2026" t="str">
            <v>Insumos</v>
          </cell>
          <cell r="D2026" t="str">
            <v>UND</v>
          </cell>
          <cell r="E2026">
            <v>2473</v>
          </cell>
          <cell r="F2026">
            <v>1975</v>
          </cell>
          <cell r="G2026">
            <v>0.19</v>
          </cell>
        </row>
        <row r="2027">
          <cell r="A2027" t="str">
            <v>I2272</v>
          </cell>
          <cell r="B2027" t="str">
            <v>TERMINAL PREMODELADO EXTERIOR 15KV</v>
          </cell>
          <cell r="C2027" t="str">
            <v>Insumos</v>
          </cell>
          <cell r="D2027" t="str">
            <v>UND</v>
          </cell>
          <cell r="E2027">
            <v>392347</v>
          </cell>
          <cell r="F2027">
            <v>313406</v>
          </cell>
          <cell r="G2027">
            <v>0.19</v>
          </cell>
        </row>
        <row r="2028">
          <cell r="A2028" t="str">
            <v>I2273</v>
          </cell>
          <cell r="B2028" t="str">
            <v>CONECTOR TGC 5/8-4AWG</v>
          </cell>
          <cell r="C2028" t="str">
            <v>Insumos</v>
          </cell>
          <cell r="D2028" t="str">
            <v>UND</v>
          </cell>
          <cell r="E2028">
            <v>25500</v>
          </cell>
          <cell r="F2028">
            <v>20369</v>
          </cell>
          <cell r="G2028">
            <v>0.19</v>
          </cell>
        </row>
        <row r="2029">
          <cell r="A2029" t="str">
            <v>I2274</v>
          </cell>
          <cell r="B2029" t="str">
            <v>CABLE 4 AWG DESNUDO</v>
          </cell>
          <cell r="C2029" t="str">
            <v>Insumos</v>
          </cell>
          <cell r="D2029" t="str">
            <v>ML</v>
          </cell>
          <cell r="E2029">
            <v>16827</v>
          </cell>
          <cell r="F2029">
            <v>13441</v>
          </cell>
          <cell r="G2029">
            <v>0.19</v>
          </cell>
        </row>
        <row r="2030">
          <cell r="A2030" t="str">
            <v>I2275</v>
          </cell>
          <cell r="B2030" t="str">
            <v>VARILLA COPPERWELD DE 5/8" X 2,40MTS</v>
          </cell>
          <cell r="C2030" t="str">
            <v>Insumos</v>
          </cell>
          <cell r="D2030" t="str">
            <v>UND</v>
          </cell>
          <cell r="E2030">
            <v>259265</v>
          </cell>
          <cell r="F2030">
            <v>207100</v>
          </cell>
          <cell r="G2030">
            <v>0.19</v>
          </cell>
        </row>
        <row r="2031">
          <cell r="A2031" t="str">
            <v>I2276</v>
          </cell>
          <cell r="B2031" t="str">
            <v>TUBERIA EMT 1/2"</v>
          </cell>
          <cell r="C2031" t="str">
            <v>Insumos</v>
          </cell>
          <cell r="D2031" t="str">
            <v>ML</v>
          </cell>
          <cell r="E2031">
            <v>9660</v>
          </cell>
          <cell r="F2031">
            <v>7716</v>
          </cell>
          <cell r="G2031">
            <v>0.19</v>
          </cell>
        </row>
        <row r="2032">
          <cell r="A2032" t="str">
            <v>I2277</v>
          </cell>
          <cell r="B2032" t="str">
            <v>TUBERIA IMC GALVANIZADA 4"</v>
          </cell>
          <cell r="C2032" t="str">
            <v>Insumos</v>
          </cell>
          <cell r="D2032" t="str">
            <v>ML</v>
          </cell>
          <cell r="E2032">
            <v>206877</v>
          </cell>
          <cell r="F2032">
            <v>165253</v>
          </cell>
          <cell r="G2032">
            <v>0.19</v>
          </cell>
        </row>
        <row r="2033">
          <cell r="A2033" t="str">
            <v>I2278</v>
          </cell>
          <cell r="B2033" t="str">
            <v>TUBERIA PVC TIPO TDP 4"</v>
          </cell>
          <cell r="C2033" t="str">
            <v>Insumos</v>
          </cell>
          <cell r="D2033" t="str">
            <v>ML</v>
          </cell>
          <cell r="E2033">
            <v>24915</v>
          </cell>
          <cell r="F2033">
            <v>19902</v>
          </cell>
          <cell r="G2033">
            <v>0.19</v>
          </cell>
        </row>
        <row r="2034">
          <cell r="A2034" t="str">
            <v>I2279</v>
          </cell>
          <cell r="B2034" t="str">
            <v>CURVA PVC 4"</v>
          </cell>
          <cell r="C2034" t="str">
            <v>Insumos</v>
          </cell>
          <cell r="D2034" t="str">
            <v>UND</v>
          </cell>
          <cell r="E2034">
            <v>42641</v>
          </cell>
          <cell r="F2034">
            <v>34061</v>
          </cell>
          <cell r="G2034">
            <v>0.19</v>
          </cell>
        </row>
        <row r="2035">
          <cell r="A2035" t="str">
            <v>I2280</v>
          </cell>
          <cell r="B2035" t="str">
            <v>TERMINAL TERMOENCOGIBLE 15KV</v>
          </cell>
          <cell r="C2035" t="str">
            <v>Insumos</v>
          </cell>
          <cell r="D2035" t="str">
            <v>UND</v>
          </cell>
          <cell r="E2035">
            <v>328263</v>
          </cell>
          <cell r="F2035">
            <v>262216</v>
          </cell>
          <cell r="G2035">
            <v>0.19</v>
          </cell>
        </row>
        <row r="2036">
          <cell r="A2036" t="str">
            <v>I2281</v>
          </cell>
          <cell r="B2036" t="str">
            <v>CABLE XLPE 133% 2 AWG</v>
          </cell>
          <cell r="C2036" t="str">
            <v>Insumos</v>
          </cell>
          <cell r="D2036" t="str">
            <v>ML</v>
          </cell>
          <cell r="E2036">
            <v>65784</v>
          </cell>
          <cell r="F2036">
            <v>52548</v>
          </cell>
          <cell r="G2036">
            <v>0.19</v>
          </cell>
        </row>
        <row r="2037">
          <cell r="A2037" t="str">
            <v>I2282</v>
          </cell>
          <cell r="B2037" t="str">
            <v>ABRAZADERA PLASTICA  55CM</v>
          </cell>
          <cell r="C2037" t="str">
            <v>Insumos</v>
          </cell>
          <cell r="D2037" t="str">
            <v>UND</v>
          </cell>
          <cell r="E2037">
            <v>895</v>
          </cell>
          <cell r="F2037">
            <v>714</v>
          </cell>
          <cell r="G2037">
            <v>0.19</v>
          </cell>
        </row>
        <row r="2038">
          <cell r="A2038" t="str">
            <v>I2283</v>
          </cell>
          <cell r="B2038" t="str">
            <v>CARCAMO</v>
          </cell>
          <cell r="C2038" t="str">
            <v>Insumos</v>
          </cell>
          <cell r="D2038" t="str">
            <v>ML</v>
          </cell>
          <cell r="E2038">
            <v>325515</v>
          </cell>
          <cell r="F2038">
            <v>260020</v>
          </cell>
          <cell r="G2038">
            <v>0.19</v>
          </cell>
        </row>
        <row r="2039">
          <cell r="A2039" t="str">
            <v>I2284</v>
          </cell>
          <cell r="B2039" t="str">
            <v>ADECUACIONES GENERALES SUBESTACION</v>
          </cell>
          <cell r="C2039" t="str">
            <v>Insumos</v>
          </cell>
          <cell r="D2039" t="str">
            <v>GLB</v>
          </cell>
          <cell r="E2039">
            <v>3432482</v>
          </cell>
          <cell r="F2039">
            <v>2741861</v>
          </cell>
          <cell r="G2039">
            <v>0.19</v>
          </cell>
        </row>
        <row r="2040">
          <cell r="A2040" t="str">
            <v>I2285</v>
          </cell>
          <cell r="B2040" t="str">
            <v>TERMINALES PREMOLDEADAS PARA 15 KV - USO EXTERIOR PARA CALIBRES DE CABLE ENTRE 2 - 4/0 AWG - JUEGO X 3 UNIDADES</v>
          </cell>
          <cell r="C2040" t="str">
            <v>Insumos</v>
          </cell>
          <cell r="D2040" t="str">
            <v>UND</v>
          </cell>
          <cell r="E2040">
            <v>392352</v>
          </cell>
          <cell r="F2040">
            <v>313410</v>
          </cell>
          <cell r="G2040">
            <v>0.19</v>
          </cell>
        </row>
        <row r="2041">
          <cell r="A2041" t="str">
            <v>I2286</v>
          </cell>
          <cell r="B2041" t="str">
            <v>MEDIDOR TRIFÁSICO TETRAFILAR MULTIRANGO</v>
          </cell>
          <cell r="C2041" t="str">
            <v>Insumos</v>
          </cell>
          <cell r="D2041" t="str">
            <v>UND</v>
          </cell>
          <cell r="E2041">
            <v>2472376</v>
          </cell>
          <cell r="F2041">
            <v>1974930</v>
          </cell>
          <cell r="G2041">
            <v>0.19</v>
          </cell>
        </row>
        <row r="2042">
          <cell r="A2042" t="str">
            <v>I2287</v>
          </cell>
          <cell r="B2042" t="str">
            <v>TRANSFORMADOR DE POTENCIAL MT, TPS 7620/120V</v>
          </cell>
          <cell r="C2042" t="str">
            <v>Insumos</v>
          </cell>
          <cell r="D2042" t="str">
            <v>UND</v>
          </cell>
          <cell r="E2042">
            <v>3845917</v>
          </cell>
          <cell r="F2042">
            <v>3072113</v>
          </cell>
          <cell r="G2042">
            <v>0.19</v>
          </cell>
        </row>
        <row r="2043">
          <cell r="A2043" t="str">
            <v>I2288</v>
          </cell>
          <cell r="B2043" t="str">
            <v>TRANSFORMADOR DE CORRIENTE MT 5/5A</v>
          </cell>
          <cell r="C2043" t="str">
            <v>Insumos</v>
          </cell>
          <cell r="D2043" t="str">
            <v>UND</v>
          </cell>
          <cell r="E2043">
            <v>3845917</v>
          </cell>
          <cell r="F2043">
            <v>3072113</v>
          </cell>
          <cell r="G2043">
            <v>0.19</v>
          </cell>
        </row>
        <row r="2044">
          <cell r="A2044" t="str">
            <v>I2289</v>
          </cell>
          <cell r="B2044" t="str">
            <v>CELDA  DE MEDIDA EN MEDIA TENSION</v>
          </cell>
          <cell r="C2044" t="str">
            <v>Insumos</v>
          </cell>
          <cell r="D2044" t="str">
            <v>UND</v>
          </cell>
          <cell r="E2044">
            <v>4120628</v>
          </cell>
          <cell r="F2044">
            <v>3291551</v>
          </cell>
          <cell r="G2044">
            <v>0.19</v>
          </cell>
        </row>
        <row r="2045">
          <cell r="A2045" t="str">
            <v>I2290</v>
          </cell>
          <cell r="B2045" t="str">
            <v>BORNERA O BLOQUE DE PRUEBA</v>
          </cell>
          <cell r="C2045" t="str">
            <v>Insumos</v>
          </cell>
          <cell r="D2045" t="str">
            <v>UND</v>
          </cell>
          <cell r="E2045">
            <v>549417</v>
          </cell>
          <cell r="F2045">
            <v>438873</v>
          </cell>
          <cell r="G2045">
            <v>0.19</v>
          </cell>
        </row>
        <row r="2046">
          <cell r="A2046" t="str">
            <v>I2291</v>
          </cell>
          <cell r="B2046" t="str">
            <v>CABLEADO DE CONTROL</v>
          </cell>
          <cell r="C2046" t="str">
            <v>Insumos</v>
          </cell>
          <cell r="D2046" t="str">
            <v>ML</v>
          </cell>
          <cell r="E2046">
            <v>767</v>
          </cell>
          <cell r="F2046">
            <v>613</v>
          </cell>
          <cell r="G2046">
            <v>0.19</v>
          </cell>
        </row>
        <row r="2047">
          <cell r="A2047" t="str">
            <v>I2292</v>
          </cell>
          <cell r="B2047" t="str">
            <v>SECCIONADOR DE MEDIA TENSION 13,2 KV SF6</v>
          </cell>
          <cell r="C2047" t="str">
            <v>Insumos</v>
          </cell>
          <cell r="D2047" t="str">
            <v>UND</v>
          </cell>
          <cell r="E2047">
            <v>19496498</v>
          </cell>
          <cell r="F2047">
            <v>15573775</v>
          </cell>
          <cell r="G2047">
            <v>0.19</v>
          </cell>
        </row>
        <row r="2048">
          <cell r="A2048" t="str">
            <v>I2293</v>
          </cell>
          <cell r="B2048" t="str">
            <v>TRANSFORMADOR TRIFASICO 300KV SECO TIPO H</v>
          </cell>
          <cell r="C2048" t="str">
            <v>Insumos</v>
          </cell>
          <cell r="D2048" t="str">
            <v>UND</v>
          </cell>
          <cell r="E2048">
            <v>57098147</v>
          </cell>
          <cell r="F2048">
            <v>45609920</v>
          </cell>
          <cell r="G2048">
            <v>0.19</v>
          </cell>
        </row>
        <row r="2049">
          <cell r="A2049" t="str">
            <v>I2294</v>
          </cell>
          <cell r="B2049" t="str">
            <v>DPS SUBESTACION PARA TRANSFORMADOR</v>
          </cell>
          <cell r="C2049" t="str">
            <v>Insumos</v>
          </cell>
          <cell r="D2049" t="str">
            <v>UND</v>
          </cell>
          <cell r="E2049">
            <v>953085</v>
          </cell>
          <cell r="F2049">
            <v>761323</v>
          </cell>
          <cell r="G2049">
            <v>0.19</v>
          </cell>
        </row>
        <row r="2050">
          <cell r="A2050" t="str">
            <v>I2295</v>
          </cell>
          <cell r="B2050" t="str">
            <v>CELDA TRANSFORMADOR 300KVA</v>
          </cell>
          <cell r="C2050" t="str">
            <v>Insumos</v>
          </cell>
          <cell r="D2050" t="str">
            <v>UND</v>
          </cell>
          <cell r="E2050">
            <v>8924969</v>
          </cell>
          <cell r="F2050">
            <v>7129252</v>
          </cell>
          <cell r="G2050">
            <v>0.19</v>
          </cell>
        </row>
        <row r="2051">
          <cell r="A2051" t="str">
            <v>I2296</v>
          </cell>
          <cell r="B2051" t="str">
            <v>CABLE 300 KCMIL HFFR LS CU</v>
          </cell>
          <cell r="C2051" t="str">
            <v>Insumos</v>
          </cell>
          <cell r="D2051" t="str">
            <v>ML</v>
          </cell>
          <cell r="E2051">
            <v>146043</v>
          </cell>
          <cell r="F2051">
            <v>116659</v>
          </cell>
          <cell r="G2051">
            <v>0.19</v>
          </cell>
        </row>
        <row r="2052">
          <cell r="A2052" t="str">
            <v>I2297</v>
          </cell>
          <cell r="B2052" t="str">
            <v>CABLE 1/0 AWG HFFR LS</v>
          </cell>
          <cell r="C2052" t="str">
            <v>Insumos</v>
          </cell>
          <cell r="D2052" t="str">
            <v>ML</v>
          </cell>
          <cell r="E2052">
            <v>47250</v>
          </cell>
          <cell r="F2052">
            <v>37743</v>
          </cell>
          <cell r="G2052">
            <v>0.19</v>
          </cell>
        </row>
        <row r="2053">
          <cell r="A2053" t="str">
            <v>I2298</v>
          </cell>
          <cell r="B2053" t="str">
            <v>LEGALIZACIÓN Y RETIE INEM BALDOMERO SANIN CANO</v>
          </cell>
          <cell r="C2053" t="str">
            <v>Insumos</v>
          </cell>
          <cell r="D2053" t="str">
            <v>UND</v>
          </cell>
          <cell r="E2053">
            <v>12361879</v>
          </cell>
          <cell r="F2053">
            <v>9874651</v>
          </cell>
          <cell r="G2053">
            <v>0.19</v>
          </cell>
        </row>
        <row r="2054">
          <cell r="A2054" t="str">
            <v>I2299</v>
          </cell>
          <cell r="B2054" t="str">
            <v>CABLE 4/0 AWG DESNUDO, CU</v>
          </cell>
          <cell r="C2054" t="str">
            <v>Insumos</v>
          </cell>
          <cell r="D2054" t="str">
            <v>ML</v>
          </cell>
          <cell r="E2054">
            <v>79734</v>
          </cell>
          <cell r="F2054">
            <v>63691</v>
          </cell>
          <cell r="G2054">
            <v>0.19</v>
          </cell>
        </row>
        <row r="2055">
          <cell r="A2055" t="str">
            <v>I2300</v>
          </cell>
          <cell r="B2055" t="str">
            <v>CABLE 1/0 AWG DESNUDO, CU</v>
          </cell>
          <cell r="C2055" t="str">
            <v>Insumos</v>
          </cell>
          <cell r="D2055" t="str">
            <v>ML</v>
          </cell>
          <cell r="E2055">
            <v>43403</v>
          </cell>
          <cell r="F2055">
            <v>34670</v>
          </cell>
          <cell r="G2055">
            <v>0.19</v>
          </cell>
        </row>
        <row r="2056">
          <cell r="A2056" t="str">
            <v>I2301</v>
          </cell>
          <cell r="B2056" t="str">
            <v>FAVIGEL</v>
          </cell>
          <cell r="C2056" t="str">
            <v>Insumos</v>
          </cell>
          <cell r="D2056" t="str">
            <v>KG</v>
          </cell>
          <cell r="E2056">
            <v>8577</v>
          </cell>
          <cell r="F2056">
            <v>6851</v>
          </cell>
          <cell r="G2056">
            <v>0.19</v>
          </cell>
        </row>
        <row r="2057">
          <cell r="A2057" t="str">
            <v>I2302</v>
          </cell>
          <cell r="B2057" t="str">
            <v>MORTERO 1:3</v>
          </cell>
          <cell r="C2057" t="str">
            <v>Insumos</v>
          </cell>
          <cell r="D2057" t="str">
            <v>M3</v>
          </cell>
          <cell r="E2057">
            <v>706124</v>
          </cell>
          <cell r="F2057">
            <v>564050</v>
          </cell>
          <cell r="G2057">
            <v>0.19</v>
          </cell>
        </row>
        <row r="2058">
          <cell r="A2058" t="str">
            <v>I2303</v>
          </cell>
          <cell r="B2058" t="str">
            <v>MALLA ELECTROSOLDADA 5MM</v>
          </cell>
          <cell r="C2058" t="str">
            <v>Insumos</v>
          </cell>
          <cell r="D2058" t="str">
            <v>M2</v>
          </cell>
          <cell r="E2058">
            <v>6867</v>
          </cell>
          <cell r="F2058">
            <v>5485</v>
          </cell>
          <cell r="G2058">
            <v>0.19</v>
          </cell>
        </row>
        <row r="2059">
          <cell r="A2059" t="str">
            <v>I2304</v>
          </cell>
          <cell r="B2059" t="str">
            <v>BARRAJE PREMOLDEADOS PARA BAJA TENSION SUMERGIBLES</v>
          </cell>
          <cell r="C2059" t="str">
            <v>Insumos</v>
          </cell>
          <cell r="D2059" t="str">
            <v>UND</v>
          </cell>
          <cell r="E2059">
            <v>214744</v>
          </cell>
          <cell r="F2059">
            <v>171537</v>
          </cell>
          <cell r="G2059">
            <v>0.19</v>
          </cell>
        </row>
        <row r="2060">
          <cell r="A2060" t="str">
            <v>I2305</v>
          </cell>
          <cell r="B2060" t="str">
            <v>SOPORTE PARA BARRAJE SUMERGIBLE</v>
          </cell>
          <cell r="C2060" t="str">
            <v>Insumos</v>
          </cell>
          <cell r="D2060" t="str">
            <v>UND</v>
          </cell>
          <cell r="E2060">
            <v>10406</v>
          </cell>
          <cell r="F2060">
            <v>8312</v>
          </cell>
          <cell r="G2060">
            <v>0.19</v>
          </cell>
        </row>
        <row r="2061">
          <cell r="A2061" t="str">
            <v>I2306</v>
          </cell>
          <cell r="B2061" t="str">
            <v>TERMINAL DE COMPRESION TIPO PALA  Nº4 A 250KCMIL</v>
          </cell>
          <cell r="C2061" t="str">
            <v>Insumos</v>
          </cell>
          <cell r="D2061" t="str">
            <v>UND</v>
          </cell>
          <cell r="E2061">
            <v>16919</v>
          </cell>
          <cell r="F2061">
            <v>13514</v>
          </cell>
          <cell r="G2061">
            <v>0.19</v>
          </cell>
        </row>
        <row r="2062">
          <cell r="A2062" t="str">
            <v>I2307</v>
          </cell>
          <cell r="B2062" t="str">
            <v>KIT DE PUESTA A TIERRA PARA TERMINAL PREMOLDEADA</v>
          </cell>
          <cell r="C2062" t="str">
            <v>Insumos</v>
          </cell>
          <cell r="D2062" t="str">
            <v>UND</v>
          </cell>
          <cell r="E2062">
            <v>41894</v>
          </cell>
          <cell r="F2062">
            <v>33465</v>
          </cell>
          <cell r="G2062">
            <v>0.19</v>
          </cell>
        </row>
        <row r="2063">
          <cell r="A2063" t="str">
            <v>I2309</v>
          </cell>
          <cell r="B2063" t="str">
            <v>CABLE DE COBRE AISLADO NO 2/0 AWG THHN</v>
          </cell>
          <cell r="C2063" t="str">
            <v>Insumos</v>
          </cell>
          <cell r="D2063" t="str">
            <v>ML</v>
          </cell>
          <cell r="E2063">
            <v>53018</v>
          </cell>
          <cell r="F2063">
            <v>42350</v>
          </cell>
          <cell r="G2063">
            <v>0.19</v>
          </cell>
        </row>
        <row r="2064">
          <cell r="A2064" t="str">
            <v>I2310</v>
          </cell>
          <cell r="B2064" t="str">
            <v>TUBO METALICO CONDUIT GALVANIZADO IMC 3/4</v>
          </cell>
          <cell r="C2064" t="str">
            <v>Insumos</v>
          </cell>
          <cell r="D2064" t="str">
            <v>ML</v>
          </cell>
          <cell r="E2064">
            <v>26670</v>
          </cell>
          <cell r="F2064">
            <v>21303</v>
          </cell>
          <cell r="G2064">
            <v>0.19</v>
          </cell>
        </row>
        <row r="2065">
          <cell r="A2065" t="str">
            <v>I2311</v>
          </cell>
          <cell r="B2065" t="str">
            <v>CABLE 2 AWG CU DESNUDO</v>
          </cell>
          <cell r="C2065" t="str">
            <v>Insumos</v>
          </cell>
          <cell r="D2065" t="str">
            <v>ML</v>
          </cell>
          <cell r="E2065">
            <v>52743</v>
          </cell>
          <cell r="F2065">
            <v>42130</v>
          </cell>
          <cell r="G2065">
            <v>0.19</v>
          </cell>
        </row>
        <row r="2066">
          <cell r="A2066" t="str">
            <v>I2312</v>
          </cell>
          <cell r="B2066" t="str">
            <v>CABLE 2/0  AWG HFFR LS CU</v>
          </cell>
          <cell r="C2066" t="str">
            <v>Insumos</v>
          </cell>
          <cell r="D2066" t="str">
            <v>ML</v>
          </cell>
          <cell r="E2066">
            <v>58649</v>
          </cell>
          <cell r="F2066">
            <v>46849</v>
          </cell>
          <cell r="G2066">
            <v>0.19</v>
          </cell>
        </row>
        <row r="2067">
          <cell r="A2067" t="str">
            <v>I2313</v>
          </cell>
          <cell r="B2067" t="str">
            <v>CABLE 6 AWG HFFR LS CU</v>
          </cell>
          <cell r="C2067" t="str">
            <v>Insumos</v>
          </cell>
          <cell r="D2067" t="str">
            <v>ML</v>
          </cell>
          <cell r="E2067">
            <v>10644</v>
          </cell>
          <cell r="F2067">
            <v>8502</v>
          </cell>
          <cell r="G2067">
            <v>0.19</v>
          </cell>
        </row>
        <row r="2068">
          <cell r="A2068" t="str">
            <v>I2315</v>
          </cell>
          <cell r="B2068" t="str">
            <v>TUBERIA EMT 2"</v>
          </cell>
          <cell r="C2068" t="str">
            <v>Insumos</v>
          </cell>
          <cell r="D2068" t="str">
            <v>ML</v>
          </cell>
          <cell r="E2068">
            <v>43913</v>
          </cell>
          <cell r="F2068">
            <v>35077</v>
          </cell>
          <cell r="G2068">
            <v>0.19</v>
          </cell>
        </row>
        <row r="2069">
          <cell r="A2069" t="str">
            <v>I2316</v>
          </cell>
          <cell r="B2069" t="str">
            <v>CURVA EMT 2"</v>
          </cell>
          <cell r="C2069" t="str">
            <v>Insumos</v>
          </cell>
          <cell r="D2069" t="str">
            <v>UND</v>
          </cell>
          <cell r="E2069">
            <v>17429</v>
          </cell>
          <cell r="F2069">
            <v>13922</v>
          </cell>
          <cell r="G2069">
            <v>0.19</v>
          </cell>
        </row>
        <row r="2070">
          <cell r="A2070" t="str">
            <v>I2317</v>
          </cell>
          <cell r="B2070" t="str">
            <v>CABLE 8 AWG HFFR LS CU</v>
          </cell>
          <cell r="C2070" t="str">
            <v>Insumos</v>
          </cell>
          <cell r="D2070" t="str">
            <v>ML</v>
          </cell>
          <cell r="E2070">
            <v>7005</v>
          </cell>
          <cell r="F2070">
            <v>5595</v>
          </cell>
          <cell r="G2070">
            <v>0.19</v>
          </cell>
        </row>
        <row r="2071">
          <cell r="A2071" t="str">
            <v>I2318</v>
          </cell>
          <cell r="B2071" t="str">
            <v>CABLE 10 AWG HFFR LS CU</v>
          </cell>
          <cell r="C2071" t="str">
            <v>Insumos</v>
          </cell>
          <cell r="D2071" t="str">
            <v>ML</v>
          </cell>
          <cell r="E2071">
            <v>5013</v>
          </cell>
          <cell r="F2071">
            <v>4004</v>
          </cell>
          <cell r="G2071">
            <v>0.19</v>
          </cell>
        </row>
        <row r="2072">
          <cell r="A2072" t="str">
            <v>I2319</v>
          </cell>
          <cell r="B2072" t="str">
            <v>TUBERÍA EMT 1"</v>
          </cell>
          <cell r="C2072" t="str">
            <v>Insumos</v>
          </cell>
          <cell r="D2072" t="str">
            <v>ML</v>
          </cell>
          <cell r="E2072">
            <v>21471</v>
          </cell>
          <cell r="F2072">
            <v>17150</v>
          </cell>
          <cell r="G2072">
            <v>0.19</v>
          </cell>
        </row>
        <row r="2073">
          <cell r="A2073" t="str">
            <v>I2320</v>
          </cell>
          <cell r="B2073" t="str">
            <v>TUBERÍA EMT 1-1/2"</v>
          </cell>
          <cell r="C2073" t="str">
            <v>Insumos</v>
          </cell>
          <cell r="D2073" t="str">
            <v>ML</v>
          </cell>
          <cell r="E2073">
            <v>30743</v>
          </cell>
          <cell r="F2073">
            <v>24557</v>
          </cell>
          <cell r="G2073">
            <v>0.19</v>
          </cell>
        </row>
        <row r="2074">
          <cell r="A2074" t="str">
            <v>I2321</v>
          </cell>
          <cell r="B2074" t="str">
            <v>CABLE 4 AWG HFFR LS CU</v>
          </cell>
          <cell r="C2074" t="str">
            <v>Insumos</v>
          </cell>
          <cell r="D2074" t="str">
            <v>ML</v>
          </cell>
          <cell r="E2074">
            <v>18680</v>
          </cell>
          <cell r="F2074">
            <v>14921</v>
          </cell>
          <cell r="G2074">
            <v>0.19</v>
          </cell>
        </row>
        <row r="2075">
          <cell r="A2075" t="str">
            <v>I2322</v>
          </cell>
          <cell r="B2075" t="str">
            <v>CABLE 2 AWG HFFR LS CU</v>
          </cell>
          <cell r="C2075" t="str">
            <v>Insumos</v>
          </cell>
          <cell r="D2075" t="str">
            <v>ML</v>
          </cell>
          <cell r="E2075">
            <v>29257</v>
          </cell>
          <cell r="F2075">
            <v>23370</v>
          </cell>
          <cell r="G2075">
            <v>0.19</v>
          </cell>
        </row>
        <row r="2076">
          <cell r="A2076" t="str">
            <v>I2323</v>
          </cell>
          <cell r="B2076" t="str">
            <v>CABLE 12 AWG HFFR LS CU</v>
          </cell>
          <cell r="C2076" t="str">
            <v>Insumos</v>
          </cell>
          <cell r="D2076" t="str">
            <v>ML</v>
          </cell>
          <cell r="E2076">
            <v>3501</v>
          </cell>
          <cell r="F2076">
            <v>2796</v>
          </cell>
          <cell r="G2076">
            <v>0.19</v>
          </cell>
        </row>
        <row r="2077">
          <cell r="A2077" t="str">
            <v>I2324</v>
          </cell>
          <cell r="B2077" t="str">
            <v>CAJA RECTANGULAR 1/2" 2X4 RAWELT</v>
          </cell>
          <cell r="C2077" t="str">
            <v>Insumos</v>
          </cell>
          <cell r="D2077" t="str">
            <v>UND</v>
          </cell>
          <cell r="E2077">
            <v>16194</v>
          </cell>
          <cell r="F2077">
            <v>12935</v>
          </cell>
          <cell r="G2077">
            <v>0.19</v>
          </cell>
        </row>
        <row r="2078">
          <cell r="A2078" t="str">
            <v>I2325</v>
          </cell>
          <cell r="B2078" t="str">
            <v>CABLE ENCAUCHETADO 3X14 AWG CU</v>
          </cell>
          <cell r="C2078" t="str">
            <v>Insumos</v>
          </cell>
          <cell r="D2078" t="str">
            <v>ML</v>
          </cell>
          <cell r="E2078">
            <v>9202</v>
          </cell>
          <cell r="F2078">
            <v>7350</v>
          </cell>
          <cell r="G2078">
            <v>0.19</v>
          </cell>
        </row>
        <row r="2079">
          <cell r="A2079" t="str">
            <v>I2326</v>
          </cell>
          <cell r="B2079" t="str">
            <v>LED HIGH BAY GC350 100W</v>
          </cell>
          <cell r="C2079" t="str">
            <v>Insumos</v>
          </cell>
          <cell r="D2079" t="str">
            <v>UND</v>
          </cell>
          <cell r="E2079">
            <v>746907</v>
          </cell>
          <cell r="F2079">
            <v>596628</v>
          </cell>
          <cell r="G2079">
            <v>0.19</v>
          </cell>
        </row>
        <row r="2080">
          <cell r="A2080" t="str">
            <v>I2327</v>
          </cell>
          <cell r="B2080" t="str">
            <v>TORTUGA LED 12W</v>
          </cell>
          <cell r="C2080" t="str">
            <v>Insumos</v>
          </cell>
          <cell r="D2080" t="str">
            <v>UND</v>
          </cell>
          <cell r="E2080">
            <v>138770</v>
          </cell>
          <cell r="F2080">
            <v>110849</v>
          </cell>
          <cell r="G2080">
            <v>0.19</v>
          </cell>
        </row>
        <row r="2081">
          <cell r="A2081" t="str">
            <v>I2328</v>
          </cell>
          <cell r="B2081" t="str">
            <v>TUBERIA EMT 3/4"</v>
          </cell>
          <cell r="C2081" t="str">
            <v>Insumos</v>
          </cell>
          <cell r="D2081" t="str">
            <v>ML</v>
          </cell>
          <cell r="E2081">
            <v>12247</v>
          </cell>
          <cell r="F2081">
            <v>9782</v>
          </cell>
          <cell r="G2081">
            <v>0.19</v>
          </cell>
        </row>
        <row r="2082">
          <cell r="A2082" t="str">
            <v>I2329</v>
          </cell>
          <cell r="B2082" t="str">
            <v>CAJA RAWELT 4 X4 3/4" 4 SALIDAS</v>
          </cell>
          <cell r="C2082" t="str">
            <v>Insumos</v>
          </cell>
          <cell r="D2082" t="str">
            <v>UND</v>
          </cell>
          <cell r="E2082">
            <v>43940</v>
          </cell>
          <cell r="F2082">
            <v>35099</v>
          </cell>
          <cell r="G2082">
            <v>0.19</v>
          </cell>
        </row>
        <row r="2083">
          <cell r="A2083" t="str">
            <v>I2330</v>
          </cell>
          <cell r="B2083" t="str">
            <v>UPS 30KVA TRIFASICA INCLUYE BANCO DE BATERIAS MARCA TITAN</v>
          </cell>
          <cell r="C2083" t="str">
            <v>Insumos</v>
          </cell>
          <cell r="D2083" t="str">
            <v>UND</v>
          </cell>
          <cell r="E2083">
            <v>34503377</v>
          </cell>
          <cell r="F2083">
            <v>27561249</v>
          </cell>
          <cell r="G2083">
            <v>0.19</v>
          </cell>
        </row>
        <row r="2084">
          <cell r="A2084" t="str">
            <v>I2331</v>
          </cell>
          <cell r="B2084" t="str">
            <v>CABLE 3/0  AWG HFFR LS CU</v>
          </cell>
          <cell r="C2084" t="str">
            <v>Insumos</v>
          </cell>
          <cell r="D2084" t="str">
            <v>ML</v>
          </cell>
          <cell r="E2084">
            <v>69844</v>
          </cell>
          <cell r="F2084">
            <v>55791</v>
          </cell>
          <cell r="G2084">
            <v>0.19</v>
          </cell>
        </row>
        <row r="2085">
          <cell r="A2085" t="str">
            <v>I2332</v>
          </cell>
          <cell r="B2085" t="str">
            <v>UPS 15KVA TRIFASICA INCLUYE BANCO DE BATERIAS MARCA POWEST</v>
          </cell>
          <cell r="C2085" t="str">
            <v>Insumos</v>
          </cell>
          <cell r="D2085" t="str">
            <v>UND</v>
          </cell>
          <cell r="E2085">
            <v>23672397</v>
          </cell>
          <cell r="F2085">
            <v>18909477</v>
          </cell>
          <cell r="G2085">
            <v>0.19</v>
          </cell>
        </row>
        <row r="2086">
          <cell r="A2086" t="str">
            <v>I2333</v>
          </cell>
          <cell r="B2086" t="str">
            <v>TRAGANTE DE AGUAS LLUVIAS 6"X4"</v>
          </cell>
          <cell r="C2086" t="str">
            <v>Insumos</v>
          </cell>
          <cell r="D2086" t="str">
            <v>UND</v>
          </cell>
          <cell r="E2086">
            <v>39696</v>
          </cell>
          <cell r="F2086">
            <v>31708</v>
          </cell>
          <cell r="G2086">
            <v>0.19</v>
          </cell>
        </row>
        <row r="2087">
          <cell r="A2087" t="str">
            <v>I2334</v>
          </cell>
          <cell r="B2087" t="str">
            <v>CODO 90° 1/4 CXE SANITARIO 8''</v>
          </cell>
          <cell r="C2087" t="str">
            <v>Insumos</v>
          </cell>
          <cell r="D2087" t="str">
            <v>UND</v>
          </cell>
          <cell r="E2087">
            <v>153094</v>
          </cell>
          <cell r="F2087">
            <v>122291</v>
          </cell>
          <cell r="G2087">
            <v>0.19</v>
          </cell>
        </row>
        <row r="2088">
          <cell r="A2088" t="str">
            <v>I2335</v>
          </cell>
          <cell r="B2088" t="str">
            <v>TUBERIA PVC SANITARIA 8"</v>
          </cell>
          <cell r="C2088" t="str">
            <v>Insumos</v>
          </cell>
          <cell r="D2088" t="str">
            <v>ML</v>
          </cell>
          <cell r="E2088">
            <v>115679</v>
          </cell>
          <cell r="F2088">
            <v>92404</v>
          </cell>
          <cell r="G2088">
            <v>0.19</v>
          </cell>
        </row>
        <row r="2089">
          <cell r="A2089" t="str">
            <v>I2336</v>
          </cell>
          <cell r="B2089" t="str">
            <v>TUBERIA PVC NOVAFORT 4"</v>
          </cell>
          <cell r="C2089" t="str">
            <v>Insumos</v>
          </cell>
          <cell r="D2089" t="str">
            <v>ML</v>
          </cell>
          <cell r="E2089">
            <v>22411</v>
          </cell>
          <cell r="F2089">
            <v>17902</v>
          </cell>
          <cell r="G2089">
            <v>0.19</v>
          </cell>
        </row>
        <row r="2090">
          <cell r="A2090" t="str">
            <v>I2337</v>
          </cell>
          <cell r="B2090" t="str">
            <v>TUBERIA PVC NOVAFORT 6"</v>
          </cell>
          <cell r="C2090" t="str">
            <v>Insumos</v>
          </cell>
          <cell r="D2090" t="str">
            <v>ML</v>
          </cell>
          <cell r="E2090">
            <v>41642</v>
          </cell>
          <cell r="F2090">
            <v>33263</v>
          </cell>
          <cell r="G2090">
            <v>0.19</v>
          </cell>
        </row>
        <row r="2091">
          <cell r="A2091" t="str">
            <v>I2338</v>
          </cell>
          <cell r="B2091" t="str">
            <v>ABRAZADERA HORQUILLA 3/4"</v>
          </cell>
          <cell r="C2091" t="str">
            <v>Insumos</v>
          </cell>
          <cell r="D2091" t="str">
            <v>UND</v>
          </cell>
          <cell r="E2091">
            <v>5400</v>
          </cell>
          <cell r="F2091"/>
          <cell r="G2091"/>
        </row>
        <row r="2092">
          <cell r="A2092" t="str">
            <v>I2339</v>
          </cell>
          <cell r="B2092" t="str">
            <v>ABRAZADERA HORQUILLA 1"</v>
          </cell>
          <cell r="C2092" t="str">
            <v>Insumos</v>
          </cell>
          <cell r="D2092" t="str">
            <v>UND</v>
          </cell>
          <cell r="E2092">
            <v>5700</v>
          </cell>
          <cell r="F2092"/>
          <cell r="G2092"/>
        </row>
        <row r="2093">
          <cell r="A2093" t="str">
            <v>I2340</v>
          </cell>
          <cell r="B2093" t="str">
            <v>ABRAZADERA HORQUILLA 1.1/4"</v>
          </cell>
          <cell r="C2093" t="str">
            <v>Insumos</v>
          </cell>
          <cell r="D2093" t="str">
            <v>UND</v>
          </cell>
          <cell r="E2093">
            <v>6010</v>
          </cell>
          <cell r="F2093"/>
          <cell r="G2093"/>
        </row>
        <row r="2094">
          <cell r="A2094" t="str">
            <v>I2341</v>
          </cell>
          <cell r="B2094" t="str">
            <v>ABRAZADERA HORQUILLA 1.1/2"</v>
          </cell>
          <cell r="C2094" t="str">
            <v>Insumos</v>
          </cell>
          <cell r="D2094" t="str">
            <v>UND</v>
          </cell>
          <cell r="E2094">
            <v>6600</v>
          </cell>
          <cell r="F2094"/>
          <cell r="G2094"/>
        </row>
        <row r="2095">
          <cell r="A2095" t="str">
            <v>I2342</v>
          </cell>
          <cell r="B2095" t="str">
            <v>CODO PVC 1/2"</v>
          </cell>
          <cell r="C2095" t="str">
            <v>Insumos</v>
          </cell>
          <cell r="D2095" t="str">
            <v>UND</v>
          </cell>
          <cell r="E2095">
            <v>450</v>
          </cell>
          <cell r="F2095"/>
          <cell r="G2095"/>
        </row>
        <row r="2096">
          <cell r="A2096" t="str">
            <v>I2343</v>
          </cell>
          <cell r="B2096" t="str">
            <v>TUBERIA PVC PRESION 3/4"</v>
          </cell>
          <cell r="C2096" t="str">
            <v>Insumos</v>
          </cell>
          <cell r="D2096" t="str">
            <v>ML</v>
          </cell>
          <cell r="E2096">
            <v>5990</v>
          </cell>
          <cell r="F2096"/>
          <cell r="G2096"/>
        </row>
        <row r="2097">
          <cell r="A2097" t="str">
            <v>I2344</v>
          </cell>
          <cell r="B2097" t="str">
            <v>CODO PVC 3/4"</v>
          </cell>
          <cell r="C2097" t="str">
            <v>Insumos</v>
          </cell>
          <cell r="D2097" t="str">
            <v>UND</v>
          </cell>
          <cell r="E2097">
            <v>1210</v>
          </cell>
          <cell r="F2097"/>
          <cell r="G2097"/>
        </row>
        <row r="2098">
          <cell r="A2098" t="str">
            <v>I2345</v>
          </cell>
          <cell r="B2098" t="str">
            <v>CODO PVC 1"</v>
          </cell>
          <cell r="C2098" t="str">
            <v>Insumos</v>
          </cell>
          <cell r="D2098" t="str">
            <v>UND</v>
          </cell>
          <cell r="E2098">
            <v>2900</v>
          </cell>
          <cell r="F2098"/>
          <cell r="G2098"/>
        </row>
        <row r="2099">
          <cell r="A2099" t="str">
            <v>I2346</v>
          </cell>
          <cell r="B2099" t="str">
            <v>CODO PVC 1.1/4"</v>
          </cell>
          <cell r="C2099" t="str">
            <v>Insumos</v>
          </cell>
          <cell r="D2099" t="str">
            <v>UND</v>
          </cell>
          <cell r="E2099">
            <v>4550</v>
          </cell>
          <cell r="F2099"/>
          <cell r="G2099"/>
        </row>
        <row r="2100">
          <cell r="A2100" t="str">
            <v>I2347</v>
          </cell>
          <cell r="B2100" t="str">
            <v>CODO PVC 1.1/2"</v>
          </cell>
          <cell r="C2100" t="str">
            <v>Insumos</v>
          </cell>
          <cell r="D2100" t="str">
            <v>UND</v>
          </cell>
          <cell r="E2100">
            <v>7950</v>
          </cell>
          <cell r="F2100"/>
          <cell r="G2100"/>
        </row>
        <row r="2101">
          <cell r="A2101" t="str">
            <v>I2348</v>
          </cell>
          <cell r="B2101" t="str">
            <v>TUBERIA PVC PRESION 1/2"</v>
          </cell>
          <cell r="C2101" t="str">
            <v>Insumos</v>
          </cell>
          <cell r="D2101" t="str">
            <v>ML</v>
          </cell>
          <cell r="E2101">
            <v>2320</v>
          </cell>
          <cell r="F2101"/>
          <cell r="G2101"/>
        </row>
        <row r="2102">
          <cell r="A2102" t="str">
            <v>I2349</v>
          </cell>
          <cell r="B2102" t="str">
            <v>TUBERIA PVC PRESION 1"</v>
          </cell>
          <cell r="C2102" t="str">
            <v>Insumos</v>
          </cell>
          <cell r="D2102" t="str">
            <v>ML</v>
          </cell>
          <cell r="E2102">
            <v>6650</v>
          </cell>
          <cell r="F2102"/>
          <cell r="G2102"/>
        </row>
        <row r="2103">
          <cell r="A2103" t="str">
            <v>I2350</v>
          </cell>
          <cell r="B2103" t="str">
            <v>TUBERIA PVC PRESION 1.1/4"</v>
          </cell>
          <cell r="C2103" t="str">
            <v>Insumos</v>
          </cell>
          <cell r="D2103" t="str">
            <v>ML</v>
          </cell>
          <cell r="E2103">
            <v>11650</v>
          </cell>
          <cell r="F2103"/>
          <cell r="G2103"/>
        </row>
        <row r="2104">
          <cell r="A2104" t="str">
            <v>I2351</v>
          </cell>
          <cell r="B2104" t="str">
            <v>TUBERIA PVC PRESION 1.1/2"</v>
          </cell>
          <cell r="C2104" t="str">
            <v>Insumos</v>
          </cell>
          <cell r="D2104" t="str">
            <v>ML</v>
          </cell>
          <cell r="E2104">
            <v>12500</v>
          </cell>
          <cell r="F2104"/>
          <cell r="G2104"/>
        </row>
        <row r="2105">
          <cell r="A2105" t="str">
            <v>I2352</v>
          </cell>
          <cell r="B2105" t="str">
            <v>VALVULA 3/4"</v>
          </cell>
          <cell r="C2105" t="str">
            <v>Insumos</v>
          </cell>
          <cell r="D2105" t="str">
            <v>UND</v>
          </cell>
          <cell r="E2105">
            <v>163313</v>
          </cell>
          <cell r="F2105">
            <v>130454</v>
          </cell>
          <cell r="G2105">
            <v>0.19</v>
          </cell>
        </row>
        <row r="2106">
          <cell r="A2106" t="str">
            <v>I2353</v>
          </cell>
          <cell r="B2106" t="str">
            <v>VALVULA 1"</v>
          </cell>
          <cell r="C2106" t="str">
            <v>Insumos</v>
          </cell>
          <cell r="D2106" t="str">
            <v>UND</v>
          </cell>
          <cell r="E2106">
            <v>229244</v>
          </cell>
          <cell r="F2106">
            <v>183119</v>
          </cell>
          <cell r="G2106">
            <v>0.19</v>
          </cell>
        </row>
        <row r="2107">
          <cell r="A2107" t="str">
            <v>I2354</v>
          </cell>
          <cell r="B2107" t="str">
            <v>VALVULA 1.1/4"</v>
          </cell>
          <cell r="C2107" t="str">
            <v>Insumos</v>
          </cell>
          <cell r="D2107" t="str">
            <v>UND</v>
          </cell>
          <cell r="E2107">
            <v>271824</v>
          </cell>
          <cell r="F2107">
            <v>217132</v>
          </cell>
          <cell r="G2107">
            <v>0.19</v>
          </cell>
        </row>
        <row r="2108">
          <cell r="A2108" t="str">
            <v>I2355</v>
          </cell>
          <cell r="B2108" t="str">
            <v>VALVULA DE REGULACION 1/2" PARA INODORO DE TANQUE</v>
          </cell>
          <cell r="C2108" t="str">
            <v>Insumos</v>
          </cell>
          <cell r="D2108" t="str">
            <v>UND</v>
          </cell>
          <cell r="E2108">
            <v>41206</v>
          </cell>
          <cell r="F2108">
            <v>32915</v>
          </cell>
          <cell r="G2108">
            <v>0.19</v>
          </cell>
        </row>
        <row r="2109">
          <cell r="A2109" t="str">
            <v>I2356</v>
          </cell>
          <cell r="B2109" t="str">
            <v>TAPA REGISTRO 20 X 20 CMS</v>
          </cell>
          <cell r="C2109" t="str">
            <v>Insumos</v>
          </cell>
          <cell r="D2109" t="str">
            <v>UND</v>
          </cell>
          <cell r="E2109">
            <v>21900</v>
          </cell>
          <cell r="F2109"/>
          <cell r="G2109"/>
        </row>
        <row r="2110">
          <cell r="A2110" t="str">
            <v>I2357</v>
          </cell>
          <cell r="B2110" t="str">
            <v>ACCESORIO PVC PRESION 1/2"</v>
          </cell>
          <cell r="C2110" t="str">
            <v>Insumos</v>
          </cell>
          <cell r="D2110" t="str">
            <v>UND</v>
          </cell>
          <cell r="E2110">
            <v>1167</v>
          </cell>
          <cell r="F2110">
            <v>932</v>
          </cell>
          <cell r="G2110">
            <v>0.19</v>
          </cell>
        </row>
        <row r="2111">
          <cell r="A2111" t="str">
            <v>I2358</v>
          </cell>
          <cell r="B2111" t="str">
            <v>TUBERIA ACERO AL CARBON 1.1/2"</v>
          </cell>
          <cell r="C2111" t="str">
            <v>Insumos</v>
          </cell>
          <cell r="D2111" t="str">
            <v>ML</v>
          </cell>
          <cell r="E2111">
            <v>23000</v>
          </cell>
          <cell r="F2111"/>
          <cell r="G2111"/>
        </row>
        <row r="2112">
          <cell r="A2112" t="str">
            <v>I2359</v>
          </cell>
          <cell r="B2112" t="str">
            <v>TUBERIA ACERO AL CARBON 2.1/2"</v>
          </cell>
          <cell r="C2112" t="str">
            <v>Insumos</v>
          </cell>
          <cell r="D2112" t="str">
            <v>ML</v>
          </cell>
          <cell r="E2112">
            <v>39000</v>
          </cell>
          <cell r="F2112"/>
          <cell r="G2112"/>
        </row>
        <row r="2113">
          <cell r="A2113" t="str">
            <v>I2360</v>
          </cell>
          <cell r="B2113" t="str">
            <v>TUBERIA ACERO AL CARBON 4" AST-795</v>
          </cell>
          <cell r="C2113" t="str">
            <v>Insumos</v>
          </cell>
          <cell r="D2113" t="str">
            <v>ML</v>
          </cell>
          <cell r="E2113">
            <v>61000</v>
          </cell>
          <cell r="F2113"/>
          <cell r="G2113"/>
        </row>
        <row r="2114">
          <cell r="A2114" t="str">
            <v>I2361</v>
          </cell>
          <cell r="B2114" t="str">
            <v>CODO RANURADO 1.1/2"</v>
          </cell>
          <cell r="C2114" t="str">
            <v>Insumos</v>
          </cell>
          <cell r="D2114" t="str">
            <v>UND</v>
          </cell>
          <cell r="E2114">
            <v>14000</v>
          </cell>
          <cell r="F2114"/>
          <cell r="G2114"/>
        </row>
        <row r="2115">
          <cell r="A2115" t="str">
            <v>I2362</v>
          </cell>
          <cell r="B2115" t="str">
            <v>CODO RANURADO 2.1/2"</v>
          </cell>
          <cell r="C2115" t="str">
            <v>Insumos</v>
          </cell>
          <cell r="D2115" t="str">
            <v>UND</v>
          </cell>
          <cell r="E2115">
            <v>26000</v>
          </cell>
          <cell r="F2115"/>
          <cell r="G2115"/>
        </row>
        <row r="2116">
          <cell r="A2116" t="str">
            <v>I2363</v>
          </cell>
          <cell r="B2116" t="str">
            <v>CODO RANURADO 4"</v>
          </cell>
          <cell r="C2116" t="str">
            <v>Insumos</v>
          </cell>
          <cell r="D2116" t="str">
            <v>UND</v>
          </cell>
          <cell r="E2116">
            <v>42000</v>
          </cell>
          <cell r="F2116"/>
          <cell r="G2116"/>
        </row>
        <row r="2117">
          <cell r="A2117" t="str">
            <v>I2364</v>
          </cell>
          <cell r="B2117" t="str">
            <v>UNION RANURADA 1.1/2"</v>
          </cell>
          <cell r="C2117" t="str">
            <v>Insumos</v>
          </cell>
          <cell r="D2117" t="str">
            <v>UND</v>
          </cell>
          <cell r="E2117">
            <v>19000</v>
          </cell>
          <cell r="F2117"/>
          <cell r="G2117"/>
        </row>
        <row r="2118">
          <cell r="A2118" t="str">
            <v>I2365</v>
          </cell>
          <cell r="B2118" t="str">
            <v>UNION RANURADA 2.1/2"</v>
          </cell>
          <cell r="C2118" t="str">
            <v>Insumos</v>
          </cell>
          <cell r="D2118" t="str">
            <v>UND</v>
          </cell>
          <cell r="E2118">
            <v>28000</v>
          </cell>
          <cell r="F2118"/>
          <cell r="G2118"/>
        </row>
        <row r="2119">
          <cell r="A2119" t="str">
            <v>I2366</v>
          </cell>
          <cell r="B2119" t="str">
            <v>UNION RANURADA 4"</v>
          </cell>
          <cell r="C2119" t="str">
            <v>Insumos</v>
          </cell>
          <cell r="D2119" t="str">
            <v>UND</v>
          </cell>
          <cell r="E2119">
            <v>37000</v>
          </cell>
          <cell r="F2119"/>
          <cell r="G2119"/>
        </row>
        <row r="2120">
          <cell r="A2120" t="str">
            <v>I2367</v>
          </cell>
          <cell r="B2120" t="str">
            <v>PINTURA TUBERIA ACERO AL CARBON RANURADO, REDES CONTRA INCENDIOS</v>
          </cell>
          <cell r="C2120" t="str">
            <v>Insumos</v>
          </cell>
          <cell r="D2120" t="str">
            <v>ML</v>
          </cell>
          <cell r="E2120">
            <v>5495</v>
          </cell>
          <cell r="F2120">
            <v>4389</v>
          </cell>
          <cell r="G2120">
            <v>0.19</v>
          </cell>
        </row>
        <row r="2121">
          <cell r="A2121" t="str">
            <v>I2368</v>
          </cell>
          <cell r="B2121" t="str">
            <v>TUBERIA PVC C-900 4"</v>
          </cell>
          <cell r="C2121" t="str">
            <v>Insumos</v>
          </cell>
          <cell r="D2121" t="str">
            <v>ML</v>
          </cell>
          <cell r="E2121">
            <v>109883</v>
          </cell>
          <cell r="F2121">
            <v>87774</v>
          </cell>
          <cell r="G2121">
            <v>0.19</v>
          </cell>
        </row>
        <row r="2122">
          <cell r="A2122" t="str">
            <v>I2369</v>
          </cell>
          <cell r="B2122" t="str">
            <v>CODO 4" PARA TUBERIA PVC C-900</v>
          </cell>
          <cell r="C2122" t="str">
            <v>Insumos</v>
          </cell>
          <cell r="D2122" t="str">
            <v>UND</v>
          </cell>
          <cell r="E2122">
            <v>49448</v>
          </cell>
          <cell r="F2122">
            <v>39498</v>
          </cell>
          <cell r="G2122">
            <v>0.19</v>
          </cell>
        </row>
        <row r="2123">
          <cell r="A2123" t="str">
            <v>I2370</v>
          </cell>
          <cell r="B2123" t="str">
            <v>UNION MECANICA 4" PARA TUBERIA PVC C-900</v>
          </cell>
          <cell r="C2123" t="str">
            <v>Insumos</v>
          </cell>
          <cell r="D2123" t="str">
            <v>UND</v>
          </cell>
          <cell r="E2123">
            <v>37087</v>
          </cell>
          <cell r="F2123">
            <v>29624</v>
          </cell>
          <cell r="G2123">
            <v>0.19</v>
          </cell>
        </row>
        <row r="2124">
          <cell r="A2124" t="str">
            <v>I2371</v>
          </cell>
          <cell r="B2124" t="str">
            <v>CONEXION PARA MANGUERA 2.1/2" BOQUILLA REDUCTORA Y EXTINTOR</v>
          </cell>
          <cell r="C2124" t="str">
            <v>Insumos</v>
          </cell>
          <cell r="D2124" t="str">
            <v>ML</v>
          </cell>
          <cell r="E2124">
            <v>1194981</v>
          </cell>
          <cell r="F2124">
            <v>954549</v>
          </cell>
          <cell r="G2124">
            <v>0.19</v>
          </cell>
        </row>
        <row r="2125">
          <cell r="A2125" t="str">
            <v>I2372</v>
          </cell>
          <cell r="B2125" t="str">
            <v>ABRAZADERA HORQUILLA 2.1/2"</v>
          </cell>
          <cell r="C2125" t="str">
            <v>Insumos</v>
          </cell>
          <cell r="D2125" t="str">
            <v>UND</v>
          </cell>
          <cell r="E2125">
            <v>11650</v>
          </cell>
          <cell r="F2125"/>
          <cell r="G2125"/>
        </row>
        <row r="2126">
          <cell r="A2126" t="str">
            <v>I2373</v>
          </cell>
          <cell r="B2126" t="str">
            <v>TUBERIA PVC PRESION 2"</v>
          </cell>
          <cell r="C2126" t="str">
            <v>Insumos</v>
          </cell>
          <cell r="D2126" t="str">
            <v>ML</v>
          </cell>
          <cell r="E2126">
            <v>18820</v>
          </cell>
          <cell r="F2126"/>
          <cell r="G2126"/>
        </row>
        <row r="2127">
          <cell r="A2127" t="str">
            <v>I2374</v>
          </cell>
          <cell r="B2127" t="str">
            <v>TUBERIA PVC PRESION 3"</v>
          </cell>
          <cell r="C2127" t="str">
            <v>Insumos</v>
          </cell>
          <cell r="D2127" t="str">
            <v>ML</v>
          </cell>
          <cell r="E2127">
            <v>39400</v>
          </cell>
          <cell r="F2127"/>
          <cell r="G2127"/>
        </row>
        <row r="2128">
          <cell r="A2128" t="str">
            <v>I2375</v>
          </cell>
          <cell r="B2128" t="str">
            <v>CODO PVC 2"</v>
          </cell>
          <cell r="C2128" t="str">
            <v>Insumos</v>
          </cell>
          <cell r="D2128" t="str">
            <v>ML</v>
          </cell>
          <cell r="E2128">
            <v>9900</v>
          </cell>
          <cell r="F2128"/>
          <cell r="G2128"/>
        </row>
        <row r="2129">
          <cell r="A2129" t="str">
            <v>I2376</v>
          </cell>
          <cell r="B2129" t="str">
            <v>CODO PVC 3"</v>
          </cell>
          <cell r="C2129" t="str">
            <v>Insumos</v>
          </cell>
          <cell r="D2129" t="str">
            <v>ML</v>
          </cell>
          <cell r="E2129">
            <v>48900</v>
          </cell>
          <cell r="F2129"/>
          <cell r="G2129"/>
        </row>
        <row r="2130">
          <cell r="A2130" t="str">
            <v>I2377</v>
          </cell>
          <cell r="B2130" t="str">
            <v>VALVULA 1.1/2"</v>
          </cell>
          <cell r="C2130" t="str">
            <v>Insumos</v>
          </cell>
          <cell r="D2130" t="str">
            <v>UND</v>
          </cell>
          <cell r="E2130">
            <v>387201</v>
          </cell>
          <cell r="F2130">
            <v>309295</v>
          </cell>
          <cell r="G2130">
            <v>0.19</v>
          </cell>
        </row>
        <row r="2131">
          <cell r="A2131" t="str">
            <v>I2378</v>
          </cell>
          <cell r="B2131" t="str">
            <v>TUBERIA PVC NOVAFORT 8"</v>
          </cell>
          <cell r="C2131" t="str">
            <v>Insumos</v>
          </cell>
          <cell r="D2131" t="str">
            <v>ML</v>
          </cell>
          <cell r="E2131">
            <v>67303</v>
          </cell>
          <cell r="F2131">
            <v>53761</v>
          </cell>
          <cell r="G2131">
            <v>0.19</v>
          </cell>
        </row>
        <row r="2132">
          <cell r="A2132" t="str">
            <v>I2379</v>
          </cell>
          <cell r="B2132" t="str">
            <v>VALVULA 3"</v>
          </cell>
          <cell r="C2132" t="str">
            <v>Insumos</v>
          </cell>
          <cell r="D2132" t="str">
            <v>UND</v>
          </cell>
          <cell r="E2132">
            <v>776051</v>
          </cell>
          <cell r="F2132">
            <v>619908</v>
          </cell>
          <cell r="G2132">
            <v>0.19</v>
          </cell>
        </row>
        <row r="2133">
          <cell r="A2133" t="str">
            <v>I2380</v>
          </cell>
          <cell r="B2133" t="str">
            <v>MANOMETRO DE GLICERINA DE 0 - 200 PSI</v>
          </cell>
          <cell r="C2133" t="str">
            <v>Insumos</v>
          </cell>
          <cell r="D2133" t="str">
            <v>ML</v>
          </cell>
          <cell r="E2133">
            <v>96147</v>
          </cell>
          <cell r="F2133">
            <v>76802</v>
          </cell>
          <cell r="G2133">
            <v>0.19</v>
          </cell>
        </row>
        <row r="2134">
          <cell r="A2134" t="str">
            <v>I2381</v>
          </cell>
          <cell r="B2134" t="str">
            <v>TAPA METALICA 60 CMS MARCA AGUAS DE MANIZALES</v>
          </cell>
          <cell r="C2134" t="str">
            <v>Insumos</v>
          </cell>
          <cell r="D2134" t="str">
            <v>UND</v>
          </cell>
          <cell r="E2134">
            <v>755448</v>
          </cell>
          <cell r="F2134">
            <v>603450</v>
          </cell>
          <cell r="G2134">
            <v>0.19</v>
          </cell>
        </row>
        <row r="2135">
          <cell r="A2135" t="str">
            <v>I2382</v>
          </cell>
          <cell r="B2135" t="str">
            <v>ADAPTADOR MACHO PRESION PVC - 2"</v>
          </cell>
          <cell r="C2135" t="str">
            <v>Insumos</v>
          </cell>
          <cell r="D2135" t="str">
            <v>UND</v>
          </cell>
          <cell r="E2135">
            <v>13461</v>
          </cell>
          <cell r="F2135">
            <v>10752</v>
          </cell>
          <cell r="G2135">
            <v>0.19</v>
          </cell>
        </row>
        <row r="2136">
          <cell r="A2136" t="str">
            <v>I2383</v>
          </cell>
          <cell r="B2136" t="str">
            <v>VALVULA 2"</v>
          </cell>
          <cell r="C2136" t="str">
            <v>Insumos</v>
          </cell>
          <cell r="D2136" t="str">
            <v>UND</v>
          </cell>
          <cell r="E2136">
            <v>583754</v>
          </cell>
          <cell r="F2136">
            <v>466302</v>
          </cell>
          <cell r="G2136">
            <v>0.19</v>
          </cell>
        </row>
        <row r="2137">
          <cell r="A2137" t="str">
            <v>I2384</v>
          </cell>
          <cell r="B2137" t="str">
            <v>TUBERIA PVC NOVAFORT 10"</v>
          </cell>
          <cell r="C2137" t="str">
            <v>Insumos</v>
          </cell>
          <cell r="D2137" t="str">
            <v>ML</v>
          </cell>
          <cell r="E2137">
            <v>90563</v>
          </cell>
          <cell r="F2137">
            <v>72341</v>
          </cell>
          <cell r="G2137">
            <v>0.19</v>
          </cell>
        </row>
        <row r="2138">
          <cell r="A2138" t="str">
            <v>I2385</v>
          </cell>
          <cell r="B2138" t="str">
            <v>TUBERIA PVC NOVAFORT 12"</v>
          </cell>
          <cell r="C2138" t="str">
            <v>Insumos</v>
          </cell>
          <cell r="D2138" t="str">
            <v>ML</v>
          </cell>
          <cell r="E2138">
            <v>130302</v>
          </cell>
          <cell r="F2138">
            <v>104085</v>
          </cell>
          <cell r="G2138">
            <v>0.19</v>
          </cell>
        </row>
        <row r="2139">
          <cell r="A2139" t="str">
            <v>I2386</v>
          </cell>
          <cell r="B2139" t="str">
            <v>TUBERIA PVC NOVAFORT 14"</v>
          </cell>
          <cell r="C2139" t="str">
            <v>Insumos</v>
          </cell>
          <cell r="D2139" t="str">
            <v>ML</v>
          </cell>
          <cell r="E2139">
            <v>167574</v>
          </cell>
          <cell r="F2139">
            <v>133857</v>
          </cell>
          <cell r="G2139">
            <v>0.19</v>
          </cell>
        </row>
        <row r="2140">
          <cell r="A2140" t="str">
            <v>I2387</v>
          </cell>
          <cell r="B2140" t="str">
            <v>TUBERIA PVC NOVAFORT 16"</v>
          </cell>
          <cell r="C2140" t="str">
            <v>Insumos</v>
          </cell>
          <cell r="D2140" t="str">
            <v>ML</v>
          </cell>
          <cell r="E2140">
            <v>208777</v>
          </cell>
          <cell r="F2140">
            <v>166771</v>
          </cell>
          <cell r="G2140">
            <v>0.19</v>
          </cell>
        </row>
        <row r="2141">
          <cell r="A2141" t="str">
            <v>I2388</v>
          </cell>
          <cell r="B2141" t="str">
            <v>TUBERIA PVC NOVAFORT 18"</v>
          </cell>
          <cell r="C2141" t="str">
            <v>Insumos</v>
          </cell>
          <cell r="D2141" t="str">
            <v>ML</v>
          </cell>
          <cell r="E2141">
            <v>236249</v>
          </cell>
          <cell r="F2141">
            <v>188715</v>
          </cell>
          <cell r="G2141">
            <v>0.19</v>
          </cell>
        </row>
        <row r="2142">
          <cell r="A2142" t="str">
            <v>I2389</v>
          </cell>
          <cell r="B2142" t="str">
            <v>TUBERIA PVC NOVAFORT 20"</v>
          </cell>
          <cell r="C2142" t="str">
            <v>Insumos</v>
          </cell>
          <cell r="D2142" t="str">
            <v>ML</v>
          </cell>
          <cell r="E2142">
            <v>295312</v>
          </cell>
          <cell r="F2142">
            <v>235894</v>
          </cell>
          <cell r="G2142">
            <v>0.19</v>
          </cell>
        </row>
        <row r="2143">
          <cell r="A2143" t="str">
            <v>I2390</v>
          </cell>
          <cell r="B2143" t="str">
            <v>DEMOLICION DE LOSA ML X 60 CMS ANCHO</v>
          </cell>
          <cell r="C2143" t="str">
            <v>Insumos</v>
          </cell>
          <cell r="D2143" t="str">
            <v>ML</v>
          </cell>
          <cell r="E2143">
            <v>20432</v>
          </cell>
          <cell r="F2143">
            <v>16321</v>
          </cell>
          <cell r="G2143">
            <v>0.19</v>
          </cell>
        </row>
        <row r="2144">
          <cell r="A2144" t="str">
            <v>I2391</v>
          </cell>
          <cell r="B2144" t="str">
            <v>VACIADO DE LOSA EN CONCRETO ML X 60 CMS ANCHO</v>
          </cell>
          <cell r="C2144" t="str">
            <v>Insumos</v>
          </cell>
          <cell r="D2144" t="str">
            <v>ML</v>
          </cell>
          <cell r="E2144">
            <v>31590</v>
          </cell>
          <cell r="F2144">
            <v>25234</v>
          </cell>
          <cell r="G2144">
            <v>0.19</v>
          </cell>
        </row>
        <row r="2145">
          <cell r="A2145" t="str">
            <v>I2392</v>
          </cell>
          <cell r="B2145" t="str">
            <v>VALVULA ANTIRRETORNO 4"</v>
          </cell>
          <cell r="C2145" t="str">
            <v>Insumos</v>
          </cell>
          <cell r="D2145" t="str">
            <v>UND</v>
          </cell>
          <cell r="E2145">
            <v>420303</v>
          </cell>
          <cell r="F2145">
            <v>335737</v>
          </cell>
          <cell r="G2145">
            <v>0.19</v>
          </cell>
        </row>
        <row r="2146">
          <cell r="A2146" t="str">
            <v>I2393</v>
          </cell>
          <cell r="B2146" t="str">
            <v>BOMBA SUMERGIBLE</v>
          </cell>
          <cell r="C2146" t="str">
            <v>Insumos</v>
          </cell>
          <cell r="D2146" t="str">
            <v>M3</v>
          </cell>
          <cell r="E2146">
            <v>1304867</v>
          </cell>
          <cell r="F2146">
            <v>1042325</v>
          </cell>
          <cell r="G2146">
            <v>0.19</v>
          </cell>
        </row>
        <row r="2147">
          <cell r="A2147" t="str">
            <v>I2394</v>
          </cell>
          <cell r="B2147" t="str">
            <v>CHEQUE DE CORTINA RED WHITE 3"</v>
          </cell>
          <cell r="C2147" t="str">
            <v>Insumos</v>
          </cell>
          <cell r="D2147" t="str">
            <v>ML</v>
          </cell>
          <cell r="E2147">
            <v>782918</v>
          </cell>
          <cell r="F2147">
            <v>625393</v>
          </cell>
          <cell r="G2147">
            <v>0.19</v>
          </cell>
        </row>
        <row r="2148">
          <cell r="A2148" t="str">
            <v>I2395</v>
          </cell>
          <cell r="B2148" t="str">
            <v>MACROMEDIDOR TIPO WOLTMANN R200 2"</v>
          </cell>
          <cell r="C2148" t="str">
            <v>Insumos</v>
          </cell>
          <cell r="D2148" t="str">
            <v>UND</v>
          </cell>
          <cell r="E2148">
            <v>2975000</v>
          </cell>
          <cell r="F2148"/>
          <cell r="G2148"/>
        </row>
        <row r="2149">
          <cell r="A2149" t="str">
            <v>I2396</v>
          </cell>
          <cell r="B2149" t="str">
            <v>TEE PARTIDA PARA INSTALACION ACOMETIDA DE LA RED PUBLICA</v>
          </cell>
          <cell r="C2149" t="str">
            <v>Insumos</v>
          </cell>
          <cell r="D2149" t="str">
            <v>UND</v>
          </cell>
          <cell r="E2149">
            <v>480740</v>
          </cell>
          <cell r="F2149">
            <v>384014</v>
          </cell>
          <cell r="G2149">
            <v>0.19</v>
          </cell>
        </row>
        <row r="2150">
          <cell r="A2150" t="str">
            <v>I2397</v>
          </cell>
          <cell r="B2150" t="str">
            <v>VALVULA DE COMPUERTA PARA ACOMETIDA DE LA RED PUBLICA</v>
          </cell>
          <cell r="C2150" t="str">
            <v>Insumos</v>
          </cell>
          <cell r="D2150" t="str">
            <v>UND</v>
          </cell>
          <cell r="E2150">
            <v>103017</v>
          </cell>
          <cell r="F2150">
            <v>82289</v>
          </cell>
          <cell r="G2150">
            <v>0.19</v>
          </cell>
        </row>
        <row r="2151">
          <cell r="A2151" t="str">
            <v>I2398</v>
          </cell>
          <cell r="B2151" t="str">
            <v>EQUIPO DE PRESION CONSTANTE COMPLETO CON HIDROFLOT DE 300 LTS</v>
          </cell>
          <cell r="C2151" t="str">
            <v>Insumos</v>
          </cell>
          <cell r="D2151" t="str">
            <v>UND</v>
          </cell>
          <cell r="E2151">
            <v>14834254</v>
          </cell>
          <cell r="F2151">
            <v>11849581</v>
          </cell>
          <cell r="G2151">
            <v>0.19</v>
          </cell>
        </row>
        <row r="2152">
          <cell r="A2152" t="str">
            <v>I2399</v>
          </cell>
          <cell r="B2152" t="str">
            <v>ACCESORIOS PARA LA INSTALACION EQUIPO DE PRESION CONSTANTE AGUA POTABLE COMPLETO CON HIDROFLOT 300 LTS</v>
          </cell>
          <cell r="C2152" t="str">
            <v>Insumos</v>
          </cell>
          <cell r="D2152" t="str">
            <v>UND</v>
          </cell>
          <cell r="E2152">
            <v>1373542</v>
          </cell>
          <cell r="F2152">
            <v>1097183</v>
          </cell>
          <cell r="G2152">
            <v>0.19</v>
          </cell>
        </row>
        <row r="2153">
          <cell r="A2153" t="str">
            <v>I2400</v>
          </cell>
          <cell r="B2153" t="str">
            <v>DESINFECCION DEL SISTEMA - IE INEM BALDOMERO SANIN CANO - REDES SANITARIAS, HIDRAULICAS Y CONTRA INCENDIOS</v>
          </cell>
          <cell r="C2153" t="str">
            <v>Insumos</v>
          </cell>
          <cell r="D2153" t="str">
            <v>UND</v>
          </cell>
          <cell r="E2153">
            <v>618095</v>
          </cell>
          <cell r="F2153">
            <v>493733</v>
          </cell>
          <cell r="G2153">
            <v>0.19</v>
          </cell>
        </row>
        <row r="2154">
          <cell r="A2154" t="str">
            <v>I2401</v>
          </cell>
          <cell r="B2154" t="str">
            <v>PLANOS RECORD - IE INEM BALDOMERO SANIN CANO - REDES SANITARIAS, HIDRAULICAS Y CONTRA INCENDIOS</v>
          </cell>
          <cell r="C2154" t="str">
            <v>Insumos</v>
          </cell>
          <cell r="D2154" t="str">
            <v>GLB</v>
          </cell>
          <cell r="E2154">
            <v>961481</v>
          </cell>
          <cell r="F2154">
            <v>768029</v>
          </cell>
          <cell r="G2154">
            <v>0.19</v>
          </cell>
        </row>
        <row r="2155">
          <cell r="A2155" t="str">
            <v>I2402</v>
          </cell>
          <cell r="B2155" t="str">
            <v>PRUEBAS HIDROESTATICAS - IE INEM BALDOMERO SANIN CANO - REDES SANITARIAS, HIDRAULICAS Y CONTRA INCENDIOS</v>
          </cell>
          <cell r="C2155" t="str">
            <v>Insumos</v>
          </cell>
          <cell r="D2155" t="str">
            <v>UND</v>
          </cell>
          <cell r="E2155">
            <v>1648251</v>
          </cell>
          <cell r="F2155">
            <v>1316620</v>
          </cell>
          <cell r="G2155">
            <v>0.19</v>
          </cell>
        </row>
        <row r="2156">
          <cell r="A2156" t="str">
            <v>I2403</v>
          </cell>
          <cell r="B2156" t="str">
            <v>TOMA SIAMESA EN BRONCE 4" X 2.1/2" X 2.1/2"</v>
          </cell>
          <cell r="C2156" t="str">
            <v>Insumos</v>
          </cell>
          <cell r="D2156" t="str">
            <v>ML</v>
          </cell>
          <cell r="E2156">
            <v>1011500</v>
          </cell>
          <cell r="F2156"/>
          <cell r="G2156"/>
        </row>
        <row r="2157">
          <cell r="A2157" t="str">
            <v>I2404</v>
          </cell>
          <cell r="B2157" t="str">
            <v>PLATO VORTEX PARA EQUIPO DE PRESION RED CONTRAINCENDIOS</v>
          </cell>
          <cell r="C2157" t="str">
            <v>Insumos</v>
          </cell>
          <cell r="D2157" t="str">
            <v>UND</v>
          </cell>
          <cell r="E2157">
            <v>3227824</v>
          </cell>
          <cell r="F2157">
            <v>2578381</v>
          </cell>
          <cell r="G2157">
            <v>0.19</v>
          </cell>
        </row>
        <row r="2158">
          <cell r="A2158" t="str">
            <v>I2405</v>
          </cell>
          <cell r="B2158" t="str">
            <v>EQUIPO DE PRESION COMPLETO CON TABLERO LISTADO UL - FM, PARA EQUIPO DE PRESION RED CONTRAINCENDIOS</v>
          </cell>
          <cell r="C2158" t="str">
            <v>Insumos</v>
          </cell>
          <cell r="D2158" t="str">
            <v>UND</v>
          </cell>
          <cell r="E2158">
            <v>112630455</v>
          </cell>
          <cell r="F2158">
            <v>89969050</v>
          </cell>
          <cell r="G2158">
            <v>0.19</v>
          </cell>
        </row>
        <row r="2159">
          <cell r="A2159" t="str">
            <v>I2406</v>
          </cell>
          <cell r="B2159" t="str">
            <v>VALVULA DE ALIVIO EN LA CARCAZA</v>
          </cell>
          <cell r="C2159" t="str">
            <v>Insumos</v>
          </cell>
          <cell r="D2159" t="str">
            <v>UND</v>
          </cell>
          <cell r="E2159">
            <v>1071364</v>
          </cell>
          <cell r="F2159">
            <v>855803</v>
          </cell>
          <cell r="G2159">
            <v>0.19</v>
          </cell>
        </row>
        <row r="2160">
          <cell r="A2160" t="str">
            <v>I2407</v>
          </cell>
          <cell r="B2160" t="str">
            <v>BOMBA JOCKEY PARA EQUIPO DE PRESION RED CONTRAINCENDIOS</v>
          </cell>
          <cell r="C2160" t="str">
            <v>Insumos</v>
          </cell>
          <cell r="D2160" t="str">
            <v>UND</v>
          </cell>
          <cell r="E2160">
            <v>10576274</v>
          </cell>
          <cell r="F2160">
            <v>8448313</v>
          </cell>
          <cell r="G2160">
            <v>0.19</v>
          </cell>
        </row>
        <row r="2161">
          <cell r="A2161" t="str">
            <v>I2408</v>
          </cell>
          <cell r="B2161" t="str">
            <v>ACCESORIOS PARA EQUIPO DE PRESION RED CONTRAINCENDIOS</v>
          </cell>
          <cell r="C2161" t="str">
            <v>Insumos</v>
          </cell>
          <cell r="D2161" t="str">
            <v>UND</v>
          </cell>
          <cell r="E2161">
            <v>2060312</v>
          </cell>
          <cell r="F2161">
            <v>1645774</v>
          </cell>
          <cell r="G2161">
            <v>0.19</v>
          </cell>
        </row>
        <row r="2162">
          <cell r="A2162" t="str">
            <v>I2409</v>
          </cell>
          <cell r="B2162" t="str">
            <v>VALVULA DE CHEQUE 4"</v>
          </cell>
          <cell r="C2162" t="str">
            <v>Insumos</v>
          </cell>
          <cell r="D2162" t="str">
            <v>ML</v>
          </cell>
          <cell r="E2162">
            <v>1373542</v>
          </cell>
          <cell r="F2162">
            <v>1097183</v>
          </cell>
          <cell r="G2162">
            <v>0.19</v>
          </cell>
        </row>
        <row r="2163">
          <cell r="A2163" t="str">
            <v>I2410</v>
          </cell>
          <cell r="B2163" t="str">
            <v>VALVULA SENSOR DE FLUJO 4"</v>
          </cell>
          <cell r="C2163" t="str">
            <v>Insumos</v>
          </cell>
          <cell r="D2163" t="str">
            <v>UND</v>
          </cell>
          <cell r="E2163">
            <v>920272</v>
          </cell>
          <cell r="F2163">
            <v>735112</v>
          </cell>
          <cell r="G2163">
            <v>0.19</v>
          </cell>
        </row>
        <row r="2164">
          <cell r="A2164" t="str">
            <v>I2411</v>
          </cell>
          <cell r="B2164" t="str">
            <v>MALLA MOSQUITERA 0,9X5MTS</v>
          </cell>
          <cell r="C2164" t="str">
            <v>Insumos</v>
          </cell>
          <cell r="D2164" t="str">
            <v>M2</v>
          </cell>
          <cell r="E2164">
            <v>126013</v>
          </cell>
          <cell r="F2164">
            <v>100659</v>
          </cell>
          <cell r="G2164">
            <v>0.19</v>
          </cell>
        </row>
        <row r="2165">
          <cell r="A2165" t="str">
            <v>I2414</v>
          </cell>
          <cell r="B2165" t="str">
            <v>DERECHO A BOTADERO - LA NUBIA</v>
          </cell>
          <cell r="C2165" t="str">
            <v>Insumos</v>
          </cell>
          <cell r="D2165" t="str">
            <v>M3</v>
          </cell>
          <cell r="E2165">
            <v>8715</v>
          </cell>
          <cell r="F2165"/>
          <cell r="G2165"/>
        </row>
        <row r="2166">
          <cell r="A2166" t="str">
            <v>I2416</v>
          </cell>
          <cell r="B2166" t="str">
            <v>TUBO POLIETILENO ALTA DENSIDAD - PEAD 40 MM PE 100 / PN 16 RDE 11 TIPO ACUAFLEX O SIMILAR ROLLO-100</v>
          </cell>
          <cell r="C2166" t="str">
            <v>Insumos</v>
          </cell>
          <cell r="D2166" t="str">
            <v>ML</v>
          </cell>
          <cell r="E2166">
            <v>7600</v>
          </cell>
          <cell r="F2166"/>
          <cell r="G2166"/>
        </row>
        <row r="2167">
          <cell r="A2167" t="str">
            <v>I2417</v>
          </cell>
          <cell r="B2167" t="str">
            <v>GRES PORCELANICO CONCRET GRIS 60X60 HOLZTEK O SIMILAR</v>
          </cell>
          <cell r="C2167" t="str">
            <v>Insumos</v>
          </cell>
          <cell r="D2167" t="str">
            <v>M2</v>
          </cell>
          <cell r="E2167">
            <v>49900</v>
          </cell>
          <cell r="F2167"/>
          <cell r="G2167"/>
        </row>
        <row r="2168">
          <cell r="A2168" t="str">
            <v>I2418</v>
          </cell>
          <cell r="B2168" t="str">
            <v>CERAMICA DE PARED PLANA BLANCA 30X60 CORONA O SIMILAR</v>
          </cell>
          <cell r="C2168" t="str">
            <v>Insumos</v>
          </cell>
          <cell r="D2168" t="str">
            <v>M2</v>
          </cell>
          <cell r="E2168">
            <v>44400</v>
          </cell>
          <cell r="F2168"/>
          <cell r="G2168"/>
        </row>
        <row r="2169">
          <cell r="A2169" t="str">
            <v>I2422</v>
          </cell>
          <cell r="B2169" t="str">
            <v>LAVAMANOS DE COLGAR AQUAJET FRENTE CONCAVO PARA PERSONA MOVILIDAD REDUCIDA</v>
          </cell>
          <cell r="C2169" t="str">
            <v>Insumos</v>
          </cell>
          <cell r="D2169" t="str">
            <v>und</v>
          </cell>
          <cell r="E2169">
            <v>493810</v>
          </cell>
          <cell r="F2169"/>
          <cell r="G2169"/>
        </row>
        <row r="2170">
          <cell r="A2170" t="str">
            <v>I2423</v>
          </cell>
          <cell r="B2170" t="str">
            <v>SUMINISTRO, TRANSPORTE E INSTALACION PUERTA BATIENTE NAVE SENCILLA EN CELOSIA DE ALUMINIO ANODIZADO COLOR NATURAL.INCLUYE MARCO EN ALUMINIO, CERRADURA Y EL SUMINISTRO DE TODOS LOS ACCESORIOS REQUERIDOS PARA EL CORRECTO MONTAJE Y FUNCIONAMIENTO.</v>
          </cell>
          <cell r="C2170" t="str">
            <v>Insumos</v>
          </cell>
          <cell r="D2170" t="str">
            <v>M2</v>
          </cell>
          <cell r="E2170">
            <v>460000</v>
          </cell>
          <cell r="F2170"/>
          <cell r="G2170"/>
        </row>
        <row r="2171">
          <cell r="A2171" t="str">
            <v>I2424</v>
          </cell>
          <cell r="B2171" t="str">
            <v>SUMINISTRO, TRANSPORTE E INSTALACION PUERTA CORREDIZA DE TRES NAVES EN CELOSIA DE ALUMINIO ANODIZADO COLOR NATURAL.INCLUYE MARCO EN ALUMINIO, CERRADURA Y EL SUMINISTRO DE TODOS LOS ACCESORIOS REQUERIDOS PARA EL CORRECTO MONTAJE Y FUNCIONAMIENTO.</v>
          </cell>
          <cell r="C2171" t="str">
            <v>Insumos</v>
          </cell>
          <cell r="D2171" t="str">
            <v>M2</v>
          </cell>
          <cell r="E2171">
            <v>480000</v>
          </cell>
          <cell r="F2171"/>
          <cell r="G2171"/>
        </row>
        <row r="2172">
          <cell r="A2172" t="str">
            <v>I2425</v>
          </cell>
          <cell r="B2172" t="str">
            <v>SUMINISTRO, TRANSPORTE E INSTALACIÓN DE PUERTA ENROLLABLE MICROPERFORADA CON PORTACANDADOS Y MANIJA. INCLUYE EL SUMINISTRO DE TODOS LOS ACCESORIOS REQUERIDOS PARA EL CORRECTO MONTAJE Y FUNCIONAMIENTO</v>
          </cell>
          <cell r="C2172" t="str">
            <v>Insumos</v>
          </cell>
          <cell r="D2172" t="str">
            <v>M2</v>
          </cell>
          <cell r="E2172">
            <v>760000</v>
          </cell>
          <cell r="F2172"/>
          <cell r="G2172"/>
        </row>
        <row r="2173">
          <cell r="A2173" t="str">
            <v>I2426</v>
          </cell>
          <cell r="B2173" t="str">
            <v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2173" t="str">
            <v>Insumos</v>
          </cell>
          <cell r="D2173" t="str">
            <v>M2</v>
          </cell>
          <cell r="E2173">
            <v>440000</v>
          </cell>
          <cell r="F2173"/>
          <cell r="G2173"/>
        </row>
        <row r="2174">
          <cell r="A2174" t="str">
            <v>I2428</v>
          </cell>
          <cell r="B2174" t="str">
            <v>MOLDE METÁLICO FORMA HEXAGONAL PARA ESTAMPADO DE CONCRETO</v>
          </cell>
          <cell r="C2174" t="str">
            <v>Insumos</v>
          </cell>
          <cell r="D2174" t="str">
            <v>und</v>
          </cell>
          <cell r="E2174">
            <v>80000</v>
          </cell>
          <cell r="F2174"/>
          <cell r="G2174"/>
        </row>
        <row r="2175">
          <cell r="A2175" t="str">
            <v>I2429</v>
          </cell>
          <cell r="B2175" t="str">
            <v>MATERA ARCILLA RECTANGULAR 80X30X40CM GRIS</v>
          </cell>
          <cell r="C2175" t="str">
            <v>Insumos</v>
          </cell>
          <cell r="D2175" t="str">
            <v>UN</v>
          </cell>
          <cell r="E2175">
            <v>199900</v>
          </cell>
          <cell r="F2175"/>
          <cell r="G2175"/>
        </row>
        <row r="2176">
          <cell r="A2176" t="str">
            <v>I2430</v>
          </cell>
          <cell r="B2176" t="str">
            <v>JARDINERA ACANALADA GRIS 100X30X60CM</v>
          </cell>
          <cell r="C2176" t="str">
            <v>Insumos</v>
          </cell>
          <cell r="D2176" t="str">
            <v>UN</v>
          </cell>
          <cell r="E2176">
            <v>219900</v>
          </cell>
          <cell r="F2176"/>
          <cell r="G2176"/>
        </row>
        <row r="2177">
          <cell r="A2177" t="str">
            <v>I2431</v>
          </cell>
          <cell r="B2177" t="str">
            <v>MESON EN GRANITO NEGRO SAN GABRIEL  A=0.60 M.  SALPICADERO DE H=10 CM. Y BABERO DE H=10 CM. Y PERFORACIÓN PARA LAVAPLATOS. (SUM E INSTAL)</v>
          </cell>
          <cell r="C2177" t="str">
            <v>Insumos</v>
          </cell>
          <cell r="D2177" t="str">
            <v>m</v>
          </cell>
          <cell r="E2177">
            <v>600000</v>
          </cell>
          <cell r="F2177"/>
          <cell r="G2177"/>
        </row>
        <row r="2178">
          <cell r="A2178" t="str">
            <v>I2432</v>
          </cell>
          <cell r="B2178" t="str">
            <v>MESON EN GRANITO NEGRO SAN GABRIEL  A=0.40 M. PARA BARRA (INC. SUMINISTRO, TRANSPORTE E INSTALACIÓN)</v>
          </cell>
          <cell r="C2178" t="str">
            <v>Insumos</v>
          </cell>
          <cell r="D2178" t="str">
            <v>m</v>
          </cell>
          <cell r="E2178">
            <v>500000</v>
          </cell>
          <cell r="F2178"/>
          <cell r="G2178"/>
        </row>
        <row r="2179">
          <cell r="A2179" t="str">
            <v>I2433</v>
          </cell>
          <cell r="B2179" t="str">
            <v>RECUBRIMIENTO ACRILICO SINTÉTICO ACRYTECH STEGASS SOBRE PLACAS DE CONCRETO</v>
          </cell>
          <cell r="C2179" t="str">
            <v>Insumos</v>
          </cell>
          <cell r="D2179" t="str">
            <v>m2</v>
          </cell>
          <cell r="E2179">
            <v>78000</v>
          </cell>
          <cell r="F2179"/>
          <cell r="G2179"/>
        </row>
        <row r="2180">
          <cell r="A2180" t="str">
            <v>I2434</v>
          </cell>
          <cell r="B2180" t="str">
            <v>DESAGÜE CON SIFON BOTELLA PARA LAVAMANOS</v>
          </cell>
          <cell r="C2180" t="str">
            <v>Insumos</v>
          </cell>
          <cell r="D2180" t="str">
            <v>und</v>
          </cell>
          <cell r="E2180">
            <v>29900</v>
          </cell>
          <cell r="F2180"/>
          <cell r="G2180"/>
        </row>
        <row r="2181">
          <cell r="A2181" t="str">
            <v>I2435</v>
          </cell>
          <cell r="B2181" t="str">
            <v>GRIFERIA LAVAMANOS TIPO PUSH MESA MAX CORONA O SIMILAR</v>
          </cell>
          <cell r="C2181" t="str">
            <v>Insumos</v>
          </cell>
          <cell r="D2181" t="str">
            <v>und</v>
          </cell>
          <cell r="E2181">
            <v>316700</v>
          </cell>
          <cell r="F2181"/>
          <cell r="G2181"/>
        </row>
        <row r="2182">
          <cell r="A2182" t="str">
            <v>I2436</v>
          </cell>
          <cell r="B2182" t="str">
            <v>LAMINA DE ICOPOR 1.0x1.0m x 2cm</v>
          </cell>
          <cell r="C2182" t="str">
            <v>Insumos</v>
          </cell>
          <cell r="D2182" t="str">
            <v>UND</v>
          </cell>
          <cell r="E2182">
            <v>11390</v>
          </cell>
          <cell r="F2182"/>
          <cell r="G2182"/>
        </row>
        <row r="2183">
          <cell r="A2183" t="str">
            <v>I2437</v>
          </cell>
          <cell r="B2183" t="str">
            <v>SIKAFLEX 1A PLUS X 300ML</v>
          </cell>
          <cell r="C2183" t="str">
            <v>Insumos</v>
          </cell>
          <cell r="D2183" t="str">
            <v>und</v>
          </cell>
          <cell r="E2183">
            <v>56900</v>
          </cell>
          <cell r="F2183"/>
          <cell r="G2183"/>
        </row>
        <row r="2184">
          <cell r="A2184" t="str">
            <v>I2438</v>
          </cell>
          <cell r="B2184" t="str">
            <v>CONCRETO PERMEABLE MR 41</v>
          </cell>
          <cell r="C2184" t="str">
            <v>Insumos</v>
          </cell>
          <cell r="D2184" t="str">
            <v>m3</v>
          </cell>
          <cell r="E2184">
            <v>792000</v>
          </cell>
          <cell r="F2184"/>
          <cell r="G2184"/>
        </row>
        <row r="2185">
          <cell r="A2185" t="str">
            <v>I2439</v>
          </cell>
          <cell r="B2185" t="str">
            <v>GRADERIAS 100% EN ALUMINIO (ACABADO NATURAL) DE 4 FILAS POR 3,00 METROS DE LARGO, NO ELEVADA, CAPACIDAD UN MODULO: 28 PERSONAS. INCLUYE BARANDAS. INCLUYE FLETE Y MONTAJE</v>
          </cell>
          <cell r="C2185" t="str">
            <v>Insumos</v>
          </cell>
          <cell r="D2185" t="str">
            <v>und</v>
          </cell>
          <cell r="E2185">
            <v>10080000</v>
          </cell>
          <cell r="F2185"/>
          <cell r="G2185"/>
        </row>
        <row r="2186">
          <cell r="A2186" t="str">
            <v>I2440</v>
          </cell>
          <cell r="B2186" t="str">
            <v>VARILLA CUADRADA DE 5/8" X 6.0M</v>
          </cell>
          <cell r="C2186" t="str">
            <v>Insumos</v>
          </cell>
          <cell r="D2186" t="str">
            <v>und</v>
          </cell>
          <cell r="E2186">
            <v>59900</v>
          </cell>
          <cell r="F2186"/>
          <cell r="G2186"/>
        </row>
        <row r="2187">
          <cell r="A2187" t="str">
            <v>I2441</v>
          </cell>
          <cell r="B2187" t="str">
            <v>PLATINA DE ACERO DE 1-1/2" X 1/4" X 6.0M</v>
          </cell>
          <cell r="C2187" t="str">
            <v>Insumos</v>
          </cell>
          <cell r="D2187" t="str">
            <v>und</v>
          </cell>
          <cell r="E2187">
            <v>70850</v>
          </cell>
          <cell r="F2187"/>
          <cell r="G2187"/>
        </row>
        <row r="2188">
          <cell r="A2188" t="str">
            <v>I2442</v>
          </cell>
          <cell r="B2188" t="str">
            <v>ESMALTE FERRUM ROJO OXIDO x 750 ML</v>
          </cell>
          <cell r="C2188" t="str">
            <v>Insumos</v>
          </cell>
          <cell r="D2188" t="str">
            <v>und</v>
          </cell>
          <cell r="E2188">
            <v>47900</v>
          </cell>
          <cell r="F2188"/>
          <cell r="G2188"/>
        </row>
        <row r="2189">
          <cell r="A2189" t="str">
            <v>I2443</v>
          </cell>
          <cell r="B2189" t="str">
            <v>CHAZO EXPANSIVO DE 5/8" x 4-1/2"</v>
          </cell>
          <cell r="C2189" t="str">
            <v>Insumos</v>
          </cell>
          <cell r="D2189" t="str">
            <v>und</v>
          </cell>
          <cell r="E2189">
            <v>5240</v>
          </cell>
          <cell r="F2189"/>
          <cell r="G2189"/>
        </row>
        <row r="2190">
          <cell r="A2190" t="str">
            <v>I2444</v>
          </cell>
          <cell r="B2190" t="str">
            <v>SUMINISTRO Y TRANSPORTE DE PISO EN CAUCHO GRANULADO, ESPESOR TOTAL DE 130MM: BASE ELASTICA SBR NEGRA DE 120 MM Y CAPA DE USO EN EPDM DE 10MM</v>
          </cell>
          <cell r="C2190" t="str">
            <v>Insumos</v>
          </cell>
          <cell r="D2190" t="str">
            <v>m2</v>
          </cell>
          <cell r="E2190">
            <v>773500</v>
          </cell>
          <cell r="F2190"/>
          <cell r="G2190"/>
        </row>
        <row r="2191">
          <cell r="A2191" t="str">
            <v>I2445</v>
          </cell>
          <cell r="B2191" t="str">
            <v>SUMINISTRO DE JUEGO INFANTIL DE CUERDAS - ESCALADOR, IGUAL O SIMILAR A: MARCA PARQUES INFANTILES DE COLOMBIA BY GRUPO AZLO, REFERENCIA ATI036 JUEGO DE CUERDAS, MEDIDAS 12.24 x 5.05 x 1.55 (MU 18) - TODO COSTO</v>
          </cell>
          <cell r="C2191" t="str">
            <v>Insumos</v>
          </cell>
          <cell r="D2191" t="str">
            <v>und</v>
          </cell>
          <cell r="E2191">
            <v>183260000</v>
          </cell>
          <cell r="F2191"/>
          <cell r="G2191"/>
        </row>
        <row r="2192">
          <cell r="A2192" t="str">
            <v>I2446</v>
          </cell>
          <cell r="B2192" t="str">
            <v>SUMINISTRO DE JUEGO INFANTIL TIPO DOMO JUNIOR, IGUAL O SIMILAR A: MARCA ESTRUCTURAS INFANTILES, REFERENCIA M 50154 C. Dimensiones del juego LA: 2m, A: 29m H: 19m (MU 19) - TODO COSTO</v>
          </cell>
          <cell r="C2192" t="str">
            <v>Insumos</v>
          </cell>
          <cell r="D2192" t="str">
            <v>und</v>
          </cell>
          <cell r="E2192">
            <v>11412100</v>
          </cell>
          <cell r="F2192"/>
          <cell r="G2192"/>
        </row>
        <row r="2193">
          <cell r="A2193" t="str">
            <v>I2447</v>
          </cell>
          <cell r="B2193" t="str">
            <v>SUMINISTRO DE JUEGO INFANTIL DE CUERDAS - ESCALADOR, IGUAL O SIMILAR A: MARCA PARQUES INFANTILES DE COLOMBIA BY GRUPO AZLO, REFERENCIA 60144A / 31093A JUEGO DE CUERDAS, MEDIDAS 4.2 x 4.2 x 3 (MU 20) - TODO COSTO</v>
          </cell>
          <cell r="C2193" t="str">
            <v>Insumos</v>
          </cell>
          <cell r="D2193" t="str">
            <v>und</v>
          </cell>
          <cell r="E2193">
            <v>84224377</v>
          </cell>
          <cell r="F2193"/>
          <cell r="G2193"/>
        </row>
        <row r="2194">
          <cell r="A2194" t="str">
            <v>I2448</v>
          </cell>
          <cell r="B2194" t="str">
            <v>SUMINISTRO  DE JUEGO INFANTIL TIPO CANCHA MESA 2 PERSONAS, IGUAL O SIMILAR A: MARCA ESTRUCTURAS INFANTILES, REFERENCIA M - CANCHA 001. Dimensiones del juego LA: 2,50m, A: 1m H: 0,83m (MU 21) - TODO COSTO</v>
          </cell>
          <cell r="C2194" t="str">
            <v>Insumos</v>
          </cell>
          <cell r="D2194" t="str">
            <v>und</v>
          </cell>
          <cell r="E2194">
            <v>8318100</v>
          </cell>
          <cell r="F2194"/>
          <cell r="G2194"/>
        </row>
        <row r="2195">
          <cell r="A2195" t="str">
            <v>I2449</v>
          </cell>
          <cell r="B2195" t="str">
            <v>SUMINISTRO DE  CIRCUITO DE CALISTENIA, IGUAL O SIMILAR A: MARCA PARQUES INFANTILES HOLDING KIDS (MU 22) - TODO COSTO</v>
          </cell>
          <cell r="C2195" t="str">
            <v>Insumos</v>
          </cell>
          <cell r="D2195" t="str">
            <v>und</v>
          </cell>
          <cell r="E2195">
            <v>8908322</v>
          </cell>
          <cell r="F2195"/>
          <cell r="G2195"/>
        </row>
        <row r="2196">
          <cell r="A2196" t="str">
            <v>I2450</v>
          </cell>
          <cell r="B2196" t="str">
            <v>SUMINISTRO DE  MAQUINA PARA GIMNASIO BIOSALUDABLE, IGUAL O SIMILAR A: MARCA PARQUES INFANTILES HOLDING KIDS REFERENCIA PONY (MU 23)</v>
          </cell>
          <cell r="C2196" t="str">
            <v>Insumos</v>
          </cell>
          <cell r="D2196" t="str">
            <v>und</v>
          </cell>
          <cell r="E2196">
            <v>2154566</v>
          </cell>
          <cell r="F2196"/>
          <cell r="G2196"/>
        </row>
        <row r="2197">
          <cell r="A2197" t="str">
            <v>I2451</v>
          </cell>
          <cell r="B2197" t="str">
            <v>SUMINISTRO DE  MAQUINA PARA GIMNASIO BIOSALUDABLE, IGUAL O SIMILAR A: MARCA PARQUES INFANTILES HOLDING KIDS REFERENCIA TWISTER (MU 24)</v>
          </cell>
          <cell r="C2197" t="str">
            <v>Insumos</v>
          </cell>
          <cell r="D2197" t="str">
            <v>und</v>
          </cell>
          <cell r="E2197">
            <v>2154566</v>
          </cell>
          <cell r="F2197"/>
          <cell r="G2197"/>
        </row>
        <row r="2198">
          <cell r="A2198" t="str">
            <v>I2452</v>
          </cell>
          <cell r="B2198" t="str">
            <v>SUMINISTRO DE MAQUINA PARA GIMNASIO BIOSALUDABLE, IGUAL O SIMILAR A: MARCA PARQUES INFANTILES HOLDING KIDS REFERENCIA SURF/PENDULO (MU 25)</v>
          </cell>
          <cell r="C2198" t="str">
            <v>Insumos</v>
          </cell>
          <cell r="D2198" t="str">
            <v>und</v>
          </cell>
          <cell r="E2198">
            <v>2154566</v>
          </cell>
          <cell r="F2198"/>
          <cell r="G2198"/>
        </row>
        <row r="2199">
          <cell r="A2199" t="str">
            <v>I2453</v>
          </cell>
          <cell r="B2199" t="str">
            <v>SUMINISTRO DE MAQUINA PARA GIMNASIO BIOSALUDABLE, IGUAL O SIMILAR A: MARCA PARQUES INFANTILES HOLDING KIDS REFERENCIA CAMINADOR AEREO (MU 26)</v>
          </cell>
          <cell r="C2199" t="str">
            <v>Insumos</v>
          </cell>
          <cell r="D2199" t="str">
            <v>und</v>
          </cell>
          <cell r="E2199">
            <v>2154566</v>
          </cell>
          <cell r="F2199"/>
          <cell r="G2199"/>
        </row>
        <row r="2200">
          <cell r="A2200" t="str">
            <v>I2454</v>
          </cell>
          <cell r="B2200" t="str">
            <v>SUMINISTRO DE MAQUINA PARA GIMNASIO BIOSALUDABLE, IGUAL O SIMILAR A: MARCA PARQUES INFANTILES HOLDING KIDS REFERENCIA BARRAS (MU 27)</v>
          </cell>
          <cell r="C2200" t="str">
            <v>Insumos</v>
          </cell>
          <cell r="D2200" t="str">
            <v>und</v>
          </cell>
          <cell r="E2200">
            <v>2154566</v>
          </cell>
          <cell r="F2200"/>
          <cell r="G2200"/>
        </row>
        <row r="2201">
          <cell r="A2201" t="str">
            <v>I2455</v>
          </cell>
          <cell r="B2201" t="str">
            <v>SUMINISTRO DE MAQUINA PARA GIMNASIO BIOSALUDABLE, IGUAL O SIMILAR A: MARCA PARQUES INFANTILES HOLDING KIDS REFERENCIA VOLANTE (MU 28)</v>
          </cell>
          <cell r="C2201" t="str">
            <v>Insumos</v>
          </cell>
          <cell r="D2201" t="str">
            <v>und</v>
          </cell>
          <cell r="E2201">
            <v>2154566</v>
          </cell>
          <cell r="F2201"/>
          <cell r="G2201"/>
        </row>
        <row r="2202">
          <cell r="A2202" t="str">
            <v>I2456</v>
          </cell>
          <cell r="B2202" t="str">
            <v>SUMINISTRO DE JUEGO INFANTIL TIPO PLAYGROUND 001B, IGUAL O SIMILAR A: MARCA ESTRUCTURAS INFANTILES, REFERENCIA PG 001B. Dimensiones del juego LA: 7m, A: 5m H: 6m (MU 29)</v>
          </cell>
          <cell r="C2202" t="str">
            <v>Insumos</v>
          </cell>
          <cell r="D2202" t="str">
            <v>und</v>
          </cell>
          <cell r="E2202">
            <v>146358100</v>
          </cell>
          <cell r="F2202"/>
          <cell r="G2202"/>
        </row>
        <row r="2203">
          <cell r="A2203" t="str">
            <v>I2457</v>
          </cell>
          <cell r="B2203" t="str">
            <v>SUMINISTRO DE JUEGO INFANTIL PLATAFORMA TRACTOR, IGUAL O SIMILAR A: MARCA PARQUES INFANTILES DE COLOMBIA BY GRUPO AZLO, REFERENCIA ATIO92. Dimensiones del juego 4.4 x 2.15 x 2.4 (MU 30)</v>
          </cell>
          <cell r="C2203" t="str">
            <v>Insumos</v>
          </cell>
          <cell r="D2203" t="str">
            <v>und</v>
          </cell>
          <cell r="E2203">
            <v>57477000</v>
          </cell>
          <cell r="F2203"/>
          <cell r="G2203"/>
        </row>
        <row r="2204">
          <cell r="A2204" t="str">
            <v>I2458</v>
          </cell>
          <cell r="B2204" t="str">
            <v>SUMINISTRO DE  PARQUE INFANTIL, IGUAL O SIMILAR A: MARCA ESTRUCTURAS INFANTILES, REFERENCIA PI 021 P. Dimensiones del juego LA: 9,30m, A: 6,4m H: 4,3m (MU 31)</v>
          </cell>
          <cell r="C2204" t="str">
            <v>Insumos</v>
          </cell>
          <cell r="D2204" t="str">
            <v>und</v>
          </cell>
          <cell r="E2204">
            <v>57108100</v>
          </cell>
          <cell r="F2204"/>
          <cell r="G2204"/>
        </row>
        <row r="2205">
          <cell r="A2205" t="str">
            <v>I2459</v>
          </cell>
          <cell r="B2205" t="str">
            <v>SUMINISTRO DE  BANCA MODULAR CORRIDA CON ESPALDAR, EN CONCRETO PULIDO, IGUAL O SIMILAR A: TIPO KÖNKRETUS REFERENCIA: BANCA OLAND CON ESPALDAR. A:1,8 M X H:0,79 M X P:0,57 M. (369 KG/UN) (MU 03)</v>
          </cell>
          <cell r="C2205" t="str">
            <v>Insumos</v>
          </cell>
          <cell r="D2205" t="str">
            <v>und</v>
          </cell>
          <cell r="E2205">
            <v>2100000</v>
          </cell>
          <cell r="F2205"/>
          <cell r="G2205"/>
        </row>
        <row r="2206">
          <cell r="A2206" t="str">
            <v>I2460</v>
          </cell>
          <cell r="B2206" t="str">
            <v>SUMINISTRO DE  BICIPARQUEADEROS, EN CONCRETO PULIDO, IGUAL O SIMILAR A: TIPO KÖNKRETUS REFERENCIA: BICIPARQUEADERO MC 60. A:0,13 M X H:0,80 M X P:0,69 M. (41 KG/UN) (MU 10)</v>
          </cell>
          <cell r="C2206" t="str">
            <v>Insumos</v>
          </cell>
          <cell r="D2206" t="str">
            <v>und</v>
          </cell>
          <cell r="E2206">
            <v>631000</v>
          </cell>
          <cell r="F2206"/>
          <cell r="G2206"/>
        </row>
        <row r="2207">
          <cell r="A2207" t="str">
            <v>I2461</v>
          </cell>
          <cell r="B2207" t="str">
            <v>SUMINISTRO DE  TOTEM, EN CONCRETO PULIDO, IGUAL O SIMILAR A: TIPO CALIZO REFERENCIA: MOBILE A LA MEDIDA. A:2,40 M X H:0,50 M X P:0,50 M. (41 KG/UN) (MU 14)</v>
          </cell>
          <cell r="C2207" t="str">
            <v>Insumos</v>
          </cell>
          <cell r="D2207" t="str">
            <v>und</v>
          </cell>
          <cell r="E2207">
            <v>6878557</v>
          </cell>
          <cell r="F2207"/>
          <cell r="G2207"/>
        </row>
        <row r="2208">
          <cell r="A2208" t="str">
            <v>I2462</v>
          </cell>
          <cell r="B2208" t="str">
            <v>SUMINISTRO DE BANCA MODULAR EN CONCRETO PULIDO, IGUAL O SIMILAR A: TIPO KÖNKRETUS REFERENCIA: BANCA SAMLE. A:1,82 M X H:0,43 M X P:0,78 M. (251 KG/UN) (MU 04)</v>
          </cell>
          <cell r="C2208" t="str">
            <v>Insumos</v>
          </cell>
          <cell r="D2208" t="str">
            <v>und</v>
          </cell>
          <cell r="E2208">
            <v>2070000</v>
          </cell>
          <cell r="F2208"/>
          <cell r="G2208"/>
        </row>
        <row r="2209">
          <cell r="A2209" t="str">
            <v>I2463</v>
          </cell>
          <cell r="B2209" t="str">
            <v>SUMINISTRO DE BANCA MODULAR EN CONCRETO PULIDO CON ESPALDAR, IGUAL O SIMILAR A: TIPO KÖNKRETUS REFERENCIA: BANCA SAMLE CON ESPALDAR. A:0,81 M X H:0,64 M X P:0,78 M. (251 KG/UN) (MU 05). INCLUYE TODOS LOS ELEMENTOS PARA SU CORRECTA INSTALACION Y FUNCIONAMIENTO.</v>
          </cell>
          <cell r="C2209" t="str">
            <v>Insumos</v>
          </cell>
          <cell r="D2209" t="str">
            <v>und</v>
          </cell>
          <cell r="E2209">
            <v>2124760</v>
          </cell>
          <cell r="F2209"/>
          <cell r="G2209"/>
        </row>
        <row r="2210">
          <cell r="A2210" t="str">
            <v>I2464</v>
          </cell>
          <cell r="B2210" t="str">
            <v>SUMINISTRO DE MESA DE EMPOTRAR CON JUEGO EN CERAMICA, IGUAL O SIMILAR A: MARCA CALIZO, REFERENCIA MOBILE COMBO MESA DE JUEGOS CON CUATRO BUTACOS, MEDIDAS 700X700X750 - 350X350X450 (MU 08). INCLUYE TODOS LOS ELEMENTOS PARA SU CORRECTA INSTALACION Y FUNCIONAMIENTO.</v>
          </cell>
          <cell r="C2210" t="str">
            <v>Insumos</v>
          </cell>
          <cell r="D2210" t="str">
            <v>und</v>
          </cell>
          <cell r="E2210">
            <v>2633690</v>
          </cell>
          <cell r="F2210"/>
          <cell r="G2210"/>
        </row>
        <row r="2211">
          <cell r="A2211" t="str">
            <v>I2465</v>
          </cell>
          <cell r="B2211" t="str">
            <v>SUMINISTRO DE JARDINERA EN CONCRETO PULIDO, IGUAL O SIMILAR A: TIPO KÖNKRETUS REFERENCIA: JARDINERA SAMLE. A:0,81 M X H:0,44 M X P:0,78 M. (133 KG/UN) (MU 09). INCLUYE TODOS LOS ELEMENTOS PARA SU CORRECTA INSTALACION Y FUNCIONAMIENTO.</v>
          </cell>
          <cell r="C2211" t="str">
            <v>Insumos</v>
          </cell>
          <cell r="D2211" t="str">
            <v>und</v>
          </cell>
          <cell r="E2211">
            <v>1178000</v>
          </cell>
          <cell r="F2211"/>
          <cell r="G2211"/>
        </row>
        <row r="2212">
          <cell r="A2212" t="str">
            <v>I2466</v>
          </cell>
          <cell r="B2212" t="str">
            <v>TRANSPORTE E INSTALACION DE MOBILIARIO, JUEGOS, EQUIPOS, OTROS</v>
          </cell>
          <cell r="C2212" t="str">
            <v>Insumos</v>
          </cell>
          <cell r="D2212" t="str">
            <v>und</v>
          </cell>
          <cell r="E2212">
            <v>100000</v>
          </cell>
          <cell r="F2212"/>
          <cell r="G2212"/>
        </row>
        <row r="2213">
          <cell r="A2213" t="str">
            <v>I2467</v>
          </cell>
          <cell r="B2213" t="str">
            <v>SUMINISTRO DE JUEGO PARA MASCOTAS TIPO TORRE DE ESCALADA, IGUAL O SIMILAR A: MARCA ESTRUCTURAS INFANTILES, REFERENCIA KDP 07. Dimensiones del juego LA: 6,6m, A: 1,05m H: 2,3m (MU 17)</v>
          </cell>
          <cell r="C2213" t="str">
            <v>Insumos</v>
          </cell>
          <cell r="D2213" t="str">
            <v>und</v>
          </cell>
          <cell r="E2213">
            <v>9508100</v>
          </cell>
          <cell r="F2213"/>
          <cell r="G2213"/>
        </row>
        <row r="2214">
          <cell r="A2214" t="str">
            <v>I2468</v>
          </cell>
          <cell r="B2214" t="str">
            <v>SUMINISTRO DE PAPELERA, EN CONCRETO PULIDO, IGUAL O SIMILAR A: MARCA KÖNKRETUS - REFERENCIA: PAPELERA FLIM. A:0,52 M X H:0,93 M X P:0,76 M. (220 KG/UN) (MU 11)</v>
          </cell>
          <cell r="C2214" t="str">
            <v>Insumos</v>
          </cell>
          <cell r="D2214" t="str">
            <v>und</v>
          </cell>
          <cell r="E2214">
            <v>2541000</v>
          </cell>
          <cell r="F2214"/>
          <cell r="G2214"/>
        </row>
        <row r="2215">
          <cell r="A2215" t="str">
            <v>I2469</v>
          </cell>
          <cell r="B2215" t="str">
            <v>TUBO LI P 08" SCH80 SC A106/A53/API5L - 6.000 MTS</v>
          </cell>
          <cell r="C2215" t="str">
            <v>Insumos</v>
          </cell>
          <cell r="D2215" t="str">
            <v>und</v>
          </cell>
          <cell r="E2215">
            <v>3461472</v>
          </cell>
          <cell r="F2215"/>
          <cell r="G2215"/>
        </row>
        <row r="2216">
          <cell r="A2216" t="str">
            <v>I2470</v>
          </cell>
          <cell r="B2216" t="str">
            <v>PERNO DE ANCLAJE TIPO L ACERO A36 3/4" X 1.0M</v>
          </cell>
          <cell r="C2216" t="str">
            <v>Insumos</v>
          </cell>
          <cell r="D2216" t="str">
            <v>und</v>
          </cell>
          <cell r="E2216">
            <v>103062</v>
          </cell>
          <cell r="F2216"/>
          <cell r="G2216"/>
        </row>
        <row r="2217">
          <cell r="A2217" t="str">
            <v>I2471</v>
          </cell>
          <cell r="B2217" t="str">
            <v>TUERCA HEXAGONAL DE 3/4" CON ARANDELA DE PRESION HELICOIDAL Y PLASTICA</v>
          </cell>
          <cell r="C2217" t="str">
            <v>Insumos</v>
          </cell>
          <cell r="D2217" t="str">
            <v>und</v>
          </cell>
          <cell r="E2217">
            <v>4200</v>
          </cell>
          <cell r="F2217"/>
          <cell r="G2217"/>
        </row>
        <row r="2218">
          <cell r="A2218" t="str">
            <v>I2472</v>
          </cell>
          <cell r="B2218" t="str">
            <v>LAMINA H.R. 19.00m 1200X2400 A36</v>
          </cell>
          <cell r="C2218" t="str">
            <v>Insumos</v>
          </cell>
          <cell r="D2218" t="str">
            <v>und</v>
          </cell>
          <cell r="E2218">
            <v>2504415</v>
          </cell>
          <cell r="F2218"/>
          <cell r="G2218"/>
        </row>
        <row r="2219">
          <cell r="A2219" t="str">
            <v>I2473</v>
          </cell>
          <cell r="B2219" t="str">
            <v>LAMINA H.R. 10.00 m 1200X2400 A36</v>
          </cell>
          <cell r="C2219" t="str">
            <v>Insumos</v>
          </cell>
          <cell r="D2219" t="str">
            <v>und</v>
          </cell>
          <cell r="E2219">
            <v>1317806</v>
          </cell>
          <cell r="F2219"/>
          <cell r="G2219"/>
        </row>
        <row r="2220">
          <cell r="A2220" t="str">
            <v>I2474</v>
          </cell>
          <cell r="B2220" t="str">
            <v>SUMINSTRO DE BALANCIN CABALLO RESORTE REF KDM70 o SIMILAR</v>
          </cell>
          <cell r="C2220" t="str">
            <v>Insumos</v>
          </cell>
          <cell r="D2220" t="str">
            <v>und</v>
          </cell>
          <cell r="E2220">
            <v>2975000</v>
          </cell>
          <cell r="F2220"/>
          <cell r="G2220"/>
        </row>
        <row r="2221">
          <cell r="A2221" t="str">
            <v>I2475</v>
          </cell>
          <cell r="B2221" t="str">
            <v>SUMINISTRO DE PARQUE INFANTIL REF KDS 07 DE ESTRUCTURAS INFANTILES O SIMILAR o SIMILAR</v>
          </cell>
          <cell r="C2221" t="str">
            <v>Insumos</v>
          </cell>
          <cell r="D2221" t="str">
            <v>und</v>
          </cell>
          <cell r="E2221">
            <v>11781000</v>
          </cell>
          <cell r="F2221"/>
          <cell r="G2221"/>
        </row>
        <row r="2222">
          <cell r="A2222" t="str">
            <v>I2476</v>
          </cell>
          <cell r="B2222" t="str">
            <v>SUMINISTRO DE PARQUE INFANTIL REF PI00 2P DE ESTRUCTURAS INFANTILES O SIMILAR o SIMILAR</v>
          </cell>
          <cell r="C2222" t="str">
            <v>Insumos</v>
          </cell>
          <cell r="D2222" t="str">
            <v>und</v>
          </cell>
          <cell r="E2222">
            <v>26061000</v>
          </cell>
          <cell r="F2222"/>
          <cell r="G2222"/>
        </row>
        <row r="2223">
          <cell r="A2223" t="str">
            <v>I2477</v>
          </cell>
          <cell r="B2223" t="str">
            <v>SUMINISTRO DE PISTA DE AGILITY PARA MASCOTAS REF IDEANDO O SIMILAR</v>
          </cell>
          <cell r="C2223" t="str">
            <v>Insumos</v>
          </cell>
          <cell r="D2223" t="str">
            <v>und</v>
          </cell>
          <cell r="E2223">
            <v>3510500</v>
          </cell>
          <cell r="F2223"/>
          <cell r="G2223"/>
        </row>
        <row r="2224">
          <cell r="A2224" t="str">
            <v>I2478</v>
          </cell>
          <cell r="B2224" t="str">
            <v>SUMINISTRO DE TUNEL RECTO REF PET PARK DE ESTRUCTURAS INFANTILES O SIMILAR</v>
          </cell>
          <cell r="C2224" t="str">
            <v>Insumos</v>
          </cell>
          <cell r="D2224" t="str">
            <v>und</v>
          </cell>
          <cell r="E2224">
            <v>5462100</v>
          </cell>
          <cell r="F2224"/>
          <cell r="G2224"/>
        </row>
        <row r="2225">
          <cell r="A2225" t="str">
            <v>I2479</v>
          </cell>
          <cell r="B2225" t="str">
            <v>SUMINISTRO DE TOPE MARIPOSA CON ASPERSOR DE AGUA REF M-A001 DE ESTRUCTURAS INFANTILES O SIMILAR</v>
          </cell>
          <cell r="C2225" t="str">
            <v>Insumos</v>
          </cell>
          <cell r="D2225" t="str">
            <v>und</v>
          </cell>
          <cell r="E2225">
            <v>4034100</v>
          </cell>
          <cell r="F2225"/>
          <cell r="G2225"/>
        </row>
        <row r="2226">
          <cell r="A2226" t="str">
            <v>I2480</v>
          </cell>
          <cell r="B2226" t="str">
            <v>SUMINISTRO DE CIRCUITO DE SALTOS X6 REF KDP 03-6 DE ESTRUCTURAS INFANTILES O SIMILAR</v>
          </cell>
          <cell r="C2226" t="str">
            <v>Insumos</v>
          </cell>
          <cell r="D2226" t="str">
            <v>und</v>
          </cell>
          <cell r="E2226">
            <v>6295100</v>
          </cell>
          <cell r="F2226"/>
          <cell r="G2226"/>
        </row>
        <row r="2227">
          <cell r="A2227" t="str">
            <v>I2481</v>
          </cell>
          <cell r="B2227" t="str">
            <v>SUMINISTRO, TRANSPORTE E INSTALACIÓN DE SOTERRADO DE CARGA TRASERA 3 BUZONES REF CONTENUR O SIMILAR. INCLUYE ESTRUCTURA METALICA, PLATAFORMA EN CHAPA LAGRIMADA, SISTEMA HIDRAULICO CON MANGUERA Y CARRETE, DADOS DE HORMIGON, BUZONES ESTANDAS, CONTENEDORES DE 1.100 LT, OBRA CIVIL, TRANSPORTE Y DESCARGA</v>
          </cell>
          <cell r="C2227" t="str">
            <v>Insumos</v>
          </cell>
          <cell r="D2227" t="str">
            <v>und</v>
          </cell>
          <cell r="E2227">
            <v>273700000</v>
          </cell>
          <cell r="F2227"/>
          <cell r="G2227"/>
        </row>
        <row r="2228">
          <cell r="A2228" t="str">
            <v>I2482</v>
          </cell>
          <cell r="B2228" t="str">
            <v>CICATRIZANTE HORMONAL PARA RAICES X 460GR</v>
          </cell>
          <cell r="C2228" t="str">
            <v>Insumos</v>
          </cell>
          <cell r="D2228" t="str">
            <v>und</v>
          </cell>
          <cell r="E2228">
            <v>39650</v>
          </cell>
          <cell r="F2228"/>
          <cell r="G2228"/>
        </row>
        <row r="2229">
          <cell r="A2229" t="str">
            <v>I2483</v>
          </cell>
          <cell r="B2229" t="str">
            <v>CONCRETO PREMEZCLADO PARA PAVIMENTO FAST-TRACK</v>
          </cell>
          <cell r="C2229" t="str">
            <v>Insumos</v>
          </cell>
          <cell r="D2229" t="str">
            <v>M3</v>
          </cell>
          <cell r="E2229">
            <v>870000</v>
          </cell>
          <cell r="F2229"/>
          <cell r="G2229"/>
        </row>
        <row r="2230">
          <cell r="A2230" t="str">
            <v>I2484</v>
          </cell>
          <cell r="B2230" t="str">
            <v>SUMINISTRO DE  TOTEM, EN CONCRETO PULIDO, IGUAL O SIMILAR A: TIPO CALIZO REFERENCIA: MOBILE A LA MEDIDA. A:2,40 M X H:0,50 M X P:0,50 M. (41 KG/UN) (MU 14)</v>
          </cell>
          <cell r="C2230" t="str">
            <v>Insumos</v>
          </cell>
          <cell r="D2230" t="str">
            <v>und</v>
          </cell>
          <cell r="E2230">
            <v>5732111</v>
          </cell>
          <cell r="F2230"/>
          <cell r="G2230"/>
        </row>
        <row r="2231">
          <cell r="A2231" t="str">
            <v>I2485</v>
          </cell>
          <cell r="B2231" t="str">
            <v>BROCA PLUS 1/2" x 10 x 12 DW00769</v>
          </cell>
          <cell r="C2231" t="str">
            <v>Insumos</v>
          </cell>
          <cell r="D2231" t="str">
            <v>und</v>
          </cell>
          <cell r="E2231">
            <v>19900</v>
          </cell>
          <cell r="F2231"/>
          <cell r="G2231"/>
        </row>
        <row r="2232">
          <cell r="A2232" t="str">
            <v>I2486</v>
          </cell>
          <cell r="B2232" t="str">
            <v>BLOQUE BASE EN CEMENTO PLAQUETA ABUJARDADA COLOR A=50; B=50; H=6 CM; 42 KG/M2 (Inc. Transporte y descargue) - PEATONAL</v>
          </cell>
          <cell r="C2232" t="str">
            <v>Insumos</v>
          </cell>
          <cell r="D2232" t="str">
            <v>UND</v>
          </cell>
          <cell r="E2232">
            <v>38118</v>
          </cell>
          <cell r="F2232"/>
          <cell r="G2232"/>
        </row>
        <row r="2233">
          <cell r="A2233" t="str">
            <v>I2487</v>
          </cell>
          <cell r="B2233" t="str">
            <v>BLOQUE BASE EN CEMENTO PLAQUETA ABUJARDADA GRIS A=50; B=50; H=6 CM; 42 KG/M2. (Incluye transporte y descargue) - PEATONAL</v>
          </cell>
          <cell r="C2233" t="str">
            <v>Insumos</v>
          </cell>
          <cell r="D2233" t="str">
            <v>UND</v>
          </cell>
          <cell r="E2233">
            <v>33025</v>
          </cell>
          <cell r="F2233"/>
          <cell r="G2233"/>
        </row>
        <row r="2234">
          <cell r="A2234" t="str">
            <v>I2489</v>
          </cell>
          <cell r="B2234" t="str">
            <v>PROTECTOR DE ARBOL PREFABRICADO 50x50CM (Inc. Transporte y descargue)</v>
          </cell>
          <cell r="C2234" t="str">
            <v>Insumos</v>
          </cell>
          <cell r="D2234" t="str">
            <v>UND</v>
          </cell>
          <cell r="E2234">
            <v>28679</v>
          </cell>
          <cell r="F2234"/>
          <cell r="G2234"/>
        </row>
        <row r="2235">
          <cell r="A2235" t="str">
            <v>I2490</v>
          </cell>
          <cell r="B2235" t="str">
            <v>YUMBOLON 3/8" O SIMILAR</v>
          </cell>
          <cell r="C2235" t="str">
            <v>Insumos</v>
          </cell>
          <cell r="D2235" t="str">
            <v>ML</v>
          </cell>
          <cell r="E2235">
            <v>700</v>
          </cell>
          <cell r="F2235"/>
          <cell r="G2235"/>
        </row>
        <row r="2236">
          <cell r="A2236" t="str">
            <v>I2492</v>
          </cell>
          <cell r="B2236" t="str">
            <v>GANCHO PARA TEJA ETERNIT</v>
          </cell>
          <cell r="C2236" t="str">
            <v>Insumos</v>
          </cell>
          <cell r="D2236" t="str">
            <v>UND</v>
          </cell>
          <cell r="E2236">
            <v>1190</v>
          </cell>
          <cell r="F2236"/>
          <cell r="G2236"/>
        </row>
        <row r="2237">
          <cell r="A2237" t="str">
            <v>I2493</v>
          </cell>
          <cell r="B2237" t="str">
            <v>DILATACION Z 8MM X3.05M</v>
          </cell>
          <cell r="C2237" t="str">
            <v>Insumos</v>
          </cell>
          <cell r="D2237" t="str">
            <v>UND</v>
          </cell>
          <cell r="E2237">
            <v>5936</v>
          </cell>
          <cell r="F2237"/>
          <cell r="G2237"/>
        </row>
        <row r="2238">
          <cell r="A2238" t="str">
            <v>I2494</v>
          </cell>
          <cell r="B2238" t="str">
            <v>ÁNGULO CIELO RASO 20×30 CALIBRE 26 (0.38) X 2.44MT</v>
          </cell>
          <cell r="C2238" t="str">
            <v>Insumos</v>
          </cell>
          <cell r="D2238" t="str">
            <v>UND</v>
          </cell>
          <cell r="E2238">
            <v>2275</v>
          </cell>
          <cell r="F2238"/>
          <cell r="G2238"/>
        </row>
        <row r="2239">
          <cell r="A2239" t="str">
            <v>I2495</v>
          </cell>
          <cell r="B2239" t="str">
            <v>LAMINA DE PVC PARA CIELO RASO L=2.90m A=30cm</v>
          </cell>
          <cell r="C2239" t="str">
            <v>Insumos</v>
          </cell>
          <cell r="D2239" t="str">
            <v>M2</v>
          </cell>
          <cell r="E2239">
            <v>20800</v>
          </cell>
          <cell r="F2239"/>
          <cell r="G2239"/>
        </row>
        <row r="2240">
          <cell r="A2240" t="str">
            <v>I2496</v>
          </cell>
          <cell r="B2240" t="str">
            <v>PERFIL VIGUETA CIELO RASO x 2.4m CAL 26</v>
          </cell>
          <cell r="C2240" t="str">
            <v>Insumos</v>
          </cell>
          <cell r="D2240" t="str">
            <v>UND</v>
          </cell>
          <cell r="E2240">
            <v>3601</v>
          </cell>
          <cell r="F2240"/>
          <cell r="G2240"/>
        </row>
        <row r="2241">
          <cell r="A2241" t="str">
            <v>I2497</v>
          </cell>
          <cell r="B2241" t="str">
            <v>CORNISA PARA CIELO EN PVC (MEDIACAÑA) x 5.95m</v>
          </cell>
          <cell r="C2241" t="str">
            <v>Insumos</v>
          </cell>
          <cell r="D2241" t="str">
            <v>UND</v>
          </cell>
          <cell r="E2241">
            <v>23574</v>
          </cell>
          <cell r="F2241"/>
          <cell r="G2241"/>
        </row>
        <row r="2242">
          <cell r="A2242" t="str">
            <v>I2499</v>
          </cell>
          <cell r="B2242" t="str">
            <v>ACOPLE PLASTICO SANITARIO 1/2" x 7/8" X 50CM</v>
          </cell>
          <cell r="C2242" t="str">
            <v>Insumos</v>
          </cell>
          <cell r="D2242" t="str">
            <v>UND</v>
          </cell>
          <cell r="E2242">
            <v>5300</v>
          </cell>
          <cell r="F2242"/>
          <cell r="G2242"/>
        </row>
        <row r="2243">
          <cell r="A2243" t="str">
            <v>I2500</v>
          </cell>
          <cell r="B2243" t="str">
            <v>VALVULA PLASTICA REGULADORA DE 1/2" PARA SANITARIO</v>
          </cell>
          <cell r="C2243" t="str">
            <v>Insumos</v>
          </cell>
          <cell r="D2243" t="str">
            <v>UND</v>
          </cell>
          <cell r="E2243">
            <v>20750</v>
          </cell>
          <cell r="F2243"/>
          <cell r="G2243"/>
        </row>
        <row r="2244">
          <cell r="A2244" t="str">
            <v>I2501</v>
          </cell>
          <cell r="B2244" t="str">
            <v>GRIFERIA LAVAMANOS MEZCLADOR 8" TOSCANA DE PALANCA</v>
          </cell>
          <cell r="C2244" t="str">
            <v>Insumos</v>
          </cell>
          <cell r="D2244" t="str">
            <v>UND</v>
          </cell>
          <cell r="E2244">
            <v>117900</v>
          </cell>
          <cell r="F2244"/>
          <cell r="G2244"/>
        </row>
        <row r="2245">
          <cell r="A2245" t="str">
            <v>I2502</v>
          </cell>
          <cell r="B2245" t="str">
            <v>MALLA GAVION TRIPLETORSION 2x1x1 CAL 12 OJO 8X10cm</v>
          </cell>
          <cell r="C2245" t="str">
            <v>Insumos</v>
          </cell>
          <cell r="D2245" t="str">
            <v>UND</v>
          </cell>
          <cell r="E2245">
            <v>158900</v>
          </cell>
          <cell r="F2245"/>
          <cell r="G2245"/>
        </row>
        <row r="2246">
          <cell r="A2246" t="str">
            <v>I2504</v>
          </cell>
          <cell r="B2246" t="str">
            <v>CHAZO EXPANSIVO DE 3/8" x 4-1/2"</v>
          </cell>
          <cell r="C2246" t="str">
            <v>Insumos</v>
          </cell>
          <cell r="D2246" t="str">
            <v>UND</v>
          </cell>
          <cell r="E2246">
            <v>1403</v>
          </cell>
          <cell r="F2246"/>
          <cell r="G2246"/>
        </row>
        <row r="2247">
          <cell r="A2247" t="str">
            <v>I2505</v>
          </cell>
          <cell r="B2247" t="str">
            <v>CUÑAS PARA ANCLAJES ACTIVOC</v>
          </cell>
          <cell r="C2247" t="str">
            <v>Insumos</v>
          </cell>
          <cell r="D2247" t="str">
            <v>und</v>
          </cell>
          <cell r="E2247">
            <v>14710</v>
          </cell>
          <cell r="F2247"/>
          <cell r="G2247"/>
        </row>
        <row r="2248">
          <cell r="A2248" t="str">
            <v>I2506</v>
          </cell>
          <cell r="B2248" t="str">
            <v>MANGUERA POLIETILENO DE 3"</v>
          </cell>
          <cell r="C2248" t="str">
            <v>Insumos</v>
          </cell>
          <cell r="D2248" t="str">
            <v>ML</v>
          </cell>
          <cell r="E2248">
            <v>12610</v>
          </cell>
          <cell r="F2248"/>
          <cell r="G2248"/>
        </row>
        <row r="2249">
          <cell r="A2249" t="str">
            <v>I2507</v>
          </cell>
          <cell r="B2249" t="str">
            <v>POPORAS PARA ANCLAJES</v>
          </cell>
          <cell r="C2249" t="str">
            <v>Insumos</v>
          </cell>
          <cell r="D2249" t="str">
            <v>und</v>
          </cell>
          <cell r="E2249">
            <v>126120</v>
          </cell>
          <cell r="F2249"/>
          <cell r="G2249"/>
        </row>
        <row r="2250">
          <cell r="A2250" t="str">
            <v>I2507</v>
          </cell>
          <cell r="B2250" t="str">
            <v>MANGUITOS DE NEUMATICO</v>
          </cell>
          <cell r="C2250" t="str">
            <v>Insumos</v>
          </cell>
          <cell r="D2250" t="str">
            <v>und</v>
          </cell>
          <cell r="E2250">
            <v>360</v>
          </cell>
          <cell r="F2250"/>
          <cell r="G2250"/>
        </row>
        <row r="2251">
          <cell r="A2251" t="str">
            <v>I2507</v>
          </cell>
          <cell r="B2251" t="str">
            <v>SEPARADORES PARA ANCLAJE</v>
          </cell>
          <cell r="C2251" t="str">
            <v>Insumos</v>
          </cell>
          <cell r="D2251" t="str">
            <v>und</v>
          </cell>
          <cell r="E2251">
            <v>2940</v>
          </cell>
          <cell r="F2251"/>
          <cell r="G2251"/>
        </row>
        <row r="2252">
          <cell r="A2252" t="str">
            <v>I2508</v>
          </cell>
          <cell r="B2252" t="str">
            <v>GEOMALLA BIAXIAL REF. 140 RESISTENCIA 800KN/M</v>
          </cell>
          <cell r="C2252" t="str">
            <v>Insumos</v>
          </cell>
          <cell r="D2252" t="str">
            <v>M2</v>
          </cell>
          <cell r="E2252">
            <v>9830</v>
          </cell>
          <cell r="F2252"/>
          <cell r="G2252"/>
        </row>
        <row r="2253">
          <cell r="A2253" t="str">
            <v>I2509</v>
          </cell>
          <cell r="B2253" t="str">
            <v>BORDILLO SEPARADOR PREFABRICADO EN CONCRETO DE 100x60cm</v>
          </cell>
          <cell r="C2253" t="str">
            <v>Insumos</v>
          </cell>
          <cell r="D2253" t="str">
            <v>UND</v>
          </cell>
          <cell r="E2253">
            <v>113220</v>
          </cell>
          <cell r="F2253"/>
          <cell r="G2253"/>
        </row>
        <row r="2254">
          <cell r="A2254" t="str">
            <v>I2510</v>
          </cell>
          <cell r="B2254" t="str">
            <v>SUMINISTRO, TRANSPORTE E INSTALACIÓN DE TARJETA ELECTRONICA PARA VARIADOR DE ASCENSOR (CCP)</v>
          </cell>
          <cell r="C2254" t="str">
            <v>Insumos</v>
          </cell>
          <cell r="D2254" t="str">
            <v>und</v>
          </cell>
          <cell r="E2254">
            <v>17850000</v>
          </cell>
          <cell r="F2254"/>
          <cell r="G2254"/>
        </row>
        <row r="2255">
          <cell r="A2255" t="str">
            <v>I2511</v>
          </cell>
          <cell r="B2255" t="str">
            <v>REVISIÓN Y REPARACIÓN DE INSTALACIONES EN FOSO DE ASCENSOR EXISTENTE (CCP)</v>
          </cell>
          <cell r="C2255" t="str">
            <v>Insumos</v>
          </cell>
          <cell r="D2255" t="str">
            <v>und</v>
          </cell>
          <cell r="E2255">
            <v>5712000</v>
          </cell>
          <cell r="F2255"/>
          <cell r="G2255"/>
        </row>
        <row r="2256">
          <cell r="A2256" t="str">
            <v>I2512</v>
          </cell>
          <cell r="B2256" t="str">
            <v>VENTANA CON MARCO DE ALUMINIO, VIDRIO CRUDO DE 6mm EN LA PARTE INFERIOR, MONTANTE Y CELOSÍA EN ALUMINIO EN LA PARTE SUPERIOR</v>
          </cell>
          <cell r="C2256" t="str">
            <v>Insumos</v>
          </cell>
          <cell r="D2256" t="str">
            <v>M2</v>
          </cell>
          <cell r="E2256">
            <v>360000</v>
          </cell>
          <cell r="F2256"/>
          <cell r="G2256"/>
        </row>
        <row r="2257">
          <cell r="A2257" t="str">
            <v>I2513</v>
          </cell>
          <cell r="B2257" t="str">
            <v>PUERTA CORTAFUEGO RF60 A=90-100cm</v>
          </cell>
          <cell r="C2257" t="str">
            <v>Insumos</v>
          </cell>
          <cell r="D2257" t="str">
            <v>und</v>
          </cell>
          <cell r="E2257">
            <v>2344300</v>
          </cell>
          <cell r="F2257"/>
          <cell r="G2257"/>
        </row>
        <row r="2258">
          <cell r="A2258" t="str">
            <v>I2514</v>
          </cell>
          <cell r="B2258" t="str">
            <v>REPUESTO ASIENTO SANITARIO FORTE CORONA</v>
          </cell>
          <cell r="C2258" t="str">
            <v>Insumos</v>
          </cell>
          <cell r="D2258" t="str">
            <v>und</v>
          </cell>
          <cell r="E2258">
            <v>188900</v>
          </cell>
          <cell r="F2258"/>
          <cell r="G2258"/>
        </row>
        <row r="2259">
          <cell r="A2259" t="str">
            <v>I2515</v>
          </cell>
          <cell r="B2259" t="str">
            <v>ADOQUIN SISTEMA ARTE CONCRETO O SIMILAR COLORES VARIOS, DIMENSIONES 100cmX14,5 cmX4,5 cm peatonal - Puesto en Manizales</v>
          </cell>
          <cell r="C2259" t="str">
            <v>Insumos</v>
          </cell>
          <cell r="D2259" t="str">
            <v>M2</v>
          </cell>
          <cell r="E2259">
            <v>216946.1515601023</v>
          </cell>
          <cell r="F2259"/>
          <cell r="G2259"/>
        </row>
        <row r="2260">
          <cell r="A2260" t="str">
            <v>I2516</v>
          </cell>
          <cell r="B2260" t="str">
            <v>ADOQUIN SISTEMA ARTE CONCRETO O SIMILAR COLORES VARIOS, DIMENSIONES 100cmX14,5 cmx 8cm Vehicular - Puesto en Manizales</v>
          </cell>
          <cell r="C2260" t="str">
            <v>Insumos</v>
          </cell>
          <cell r="D2260" t="str">
            <v>und</v>
          </cell>
          <cell r="E2260">
            <v>461662</v>
          </cell>
          <cell r="F2260"/>
          <cell r="G2260"/>
        </row>
        <row r="2261">
          <cell r="A2261" t="str">
            <v>I2517</v>
          </cell>
          <cell r="B2261" t="str">
            <v>TRATAMIENTO CON ACIDO</v>
          </cell>
          <cell r="C2261" t="str">
            <v>Insumos</v>
          </cell>
          <cell r="D2261" t="str">
            <v>M2</v>
          </cell>
          <cell r="E2261">
            <v>5050</v>
          </cell>
          <cell r="F2261"/>
          <cell r="G2261"/>
        </row>
        <row r="2262">
          <cell r="A2262" t="str">
            <v>I2518</v>
          </cell>
          <cell r="B2262" t="str">
            <v>TRATAMIENTO DE JUNTAS</v>
          </cell>
          <cell r="C2262" t="str">
            <v>Insumos</v>
          </cell>
          <cell r="D2262" t="str">
            <v>GL</v>
          </cell>
          <cell r="E2262">
            <v>715428</v>
          </cell>
          <cell r="F2262"/>
          <cell r="G2262"/>
        </row>
        <row r="2263">
          <cell r="A2263" t="str">
            <v>I2519</v>
          </cell>
          <cell r="B2263" t="str">
            <v>CAPA PLEXIBOND PRIMER COATING</v>
          </cell>
          <cell r="C2263" t="str">
            <v>Insumos</v>
          </cell>
          <cell r="D2263" t="str">
            <v>M2</v>
          </cell>
          <cell r="E2263">
            <v>13046</v>
          </cell>
          <cell r="F2263"/>
          <cell r="G2263"/>
        </row>
        <row r="2264">
          <cell r="A2264" t="str">
            <v>I2520</v>
          </cell>
          <cell r="B2264" t="str">
            <v>RECUBRIMIENTO SINTETICO PLEXIPAVE</v>
          </cell>
          <cell r="C2264" t="str">
            <v>Insumos</v>
          </cell>
          <cell r="D2264" t="str">
            <v>M2</v>
          </cell>
          <cell r="E2264">
            <v>56708</v>
          </cell>
          <cell r="F2264"/>
          <cell r="G2264"/>
        </row>
        <row r="2265">
          <cell r="A2265" t="str">
            <v>I2521</v>
          </cell>
          <cell r="B2265" t="str">
            <v>PEDESTAL RECTO EN TUBO</v>
          </cell>
          <cell r="C2265" t="str">
            <v>Insumos</v>
          </cell>
          <cell r="D2265" t="str">
            <v>und</v>
          </cell>
          <cell r="E2265">
            <v>135976</v>
          </cell>
          <cell r="F2265"/>
          <cell r="G2265"/>
        </row>
        <row r="2266">
          <cell r="A2266" t="str">
            <v>I2522</v>
          </cell>
          <cell r="B2266" t="str">
            <v>PELICULA ANTIGRAFITI</v>
          </cell>
          <cell r="C2266" t="str">
            <v>Insumos</v>
          </cell>
          <cell r="D2266" t="str">
            <v>M2</v>
          </cell>
          <cell r="E2266">
            <v>1655</v>
          </cell>
          <cell r="F2266"/>
          <cell r="G2266"/>
        </row>
        <row r="2267">
          <cell r="A2267" t="str">
            <v>I2523</v>
          </cell>
          <cell r="B2267" t="str">
            <v>PEDESTAL RECTO ALTURA DOBLE SEÑAL</v>
          </cell>
          <cell r="C2267" t="str">
            <v>Insumos</v>
          </cell>
          <cell r="D2267" t="str">
            <v>und</v>
          </cell>
          <cell r="E2267">
            <v>175976</v>
          </cell>
          <cell r="F2267"/>
          <cell r="G2267"/>
        </row>
        <row r="2268">
          <cell r="A2268" t="str">
            <v>I2524</v>
          </cell>
          <cell r="B2268" t="str">
            <v>TABLERO DE LEYENDA 82X32 CM GRADO DIAMANTE</v>
          </cell>
          <cell r="C2268" t="str">
            <v>Insumos</v>
          </cell>
          <cell r="D2268" t="str">
            <v>und</v>
          </cell>
          <cell r="E2268">
            <v>280000</v>
          </cell>
          <cell r="F2268"/>
          <cell r="G2268"/>
        </row>
        <row r="2269">
          <cell r="A2269" t="str">
            <v>I2525</v>
          </cell>
          <cell r="B2269" t="str">
            <v>ESPECIES ARBOREAS ALTURA =1.80M</v>
          </cell>
          <cell r="C2269" t="str">
            <v>Insumos</v>
          </cell>
          <cell r="D2269" t="str">
            <v>und</v>
          </cell>
          <cell r="E2269">
            <v>93901</v>
          </cell>
          <cell r="F2269"/>
          <cell r="G2269"/>
        </row>
        <row r="2270">
          <cell r="A2270" t="str">
            <v>I2526</v>
          </cell>
          <cell r="B2270" t="str">
            <v>PLANTULA</v>
          </cell>
          <cell r="C2270" t="str">
            <v>Insumos</v>
          </cell>
          <cell r="D2270"/>
          <cell r="E2270"/>
          <cell r="F2270"/>
          <cell r="G2270"/>
        </row>
        <row r="2271">
          <cell r="A2271" t="str">
            <v>I2527</v>
          </cell>
          <cell r="B2271" t="str">
            <v>BALA DE PISO LED 3W LUZ CALIDA ACERO INOXIDABLE IP65 PARA EXTERIORES</v>
          </cell>
          <cell r="C2271" t="str">
            <v>Insumos</v>
          </cell>
          <cell r="D2271" t="str">
            <v>und</v>
          </cell>
          <cell r="E2271">
            <v>78908</v>
          </cell>
          <cell r="F2271"/>
          <cell r="G2271"/>
        </row>
        <row r="2272">
          <cell r="A2272" t="str">
            <v>I2528</v>
          </cell>
          <cell r="B2272" t="str">
            <v>ACCESORIOS DE FIJACION</v>
          </cell>
          <cell r="C2272" t="str">
            <v>Insumos</v>
          </cell>
          <cell r="D2272" t="str">
            <v>und</v>
          </cell>
          <cell r="E2272">
            <v>2462</v>
          </cell>
          <cell r="F2272"/>
          <cell r="G2272"/>
        </row>
        <row r="2273">
          <cell r="A2273" t="str">
            <v>I2529</v>
          </cell>
          <cell r="B2273" t="str">
            <v>CABLE DE ALUMINIO AISLADO NO 4 AWG SERIE 8000 THHN METRO</v>
          </cell>
          <cell r="C2273" t="str">
            <v>Insumos</v>
          </cell>
          <cell r="D2273" t="str">
            <v>ML</v>
          </cell>
          <cell r="E2273">
            <v>3840</v>
          </cell>
          <cell r="F2273"/>
          <cell r="G2273"/>
        </row>
        <row r="2274">
          <cell r="A2274" t="str">
            <v>I2530</v>
          </cell>
          <cell r="B2274" t="str">
            <v>CINTA LED PARA EXTERIOR LUZ CALIDA x 10m</v>
          </cell>
          <cell r="C2274" t="str">
            <v>Insumos</v>
          </cell>
          <cell r="D2274" t="str">
            <v>und</v>
          </cell>
          <cell r="E2274">
            <v>180000</v>
          </cell>
          <cell r="F2274"/>
          <cell r="G2274"/>
        </row>
        <row r="2275">
          <cell r="A2275" t="str">
            <v>I2531</v>
          </cell>
          <cell r="B2275" t="str">
            <v>PERFIL PARA CINTA LED INCRUSTAR PLANO X 3 METROS 205-1</v>
          </cell>
          <cell r="C2275" t="str">
            <v>Insumos</v>
          </cell>
          <cell r="D2275" t="str">
            <v>und</v>
          </cell>
          <cell r="E2275">
            <v>36000</v>
          </cell>
          <cell r="F2275"/>
          <cell r="G2275"/>
        </row>
        <row r="2276">
          <cell r="A2276" t="str">
            <v>I2532</v>
          </cell>
          <cell r="B2276" t="str">
            <v xml:space="preserve">PLANTA ORNAMENTAL </v>
          </cell>
          <cell r="C2276" t="str">
            <v>Insumos</v>
          </cell>
          <cell r="D2276" t="str">
            <v>und</v>
          </cell>
          <cell r="E2276">
            <v>32000</v>
          </cell>
          <cell r="F2276"/>
          <cell r="G2276"/>
        </row>
        <row r="2277">
          <cell r="A2277" t="str">
            <v>I2533</v>
          </cell>
          <cell r="B2277" t="str">
            <v>LUMINARIA LED TIPO SENDERA REF GL18303 EN BOLARDO</v>
          </cell>
          <cell r="C2277" t="str">
            <v>Insumos</v>
          </cell>
          <cell r="D2277" t="str">
            <v>und</v>
          </cell>
          <cell r="E2277">
            <v>636521</v>
          </cell>
          <cell r="F2277"/>
          <cell r="G2277"/>
        </row>
        <row r="2278">
          <cell r="A2278" t="str">
            <v>I2534</v>
          </cell>
          <cell r="B2278" t="str">
            <v xml:space="preserve">LUMINARIA TIPO ACUA-I-100W-5K O SIMILAR REFLECTOR EXTERIORES </v>
          </cell>
          <cell r="C2278" t="str">
            <v>Insumos</v>
          </cell>
          <cell r="D2278" t="str">
            <v>und</v>
          </cell>
          <cell r="E2278">
            <v>505008</v>
          </cell>
          <cell r="F2278"/>
          <cell r="G2278"/>
        </row>
        <row r="2279">
          <cell r="A2279" t="str">
            <v>I2535</v>
          </cell>
          <cell r="B2279" t="str">
            <v>GUADUA SOBREBASA DE 3.20M</v>
          </cell>
          <cell r="C2279" t="str">
            <v>Insumos</v>
          </cell>
          <cell r="D2279" t="str">
            <v>und</v>
          </cell>
          <cell r="E2279">
            <v>8330</v>
          </cell>
          <cell r="F2279"/>
          <cell r="G2279"/>
        </row>
        <row r="2280">
          <cell r="A2280" t="str">
            <v>I2536</v>
          </cell>
          <cell r="B2280" t="str">
            <v>INTRAPLAST Z CO X 30.0. KG. ADITIVO</v>
          </cell>
          <cell r="C2280" t="str">
            <v>Insumos</v>
          </cell>
          <cell r="D2280" t="str">
            <v>und</v>
          </cell>
          <cell r="E2280">
            <v>280000</v>
          </cell>
          <cell r="F2280"/>
          <cell r="G2280"/>
        </row>
        <row r="2281">
          <cell r="A2281" t="str">
            <v>I2537</v>
          </cell>
          <cell r="B2281" t="str">
            <v>GEOTEXTIL IMPERMEABLE IMPERTEX GEOMATRIX O SIMILAR</v>
          </cell>
          <cell r="C2281" t="str">
            <v>Insumos</v>
          </cell>
          <cell r="D2281" t="str">
            <v>M2</v>
          </cell>
          <cell r="E2281">
            <v>21182</v>
          </cell>
          <cell r="F2281"/>
          <cell r="G2281"/>
        </row>
        <row r="2282">
          <cell r="A2282" t="str">
            <v>I2538</v>
          </cell>
          <cell r="B2282" t="str">
            <v>MATERIAL PARA SELLO DE FISURAS, GRIETAS Y JUNTAS EN PAVIMENTO ASFALTICO; COMPUESTO POR ASFALTO MODIFICADO CON POLÍMEROS ELASTOMÉRICOS, QUE CUMPLA LA NORMA ASTM D6690 Y ASTM D5329.</v>
          </cell>
          <cell r="C2282" t="str">
            <v>Insumos</v>
          </cell>
          <cell r="D2282" t="str">
            <v>LT</v>
          </cell>
          <cell r="E2282">
            <v>78125</v>
          </cell>
          <cell r="F2282"/>
          <cell r="G2282"/>
        </row>
        <row r="2283">
          <cell r="A2283" t="str">
            <v>I2539</v>
          </cell>
          <cell r="B2283" t="str">
            <v>Pasamanos con parales en tubería redonda de 1-1/2” y roda-manos o bolillo en tubería redonda de 2”, 3 hilos en tubería redonda de ½”, todo en acero inoxidable 304 satinado. Incluye bridas de sujeción para anclaje, tapa-bridas y chazos. Cada paral de soporte a pared se ubica cada 100cm aprox.</v>
          </cell>
          <cell r="C2283" t="str">
            <v>Insumos</v>
          </cell>
          <cell r="D2283" t="str">
            <v>ML</v>
          </cell>
          <cell r="E2283">
            <v>420000</v>
          </cell>
          <cell r="F2283"/>
          <cell r="G2283"/>
        </row>
        <row r="2284">
          <cell r="A2284" t="str">
            <v>I2540</v>
          </cell>
          <cell r="B2284" t="str">
            <v>SUMINISTRO DE EQUIPO PARA GIMNASIO AL AIRE (ESQUI O BICICLETA O ELIPTICA O EXTENSOR O BANCO ABDOMINAL DOBLE O BANCA ABDOMINAL INCLINADO. REF. XTENSOR O SIMILAR</v>
          </cell>
          <cell r="C2284" t="str">
            <v>Insumos</v>
          </cell>
          <cell r="D2284" t="str">
            <v>UN</v>
          </cell>
          <cell r="E2284">
            <v>2956000</v>
          </cell>
          <cell r="F2284"/>
          <cell r="G2284"/>
        </row>
        <row r="2285">
          <cell r="A2285" t="str">
            <v>I2541</v>
          </cell>
          <cell r="B2285" t="str">
            <v>SUMINISTRO DE EQUIPO PARA GIMNASIO AL AIRE (PRENSA DE PIERNA DOBLE O PRESS DE PRECHO DOBLE O PRESS DE ESPALDA DOBLW. REF. XTENSOR O SIMILAR)</v>
          </cell>
          <cell r="C2285" t="str">
            <v>Insumos</v>
          </cell>
          <cell r="D2285" t="str">
            <v>UN</v>
          </cell>
          <cell r="E2285">
            <v>3532900</v>
          </cell>
          <cell r="F2285"/>
          <cell r="G2285"/>
        </row>
        <row r="2286">
          <cell r="A2286" t="str">
            <v>I2542</v>
          </cell>
          <cell r="B2286" t="str">
            <v>CANECA PIVOTANTE URBANA EN ACERO INOXIDABLE CAL. 18</v>
          </cell>
          <cell r="C2286" t="str">
            <v>Insumos</v>
          </cell>
          <cell r="D2286" t="str">
            <v>UN</v>
          </cell>
          <cell r="E2286">
            <v>850000</v>
          </cell>
          <cell r="F2286"/>
          <cell r="G2286"/>
        </row>
        <row r="2287">
          <cell r="A2287" t="str">
            <v>I2543</v>
          </cell>
          <cell r="B2287" t="str">
            <v>BICICLETERO GENESIS ARTECONCRETO O SIMILAR</v>
          </cell>
          <cell r="C2287" t="str">
            <v>Insumos</v>
          </cell>
          <cell r="D2287" t="str">
            <v>UN</v>
          </cell>
          <cell r="E2287">
            <v>1871697</v>
          </cell>
          <cell r="F2287"/>
          <cell r="G2287"/>
        </row>
        <row r="2288">
          <cell r="A2288" t="str">
            <v>I2544</v>
          </cell>
          <cell r="B2288" t="str">
            <v>MATERA BANCA SOLUT ARTECONCRETO O SIMILAR</v>
          </cell>
          <cell r="C2288" t="str">
            <v>Insumos</v>
          </cell>
          <cell r="D2288" t="str">
            <v>UN</v>
          </cell>
          <cell r="E2288">
            <v>2262015</v>
          </cell>
          <cell r="F2288"/>
          <cell r="G2288"/>
        </row>
        <row r="2289">
          <cell r="A2289" t="str">
            <v>I2545</v>
          </cell>
          <cell r="B2289" t="str">
            <v>ALCORQUE ECOLOGICO FABRICADO EN REBNEW PLASTICO RECICLADO DE ALTA CALIDAD MODULADO EN 10 CM X 10CM DE 1,2 MX 1,1 M</v>
          </cell>
          <cell r="C2289" t="str">
            <v>Insumos</v>
          </cell>
          <cell r="D2289" t="str">
            <v>UN</v>
          </cell>
          <cell r="E2289">
            <v>789075</v>
          </cell>
          <cell r="F2289"/>
          <cell r="G2289"/>
        </row>
        <row r="2290">
          <cell r="A2290" t="str">
            <v>I2546</v>
          </cell>
          <cell r="B2290" t="str">
            <v>MOGADOR INFORMATIVO EN CONCRETO BULEVAR SAM JORGE 2,5 M x 0,45 M SEGÚN DISEÑO</v>
          </cell>
          <cell r="C2290" t="str">
            <v>Insumos</v>
          </cell>
          <cell r="D2290" t="str">
            <v>UN</v>
          </cell>
          <cell r="E2290">
            <v>10310580</v>
          </cell>
          <cell r="F2290"/>
          <cell r="G2290"/>
        </row>
        <row r="2291">
          <cell r="A2291" t="str">
            <v>I2547</v>
          </cell>
          <cell r="B2291" t="str">
            <v>LETRERO MARCA MZL manizales del alma</v>
          </cell>
          <cell r="C2291" t="str">
            <v>Insumos</v>
          </cell>
          <cell r="D2291" t="str">
            <v>UN</v>
          </cell>
          <cell r="E2291">
            <v>7154280</v>
          </cell>
          <cell r="F2291"/>
          <cell r="G2291"/>
        </row>
        <row r="2292">
          <cell r="A2292" t="str">
            <v>I2548</v>
          </cell>
          <cell r="B2292" t="str">
            <v>JUEGO INFANTIL BALANCIN TORTURGA O PEZ O LEON MARINO O SUBE Y BAJA DOBLE TIPO OCE013  O CUERDAS ATI040</v>
          </cell>
          <cell r="C2292" t="str">
            <v>Insumos</v>
          </cell>
          <cell r="D2292" t="str">
            <v>UN</v>
          </cell>
          <cell r="E2292">
            <v>2630520</v>
          </cell>
          <cell r="F2292"/>
          <cell r="G2292"/>
        </row>
        <row r="2293">
          <cell r="A2293" t="str">
            <v>I2549</v>
          </cell>
          <cell r="B2293" t="str">
            <v>TEJA UPVC SIGMA DE 2.00mm - REF. 1075 / 1130 11.80X1.075X37mm</v>
          </cell>
          <cell r="C2293" t="str">
            <v>Insumos</v>
          </cell>
          <cell r="D2293" t="str">
            <v>UN</v>
          </cell>
          <cell r="E2293">
            <v>368186</v>
          </cell>
          <cell r="F2293"/>
          <cell r="G2293"/>
        </row>
        <row r="2294">
          <cell r="A2294" t="str">
            <v>I2550</v>
          </cell>
          <cell r="B2294" t="str">
            <v>SET DE FIJACIÓN TEJAS T1130, T1075, ROMA. TORNILLO 3" "CON CAPELOTE</v>
          </cell>
          <cell r="C2294" t="str">
            <v>Insumos</v>
          </cell>
          <cell r="D2294" t="str">
            <v>UN</v>
          </cell>
          <cell r="E2294">
            <v>1071</v>
          </cell>
          <cell r="F2294"/>
          <cell r="G2294"/>
        </row>
        <row r="2295">
          <cell r="A2295" t="str">
            <v>I2551</v>
          </cell>
          <cell r="B2295" t="str">
            <v>MATERA INDIVIDUAL TIPO P80 INCLUYE TRANSPORTE</v>
          </cell>
          <cell r="C2295" t="str">
            <v>Insumos</v>
          </cell>
          <cell r="D2295" t="str">
            <v>und</v>
          </cell>
          <cell r="E2295">
            <v>299849</v>
          </cell>
          <cell r="F2295"/>
          <cell r="G2295"/>
        </row>
        <row r="2296">
          <cell r="A2296" t="str">
            <v>I2552</v>
          </cell>
          <cell r="B2296" t="str">
            <v>BANCA UNIVWERSAL 60</v>
          </cell>
          <cell r="C2296" t="str">
            <v>Insumos</v>
          </cell>
          <cell r="D2296" t="str">
            <v>und</v>
          </cell>
          <cell r="E2296">
            <v>429101</v>
          </cell>
          <cell r="F2296"/>
          <cell r="G2296"/>
        </row>
        <row r="2297">
          <cell r="A2297" t="str">
            <v>I2553</v>
          </cell>
          <cell r="B2297" t="str">
            <v>BANCA CONCRETO ARTECONCRETO TIPO SOLUT O SIMILAR</v>
          </cell>
          <cell r="C2297" t="str">
            <v>Insumos</v>
          </cell>
          <cell r="D2297" t="str">
            <v>und</v>
          </cell>
          <cell r="E2297">
            <v>2432225</v>
          </cell>
          <cell r="F2297"/>
          <cell r="G2297"/>
        </row>
        <row r="2298">
          <cell r="A2298" t="str">
            <v>I2554</v>
          </cell>
          <cell r="B2298" t="str">
            <v>MESA CONCRETO ARTECONCRETO TIPO ICERBERG 80 O SIMILAR INCLUYE TRANSPORTE</v>
          </cell>
          <cell r="C2298" t="str">
            <v>Insumos</v>
          </cell>
          <cell r="D2298" t="str">
            <v>UN</v>
          </cell>
          <cell r="E2298">
            <v>1357850</v>
          </cell>
          <cell r="F2298"/>
          <cell r="G2298"/>
        </row>
        <row r="2299">
          <cell r="A2299" t="str">
            <v>I2555</v>
          </cell>
          <cell r="B2299" t="str">
            <v>CONCRETO PREMEZCLADO DE 21 MPA - 3000 PSI</v>
          </cell>
          <cell r="C2299" t="str">
            <v>Insumos</v>
          </cell>
          <cell r="D2299" t="str">
            <v>M3</v>
          </cell>
          <cell r="E2299">
            <v>620377</v>
          </cell>
          <cell r="F2299"/>
          <cell r="G2299"/>
        </row>
        <row r="2300">
          <cell r="A2300" t="str">
            <v>I2556</v>
          </cell>
          <cell r="B2300" t="str">
            <v>CONCRETO PREMEZCLADO DE 24 MPA - 3500 PSI</v>
          </cell>
          <cell r="C2300" t="str">
            <v>Insumos</v>
          </cell>
          <cell r="D2300" t="str">
            <v>M3</v>
          </cell>
          <cell r="E2300">
            <v>659936</v>
          </cell>
          <cell r="F2300"/>
          <cell r="G2300"/>
        </row>
        <row r="2301">
          <cell r="A2301" t="str">
            <v>I2557</v>
          </cell>
          <cell r="B2301" t="str">
            <v>COLOR CONCRETO ARQUITECTÓNICO ARGOS O SIMILAR</v>
          </cell>
          <cell r="C2301" t="str">
            <v>Insumos</v>
          </cell>
          <cell r="D2301" t="str">
            <v>M3</v>
          </cell>
          <cell r="E2301">
            <v>415459</v>
          </cell>
          <cell r="F2301"/>
          <cell r="G2301"/>
        </row>
        <row r="2302">
          <cell r="A2302" t="str">
            <v>I2558</v>
          </cell>
          <cell r="B2302" t="str">
            <v>MESA MODULACIÓN GENESIS DE ARTECONCRETO O SIMILAR</v>
          </cell>
          <cell r="C2302" t="str">
            <v>Insumos</v>
          </cell>
          <cell r="D2302" t="str">
            <v>UN</v>
          </cell>
          <cell r="E2302">
            <v>5522625</v>
          </cell>
          <cell r="F2302"/>
          <cell r="G2302"/>
        </row>
        <row r="2303">
          <cell r="A2303" t="str">
            <v>I2559</v>
          </cell>
          <cell r="B2303" t="str">
            <v>ANGULO DE 2-1/2" x 3/16 x 6m</v>
          </cell>
          <cell r="C2303" t="str">
            <v>Insumos</v>
          </cell>
          <cell r="D2303" t="str">
            <v>UN</v>
          </cell>
          <cell r="E2303">
            <v>168597</v>
          </cell>
          <cell r="F2303"/>
          <cell r="G2303"/>
        </row>
        <row r="2304">
          <cell r="A2304" t="str">
            <v>I2560</v>
          </cell>
          <cell r="B2304" t="str">
            <v>AJUSTADOR PINTUCO USO GENERAL (VARSOL)</v>
          </cell>
          <cell r="C2304" t="str">
            <v>Insumos</v>
          </cell>
          <cell r="D2304" t="str">
            <v>GLN</v>
          </cell>
          <cell r="E2304">
            <v>49900</v>
          </cell>
          <cell r="F2304"/>
          <cell r="G2304"/>
        </row>
        <row r="2305">
          <cell r="A2305" t="str">
            <v>I2561</v>
          </cell>
          <cell r="B2305" t="str">
            <v>AJUSTADOR PARA PRIMER PINTUCO (THINER)</v>
          </cell>
          <cell r="C2305" t="str">
            <v>Insumos</v>
          </cell>
          <cell r="D2305" t="str">
            <v>GLN</v>
          </cell>
          <cell r="E2305">
            <v>54075</v>
          </cell>
          <cell r="F2305"/>
          <cell r="G2305"/>
        </row>
        <row r="2306">
          <cell r="A2306" t="str">
            <v>I2562</v>
          </cell>
          <cell r="B2306" t="str">
            <v>PERFIL TUBULAR RECTANGULAR 100X40x1.5MM X 6.0mm</v>
          </cell>
          <cell r="C2306" t="str">
            <v>Insumos</v>
          </cell>
          <cell r="D2306" t="str">
            <v>UN</v>
          </cell>
          <cell r="E2306">
            <v>105000</v>
          </cell>
          <cell r="F2306"/>
          <cell r="G2306"/>
        </row>
        <row r="2307">
          <cell r="A2307" t="str">
            <v>I2563</v>
          </cell>
          <cell r="B2307" t="str">
            <v>DILATACION PVC EN U 6.0mm x 3.05m</v>
          </cell>
          <cell r="C2307" t="str">
            <v>Insumos</v>
          </cell>
          <cell r="D2307" t="str">
            <v>Un</v>
          </cell>
          <cell r="E2307">
            <v>12200</v>
          </cell>
          <cell r="F2307"/>
          <cell r="G2307"/>
        </row>
        <row r="2308">
          <cell r="A2308" t="str">
            <v>I2564</v>
          </cell>
          <cell r="B2308" t="str">
            <v>SERVICIO CONTROL ROEDORES HASTA CONTROL EFECTIVO (CONSUMO CERCANO A CERO (0)) - CADA 2 MESES</v>
          </cell>
          <cell r="C2308" t="str">
            <v>Insumos</v>
          </cell>
          <cell r="D2308" t="str">
            <v>UN</v>
          </cell>
          <cell r="E2308">
            <v>300000</v>
          </cell>
          <cell r="F2308"/>
          <cell r="G2308"/>
        </row>
        <row r="2309">
          <cell r="A2309" t="str">
            <v>I2565</v>
          </cell>
          <cell r="B2309" t="str">
            <v>CEBADEROS HERMÉTICOS (CAJAS EN PVC DISEÑADAS CON LLAVE DE SEGURIDAD, HERMÉTICAS</v>
          </cell>
          <cell r="C2309" t="str">
            <v>Insumos</v>
          </cell>
          <cell r="D2309" t="str">
            <v>UN</v>
          </cell>
          <cell r="E2309">
            <v>35000</v>
          </cell>
          <cell r="F2309"/>
          <cell r="G2309"/>
        </row>
        <row r="2310">
          <cell r="A2310" t="str">
            <v>I2566</v>
          </cell>
          <cell r="B2310" t="str">
            <v>LAMPARA LED HERMETICA ANTIPOLVO 36W LUZ NEUTRA 4500 LUMENS</v>
          </cell>
          <cell r="C2310" t="str">
            <v>Insumos</v>
          </cell>
          <cell r="D2310" t="str">
            <v>UN</v>
          </cell>
          <cell r="E2310">
            <v>106900</v>
          </cell>
          <cell r="F2310"/>
          <cell r="G2310"/>
        </row>
        <row r="2311">
          <cell r="A2311" t="str">
            <v>I2567</v>
          </cell>
          <cell r="B2311" t="str">
            <v>PROYECTOR LED SYLVEO 300W</v>
          </cell>
          <cell r="C2311" t="str">
            <v>Insumos</v>
          </cell>
          <cell r="D2311" t="str">
            <v>UN</v>
          </cell>
          <cell r="E2311">
            <v>1678000</v>
          </cell>
          <cell r="F2311"/>
          <cell r="G2311"/>
        </row>
        <row r="2312">
          <cell r="A2312" t="str">
            <v>I2568</v>
          </cell>
          <cell r="B2312" t="str">
            <v>CABLE DE COBRE TRENZADO 3x12 LHFR-LS</v>
          </cell>
          <cell r="C2312" t="str">
            <v>Insumos</v>
          </cell>
          <cell r="D2312" t="str">
            <v>ML</v>
          </cell>
          <cell r="E2312">
            <v>9800</v>
          </cell>
          <cell r="F2312"/>
          <cell r="G2312"/>
        </row>
        <row r="2313">
          <cell r="A2313" t="str">
            <v>I2569</v>
          </cell>
          <cell r="B2313" t="str">
            <v>REFLECTOR LED 100W  LUZ BLANCA 10.500LM IP65</v>
          </cell>
          <cell r="C2313" t="str">
            <v>Insumos</v>
          </cell>
          <cell r="D2313" t="str">
            <v>UN</v>
          </cell>
          <cell r="E2313">
            <v>69900</v>
          </cell>
          <cell r="F2313"/>
          <cell r="G2313"/>
        </row>
        <row r="2314">
          <cell r="A2314" t="str">
            <v>I2570</v>
          </cell>
          <cell r="B2314" t="str">
            <v>TABLERO TRIFASICO 150A - 12CIRCUITOS</v>
          </cell>
          <cell r="C2314" t="str">
            <v>Insumos</v>
          </cell>
          <cell r="D2314" t="str">
            <v>UN</v>
          </cell>
          <cell r="E2314">
            <v>214900</v>
          </cell>
          <cell r="F2314"/>
          <cell r="G2314"/>
        </row>
        <row r="2315">
          <cell r="A2315" t="str">
            <v>I2571</v>
          </cell>
          <cell r="B2315" t="str">
            <v>BREAKER 2X15AMP</v>
          </cell>
          <cell r="C2315" t="str">
            <v>Insumos</v>
          </cell>
          <cell r="D2315" t="str">
            <v>UN</v>
          </cell>
          <cell r="E2315">
            <v>46900</v>
          </cell>
          <cell r="F2315"/>
          <cell r="G2315"/>
        </row>
        <row r="2316">
          <cell r="A2316" t="str">
            <v>I2572</v>
          </cell>
          <cell r="B2316" t="str">
            <v>ASFALTO EN FRIO x BULTO 25 KG</v>
          </cell>
          <cell r="C2316" t="str">
            <v>Insumos</v>
          </cell>
          <cell r="D2316" t="str">
            <v>BULTO</v>
          </cell>
          <cell r="E2316">
            <v>75000</v>
          </cell>
          <cell r="F2316"/>
          <cell r="G2316"/>
        </row>
        <row r="2317">
          <cell r="A2317" t="str">
            <v>I2573</v>
          </cell>
          <cell r="B2317" t="str">
            <v>SIKATOP 122 PLUS MONOCOMPONENTE x 25 kg</v>
          </cell>
          <cell r="C2317" t="str">
            <v>Insumos</v>
          </cell>
          <cell r="D2317" t="str">
            <v>BULTO</v>
          </cell>
          <cell r="E2317">
            <v>349170</v>
          </cell>
          <cell r="F2317"/>
          <cell r="G2317"/>
        </row>
        <row r="2318">
          <cell r="A2318" t="str">
            <v>I2574</v>
          </cell>
          <cell r="B2318" t="str">
            <v>ALAMBRE GALVANIZADO CAL. 12</v>
          </cell>
          <cell r="C2318" t="str">
            <v>Insumos</v>
          </cell>
          <cell r="D2318" t="str">
            <v>KG</v>
          </cell>
          <cell r="E2318">
            <v>11400</v>
          </cell>
          <cell r="F2318"/>
          <cell r="G2318"/>
        </row>
        <row r="2319">
          <cell r="A2319" t="str">
            <v>I2575</v>
          </cell>
          <cell r="B2319" t="str">
            <v>VARILLA ROSCADA DE 5/8" X 1.0M</v>
          </cell>
          <cell r="C2319" t="str">
            <v>Insumos</v>
          </cell>
          <cell r="D2319" t="str">
            <v>UN</v>
          </cell>
          <cell r="E2319">
            <v>25900</v>
          </cell>
          <cell r="F2319"/>
          <cell r="G2319"/>
        </row>
        <row r="2320">
          <cell r="A2320" t="str">
            <v>I2576</v>
          </cell>
          <cell r="B2320" t="str">
            <v>REJILLA CUPULA DE ALUMINIO 8x6"</v>
          </cell>
          <cell r="C2320" t="str">
            <v>Insumos</v>
          </cell>
          <cell r="D2320" t="str">
            <v>UN</v>
          </cell>
          <cell r="E2320">
            <v>135900</v>
          </cell>
          <cell r="F2320"/>
          <cell r="G2320"/>
        </row>
        <row r="2321">
          <cell r="A2321" t="str">
            <v>I2577</v>
          </cell>
          <cell r="B2321" t="str">
            <v>VALVULA DE COMPUERTA ELÁSTICA 2" EXTREMO LISO</v>
          </cell>
          <cell r="C2321" t="str">
            <v>Insumos</v>
          </cell>
          <cell r="D2321" t="str">
            <v>UN</v>
          </cell>
          <cell r="E2321">
            <v>335000</v>
          </cell>
          <cell r="F2321"/>
          <cell r="G2321"/>
        </row>
        <row r="2322">
          <cell r="A2322" t="str">
            <v>I2578</v>
          </cell>
          <cell r="B2322" t="str">
            <v>VALVULA DE ADMISIÓN DE AIRE 2"</v>
          </cell>
          <cell r="C2322" t="str">
            <v>Insumos</v>
          </cell>
          <cell r="D2322" t="str">
            <v>UN</v>
          </cell>
          <cell r="E2322">
            <v>193970</v>
          </cell>
          <cell r="F2322"/>
          <cell r="G2322"/>
        </row>
        <row r="2323">
          <cell r="A2323" t="str">
            <v>I2579</v>
          </cell>
          <cell r="B2323" t="str">
            <v>LAMINA DE ALFAJOR 3mm 1.0X3.0m</v>
          </cell>
          <cell r="C2323" t="str">
            <v>Insumos</v>
          </cell>
          <cell r="D2323" t="str">
            <v>UN</v>
          </cell>
          <cell r="E2323">
            <v>442000</v>
          </cell>
          <cell r="F2323"/>
          <cell r="G2323"/>
        </row>
        <row r="2324">
          <cell r="A2324" t="str">
            <v>I2580</v>
          </cell>
          <cell r="B2324" t="str">
            <v>BARRA CORRUGADA DE 5/8" x 6.0M</v>
          </cell>
          <cell r="C2324" t="str">
            <v>Insumos</v>
          </cell>
          <cell r="D2324" t="str">
            <v>UN</v>
          </cell>
          <cell r="E2324">
            <v>38943</v>
          </cell>
          <cell r="F2324"/>
          <cell r="G2324"/>
        </row>
        <row r="2325">
          <cell r="A2325" t="str">
            <v>I2581</v>
          </cell>
          <cell r="B2325" t="str">
            <v>BARRA CORRUGADA DE 3/4" x 6.0M</v>
          </cell>
          <cell r="C2325" t="str">
            <v>Insumos</v>
          </cell>
          <cell r="D2325" t="str">
            <v>UN</v>
          </cell>
          <cell r="E2325">
            <v>55520</v>
          </cell>
          <cell r="F2325"/>
          <cell r="G2325"/>
        </row>
        <row r="2326">
          <cell r="A2326" t="str">
            <v>I2582</v>
          </cell>
          <cell r="B2326" t="str">
            <v>TUBERIA PVC PRESION RDE 11 - 3/4"</v>
          </cell>
          <cell r="C2326" t="str">
            <v>Insumos</v>
          </cell>
          <cell r="D2326" t="str">
            <v>ML</v>
          </cell>
          <cell r="E2326">
            <v>5990</v>
          </cell>
          <cell r="F2326"/>
          <cell r="G2326"/>
        </row>
        <row r="2327">
          <cell r="A2327" t="str">
            <v>I2583</v>
          </cell>
          <cell r="B2327" t="str">
            <v>VALVULA DE BOLA METALICA DE 1/2" GRIVAL O SIMILAR</v>
          </cell>
          <cell r="C2327" t="str">
            <v>Insumos</v>
          </cell>
          <cell r="D2327" t="str">
            <v>UN</v>
          </cell>
          <cell r="E2327">
            <v>28000</v>
          </cell>
          <cell r="F2327"/>
          <cell r="G2327"/>
        </row>
        <row r="2328">
          <cell r="A2328" t="str">
            <v>I2584</v>
          </cell>
          <cell r="B2328" t="str">
            <v>VALVULA DE BOLA METALICA DE 3/4" GRIVAL O SIMILAR</v>
          </cell>
          <cell r="C2328" t="str">
            <v>Insumos</v>
          </cell>
          <cell r="D2328" t="str">
            <v>UN</v>
          </cell>
          <cell r="E2328">
            <v>38000</v>
          </cell>
          <cell r="F2328"/>
          <cell r="G2328"/>
        </row>
        <row r="2329">
          <cell r="A2329" t="str">
            <v>I2585</v>
          </cell>
          <cell r="B2329" t="str">
            <v>VALVULA DE COMPUERTA DE 1" GRIVAL O SIMILAR</v>
          </cell>
          <cell r="C2329" t="str">
            <v>Insumos</v>
          </cell>
          <cell r="D2329" t="str">
            <v>UN</v>
          </cell>
          <cell r="E2329">
            <v>46000</v>
          </cell>
          <cell r="F2329"/>
          <cell r="G2329"/>
        </row>
        <row r="2330">
          <cell r="A2330" t="str">
            <v>I2586</v>
          </cell>
          <cell r="B2330" t="str">
            <v>VALVULA DE COMPUERTA DE 1-1/4" GRIVAL O SIMILAR</v>
          </cell>
          <cell r="C2330" t="str">
            <v>Insumos</v>
          </cell>
          <cell r="D2330" t="str">
            <v>UN</v>
          </cell>
          <cell r="E2330">
            <v>57000</v>
          </cell>
          <cell r="F2330"/>
          <cell r="G2330"/>
        </row>
        <row r="2331">
          <cell r="A2331" t="str">
            <v>I2587</v>
          </cell>
          <cell r="B2331" t="str">
            <v xml:space="preserve">VALVULA DE COMPUERTA DE 1-1/2" </v>
          </cell>
          <cell r="C2331" t="str">
            <v>Insumos</v>
          </cell>
          <cell r="D2331" t="str">
            <v>UN</v>
          </cell>
          <cell r="E2331">
            <v>75000</v>
          </cell>
          <cell r="F2331"/>
          <cell r="G2331"/>
        </row>
        <row r="2332">
          <cell r="A2332" t="str">
            <v>I2588</v>
          </cell>
          <cell r="B2332" t="str">
            <v xml:space="preserve">VALVULA DE COMPUERTA DE 2" </v>
          </cell>
          <cell r="C2332" t="str">
            <v>Insumos</v>
          </cell>
          <cell r="D2332" t="str">
            <v>UN</v>
          </cell>
          <cell r="E2332">
            <v>120000</v>
          </cell>
          <cell r="F2332"/>
          <cell r="G2332"/>
        </row>
        <row r="2333">
          <cell r="A2333" t="str">
            <v>I2589</v>
          </cell>
          <cell r="B2333" t="str">
            <v>VENTOSA HD CAMARA SENCILLA 1" EXTREMO ROSCADO</v>
          </cell>
          <cell r="C2333" t="str">
            <v>Insumos</v>
          </cell>
          <cell r="D2333" t="str">
            <v>UN</v>
          </cell>
          <cell r="E2333">
            <v>433000</v>
          </cell>
          <cell r="F2333"/>
          <cell r="G2333"/>
        </row>
        <row r="2334">
          <cell r="A2334" t="str">
            <v>I2590</v>
          </cell>
          <cell r="B2334" t="str">
            <v>VALVULA DE COMPUERTA DE 2-1/2"</v>
          </cell>
          <cell r="C2334" t="str">
            <v>Insumos</v>
          </cell>
          <cell r="D2334" t="str">
            <v>UN</v>
          </cell>
          <cell r="E2334">
            <v>232050</v>
          </cell>
          <cell r="F2334"/>
          <cell r="G2334"/>
        </row>
        <row r="2335">
          <cell r="A2335" t="str">
            <v>I2591</v>
          </cell>
          <cell r="B2335" t="str">
            <v>VALVULA DE FLOTADOR BRONCE BOLA PLASTICA 1"</v>
          </cell>
          <cell r="C2335" t="str">
            <v>Insumos</v>
          </cell>
          <cell r="D2335" t="str">
            <v>UN</v>
          </cell>
          <cell r="E2335">
            <v>143885</v>
          </cell>
          <cell r="F2335"/>
          <cell r="G2335"/>
        </row>
        <row r="2336">
          <cell r="A2336" t="str">
            <v>I2592</v>
          </cell>
          <cell r="B2336" t="str">
            <v>VALVULA DE FLOTADOR BRONCE BOLA PLASTICA 2"</v>
          </cell>
          <cell r="C2336" t="str">
            <v>Insumos</v>
          </cell>
          <cell r="D2336" t="str">
            <v>UN</v>
          </cell>
          <cell r="E2336">
            <v>557215</v>
          </cell>
          <cell r="F2336"/>
          <cell r="G2336"/>
        </row>
        <row r="2337">
          <cell r="A2337" t="str">
            <v>I2593</v>
          </cell>
          <cell r="B2337" t="str">
            <v>VÁLVULA DE MARIPOSA TIPO WAFER CUERPO HIERRO CON BRIDA PVC Y TORNILLOS</v>
          </cell>
          <cell r="C2337" t="str">
            <v>Insumos</v>
          </cell>
          <cell r="D2337" t="str">
            <v>UN</v>
          </cell>
          <cell r="E2337">
            <v>257500</v>
          </cell>
          <cell r="F2337"/>
          <cell r="G2337"/>
        </row>
        <row r="2338">
          <cell r="A2338" t="str">
            <v>I2594</v>
          </cell>
          <cell r="B2338" t="str">
            <v>CODO RANURADO DE 6" RCI</v>
          </cell>
          <cell r="C2338" t="str">
            <v>Insumos</v>
          </cell>
          <cell r="D2338" t="str">
            <v>UN</v>
          </cell>
          <cell r="E2338">
            <v>78700</v>
          </cell>
          <cell r="F2338"/>
          <cell r="G2338"/>
        </row>
        <row r="2339">
          <cell r="A2339" t="str">
            <v>I2595</v>
          </cell>
          <cell r="B2339" t="str">
            <v>TUBERIA RANURADA 6" SCH10 A795</v>
          </cell>
          <cell r="C2339" t="str">
            <v>Insumos</v>
          </cell>
          <cell r="D2339" t="str">
            <v>ML</v>
          </cell>
          <cell r="E2339">
            <v>125843</v>
          </cell>
          <cell r="F2339"/>
          <cell r="G2339"/>
        </row>
        <row r="2340">
          <cell r="A2340" t="str">
            <v>I2596</v>
          </cell>
          <cell r="B2340" t="str">
            <v>UNION RANURADA  DE 6" RCI</v>
          </cell>
          <cell r="C2340" t="str">
            <v>Insumos</v>
          </cell>
          <cell r="D2340" t="str">
            <v>UN</v>
          </cell>
          <cell r="E2340">
            <v>64000</v>
          </cell>
          <cell r="F2340"/>
          <cell r="G2340"/>
        </row>
        <row r="2341">
          <cell r="A2341" t="str">
            <v>I2597</v>
          </cell>
          <cell r="B2341" t="str">
            <v>VALVULA DE COMPUERTA DE 3"</v>
          </cell>
          <cell r="C2341" t="str">
            <v>Insumos</v>
          </cell>
          <cell r="D2341" t="str">
            <v>UN</v>
          </cell>
          <cell r="E2341">
            <v>333200</v>
          </cell>
          <cell r="F2341"/>
          <cell r="G2341"/>
        </row>
        <row r="2342">
          <cell r="A2342" t="str">
            <v>I2598</v>
          </cell>
          <cell r="B2342" t="str">
            <v>SOLDADURA ACERO INOXIDABLE 1/8"</v>
          </cell>
          <cell r="C2342" t="str">
            <v>Insumos</v>
          </cell>
          <cell r="D2342" t="str">
            <v>KG</v>
          </cell>
          <cell r="E2342">
            <v>105000</v>
          </cell>
          <cell r="F2342"/>
          <cell r="G2342"/>
        </row>
        <row r="2343">
          <cell r="A2343" t="str">
            <v>I2599</v>
          </cell>
          <cell r="B2343" t="str">
            <v>LAMINA MICROPERFORADA ACERO INOXIDABLE MOLINERA CAL. 2MM 1.00X2.00M REF. COLMALLAS O SIMILAR</v>
          </cell>
          <cell r="C2343" t="str">
            <v>Insumos</v>
          </cell>
          <cell r="D2343" t="str">
            <v>M2</v>
          </cell>
          <cell r="E2343">
            <v>1300000</v>
          </cell>
          <cell r="F2343"/>
          <cell r="G2343"/>
        </row>
        <row r="2344">
          <cell r="A2344" t="str">
            <v>I2600</v>
          </cell>
          <cell r="B2344" t="str">
            <v>MODULO VENTAS ESPACIO PUBLICO DE 3.0X1.50X2.30M EN ACERO INOXIDABLE 304. REF INOXIDEAS O SIMILAR. INCLUYE TRANSPORTE</v>
          </cell>
          <cell r="C2344" t="str">
            <v>Insumos</v>
          </cell>
          <cell r="D2344" t="str">
            <v>UN</v>
          </cell>
          <cell r="E2344">
            <v>29442980</v>
          </cell>
          <cell r="F2344"/>
          <cell r="G2344"/>
        </row>
        <row r="2345">
          <cell r="A2345" t="str">
            <v>I2601</v>
          </cell>
          <cell r="B2345" t="str">
            <v>REJILLA GRATING S-30X100 EN ACERO INOXIDABLE CON PORTANTE DE 3/4" CADA 30CM Y VARILLA LISA DE 5/16" CADA 100CM. MEDIDAS 100X100CM</v>
          </cell>
          <cell r="C2345" t="str">
            <v>Insumos</v>
          </cell>
          <cell r="D2345" t="str">
            <v>UN</v>
          </cell>
          <cell r="E2345">
            <v>1687182</v>
          </cell>
          <cell r="F2345"/>
          <cell r="G2345"/>
        </row>
        <row r="2346">
          <cell r="A2346" t="str">
            <v>I2602</v>
          </cell>
          <cell r="B2346" t="str">
            <v>GRAPA MARIPOSA EN A.INOX A304 CON CUCHARA, TUERCA Y ARANDELA. 5/16" X 2-1/2"</v>
          </cell>
          <cell r="C2346" t="str">
            <v>Insumos</v>
          </cell>
          <cell r="D2346" t="str">
            <v>UN</v>
          </cell>
          <cell r="E2346">
            <v>9044</v>
          </cell>
          <cell r="F2346"/>
          <cell r="G2346"/>
        </row>
        <row r="2347">
          <cell r="A2347" t="str">
            <v>I2603</v>
          </cell>
          <cell r="B2347" t="str">
            <v>TABLETA CLÁSICA 10*20 SPETTRO PRIMA - CASAGRES</v>
          </cell>
          <cell r="C2347" t="str">
            <v>Insumos</v>
          </cell>
          <cell r="D2347" t="str">
            <v>M2</v>
          </cell>
          <cell r="E2347">
            <v>24890</v>
          </cell>
          <cell r="F2347"/>
          <cell r="G2347"/>
        </row>
        <row r="2348">
          <cell r="A2348" t="str">
            <v>I2604</v>
          </cell>
          <cell r="B2348" t="str">
            <v>HELECHO GARRA DE TIGRE O HELICONIA GRIGGSIANA O HELICONIA BURLEANA O ORQUIDEA (AURUNDINA GRAMINIFOLIA) O NIGUITO O PASSIFLORA MANICATA O PALMA FENIX O PALMA SANCONA O RASCADERA O SAN JOAQUIN. Incluye suministro, tranporte, tierra negra, abono y siembra</v>
          </cell>
          <cell r="C2348" t="str">
            <v>Insumos</v>
          </cell>
          <cell r="D2348" t="str">
            <v>M2</v>
          </cell>
          <cell r="E2348">
            <v>25009</v>
          </cell>
          <cell r="F2348"/>
          <cell r="G2348"/>
        </row>
        <row r="2349">
          <cell r="A2349" t="str">
            <v>I2605</v>
          </cell>
          <cell r="B2349" t="str">
            <v>OXICLORURO DE COBRE LIQUIDO</v>
          </cell>
          <cell r="C2349" t="str">
            <v>Insumos</v>
          </cell>
          <cell r="D2349" t="str">
            <v>LT</v>
          </cell>
          <cell r="E2349">
            <v>17450</v>
          </cell>
          <cell r="F2349"/>
          <cell r="G2349"/>
        </row>
        <row r="2350">
          <cell r="A2350" t="str">
            <v>I2606</v>
          </cell>
          <cell r="B2350" t="str">
            <v>INTERVENCION DE ARBOLES EXISTENTES (PROYECTO BULEVAR DE CHIPRE)</v>
          </cell>
          <cell r="C2350" t="str">
            <v>Insumos</v>
          </cell>
          <cell r="D2350" t="str">
            <v>UN</v>
          </cell>
          <cell r="E2350">
            <v>180000000</v>
          </cell>
          <cell r="F2350"/>
          <cell r="G2350"/>
        </row>
        <row r="2351">
          <cell r="A2351" t="str">
            <v>I2607</v>
          </cell>
          <cell r="B2351" t="str">
            <v>VÁLVULA MARIPOSA  RANURADA DE  6" SUPERVISADA UL/FM 300 PSI</v>
          </cell>
          <cell r="C2351" t="str">
            <v>Insumos</v>
          </cell>
          <cell r="D2351" t="str">
            <v>UN</v>
          </cell>
          <cell r="E2351">
            <v>747469</v>
          </cell>
          <cell r="F2351"/>
          <cell r="G2351"/>
        </row>
        <row r="2352">
          <cell r="A2352" t="str">
            <v>I2608</v>
          </cell>
          <cell r="B2352" t="str">
            <v>ACOPLE RANURADO 6"</v>
          </cell>
          <cell r="C2352" t="str">
            <v>Insumos</v>
          </cell>
          <cell r="D2352" t="str">
            <v>UN</v>
          </cell>
          <cell r="E2352">
            <v>49980</v>
          </cell>
          <cell r="F2352"/>
          <cell r="G2352"/>
        </row>
        <row r="2353">
          <cell r="A2353" t="str">
            <v>I2609</v>
          </cell>
          <cell r="B2353" t="str">
            <v>VALVULA DE BASTAGO ASCENDENTE OS&amp;Y LISTADA UL BRIDAS 6"</v>
          </cell>
          <cell r="C2353" t="str">
            <v>Insumos</v>
          </cell>
          <cell r="D2353" t="str">
            <v>UN</v>
          </cell>
          <cell r="E2353">
            <v>1333650</v>
          </cell>
          <cell r="F2353"/>
          <cell r="G2353"/>
        </row>
        <row r="2354">
          <cell r="A2354" t="str">
            <v>I2610</v>
          </cell>
          <cell r="B2354" t="str">
            <v>BRIDA RANURADA 6"</v>
          </cell>
          <cell r="C2354" t="str">
            <v>Insumos</v>
          </cell>
          <cell r="D2354" t="str">
            <v>UN</v>
          </cell>
          <cell r="E2354">
            <v>102800</v>
          </cell>
          <cell r="F2354"/>
          <cell r="G2354"/>
        </row>
        <row r="2355">
          <cell r="A2355" t="str">
            <v>I2611</v>
          </cell>
          <cell r="B2355" t="str">
            <v>CHEQUE COMPUERTA RANURADA DE 6" UL/FM 300 PSI</v>
          </cell>
          <cell r="C2355" t="str">
            <v>Insumos</v>
          </cell>
          <cell r="D2355" t="str">
            <v>UN</v>
          </cell>
          <cell r="E2355">
            <v>662191</v>
          </cell>
          <cell r="F2355"/>
          <cell r="G2355"/>
        </row>
        <row r="2356">
          <cell r="A2356" t="str">
            <v>I2612</v>
          </cell>
          <cell r="B2356" t="str">
            <v>PLACA ANTIVORTICE 6"</v>
          </cell>
          <cell r="C2356" t="str">
            <v>Insumos</v>
          </cell>
          <cell r="D2356" t="str">
            <v>UN</v>
          </cell>
          <cell r="E2356">
            <v>1200000</v>
          </cell>
          <cell r="F2356"/>
          <cell r="G2356"/>
        </row>
        <row r="2357">
          <cell r="A2357" t="str">
            <v>I2613</v>
          </cell>
          <cell r="B2357" t="str">
            <v>UNION DE EXPANSION DE 6"</v>
          </cell>
          <cell r="C2357" t="str">
            <v>Insumos</v>
          </cell>
          <cell r="D2357" t="str">
            <v>UN</v>
          </cell>
          <cell r="E2357">
            <v>1020001</v>
          </cell>
          <cell r="F2357"/>
          <cell r="G2357"/>
        </row>
        <row r="2358">
          <cell r="A2358" t="str">
            <v>I2614</v>
          </cell>
          <cell r="B2358" t="str">
            <v xml:space="preserve">VALVULA ANGULAR DE 2.1/2" </v>
          </cell>
          <cell r="C2358" t="str">
            <v>Insumos</v>
          </cell>
          <cell r="D2358" t="str">
            <v>UN</v>
          </cell>
          <cell r="E2358">
            <v>350865</v>
          </cell>
          <cell r="F2358"/>
          <cell r="G2358"/>
        </row>
        <row r="2359">
          <cell r="A2359" t="str">
            <v>I2615</v>
          </cell>
          <cell r="B2359" t="str">
            <v>TEE MECANICA RANURADA 4" X 2.1/2"</v>
          </cell>
          <cell r="C2359" t="str">
            <v>Insumos</v>
          </cell>
          <cell r="D2359" t="str">
            <v>UN</v>
          </cell>
          <cell r="E2359">
            <v>55930</v>
          </cell>
          <cell r="F2359"/>
          <cell r="G2359"/>
        </row>
        <row r="2360">
          <cell r="A2360" t="str">
            <v>I2616</v>
          </cell>
          <cell r="B2360" t="str">
            <v>NIPLE ROSCA X RANURA DE 2.1/2"</v>
          </cell>
          <cell r="C2360" t="str">
            <v>Insumos</v>
          </cell>
          <cell r="D2360" t="str">
            <v>UN</v>
          </cell>
          <cell r="E2360">
            <v>20000</v>
          </cell>
          <cell r="F2360"/>
          <cell r="G2360"/>
        </row>
        <row r="2361">
          <cell r="A2361" t="str">
            <v>I2617</v>
          </cell>
          <cell r="B2361" t="str">
            <v>ROLLO DE TEFLON 3/4" (50MTS)</v>
          </cell>
          <cell r="C2361" t="str">
            <v>Insumos</v>
          </cell>
          <cell r="D2361" t="str">
            <v>UN</v>
          </cell>
          <cell r="E2361">
            <v>12900</v>
          </cell>
          <cell r="F2361"/>
          <cell r="G2361"/>
        </row>
        <row r="2362">
          <cell r="A2362" t="str">
            <v>I2618</v>
          </cell>
          <cell r="B2362" t="str">
            <v>SISTEMA DE BOMBEO LISTADO UL Y APROBADO FM CONFORMADO POR BOMBA, MOTOR, TABLERO CONTROLADOR Y ACCESORIOS, DISEÑADO PARA ENTREGAR UN CAUDAL DE 750 GPM A UNA PRESIÓN DE SERVICIO DE 130 PSI. CONFIGURACIÓN DE ENCENDIDO 115 PSI (INCLUYE BOMBA JOCKEY; CAUDAL 10 GPM, PRESIÓN 135 PSI) - PROYECTO JUAN XXIII</v>
          </cell>
          <cell r="C2362" t="str">
            <v>Insumos</v>
          </cell>
          <cell r="D2362" t="str">
            <v>UN</v>
          </cell>
          <cell r="E2362">
            <v>180000000</v>
          </cell>
          <cell r="F2362"/>
          <cell r="G2362"/>
        </row>
        <row r="2363">
          <cell r="A2363" t="str">
            <v>I2619</v>
          </cell>
          <cell r="B2363" t="str">
            <v>TUBERÍA RANURADA AST -795 3" A.C. SCH 10</v>
          </cell>
          <cell r="C2363" t="str">
            <v>Insumos</v>
          </cell>
          <cell r="D2363" t="str">
            <v>ML</v>
          </cell>
          <cell r="E2363">
            <v>59709</v>
          </cell>
          <cell r="F2363"/>
          <cell r="G2363"/>
        </row>
        <row r="2364">
          <cell r="A2364" t="str">
            <v>I2620</v>
          </cell>
          <cell r="B2364" t="str">
            <v>ACCESORIO Ø=3"</v>
          </cell>
          <cell r="C2364" t="str">
            <v>Insumos</v>
          </cell>
          <cell r="D2364" t="str">
            <v>UN</v>
          </cell>
          <cell r="E2364">
            <v>34510</v>
          </cell>
          <cell r="F2364"/>
          <cell r="G2364"/>
        </row>
        <row r="2365">
          <cell r="A2365" t="str">
            <v>I2621</v>
          </cell>
          <cell r="B2365" t="str">
            <v xml:space="preserve">CORTE Y RANURADA  </v>
          </cell>
          <cell r="C2365" t="str">
            <v>Insumos</v>
          </cell>
          <cell r="D2365" t="str">
            <v>UN</v>
          </cell>
          <cell r="E2365">
            <v>30000</v>
          </cell>
          <cell r="F2365"/>
          <cell r="G2365"/>
        </row>
        <row r="2366">
          <cell r="A2366" t="str">
            <v>I2622</v>
          </cell>
          <cell r="B2366" t="str">
            <v>TUBERÍA RANURADA AST -795 2.1/2" A.C. SCH 10</v>
          </cell>
          <cell r="C2366" t="str">
            <v>Insumos</v>
          </cell>
          <cell r="D2366" t="str">
            <v>ML</v>
          </cell>
          <cell r="E2366">
            <v>48865</v>
          </cell>
          <cell r="F2366"/>
          <cell r="G2366"/>
        </row>
        <row r="2367">
          <cell r="A2367" t="str">
            <v>I2623</v>
          </cell>
          <cell r="B2367" t="str">
            <v>ACCESORIO Ø=2.1/2"</v>
          </cell>
          <cell r="C2367" t="str">
            <v>Insumos</v>
          </cell>
          <cell r="D2367" t="str">
            <v>UN</v>
          </cell>
          <cell r="E2367">
            <v>17553</v>
          </cell>
          <cell r="F2367"/>
          <cell r="G2367"/>
        </row>
        <row r="2368">
          <cell r="A2368" t="str">
            <v>I2624</v>
          </cell>
          <cell r="B2368" t="str">
            <v>TUBERÍA RANURADA AST -795 2" A.C. SCH 10</v>
          </cell>
          <cell r="C2368" t="str">
            <v>Insumos</v>
          </cell>
          <cell r="D2368" t="str">
            <v>ML</v>
          </cell>
          <cell r="E2368">
            <v>36705</v>
          </cell>
          <cell r="F2368"/>
          <cell r="G2368"/>
        </row>
        <row r="2369">
          <cell r="A2369" t="str">
            <v>I2625</v>
          </cell>
          <cell r="B2369" t="str">
            <v>ACCESORIO Ø=2"</v>
          </cell>
          <cell r="C2369" t="str">
            <v>Insumos</v>
          </cell>
          <cell r="D2369" t="str">
            <v>UN</v>
          </cell>
          <cell r="E2369">
            <v>19635</v>
          </cell>
          <cell r="F2369"/>
          <cell r="G2369"/>
        </row>
        <row r="2370">
          <cell r="A2370" t="str">
            <v>I2626</v>
          </cell>
          <cell r="B2370" t="str">
            <v>TUBERÍA RANURADA AST -795 1.1/2" A.C. SCH 10</v>
          </cell>
          <cell r="C2370" t="str">
            <v>Insumos</v>
          </cell>
          <cell r="D2370" t="str">
            <v>ML</v>
          </cell>
          <cell r="E2370">
            <v>29346</v>
          </cell>
          <cell r="F2370"/>
          <cell r="G2370"/>
        </row>
        <row r="2371">
          <cell r="A2371" t="str">
            <v>I2627</v>
          </cell>
          <cell r="B2371" t="str">
            <v>ACCESORIO Ø=1.1/2"</v>
          </cell>
          <cell r="C2371" t="str">
            <v>Insumos</v>
          </cell>
          <cell r="D2371" t="str">
            <v>UN</v>
          </cell>
          <cell r="E2371">
            <v>12495</v>
          </cell>
          <cell r="F2371"/>
          <cell r="G2371"/>
        </row>
        <row r="2372">
          <cell r="A2372" t="str">
            <v>I2628</v>
          </cell>
          <cell r="B2372" t="str">
            <v>TUBERÍA RANURADA AST -795 1.1/4" A.C. SCH 10</v>
          </cell>
          <cell r="C2372" t="str">
            <v>Insumos</v>
          </cell>
          <cell r="D2372" t="str">
            <v>ML</v>
          </cell>
          <cell r="E2372">
            <v>25459</v>
          </cell>
          <cell r="F2372"/>
          <cell r="G2372"/>
        </row>
        <row r="2373">
          <cell r="A2373" t="str">
            <v>I2629</v>
          </cell>
          <cell r="B2373" t="str">
            <v>ACCESORIO Ø=1.1/4"</v>
          </cell>
          <cell r="C2373" t="str">
            <v>Insumos</v>
          </cell>
          <cell r="D2373" t="str">
            <v>UN</v>
          </cell>
          <cell r="E2373">
            <v>9996</v>
          </cell>
          <cell r="F2373"/>
          <cell r="G2373"/>
        </row>
        <row r="2374">
          <cell r="A2374" t="str">
            <v>I2630</v>
          </cell>
          <cell r="B2374" t="str">
            <v>TUBERÍA ASTM A-53 1" A.C SCH 40</v>
          </cell>
          <cell r="C2374" t="str">
            <v>Insumos</v>
          </cell>
          <cell r="D2374" t="str">
            <v>ML</v>
          </cell>
          <cell r="E2374">
            <v>26690</v>
          </cell>
          <cell r="F2374"/>
          <cell r="G2374"/>
        </row>
        <row r="2375">
          <cell r="A2375" t="str">
            <v>I2631</v>
          </cell>
          <cell r="B2375" t="str">
            <v>ACCESORIO Ø=1" ROSCADO</v>
          </cell>
          <cell r="C2375" t="str">
            <v>Insumos</v>
          </cell>
          <cell r="D2375" t="str">
            <v>UN</v>
          </cell>
          <cell r="E2375">
            <v>9389</v>
          </cell>
          <cell r="F2375"/>
          <cell r="G2375"/>
        </row>
        <row r="2376">
          <cell r="A2376" t="str">
            <v>I2632</v>
          </cell>
          <cell r="B2376" t="str">
            <v xml:space="preserve">CORTE Y ROSCADO  </v>
          </cell>
          <cell r="C2376" t="str">
            <v>Insumos</v>
          </cell>
          <cell r="D2376" t="str">
            <v>UN</v>
          </cell>
          <cell r="E2376">
            <v>5000</v>
          </cell>
          <cell r="F2376"/>
          <cell r="G2376"/>
        </row>
        <row r="2377">
          <cell r="A2377" t="str">
            <v>I2633</v>
          </cell>
          <cell r="B2377" t="str">
            <v>VÁLVULA  MARIPOSA RANURADA 3" SUPERVISADA UL/FM 300 PSI</v>
          </cell>
          <cell r="C2377" t="str">
            <v>Insumos</v>
          </cell>
          <cell r="D2377" t="str">
            <v>UN</v>
          </cell>
          <cell r="E2377">
            <v>468563</v>
          </cell>
          <cell r="F2377"/>
          <cell r="G2377"/>
        </row>
        <row r="2378">
          <cell r="A2378" t="str">
            <v>I2634</v>
          </cell>
          <cell r="B2378" t="str">
            <v>ACOPLE RANURADO 3"</v>
          </cell>
          <cell r="C2378" t="str">
            <v>Insumos</v>
          </cell>
          <cell r="D2378" t="str">
            <v>UN</v>
          </cell>
          <cell r="E2378">
            <v>27900</v>
          </cell>
          <cell r="F2378"/>
          <cell r="G2378"/>
        </row>
        <row r="2379">
          <cell r="A2379" t="str">
            <v>I2635</v>
          </cell>
          <cell r="B2379" t="str">
            <v>CHEQUE DE COMPUERTA RANURADO DE 3" UL/FM 300 PSI</v>
          </cell>
          <cell r="C2379" t="str">
            <v>Insumos</v>
          </cell>
          <cell r="D2379" t="str">
            <v>UN</v>
          </cell>
          <cell r="E2379">
            <v>304756</v>
          </cell>
          <cell r="F2379"/>
          <cell r="G2379"/>
        </row>
        <row r="2380">
          <cell r="A2380" t="str">
            <v>I2636</v>
          </cell>
          <cell r="B2380" t="str">
            <v>CHEQUE COMPUERTA RANURADA DE 4" UL/FM 300 PSI</v>
          </cell>
          <cell r="C2380" t="str">
            <v>Insumos</v>
          </cell>
          <cell r="D2380" t="str">
            <v>UN</v>
          </cell>
          <cell r="E2380">
            <v>341761</v>
          </cell>
          <cell r="F2380"/>
          <cell r="G2380"/>
        </row>
        <row r="2381">
          <cell r="A2381" t="str">
            <v>I2637</v>
          </cell>
          <cell r="B2381" t="str">
            <v>ACOPLE RANURADO 4"</v>
          </cell>
          <cell r="C2381" t="str">
            <v>Insumos</v>
          </cell>
          <cell r="D2381" t="str">
            <v>UN</v>
          </cell>
          <cell r="E2381">
            <v>36400</v>
          </cell>
          <cell r="F2381"/>
          <cell r="G2381"/>
        </row>
        <row r="2382">
          <cell r="A2382" t="str">
            <v>I2638</v>
          </cell>
          <cell r="B2382" t="str">
            <v>VALVULA PRUEBA DE DRENAJE 1.1/4" 300 PSI</v>
          </cell>
          <cell r="C2382" t="str">
            <v>Insumos</v>
          </cell>
          <cell r="D2382" t="str">
            <v>UN</v>
          </cell>
          <cell r="E2382">
            <v>199296</v>
          </cell>
          <cell r="F2382"/>
          <cell r="G2382"/>
        </row>
        <row r="2383">
          <cell r="A2383" t="str">
            <v>I2639</v>
          </cell>
          <cell r="B2383" t="str">
            <v>TEE MECANICA RANURADA DE 2.1/2" X 1.1/4"</v>
          </cell>
          <cell r="C2383" t="str">
            <v>Insumos</v>
          </cell>
          <cell r="D2383" t="str">
            <v>UN</v>
          </cell>
          <cell r="E2383">
            <v>29750</v>
          </cell>
          <cell r="F2383"/>
          <cell r="G2383"/>
        </row>
        <row r="2384">
          <cell r="A2384" t="str">
            <v>I2640</v>
          </cell>
          <cell r="B2384" t="str">
            <v>SENSOR DE FLUJO 3"</v>
          </cell>
          <cell r="C2384" t="str">
            <v>Insumos</v>
          </cell>
          <cell r="D2384" t="str">
            <v>UN</v>
          </cell>
          <cell r="E2384">
            <v>470638</v>
          </cell>
          <cell r="F2384"/>
          <cell r="G2384"/>
        </row>
        <row r="2385">
          <cell r="A2385" t="str">
            <v>I2641</v>
          </cell>
          <cell r="B2385" t="str">
            <v>ROCIADOR PENDENTE FACTOR K 5.6  ROSCA NPT DE 1/2",</v>
          </cell>
          <cell r="C2385" t="str">
            <v>Insumos</v>
          </cell>
          <cell r="D2385" t="str">
            <v>UN</v>
          </cell>
          <cell r="E2385">
            <v>17504</v>
          </cell>
          <cell r="F2385"/>
          <cell r="G2385"/>
        </row>
        <row r="2386">
          <cell r="A2386" t="str">
            <v>I2642</v>
          </cell>
          <cell r="B2386" t="str">
            <v>REDUCCION COPA ROSCADA 1" X 1/2"</v>
          </cell>
          <cell r="C2386" t="str">
            <v>Insumos</v>
          </cell>
          <cell r="D2386" t="str">
            <v>UN</v>
          </cell>
          <cell r="E2386">
            <v>17350</v>
          </cell>
          <cell r="F2386"/>
          <cell r="G2386"/>
        </row>
        <row r="2387">
          <cell r="A2387" t="str">
            <v>I2643</v>
          </cell>
          <cell r="B2387" t="str">
            <v>TEE MECANICA ROSCADA 2" 1"</v>
          </cell>
          <cell r="C2387" t="str">
            <v>Insumos</v>
          </cell>
          <cell r="D2387" t="str">
            <v>UN</v>
          </cell>
          <cell r="E2387">
            <v>23205</v>
          </cell>
          <cell r="F2387"/>
          <cell r="G2387"/>
        </row>
        <row r="2388">
          <cell r="A2388" t="str">
            <v>I2644</v>
          </cell>
          <cell r="B2388" t="str">
            <v>MANÓMETRO INMERSO EN GLICERINA DE 0-300 PSI</v>
          </cell>
          <cell r="C2388" t="str">
            <v>Insumos</v>
          </cell>
          <cell r="D2388" t="str">
            <v>UN</v>
          </cell>
          <cell r="E2388">
            <v>51710</v>
          </cell>
          <cell r="F2388"/>
          <cell r="G2388"/>
        </row>
        <row r="2389">
          <cell r="A2389" t="str">
            <v>I2645</v>
          </cell>
          <cell r="B2389" t="str">
            <v>VALVULA DESAIREADORA 1"</v>
          </cell>
          <cell r="C2389" t="str">
            <v>Insumos</v>
          </cell>
          <cell r="D2389" t="str">
            <v>UN</v>
          </cell>
          <cell r="E2389">
            <v>51319</v>
          </cell>
          <cell r="F2389"/>
          <cell r="G2389"/>
        </row>
        <row r="2390">
          <cell r="A2390" t="str">
            <v>I2646</v>
          </cell>
          <cell r="B2390" t="str">
            <v>TEE MECANICA ROSCADA DE 2.1/2" X 1"</v>
          </cell>
          <cell r="C2390" t="str">
            <v>Insumos</v>
          </cell>
          <cell r="D2390" t="str">
            <v>UN</v>
          </cell>
          <cell r="E2390">
            <v>26180</v>
          </cell>
          <cell r="F2390"/>
          <cell r="G2390"/>
        </row>
        <row r="2391">
          <cell r="A2391" t="str">
            <v>I2647</v>
          </cell>
          <cell r="B2391" t="str">
            <v>SOPORTE SISMORESISTENTE 2,1/2"- 2 VIAS TRANSVERSAL</v>
          </cell>
          <cell r="C2391" t="str">
            <v>Insumos</v>
          </cell>
          <cell r="D2391" t="str">
            <v>UN</v>
          </cell>
          <cell r="E2391">
            <v>53796</v>
          </cell>
          <cell r="F2391"/>
          <cell r="G2391"/>
        </row>
        <row r="2392">
          <cell r="A2392" t="str">
            <v>I2649</v>
          </cell>
          <cell r="B2392" t="str">
            <v>SOPORTE SISMORESISTENTE 2,1/2"- 2 VIAS LONGITUDINAL</v>
          </cell>
          <cell r="C2392" t="str">
            <v>Insumos</v>
          </cell>
          <cell r="D2392" t="str">
            <v>UN</v>
          </cell>
          <cell r="E2392">
            <v>53796</v>
          </cell>
          <cell r="F2392"/>
          <cell r="G2392"/>
        </row>
        <row r="2393">
          <cell r="A2393" t="str">
            <v>I2650</v>
          </cell>
          <cell r="B2393" t="str">
            <v>SOPORTE TIPO PERA 3"</v>
          </cell>
          <cell r="C2393" t="str">
            <v>Insumos</v>
          </cell>
          <cell r="D2393" t="str">
            <v>UN</v>
          </cell>
          <cell r="E2393">
            <v>3080</v>
          </cell>
          <cell r="F2393"/>
          <cell r="G2393"/>
        </row>
        <row r="2394">
          <cell r="A2394" t="str">
            <v>I2651</v>
          </cell>
          <cell r="B2394" t="str">
            <v>SOPORTE TIPO PERA 2,1/2"</v>
          </cell>
          <cell r="C2394" t="str">
            <v>Insumos</v>
          </cell>
          <cell r="D2394" t="str">
            <v>UN</v>
          </cell>
          <cell r="E2394">
            <v>3660</v>
          </cell>
          <cell r="F2394"/>
          <cell r="G2394"/>
        </row>
        <row r="2395">
          <cell r="A2395" t="str">
            <v>I2652</v>
          </cell>
          <cell r="B2395" t="str">
            <v>SOPORTE TIPO PERA 2"</v>
          </cell>
          <cell r="C2395" t="str">
            <v>Insumos</v>
          </cell>
          <cell r="D2395" t="str">
            <v>UN</v>
          </cell>
          <cell r="E2395">
            <v>1931</v>
          </cell>
          <cell r="F2395"/>
          <cell r="G2395"/>
        </row>
        <row r="2396">
          <cell r="A2396" t="str">
            <v>I2653</v>
          </cell>
          <cell r="B2396" t="str">
            <v>SOPORTE TIPO PERA 1.1/2"</v>
          </cell>
          <cell r="C2396" t="str">
            <v>Insumos</v>
          </cell>
          <cell r="D2396" t="str">
            <v>UN</v>
          </cell>
          <cell r="E2396">
            <v>1495</v>
          </cell>
          <cell r="F2396"/>
          <cell r="G2396"/>
        </row>
        <row r="2397">
          <cell r="A2397" t="str">
            <v>I2654</v>
          </cell>
          <cell r="B2397" t="str">
            <v>SOPORTE TIPO PERA 1.1/4"</v>
          </cell>
          <cell r="C2397" t="str">
            <v>Insumos</v>
          </cell>
          <cell r="D2397" t="str">
            <v>UN</v>
          </cell>
          <cell r="E2397">
            <v>1350</v>
          </cell>
          <cell r="F2397"/>
          <cell r="G2397"/>
        </row>
        <row r="2398">
          <cell r="A2398" t="str">
            <v>I2655</v>
          </cell>
          <cell r="B2398" t="str">
            <v>CABLE MULTIPLEX 2x4 + 1x4 ALUMINIO AISLADO ACSR</v>
          </cell>
          <cell r="C2398" t="str">
            <v>Insumos</v>
          </cell>
          <cell r="D2398" t="str">
            <v>ML</v>
          </cell>
          <cell r="E2398">
            <v>9800</v>
          </cell>
          <cell r="F2398"/>
          <cell r="G2398"/>
        </row>
        <row r="2399">
          <cell r="A2399" t="str">
            <v>I2656</v>
          </cell>
          <cell r="B2399" t="str">
            <v>ENDURECEDOR PARA CONCRETO DE COLOR VARIADO x 25 KG</v>
          </cell>
          <cell r="C2399" t="str">
            <v>Insumos</v>
          </cell>
          <cell r="D2399" t="str">
            <v>UN</v>
          </cell>
          <cell r="E2399">
            <v>102000</v>
          </cell>
          <cell r="F2399"/>
          <cell r="G2399"/>
        </row>
        <row r="2400">
          <cell r="A2400" t="str">
            <v>I2657</v>
          </cell>
          <cell r="B2400" t="str">
            <v>SELLADOR PARA CONCRETO COLOR VARIADO x 5 LTS</v>
          </cell>
          <cell r="C2400" t="str">
            <v>Insumos</v>
          </cell>
          <cell r="D2400" t="str">
            <v>UN</v>
          </cell>
          <cell r="E2400">
            <v>235000</v>
          </cell>
          <cell r="F2400"/>
          <cell r="G2400"/>
        </row>
        <row r="2401">
          <cell r="A2401" t="str">
            <v>I2658</v>
          </cell>
          <cell r="B2401" t="str">
            <v>DESMOLDANTE PARA CONCRETO COLOR VARIADO x 10 KG</v>
          </cell>
          <cell r="C2401" t="str">
            <v>Insumos</v>
          </cell>
          <cell r="D2401" t="str">
            <v>UN</v>
          </cell>
          <cell r="E2401">
            <v>135000</v>
          </cell>
          <cell r="F2401"/>
          <cell r="G2401"/>
        </row>
        <row r="2402">
          <cell r="A2402" t="str">
            <v>I2659</v>
          </cell>
          <cell r="B2402" t="str">
            <v>CAPACETE METALICO PARA IMC O EMT DE 1/2"</v>
          </cell>
          <cell r="C2402" t="str">
            <v>Insumos</v>
          </cell>
          <cell r="D2402" t="str">
            <v>UN</v>
          </cell>
          <cell r="E2402">
            <v>3150</v>
          </cell>
          <cell r="F2402"/>
          <cell r="G2402"/>
        </row>
        <row r="2403">
          <cell r="A2403" t="str">
            <v>I2660</v>
          </cell>
          <cell r="B2403" t="str">
            <v>BREAKER 1 x 30 AMP</v>
          </cell>
          <cell r="C2403" t="str">
            <v>Insumos</v>
          </cell>
          <cell r="D2403" t="str">
            <v>UN</v>
          </cell>
          <cell r="E2403">
            <v>16900</v>
          </cell>
          <cell r="F2403"/>
          <cell r="G2403"/>
        </row>
        <row r="2404">
          <cell r="A2404" t="str">
            <v>I2661</v>
          </cell>
          <cell r="B2404" t="str">
            <v>SUPLEMENTO CAJA 2400 GAVANIZADO</v>
          </cell>
          <cell r="C2404" t="str">
            <v>Insumos</v>
          </cell>
          <cell r="D2404" t="str">
            <v>UN</v>
          </cell>
          <cell r="E2404">
            <v>900</v>
          </cell>
          <cell r="F2404"/>
          <cell r="G2404"/>
        </row>
        <row r="2405">
          <cell r="A2405" t="str">
            <v>I2662</v>
          </cell>
          <cell r="B2405" t="str">
            <v>REJILLA TIPO CUPULA D 4x3"</v>
          </cell>
          <cell r="C2405" t="str">
            <v>Insumos</v>
          </cell>
          <cell r="D2405" t="str">
            <v>UN</v>
          </cell>
          <cell r="E2405">
            <v>26900</v>
          </cell>
          <cell r="F2405"/>
          <cell r="G2405"/>
        </row>
        <row r="2406">
          <cell r="A2406" t="str">
            <v>I2663</v>
          </cell>
          <cell r="B2406" t="str">
            <v>TUBO ESTRUCTURAL A-500 GRADO C DE 4" DE DIAMETRO Y ESPESOR DE PARED DE 6,0 MM</v>
          </cell>
          <cell r="C2406" t="str">
            <v>Insumos</v>
          </cell>
          <cell r="D2406" t="str">
            <v>UN</v>
          </cell>
          <cell r="E2406">
            <v>600000</v>
          </cell>
          <cell r="F2406"/>
          <cell r="G2406"/>
        </row>
        <row r="2407">
          <cell r="A2407" t="str">
            <v>I2664</v>
          </cell>
          <cell r="B2407" t="str">
            <v>ALQUILER DE BAÑO PORTATIL CON LIMPIEZA 1 VEZ x SMANA</v>
          </cell>
          <cell r="C2407" t="str">
            <v>Insumos</v>
          </cell>
          <cell r="D2407" t="str">
            <v>MES</v>
          </cell>
          <cell r="E2407">
            <v>661747</v>
          </cell>
          <cell r="F2407"/>
          <cell r="G2407"/>
        </row>
        <row r="2408">
          <cell r="A2408" t="str">
            <v>I2665</v>
          </cell>
          <cell r="B2408" t="str">
            <v>Silletería para escenario deportivo, con espaldar alto de material polipropileno copolímero texturizado, moldeada por inyectado, con protección solar UV y retardante a la flama, con cumplimiento de la norma internacional (A.S.T.M.), con orificio céntrico para la dispersión de fluidos. Resistente a condiciones exteriores de sol, lluvia y ambientes ácidos. Resistencia a hongos y bacterias.</v>
          </cell>
          <cell r="C2408" t="str">
            <v>Insumos</v>
          </cell>
          <cell r="D2408" t="str">
            <v>UN</v>
          </cell>
          <cell r="E2408">
            <v>94100</v>
          </cell>
          <cell r="F2408"/>
          <cell r="G2408"/>
        </row>
        <row r="2409">
          <cell r="A2409" t="str">
            <v>I2666</v>
          </cell>
          <cell r="B2409" t="str">
            <v xml:space="preserve">FABRICACIÓN E INSTALACIÓN DE TOBOGAN EN FIBRA DE VIDRIO </v>
          </cell>
          <cell r="C2409" t="str">
            <v>Insumos</v>
          </cell>
          <cell r="D2409" t="str">
            <v>UN</v>
          </cell>
          <cell r="E2409">
            <v>1200000</v>
          </cell>
          <cell r="F2409"/>
          <cell r="G2409"/>
        </row>
        <row r="2410">
          <cell r="A2410" t="str">
            <v>I2667</v>
          </cell>
          <cell r="B2410" t="str">
            <v>VC 5mm Incoloro + 0.89mm ION SentryGlas Incoloro Certificado + VC 5mm Incoloro</v>
          </cell>
          <cell r="C2410" t="str">
            <v>Insumos</v>
          </cell>
          <cell r="D2410" t="str">
            <v>M2</v>
          </cell>
          <cell r="E2410">
            <v>628000</v>
          </cell>
          <cell r="F2410"/>
          <cell r="G2410"/>
        </row>
        <row r="2411">
          <cell r="A2411" t="str">
            <v>I2668</v>
          </cell>
          <cell r="B2411" t="str">
            <v>PERGIL U EN ACERO INOXIDABLE x 2.4ml</v>
          </cell>
          <cell r="C2411" t="str">
            <v>Insumos</v>
          </cell>
          <cell r="D2411" t="str">
            <v>UN</v>
          </cell>
          <cell r="E2411">
            <v>35500</v>
          </cell>
          <cell r="F2411"/>
          <cell r="G2411"/>
        </row>
        <row r="2412">
          <cell r="A2412" t="str">
            <v>I2669</v>
          </cell>
          <cell r="B2412" t="str">
            <v>EMPAQUE DE CAUCHO PARA VIDRIO</v>
          </cell>
          <cell r="C2412" t="str">
            <v>Insumos</v>
          </cell>
          <cell r="D2412" t="str">
            <v>ML</v>
          </cell>
          <cell r="E2412">
            <v>4800</v>
          </cell>
          <cell r="F2412"/>
          <cell r="G2412"/>
        </row>
        <row r="2413">
          <cell r="A2413" t="str">
            <v>I2670</v>
          </cell>
          <cell r="B2413" t="str">
            <v>TUBO REDONDO EN ACERO INOXIDABLE 2" - CAL 18</v>
          </cell>
          <cell r="C2413" t="str">
            <v>Insumos</v>
          </cell>
          <cell r="D2413" t="str">
            <v>ML</v>
          </cell>
          <cell r="E2413">
            <v>12000</v>
          </cell>
          <cell r="F2413"/>
          <cell r="G2413"/>
        </row>
        <row r="2414">
          <cell r="A2414" t="str">
            <v>I2671</v>
          </cell>
          <cell r="B2414" t="str">
            <v>JUNTA DE DILATACION EN NEOPRENO DE 80x80mm</v>
          </cell>
          <cell r="C2414" t="str">
            <v>Insumos</v>
          </cell>
          <cell r="D2414" t="str">
            <v>ML</v>
          </cell>
          <cell r="E2414">
            <v>1800000</v>
          </cell>
          <cell r="F2414"/>
          <cell r="G2414"/>
        </row>
        <row r="2415">
          <cell r="A2415" t="str">
            <v>I2672</v>
          </cell>
          <cell r="B2415" t="str">
            <v>PEGANTE PARA JUNTA NEOPRENO</v>
          </cell>
          <cell r="C2415" t="str">
            <v>Insumos</v>
          </cell>
          <cell r="D2415" t="str">
            <v>LT</v>
          </cell>
          <cell r="E2415">
            <v>190000</v>
          </cell>
          <cell r="F2415"/>
          <cell r="G2415"/>
        </row>
        <row r="2416">
          <cell r="A2416" t="str">
            <v>I2673</v>
          </cell>
          <cell r="B2416" t="str">
            <v>SELLO POLIURETANO PARA VIDRIO EXTERIOR</v>
          </cell>
          <cell r="C2416" t="str">
            <v>Insumos</v>
          </cell>
          <cell r="D2416" t="str">
            <v>UN</v>
          </cell>
          <cell r="E2416">
            <v>135000</v>
          </cell>
          <cell r="F2416"/>
          <cell r="G2416"/>
        </row>
        <row r="2417">
          <cell r="A2417" t="str">
            <v>I2674</v>
          </cell>
          <cell r="B2417" t="str">
            <v>TUBERÍA 4" PVC AWWA C-900 235 PSI DR18 x 6m</v>
          </cell>
          <cell r="C2417" t="str">
            <v>Insumos</v>
          </cell>
          <cell r="D2417" t="str">
            <v>UN</v>
          </cell>
          <cell r="E2417">
            <v>957984</v>
          </cell>
          <cell r="F2417"/>
          <cell r="G2417"/>
        </row>
        <row r="2418">
          <cell r="A2418" t="str">
            <v>I2675</v>
          </cell>
          <cell r="B2418" t="str">
            <v>ACCESORIO Ø=4" PVC</v>
          </cell>
          <cell r="C2418" t="str">
            <v>Insumos</v>
          </cell>
          <cell r="D2418" t="str">
            <v>UN</v>
          </cell>
          <cell r="E2418">
            <v>622861</v>
          </cell>
          <cell r="F2418"/>
          <cell r="G2418"/>
        </row>
        <row r="2419">
          <cell r="A2419" t="str">
            <v>I2676</v>
          </cell>
          <cell r="B2419" t="str">
            <v>TUBERÍA 6" PVC AWWA C-900 235 PSI DR18 x 6m</v>
          </cell>
          <cell r="C2419" t="str">
            <v>Insumos</v>
          </cell>
          <cell r="D2419" t="str">
            <v>UN</v>
          </cell>
          <cell r="E2419">
            <v>1988091</v>
          </cell>
          <cell r="F2419"/>
          <cell r="G2419"/>
        </row>
        <row r="2420">
          <cell r="A2420" t="str">
            <v>I2677</v>
          </cell>
          <cell r="B2420" t="str">
            <v>ACCESORIO Ø=6" PVC</v>
          </cell>
          <cell r="C2420" t="str">
            <v>Insumos</v>
          </cell>
          <cell r="D2420" t="str">
            <v>UN</v>
          </cell>
          <cell r="E2420">
            <v>1285744</v>
          </cell>
          <cell r="F2420"/>
          <cell r="G2420"/>
        </row>
        <row r="2421">
          <cell r="A2421" t="str">
            <v>I2678</v>
          </cell>
          <cell r="B2421" t="str">
            <v>TUBO DE 1/2" COBRE RÍGIDO x 6m</v>
          </cell>
          <cell r="C2421" t="str">
            <v>Insumos</v>
          </cell>
          <cell r="D2421" t="str">
            <v>UN</v>
          </cell>
          <cell r="E2421">
            <v>170000</v>
          </cell>
          <cell r="F2421"/>
          <cell r="G2421"/>
        </row>
        <row r="2422">
          <cell r="A2422" t="str">
            <v>I2679</v>
          </cell>
          <cell r="B2422" t="str">
            <v>ACCESORIOS COBRE RIGIDO 1/2</v>
          </cell>
          <cell r="C2422" t="str">
            <v>Insumos</v>
          </cell>
          <cell r="D2422" t="str">
            <v>UN</v>
          </cell>
          <cell r="E2422">
            <v>3000</v>
          </cell>
          <cell r="F2422"/>
          <cell r="G2422"/>
        </row>
        <row r="2423">
          <cell r="A2423" t="str">
            <v>I2680</v>
          </cell>
          <cell r="B2423" t="str">
            <v>REPARACIÓN Y PUESTA EN FUNCIONAMIENTO DE PUERTA FACHADA LATERAL (INCLUYE MANTENIMINETO DE REJA, PINTURA EN LA CARA INTERIOR Y EXTERIOR DE LA PUERTA, CAMBIO DE ELEMENTOS DE MADERA) - PROYECTO CASAS DE CULTURA 2025</v>
          </cell>
          <cell r="C2423" t="str">
            <v>Insumos</v>
          </cell>
          <cell r="D2423" t="str">
            <v>UN</v>
          </cell>
          <cell r="E2423">
            <v>750000</v>
          </cell>
          <cell r="F2423"/>
          <cell r="G2423"/>
        </row>
        <row r="2424">
          <cell r="A2424" t="str">
            <v>I2681</v>
          </cell>
          <cell r="B2424" t="str">
            <v>IGOL IMPRIMANTE x 16 KG</v>
          </cell>
          <cell r="C2424" t="str">
            <v>Insumos</v>
          </cell>
          <cell r="D2424" t="str">
            <v>CÑT</v>
          </cell>
          <cell r="E2424">
            <v>432900</v>
          </cell>
          <cell r="F2424"/>
          <cell r="G2424"/>
        </row>
        <row r="2425">
          <cell r="A2425" t="str">
            <v>I2682</v>
          </cell>
          <cell r="B2425" t="str">
            <v>SIKA MONOTOP 123 x 15KG</v>
          </cell>
          <cell r="C2425" t="str">
            <v>Insumos</v>
          </cell>
          <cell r="D2425" t="str">
            <v>CÑT</v>
          </cell>
          <cell r="E2425">
            <v>188900</v>
          </cell>
          <cell r="F2425"/>
          <cell r="G2425"/>
        </row>
        <row r="2426">
          <cell r="A2426" t="str">
            <v>I2683</v>
          </cell>
          <cell r="B2426" t="str">
            <v>LAMINA MICROPERFORADA METALICA 1.0x2.0m CAL18 PERFORACION 6MM - ARQUITECTÓNICA FACHADA</v>
          </cell>
          <cell r="C2426" t="str">
            <v>Insumos</v>
          </cell>
          <cell r="D2426" t="str">
            <v>UN</v>
          </cell>
          <cell r="E2426">
            <v>380000</v>
          </cell>
          <cell r="F2426"/>
          <cell r="G2426"/>
        </row>
        <row r="2427">
          <cell r="A2427" t="str">
            <v>I2684</v>
          </cell>
          <cell r="B2427" t="str">
            <v>SISTEMA PARA PUERTA CORREDIZA (INCLUYE RIEL INFERIOR Y SUPERIOR, RUEDAS Y DEMÁS ELEMENTOS)</v>
          </cell>
          <cell r="C2427" t="str">
            <v>Insumos</v>
          </cell>
          <cell r="D2427" t="str">
            <v>UN</v>
          </cell>
          <cell r="E2427">
            <v>450000</v>
          </cell>
          <cell r="F2427"/>
          <cell r="G2427"/>
        </row>
        <row r="2428">
          <cell r="A2428" t="str">
            <v>I2685</v>
          </cell>
          <cell r="B2428" t="str">
            <v>VÁLVULA  MARIPOSA RANURADA 4" SUPERVISADA UL/FM 300 PSI</v>
          </cell>
          <cell r="C2428" t="str">
            <v>Insumos</v>
          </cell>
          <cell r="D2428" t="str">
            <v>UN</v>
          </cell>
          <cell r="E2428">
            <v>645000</v>
          </cell>
          <cell r="F2428"/>
          <cell r="G2428"/>
        </row>
        <row r="2429">
          <cell r="A2429" t="str">
            <v>I2686</v>
          </cell>
          <cell r="B2429" t="str">
            <v>VÁLVULA  MARIPOSA RANURADA 2,1/2" SUPERVISADA UL/FM 300 PSI</v>
          </cell>
          <cell r="C2429" t="str">
            <v>Insumos</v>
          </cell>
          <cell r="D2429" t="str">
            <v>UN</v>
          </cell>
          <cell r="E2429">
            <v>357000</v>
          </cell>
          <cell r="F2429"/>
          <cell r="G2429"/>
        </row>
        <row r="2430">
          <cell r="A2430" t="str">
            <v>I2687</v>
          </cell>
          <cell r="B2430" t="str">
            <v>ACOPLE RANUDARO 2-1/2"</v>
          </cell>
          <cell r="C2430" t="str">
            <v>Insumos</v>
          </cell>
          <cell r="D2430" t="str">
            <v>UN</v>
          </cell>
          <cell r="E2430">
            <v>22848</v>
          </cell>
          <cell r="F2430"/>
          <cell r="G2430"/>
        </row>
        <row r="2431">
          <cell r="A2431" t="str">
            <v>I2688</v>
          </cell>
          <cell r="B2431" t="str">
            <v>CHEQUE DE COMPUERTA RANURADO DE 1,1/4" UL/FM 300 PSI</v>
          </cell>
          <cell r="C2431" t="str">
            <v>Insumos</v>
          </cell>
          <cell r="D2431" t="str">
            <v>UN</v>
          </cell>
          <cell r="E2431">
            <v>362950</v>
          </cell>
          <cell r="F2431"/>
          <cell r="G2431"/>
        </row>
        <row r="2432">
          <cell r="A2432" t="str">
            <v>I2689</v>
          </cell>
          <cell r="B2432" t="str">
            <v>ACOPLE RANURADO 1,1/4"</v>
          </cell>
          <cell r="C2432" t="str">
            <v>Insumos</v>
          </cell>
          <cell r="D2432" t="str">
            <v>UN</v>
          </cell>
          <cell r="E2432">
            <v>14280</v>
          </cell>
          <cell r="F2432"/>
          <cell r="G2432"/>
        </row>
        <row r="2433">
          <cell r="A2433" t="str">
            <v>I2690</v>
          </cell>
          <cell r="B2433" t="str">
            <v>CHEQUE DE CORTINA EN BRONCE PERFORADO DE Ø1/2"</v>
          </cell>
          <cell r="C2433" t="str">
            <v>Insumos</v>
          </cell>
          <cell r="D2433" t="str">
            <v>UN</v>
          </cell>
          <cell r="E2433">
            <v>119000</v>
          </cell>
          <cell r="F2433"/>
          <cell r="G2433"/>
        </row>
        <row r="2434">
          <cell r="A2434" t="str">
            <v>I2691</v>
          </cell>
          <cell r="B2434" t="str">
            <v>VALVULA PRUEBA DE DRENAJE 2" 300 PSI</v>
          </cell>
          <cell r="C2434" t="str">
            <v>Insumos</v>
          </cell>
          <cell r="D2434" t="str">
            <v>UN</v>
          </cell>
          <cell r="E2434">
            <v>354620</v>
          </cell>
          <cell r="F2434"/>
          <cell r="G2434"/>
        </row>
        <row r="2435">
          <cell r="A2435" t="str">
            <v>I2692</v>
          </cell>
          <cell r="B2435" t="str">
            <v>TEE MECANICA RANURADA DE 3" X 2"</v>
          </cell>
          <cell r="C2435" t="str">
            <v>Insumos</v>
          </cell>
          <cell r="D2435" t="str">
            <v>UN</v>
          </cell>
          <cell r="E2435">
            <v>29750</v>
          </cell>
          <cell r="F2435"/>
          <cell r="G2435"/>
        </row>
        <row r="2436">
          <cell r="A2436" t="str">
            <v>I2693</v>
          </cell>
          <cell r="B2436" t="str">
            <v>VALVULA DE BOLA BRONCE 1" DE PALANCA</v>
          </cell>
          <cell r="C2436" t="str">
            <v>Insumos</v>
          </cell>
          <cell r="D2436" t="str">
            <v>UN</v>
          </cell>
          <cell r="E2436">
            <v>100900</v>
          </cell>
          <cell r="F2436"/>
          <cell r="G2436"/>
        </row>
        <row r="2437">
          <cell r="A2437" t="str">
            <v>I2694</v>
          </cell>
          <cell r="B2437" t="str">
            <v>VALVULA DE BOLA BRONCE 1-1/4" DE PALANCA</v>
          </cell>
          <cell r="C2437" t="str">
            <v>Insumos</v>
          </cell>
          <cell r="D2437" t="str">
            <v>UN</v>
          </cell>
          <cell r="E2437">
            <v>103900</v>
          </cell>
          <cell r="F2437"/>
          <cell r="G2437"/>
        </row>
        <row r="2438">
          <cell r="A2438" t="str">
            <v>I2695</v>
          </cell>
          <cell r="B2438" t="str">
            <v>VÁLVULA DE VASTAGO ASCENDENTE OS&amp;Y FLANCHADA Ø4"</v>
          </cell>
          <cell r="C2438" t="str">
            <v>Insumos</v>
          </cell>
          <cell r="D2438" t="str">
            <v>UN</v>
          </cell>
          <cell r="E2438">
            <v>700910</v>
          </cell>
          <cell r="F2438"/>
          <cell r="G2438"/>
        </row>
        <row r="2439">
          <cell r="A2439" t="str">
            <v>I2696</v>
          </cell>
          <cell r="B2439" t="str">
            <v>SENSOR DE FLUJO 2,1/2"</v>
          </cell>
          <cell r="C2439" t="str">
            <v>Insumos</v>
          </cell>
          <cell r="D2439" t="str">
            <v>UN</v>
          </cell>
          <cell r="E2439">
            <v>130900</v>
          </cell>
          <cell r="F2439"/>
          <cell r="G2439"/>
        </row>
        <row r="2440">
          <cell r="A2440" t="str">
            <v>I2697</v>
          </cell>
          <cell r="B2440" t="str">
            <v>SENSOR DE FLUJO 4"</v>
          </cell>
          <cell r="C2440" t="str">
            <v>Insumos</v>
          </cell>
          <cell r="D2440" t="str">
            <v>UN</v>
          </cell>
          <cell r="E2440">
            <v>1141210</v>
          </cell>
          <cell r="F2440"/>
          <cell r="G2440"/>
        </row>
        <row r="2441">
          <cell r="A2441" t="str">
            <v>I2698</v>
          </cell>
          <cell r="B2441" t="str">
            <v>ROCIADOR MONTANTE FACTOR K 5.6  ROSCA NPT DE 1/2"</v>
          </cell>
          <cell r="C2441" t="str">
            <v>Insumos</v>
          </cell>
          <cell r="D2441" t="str">
            <v>UN</v>
          </cell>
          <cell r="E2441">
            <v>22253</v>
          </cell>
          <cell r="F2441"/>
          <cell r="G2441"/>
        </row>
        <row r="2442">
          <cell r="A2442" t="str">
            <v>I2699</v>
          </cell>
          <cell r="B2442" t="str">
            <v>REDUCCION BUSHING 1" X 1/2"</v>
          </cell>
          <cell r="C2442" t="str">
            <v>Insumos</v>
          </cell>
          <cell r="D2442" t="str">
            <v>UN</v>
          </cell>
          <cell r="E2442">
            <v>3300.0000000000005</v>
          </cell>
          <cell r="F2442"/>
          <cell r="G2442"/>
        </row>
        <row r="2443">
          <cell r="A2443" t="str">
            <v>I2700</v>
          </cell>
          <cell r="B2443" t="str">
            <v>TEE MECANICA ROSCADA 2" 1"</v>
          </cell>
          <cell r="C2443" t="str">
            <v>Insumos</v>
          </cell>
          <cell r="D2443" t="str">
            <v>UN</v>
          </cell>
          <cell r="E2443">
            <v>11000</v>
          </cell>
          <cell r="F2443"/>
          <cell r="G2443"/>
        </row>
        <row r="2444">
          <cell r="A2444" t="str">
            <v>I2701</v>
          </cell>
          <cell r="B2444" t="str">
            <v>PLACA ANTIVORTICE LAMINA DE 1/4" 0,40 X 0,40 MTS INCLUYE SOLDADORA Y SOPORTES</v>
          </cell>
          <cell r="C2444" t="str">
            <v>Insumos</v>
          </cell>
          <cell r="D2444" t="str">
            <v>UN</v>
          </cell>
          <cell r="E2444">
            <v>450000</v>
          </cell>
          <cell r="F2444"/>
          <cell r="G2444"/>
        </row>
        <row r="2445">
          <cell r="A2445" t="str">
            <v>I2702</v>
          </cell>
          <cell r="B2445" t="str">
            <v>PASEMUROS Ø4" CON SACANUCLEOS</v>
          </cell>
          <cell r="C2445" t="str">
            <v>Insumos</v>
          </cell>
          <cell r="D2445" t="str">
            <v>UN</v>
          </cell>
          <cell r="E2445">
            <v>50000</v>
          </cell>
          <cell r="F2445"/>
          <cell r="G2445"/>
        </row>
        <row r="2446">
          <cell r="A2446" t="str">
            <v>I2703</v>
          </cell>
          <cell r="B2446" t="str">
            <v>SOPORTE SISMORESISTENTE 4"- 2 VIAS TRANSVERSAL</v>
          </cell>
          <cell r="C2446" t="str">
            <v>Insumos</v>
          </cell>
          <cell r="D2446" t="str">
            <v>UN</v>
          </cell>
          <cell r="E2446">
            <v>66240</v>
          </cell>
          <cell r="F2446"/>
          <cell r="G2446"/>
        </row>
        <row r="2447">
          <cell r="A2447" t="str">
            <v>I2704</v>
          </cell>
          <cell r="B2447" t="str">
            <v>SOPORTE SISMORESISTENTE 2" - 2 VIAS TRANSVERSAL</v>
          </cell>
          <cell r="C2447" t="str">
            <v>Insumos</v>
          </cell>
          <cell r="D2447" t="str">
            <v>UN</v>
          </cell>
          <cell r="E2447">
            <v>79730</v>
          </cell>
          <cell r="F2447"/>
          <cell r="G2447"/>
        </row>
        <row r="2448">
          <cell r="A2448" t="str">
            <v>I2705</v>
          </cell>
          <cell r="B2448" t="str">
            <v>SOPORTE SISMORESISTENTE 2" - 2 VIAS LONGITUDINAL</v>
          </cell>
          <cell r="C2448" t="str">
            <v>Insumos</v>
          </cell>
          <cell r="D2448" t="str">
            <v>UN</v>
          </cell>
          <cell r="E2448">
            <v>107000</v>
          </cell>
          <cell r="F2448"/>
          <cell r="G2448"/>
        </row>
        <row r="2449">
          <cell r="A2449" t="str">
            <v>I2706</v>
          </cell>
          <cell r="B2449" t="str">
            <v>SOPORTE TIPO PERA 4"</v>
          </cell>
          <cell r="C2449" t="str">
            <v>Insumos</v>
          </cell>
          <cell r="D2449" t="str">
            <v>UN</v>
          </cell>
          <cell r="E2449">
            <v>5000</v>
          </cell>
          <cell r="F2449"/>
          <cell r="G2449"/>
        </row>
        <row r="2450">
          <cell r="A2450" t="str">
            <v>I2707</v>
          </cell>
          <cell r="B2450" t="str">
            <v>ESPARRAGO ROSCADO 1/2" X 1 METRO</v>
          </cell>
          <cell r="C2450" t="str">
            <v>Insumos</v>
          </cell>
          <cell r="D2450" t="str">
            <v>UN</v>
          </cell>
          <cell r="E2450">
            <v>21900</v>
          </cell>
          <cell r="F2450"/>
          <cell r="G2450"/>
        </row>
        <row r="2451">
          <cell r="A2451" t="str">
            <v>I2708</v>
          </cell>
          <cell r="B2451" t="str">
            <v>SOPORTE TIPO PERA 1"</v>
          </cell>
          <cell r="C2451" t="str">
            <v>Insumos</v>
          </cell>
          <cell r="D2451" t="str">
            <v>UN</v>
          </cell>
          <cell r="E2451">
            <v>2600</v>
          </cell>
          <cell r="F2451"/>
          <cell r="G2451"/>
        </row>
        <row r="2452">
          <cell r="A2452" t="str">
            <v>I2709</v>
          </cell>
          <cell r="B2452" t="str">
            <v>SOPORTE TIPO MECANO 4"</v>
          </cell>
          <cell r="C2452" t="str">
            <v>Insumos</v>
          </cell>
          <cell r="D2452" t="str">
            <v>UN</v>
          </cell>
          <cell r="E2452">
            <v>24500</v>
          </cell>
          <cell r="F2452"/>
          <cell r="G2452"/>
        </row>
        <row r="2453">
          <cell r="A2453" t="str">
            <v>I2710</v>
          </cell>
          <cell r="B2453" t="str">
            <v>ABRAZADERA DOBLE ALA</v>
          </cell>
          <cell r="C2453" t="str">
            <v>Insumos</v>
          </cell>
          <cell r="D2453" t="str">
            <v>UN</v>
          </cell>
          <cell r="E2453">
            <v>3000</v>
          </cell>
          <cell r="F2453"/>
          <cell r="G2453"/>
        </row>
        <row r="2454">
          <cell r="A2454" t="str">
            <v>I2711</v>
          </cell>
          <cell r="B2454" t="str">
            <v>SOPORTE TIPO MECANO 3"</v>
          </cell>
          <cell r="C2454" t="str">
            <v>Insumos</v>
          </cell>
          <cell r="D2454" t="str">
            <v>UN</v>
          </cell>
          <cell r="E2454">
            <v>24500</v>
          </cell>
          <cell r="F2454"/>
          <cell r="G2454"/>
        </row>
        <row r="2455">
          <cell r="A2455" t="str">
            <v>I2712</v>
          </cell>
          <cell r="B2455" t="str">
            <v>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v>
          </cell>
          <cell r="C2455" t="str">
            <v>Insumos</v>
          </cell>
          <cell r="D2455" t="str">
            <v>UN</v>
          </cell>
          <cell r="E2455">
            <v>70000000</v>
          </cell>
          <cell r="F2455"/>
          <cell r="G2455"/>
        </row>
        <row r="2456">
          <cell r="A2456" t="str">
            <v>I2713</v>
          </cell>
          <cell r="B2456" t="str">
            <v>SUBCONTRATO INSTALACION SISTEMA DE BOMBEO</v>
          </cell>
          <cell r="C2456" t="str">
            <v>Insumos</v>
          </cell>
          <cell r="D2456" t="str">
            <v>UN</v>
          </cell>
          <cell r="E2456">
            <v>18750000</v>
          </cell>
          <cell r="F2456"/>
          <cell r="G2456"/>
        </row>
        <row r="2457">
          <cell r="A2457" t="str">
            <v>I2714</v>
          </cell>
          <cell r="B2457" t="str">
            <v>ESMALTE A BASE DE AGUA ACUALUX MULTISUPERFICIE</v>
          </cell>
          <cell r="C2457" t="str">
            <v>Insumos</v>
          </cell>
          <cell r="D2457" t="str">
            <v>galon</v>
          </cell>
          <cell r="E2457">
            <v>104900</v>
          </cell>
          <cell r="F2457"/>
          <cell r="G2457"/>
        </row>
        <row r="2458">
          <cell r="A2458" t="str">
            <v>I2715</v>
          </cell>
          <cell r="B2458" t="str">
            <v xml:space="preserve">CERAMICA PARA PISO BLANCA O BEIGE </v>
          </cell>
          <cell r="C2458" t="str">
            <v>Insumos</v>
          </cell>
          <cell r="D2458" t="str">
            <v>M2</v>
          </cell>
          <cell r="E2458">
            <v>40000</v>
          </cell>
          <cell r="F2458"/>
          <cell r="G2458"/>
        </row>
        <row r="2459">
          <cell r="A2459" t="str">
            <v>I2716</v>
          </cell>
          <cell r="B2459" t="str">
            <v>ALAMBRE TIMBRE  TELEFONO</v>
          </cell>
          <cell r="C2459" t="str">
            <v>Insumos</v>
          </cell>
          <cell r="D2459" t="str">
            <v>ML</v>
          </cell>
          <cell r="E2459">
            <v>1000</v>
          </cell>
          <cell r="F2459"/>
          <cell r="G2459"/>
        </row>
        <row r="2460">
          <cell r="A2460" t="str">
            <v>I2717</v>
          </cell>
          <cell r="B2460" t="str">
            <v>PULSADOR TIMBRE</v>
          </cell>
          <cell r="C2460" t="str">
            <v>Insumos</v>
          </cell>
          <cell r="D2460" t="str">
            <v>UN</v>
          </cell>
          <cell r="E2460">
            <v>9900</v>
          </cell>
          <cell r="F2460"/>
          <cell r="G2460"/>
        </row>
        <row r="2461">
          <cell r="A2461" t="str">
            <v>I2718</v>
          </cell>
          <cell r="B2461" t="str">
            <v>FBROCEMENTO TEXTURIZADO DE 1.2X0.60x 4mm</v>
          </cell>
          <cell r="C2461" t="str">
            <v>Insumos</v>
          </cell>
          <cell r="D2461" t="str">
            <v>UN</v>
          </cell>
          <cell r="E2461">
            <v>13200</v>
          </cell>
          <cell r="F2461"/>
          <cell r="G2461"/>
        </row>
        <row r="2462">
          <cell r="A2462" t="str">
            <v>I2719</v>
          </cell>
          <cell r="B2462" t="str">
            <v>JUEGO INFANTIL METALICO SUBE Y BAJA DOBLE REF. XTENSOR O SIMILAR</v>
          </cell>
          <cell r="C2462" t="str">
            <v>Insumos</v>
          </cell>
          <cell r="D2462" t="str">
            <v>UN</v>
          </cell>
          <cell r="E2462">
            <v>4000000</v>
          </cell>
          <cell r="F2462"/>
          <cell r="G2462"/>
        </row>
        <row r="2463">
          <cell r="A2463" t="str">
            <v>I2720</v>
          </cell>
          <cell r="B2463" t="str">
            <v>JUEGO INFANTIL METALICO (INCLUYE TORRE DE VIGILANCIA,RODADERO,ESCALERA, COLUMPIO DOBLE).</v>
          </cell>
          <cell r="C2463" t="str">
            <v>Insumos</v>
          </cell>
          <cell r="D2463" t="str">
            <v>UN</v>
          </cell>
          <cell r="E2463">
            <v>12500000</v>
          </cell>
          <cell r="F2463"/>
          <cell r="G2463"/>
        </row>
        <row r="2464">
          <cell r="A2464" t="str">
            <v>I2721</v>
          </cell>
          <cell r="B2464" t="str">
            <v>JUEGO INFANTIL METALICO GRANDE (INCLUYE  DOS TORRES DE VIGILANCIA,DOS LISADEROS,DOS ESCALERAS DE ACCESO,DOS COLUMPIOS).</v>
          </cell>
          <cell r="C2464" t="str">
            <v>Insumos</v>
          </cell>
          <cell r="D2464" t="str">
            <v>UN</v>
          </cell>
          <cell r="E2464">
            <v>25500000</v>
          </cell>
          <cell r="F2464"/>
          <cell r="G2464"/>
        </row>
        <row r="2465">
          <cell r="A2465" t="str">
            <v>I2722</v>
          </cell>
          <cell r="B2465" t="str">
            <v>JUEGO INFANTIL METALICO (COLUMPIO DOBLE).</v>
          </cell>
          <cell r="C2465" t="str">
            <v>Insumos</v>
          </cell>
          <cell r="D2465" t="str">
            <v>UN</v>
          </cell>
          <cell r="E2465">
            <v>5688200</v>
          </cell>
          <cell r="F2465"/>
          <cell r="G2465"/>
        </row>
        <row r="2466">
          <cell r="A2466" t="str">
            <v>I2723</v>
          </cell>
          <cell r="B2466" t="str">
            <v>BANCA MODULAR CORRIDA, EN CONCRETO PULIDO, IGUAL O SIMILAR A: TIPO KÖNKRETUS REFERENCIA: BANCA DOBBELT MÓDULO "A". 1,8 M X 0,45 M. (336 KG/UN)</v>
          </cell>
          <cell r="C2466" t="str">
            <v>Insumos</v>
          </cell>
          <cell r="D2466" t="str">
            <v>UN</v>
          </cell>
          <cell r="E2466">
            <v>2520000</v>
          </cell>
          <cell r="F2466"/>
          <cell r="G2466"/>
        </row>
        <row r="2467">
          <cell r="A2467" t="str">
            <v>I2724</v>
          </cell>
          <cell r="B2467" t="str">
            <v>BANCA MODULAR CORRIDA CON ESPALDAR, EN CONCRETO PULIDO, IGUAL O SIMILAR A: TIPO KÖNKRETUS REFERENCIA: BANCA DOBBELT MÓDULO "A" CON ESPALDAR. 1,8 M X 0,45 M X 0,79 M. (522 KG/UN)</v>
          </cell>
          <cell r="C2467" t="str">
            <v>Insumos</v>
          </cell>
          <cell r="D2467" t="str">
            <v>UN</v>
          </cell>
          <cell r="E2467">
            <v>3050000</v>
          </cell>
          <cell r="F2467"/>
          <cell r="G2467"/>
        </row>
        <row r="2468">
          <cell r="A2468" t="str">
            <v>I2725</v>
          </cell>
          <cell r="B2468" t="str">
            <v>ARENA TIPO SILICE SIN TRANSFORMAR</v>
          </cell>
          <cell r="C2468" t="str">
            <v>Insumos</v>
          </cell>
          <cell r="D2468" t="str">
            <v>M3</v>
          </cell>
          <cell r="E2468">
            <v>670000</v>
          </cell>
          <cell r="F2468"/>
          <cell r="G2468"/>
        </row>
        <row r="2469">
          <cell r="A2469" t="str">
            <v>I2726</v>
          </cell>
          <cell r="B2469" t="str">
            <v>MALLA DE JUEGO PROFESIONAL</v>
          </cell>
          <cell r="C2469" t="str">
            <v>Insumos</v>
          </cell>
          <cell r="D2469" t="str">
            <v>UN</v>
          </cell>
          <cell r="E2469">
            <v>701309.69302947039</v>
          </cell>
          <cell r="F2469"/>
          <cell r="G2469"/>
        </row>
        <row r="2470">
          <cell r="A2470" t="str">
            <v>I2727</v>
          </cell>
          <cell r="B2470" t="str">
            <v>INSUMO METALICO PARA POSTES DE JUEGO</v>
          </cell>
          <cell r="C2470" t="str">
            <v>Insumos</v>
          </cell>
          <cell r="D2470" t="str">
            <v>UN</v>
          </cell>
          <cell r="E2470">
            <v>1520000</v>
          </cell>
          <cell r="F2470"/>
          <cell r="G2470"/>
        </row>
        <row r="2471">
          <cell r="A2471" t="str">
            <v>I2728</v>
          </cell>
          <cell r="B2471" t="str">
            <v>SUMINISTRO, TRANSPORTE E INSTALACION DE ESTRUCTURA Y LONA PARA CUBRIR TODA EL AREA DEL TEATRINO (Incluye plataforma y escalas de acceso).</v>
          </cell>
          <cell r="C2471" t="str">
            <v>Insumos</v>
          </cell>
          <cell r="D2471" t="str">
            <v>UN</v>
          </cell>
          <cell r="E2471">
            <v>15000000</v>
          </cell>
          <cell r="F2471"/>
          <cell r="G2471"/>
        </row>
        <row r="2472">
          <cell r="A2472" t="str">
            <v>I2729</v>
          </cell>
          <cell r="B2472" t="str">
            <v>SUMINISTRO, TRANSPORTE E INSTALACION PIEDRAPLEN COMPACTO, INCLUYE TRANSPORTE</v>
          </cell>
          <cell r="C2472" t="str">
            <v>Insumos</v>
          </cell>
          <cell r="D2472" t="str">
            <v>M3</v>
          </cell>
          <cell r="E2472">
            <v>210000</v>
          </cell>
          <cell r="F2472"/>
          <cell r="G2472"/>
        </row>
        <row r="2473">
          <cell r="A2473" t="str">
            <v>I2730</v>
          </cell>
          <cell r="B2473" t="str">
            <v>VC 10MM INCOLORO + 0.89MM ION SENTRYGLAS
INCOLORO CERTIFICADO + VC 8MM INCOLORO + 0.89MM
ION SENTRYGLAS INCOLORO CERTIFICADO + VC 6MM
MASTER CARRE</v>
          </cell>
          <cell r="C2473" t="str">
            <v>Insumos</v>
          </cell>
          <cell r="D2473" t="str">
            <v>M2</v>
          </cell>
          <cell r="E2473">
            <v>2040850</v>
          </cell>
          <cell r="F2473"/>
          <cell r="G2473"/>
        </row>
        <row r="2474">
          <cell r="A2474" t="str">
            <v>I2731</v>
          </cell>
          <cell r="B2474" t="str">
            <v>MANTENIMIENTO E INSTALACION DE JUEGO (INCLUYE PINTURA Y REPOSICION DE PIEZAS FALTANTES)</v>
          </cell>
          <cell r="C2474" t="str">
            <v>Insumos</v>
          </cell>
          <cell r="D2474" t="str">
            <v>UN</v>
          </cell>
          <cell r="E2474">
            <v>400000</v>
          </cell>
          <cell r="F2474"/>
          <cell r="G2474"/>
        </row>
        <row r="2475">
          <cell r="A2475" t="str">
            <v>I2732</v>
          </cell>
          <cell r="B2475" t="str">
            <v>JUEGO INFANTIL METALICO CARRUSEL</v>
          </cell>
          <cell r="C2475" t="str">
            <v>Insumos</v>
          </cell>
          <cell r="D2475" t="str">
            <v>UN</v>
          </cell>
          <cell r="E2475">
            <v>6197330</v>
          </cell>
          <cell r="F2475"/>
          <cell r="G2475"/>
        </row>
        <row r="2476">
          <cell r="A2476" t="str">
            <v>I2733</v>
          </cell>
          <cell r="B2476" t="str">
            <v>SUMINITRO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1 escalera de red para subir• 1 rocódromo de PEAD• 1 poste de bombero</v>
          </cell>
          <cell r="C2476" t="str">
            <v>Insumos</v>
          </cell>
          <cell r="D2476" t="str">
            <v>UN</v>
          </cell>
          <cell r="E2476">
            <v>18031330</v>
          </cell>
          <cell r="F2476"/>
          <cell r="G2476"/>
        </row>
        <row r="2477">
          <cell r="A2477" t="str">
            <v>I2734</v>
          </cell>
          <cell r="B2477" t="str">
            <v>SUMINISTRO DE ARCOS DIMENSIONES 2 X 0.60 X O.60 M LARGO X ALTO X ANCHO( JUEGO DE 5 UNIDADES)</v>
          </cell>
          <cell r="C2477" t="str">
            <v>Insumos</v>
          </cell>
          <cell r="D2477" t="str">
            <v>UN</v>
          </cell>
          <cell r="E2477">
            <v>1541330</v>
          </cell>
          <cell r="F2477"/>
          <cell r="G2477"/>
        </row>
        <row r="2478">
          <cell r="A2478" t="str">
            <v>I2735</v>
          </cell>
          <cell r="B2478" t="str">
            <v>JUEGO PELOTA PARA PERROS (SEGÚN DISEÑO) EN POLIPROPILENO DE ALTO IMPACTO ORIGINAL MEDIDAS FINALES DE8CMS DE ANCHO X 8 CMS DE LARGO O FONDO X 238 CMS DE ALTO.</v>
          </cell>
          <cell r="C2478" t="str">
            <v>Insumos</v>
          </cell>
          <cell r="D2478" t="str">
            <v>UND</v>
          </cell>
          <cell r="E2478">
            <v>1334585</v>
          </cell>
          <cell r="F2478"/>
          <cell r="G2478"/>
        </row>
        <row r="2479">
          <cell r="A2479" t="str">
            <v>I2736</v>
          </cell>
          <cell r="B2479" t="str">
            <v>SUMINISTRO DE MORDEDERO PARA PERROS (SEGÚN DISEÑO) EN POLIPROPILENO DE ALTO IMPACTO ORIGINAL MEDIDAS FINALES DE 325 CMS DE ANCHO X 8 CMS DE LARGO O FONDO X 250 CMS DE ALTO.</v>
          </cell>
          <cell r="C2479" t="str">
            <v>Insumos</v>
          </cell>
          <cell r="D2479" t="str">
            <v>UND</v>
          </cell>
          <cell r="E2479">
            <v>3791518.5</v>
          </cell>
          <cell r="F2479"/>
          <cell r="G2479"/>
        </row>
        <row r="2480">
          <cell r="A2480" t="str">
            <v>I2737</v>
          </cell>
          <cell r="B2480" t="str">
            <v>CAJA DE ARENA EN POLIPROPILENO DE ALTO IMPACTO ORIGINAL MEDIDAS FINALES DE 250CMS DE ANCHO X 200 CMS DE LARGO O FONDO X 33 CMS DE ALTO.</v>
          </cell>
          <cell r="C2480" t="str">
            <v>Insumos</v>
          </cell>
          <cell r="D2480" t="str">
            <v>UND</v>
          </cell>
          <cell r="E2480">
            <v>7073003</v>
          </cell>
          <cell r="F2480"/>
          <cell r="G2480"/>
        </row>
        <row r="2481">
          <cell r="A2481" t="str">
            <v>I2738</v>
          </cell>
          <cell r="B2481" t="str">
            <v>SUMINISTRO DE MOBILIARIO PARA GATOS 1 (SEGÚN DISEÑO) EN POLIPROPILENO DE ALTO IMPACTO ORIGINAL MEDIDAS FINALES DE 72 CMS DE ANCHO X 40 CMS DE LARGO O FONDO X 200 CMS DE ALTO</v>
          </cell>
          <cell r="C2481" t="str">
            <v>Insumos</v>
          </cell>
          <cell r="D2481" t="str">
            <v>UND</v>
          </cell>
          <cell r="E2481">
            <v>4549370</v>
          </cell>
          <cell r="F2481"/>
          <cell r="G2481"/>
        </row>
        <row r="2482">
          <cell r="A2482" t="str">
            <v>I2739</v>
          </cell>
          <cell r="B2482" t="str">
            <v>MOBILIARIO PARA GATOS (SEGÚN DISEÑO) EN POLIPROPILENO DE ALTO IMPACTO ORIGINAL MEDIDAS FINALES DE 200CMS DE ANCHO X 245CMS DE LARGO O FONDO X 270 CMS DE ALTO.</v>
          </cell>
          <cell r="C2482" t="str">
            <v>Insumos</v>
          </cell>
          <cell r="D2482" t="str">
            <v>UND</v>
          </cell>
          <cell r="E2482">
            <v>11781000</v>
          </cell>
          <cell r="F2482"/>
          <cell r="G2482"/>
        </row>
        <row r="2483">
          <cell r="A2483" t="str">
            <v>I2740</v>
          </cell>
          <cell r="B2483" t="str">
            <v>MOBILIARIO PARA GATOS 3 (SEGÚN DISEÑO) EN POLIPROPILENO DE ALTO IMPACTO ORIGINAL  MEDIDAS FINALES DE 210 CMS DE ANCHO X 45 CMS DE LARGO O FONDO X 200 CMS DE ALTO.</v>
          </cell>
          <cell r="C2483" t="str">
            <v>Insumos</v>
          </cell>
          <cell r="D2483" t="str">
            <v>UND</v>
          </cell>
          <cell r="E2483">
            <v>5014600.5</v>
          </cell>
          <cell r="F2483"/>
          <cell r="G2483"/>
        </row>
        <row r="2484">
          <cell r="A2484" t="str">
            <v>I2741</v>
          </cell>
          <cell r="B2484" t="str">
            <v xml:space="preserve"> MOBILIARIO PARA GATOS 4 (SEGÚN DISEÑO) EN POLIPROPILENO DE ALTO IMPACTO ORIGINAL MEDIDAS FINALES DE 30 CMS DE ANCHO X 45 CMS DE LARGO O FONDO X 200 CMS DE ALTO.</v>
          </cell>
          <cell r="C2484" t="str">
            <v>Insumos</v>
          </cell>
          <cell r="D2484" t="str">
            <v>UND</v>
          </cell>
          <cell r="E2484">
            <v>3196340</v>
          </cell>
          <cell r="F2484"/>
          <cell r="G2484"/>
        </row>
        <row r="2485">
          <cell r="A2485" t="str">
            <v>I2742</v>
          </cell>
          <cell r="B2485" t="str">
            <v>PAJARERA (SEGÚN DISEÑO) EN POLIPROPILENO DE ALTO IMPACTO MEDIDAS FINALES DE 115 CMS DE ANCHO x 115 CMS DE LARGO O FONDO x 668 CMS DE ALTO</v>
          </cell>
          <cell r="C2485" t="str">
            <v>Insumos</v>
          </cell>
          <cell r="D2485" t="str">
            <v>UND</v>
          </cell>
          <cell r="E2485">
            <v>8998423</v>
          </cell>
          <cell r="F2485"/>
          <cell r="G2485"/>
        </row>
        <row r="2486">
          <cell r="A2486" t="str">
            <v>I2743</v>
          </cell>
          <cell r="B2486" t="str">
            <v>MODULO INFORMATIVO EN POLIPROPILENO DE ALTO IMPACTO ORIGINAL MEDIDAS FINALES DE 194CMS DE ANCHO X 20 CMS DE LARGO O FONDO X 30 CMS DE ALTO.</v>
          </cell>
          <cell r="C2486" t="str">
            <v>Insumos</v>
          </cell>
          <cell r="D2486" t="str">
            <v>UND</v>
          </cell>
          <cell r="E2486">
            <v>15823644.199999999</v>
          </cell>
          <cell r="F2486"/>
          <cell r="G2486"/>
        </row>
        <row r="2487">
          <cell r="A2487" t="str">
            <v>I2744</v>
          </cell>
          <cell r="B2487" t="str">
            <v xml:space="preserve"> ASIENTO INTERACTIVO (SEGÚN DISEÑO) EN POLIPROPILENO DE ALTO IMPACTO ORIGINAL MEDIDAS FINALES DE 180 CMS DE ANCHO X 49 CMS DE LARGO O FONDO X 109 CMS DE ALTO</v>
          </cell>
          <cell r="C2487" t="str">
            <v>Insumos</v>
          </cell>
          <cell r="D2487" t="str">
            <v>UND</v>
          </cell>
          <cell r="E2487">
            <v>10055500</v>
          </cell>
          <cell r="F2487"/>
          <cell r="G2487"/>
        </row>
        <row r="2488">
          <cell r="A2488" t="str">
            <v>I2745</v>
          </cell>
          <cell r="B2488" t="str">
            <v>JUEGO DE MESA EN POLIPROPILENO (SEGÚN DISEÑO) DE ALTO IMPACTO ORIGINALCMEDIDAS FINALES DE 138CMS DE ANCHO X 200 CMS DE LARGO O FONDO X 58 CMS DE ALTO.</v>
          </cell>
          <cell r="C2488" t="str">
            <v>Insumos</v>
          </cell>
          <cell r="D2488" t="str">
            <v>UND</v>
          </cell>
          <cell r="E2488">
            <v>15172500</v>
          </cell>
          <cell r="F2488"/>
          <cell r="G2488"/>
        </row>
        <row r="2489">
          <cell r="A2489" t="str">
            <v>I2746</v>
          </cell>
          <cell r="B2489" t="str">
            <v>BASURERO (SEGÚN DISEÑO) EN POLIPROPILENO DE ALTO IMPACTO ORIGINAL MEDIDAS FINALES DE 186 CMS DE ANCHO X 49 CMS DE LARGO O FONDO X 119 CMS DE ALTO.</v>
          </cell>
          <cell r="C2489" t="str">
            <v>Insumos</v>
          </cell>
          <cell r="D2489" t="str">
            <v>UND</v>
          </cell>
          <cell r="E2489">
            <v>10591000</v>
          </cell>
          <cell r="F2489"/>
          <cell r="G2489"/>
        </row>
        <row r="2490">
          <cell r="A2490" t="str">
            <v>I2747</v>
          </cell>
          <cell r="B2490" t="str">
            <v>PARADERO (SEGÚN DISEÑO) EN POLIPROPILENO DE ALTO IMPACTO ORIGINAL MEDIDAS FINALES DE 692CMS DE ANCHO X 170 CMS DE LARGO O FONDO X 240 CMS DE ALTO.</v>
          </cell>
          <cell r="C2490" t="str">
            <v>Insumos</v>
          </cell>
          <cell r="D2490" t="str">
            <v>UND</v>
          </cell>
          <cell r="E2490">
            <v>111569818.5</v>
          </cell>
          <cell r="F2490"/>
          <cell r="G2490"/>
        </row>
        <row r="2491">
          <cell r="A2491" t="str">
            <v>I2748</v>
          </cell>
          <cell r="B2491" t="str">
            <v>BEBEDERO MIXTO EN POLIPROPILENO DE ALTO DE ALTO IMPACTO ORIGINAL MEDIDAS FINALES DE 80 CMS DE ANCHO X 169 CMS DE LARGO O FONDO X 129 CMS DE ALTO.</v>
          </cell>
          <cell r="C2491" t="str">
            <v>Insumos</v>
          </cell>
          <cell r="D2491" t="str">
            <v>UND</v>
          </cell>
          <cell r="E2491">
            <v>4460834</v>
          </cell>
          <cell r="F2491"/>
          <cell r="G2491"/>
        </row>
        <row r="2492">
          <cell r="A2492" t="str">
            <v>I2749</v>
          </cell>
          <cell r="B2492" t="str">
            <v>SUMINISTRO E INSTALACION PISO VINILICO MIPOLAM EN ROLLO REF MIPOLAM, 2 MM DE ESPESOR, ANCHO ROLLO 2MT, COLOR SEGÚN DISEÑO, ALTO TRAFICO INCLUYE PEGANTE, MASTICO, SOLDADURA</v>
          </cell>
          <cell r="C2492" t="str">
            <v>Insumos</v>
          </cell>
          <cell r="D2492" t="str">
            <v>M2</v>
          </cell>
          <cell r="E2492">
            <v>200396</v>
          </cell>
          <cell r="F2492"/>
          <cell r="G2492"/>
        </row>
        <row r="2493">
          <cell r="A2493" t="str">
            <v>I2750</v>
          </cell>
          <cell r="B2493" t="str">
            <v>SUMINISTRO E INSTALACION GUARDAESCOBA PVC H:8CM E=2MM INCLUYE PEGANTE</v>
          </cell>
          <cell r="C2493" t="str">
            <v>Insumos</v>
          </cell>
          <cell r="D2493" t="str">
            <v>ML</v>
          </cell>
          <cell r="E2493">
            <v>15500</v>
          </cell>
          <cell r="F2493"/>
          <cell r="G2493"/>
        </row>
        <row r="2494">
          <cell r="A2494" t="str">
            <v>I2751</v>
          </cell>
          <cell r="B2494" t="str">
            <v>SUMINISTRO E INSTALACION PISO SPC MALIBU CLICK, 4 MM DE ESPESOR, TRAFICO 31</v>
          </cell>
          <cell r="C2494" t="str">
            <v>Insumos</v>
          </cell>
          <cell r="D2494" t="str">
            <v>M2</v>
          </cell>
          <cell r="E2494">
            <v>113900</v>
          </cell>
          <cell r="F2494"/>
          <cell r="G2494"/>
        </row>
        <row r="2495">
          <cell r="A2495" t="str">
            <v>I2752</v>
          </cell>
          <cell r="B2495" t="str">
            <v>SUMINISTRO TRANSPORTE E INSTALACION PISO TECNICO 600X600MM,  ACABADO EN PISO LVT DECOTILE CONCRETO ELEMENT DTE6244, INCLUYE ADHESIVO Y MORTERO</v>
          </cell>
          <cell r="C2495" t="str">
            <v>Insumos</v>
          </cell>
          <cell r="D2495" t="str">
            <v>UND</v>
          </cell>
          <cell r="E2495">
            <v>499800</v>
          </cell>
          <cell r="F2495"/>
          <cell r="G2495"/>
        </row>
        <row r="2496">
          <cell r="A2496" t="str">
            <v>I2753</v>
          </cell>
          <cell r="B2496" t="str">
            <v>PISO LVT DECOTILE CONCRETO ELEMENT DTE6244 60 CM X 60 CM X 3 MM CAJA X 5.4 M2</v>
          </cell>
          <cell r="C2496" t="str">
            <v>Insumos</v>
          </cell>
          <cell r="D2496" t="str">
            <v>M2</v>
          </cell>
          <cell r="E2496">
            <v>85728</v>
          </cell>
          <cell r="F2496"/>
          <cell r="G2496"/>
        </row>
        <row r="2497">
          <cell r="A2497" t="str">
            <v>I2754</v>
          </cell>
          <cell r="B2497" t="str">
            <v>ADHESIVO PISO MODULAR ULTRABOND ECO 4 LVT BALDE X 14 KG MAPEI</v>
          </cell>
          <cell r="C2497" t="str">
            <v>Insumos</v>
          </cell>
          <cell r="D2497" t="str">
            <v>UND</v>
          </cell>
          <cell r="E2497">
            <v>446155</v>
          </cell>
          <cell r="F2497"/>
          <cell r="G2497"/>
        </row>
        <row r="2498">
          <cell r="A2498" t="str">
            <v>I2755</v>
          </cell>
          <cell r="B2498" t="str">
            <v>MORTERO PLANIPREP FAST TRACK ALUBAGS X 4 KG MAPEI</v>
          </cell>
          <cell r="C2498" t="str">
            <v>Insumos</v>
          </cell>
          <cell r="D2498" t="str">
            <v>UND</v>
          </cell>
          <cell r="E2498">
            <v>49373.1</v>
          </cell>
          <cell r="F2498"/>
          <cell r="G2498"/>
        </row>
        <row r="2499">
          <cell r="A2499" t="str">
            <v>I2756</v>
          </cell>
          <cell r="B2499" t="str">
            <v>GUARDAESCOBA MADECOR RH x 2.4</v>
          </cell>
          <cell r="C2499" t="str">
            <v>Insumos</v>
          </cell>
          <cell r="D2499" t="str">
            <v>UND</v>
          </cell>
          <cell r="E2499">
            <v>25000</v>
          </cell>
          <cell r="F2499"/>
          <cell r="G2499"/>
        </row>
        <row r="2500">
          <cell r="A2500" t="str">
            <v>I2757</v>
          </cell>
          <cell r="B2500" t="str">
            <v>MESON EN QUARTZTONE BLANCO POLAR ANCHO HASTA 60CM (SUM, TRANSP E INSTAL)</v>
          </cell>
          <cell r="C2500" t="str">
            <v>Insumos</v>
          </cell>
          <cell r="D2500" t="str">
            <v>ML</v>
          </cell>
          <cell r="E2500">
            <v>550000</v>
          </cell>
          <cell r="F2500"/>
          <cell r="G2500"/>
        </row>
        <row r="2501">
          <cell r="A2501" t="str">
            <v>I2758</v>
          </cell>
          <cell r="B2501" t="str">
            <v>SUMINISTRO E INSTALACIÓN DE DIVISIÓN DE OFICINA EN PERFIL DE ALUMINIO DE 1"1/2 X 1"1/2 COLOR NATURAL REF.1101 CON VIDRIO DE SEGURIDAD LAMINADO INCOLORO 3+3 CON FRANJAS OPALIZADAS Y UNA PUERTA BATIENTE.</v>
          </cell>
          <cell r="C2501" t="str">
            <v>Insumos</v>
          </cell>
          <cell r="D2501" t="str">
            <v>M2</v>
          </cell>
          <cell r="E2501">
            <v>613899</v>
          </cell>
          <cell r="F2501"/>
          <cell r="G2501"/>
        </row>
        <row r="2502">
          <cell r="A2502" t="str">
            <v>I2759</v>
          </cell>
          <cell r="B2502" t="str">
            <v>SUMINISTRO E INSTALACIÓN DE DIVISIÓN DE OFICINA PLEGABLE CON VIDRIO DE SEGURIDAD TEMPLADO INCOLORO DE 8MM CON FRANJAS OPALIZADAS, ZÓCALO DE ALUMINIO EN LA PARTE INFERIOR Y SUPERIOR.</v>
          </cell>
          <cell r="C2502" t="str">
            <v>Insumos</v>
          </cell>
          <cell r="D2502" t="str">
            <v>M2</v>
          </cell>
          <cell r="E2502">
            <v>955771</v>
          </cell>
          <cell r="F2502"/>
          <cell r="G2502"/>
        </row>
        <row r="2503">
          <cell r="A2503" t="str">
            <v>I2760</v>
          </cell>
          <cell r="B2503" t="str">
            <v>SUMINISTRO, TRANSPORTE E INSTALACION ESCRITORIO CON SUPERFICIE DE TRABAJO EN MADERA AGLOMERADA CON ACABADADO MELAMÍNICO EN TABLERO DE 36 ML CON CANTO RIGIDO AGLOMERADO COLOR POR DEFINIR. APOYOS EN PERFILERÍA METÁLICA RECTANGULAR DE 2"X1" CALIBRE 18 ACABADO EN PINTURA ELECTROSTÁTICA COLOR POR DEFINIR. ARCHIVADOR METÁLICO ACABADO PINTURA ELECTROSTÁTICA COLOR POR DEFINIR. L:1.50M L:1.10M A:0.55M H:0,75M.</v>
          </cell>
          <cell r="C2503" t="str">
            <v>Insumos</v>
          </cell>
          <cell r="D2503" t="str">
            <v>UN</v>
          </cell>
          <cell r="E2503">
            <v>1950000</v>
          </cell>
          <cell r="F2503"/>
          <cell r="G2503"/>
        </row>
        <row r="2504">
          <cell r="A2504" t="str">
            <v>I2761</v>
          </cell>
          <cell r="B2504" t="str">
            <v xml:space="preserve">SUMINISTRO, TRANSPORTE E INSTALACION ESCRITORIO CON SUPERFICIE DE TRABAJO EN MADERA AGLOMERADA CON ACABADADO MELAMÍNICO COLOR POR DEFINIR. APOYOS EN PERFILERÍA METÁLICA RECTANGULAR DE 2"X1" ACABADO EN PINTURA ELECTROSTÁTICA COLOR POR DEFINIR. 2 ARCHIVADORES METÁLICOS ACABADO PINTURA ELECTROSTÁTICA COLOR POR DEFINIR. L:1.50M L:1.50M A:0.55M H:0,75M. </v>
          </cell>
          <cell r="C2504" t="str">
            <v>Insumos</v>
          </cell>
          <cell r="D2504" t="str">
            <v>UN</v>
          </cell>
          <cell r="E2504">
            <v>2350000</v>
          </cell>
          <cell r="F2504"/>
          <cell r="G2504"/>
        </row>
        <row r="2505">
          <cell r="A2505" t="str">
            <v>I2762</v>
          </cell>
          <cell r="B2505" t="str">
            <v xml:space="preserve">SUMINISTRO, TRANSPORTE E INSTALACION MUEBLE DE RECEPCIÓN TIPO II CON SUPERFICIE DE TRABAJO EN MADERA AGLOMERADA CON ACABADADO MELAMÍNICO COLOR POR DEFINIR. APOYOS EN PERFILERÍA METÁLICA RECTANGULAR DE 2"X1" ACABADO EN PINTURA ELECTROSTÁTICA COLOR POR DEFINIR. ARCHIVADOR METÁLICO ACABADO PINTURA ELECTROSTÁTICA COLOR POR DEFINIR. L:1.63M L:1.10M A:0.55M H:0,95M. </v>
          </cell>
          <cell r="C2505" t="str">
            <v>Insumos</v>
          </cell>
          <cell r="D2505" t="str">
            <v>UN</v>
          </cell>
          <cell r="E2505">
            <v>3477500</v>
          </cell>
          <cell r="F2505"/>
          <cell r="G2505"/>
        </row>
        <row r="2506">
          <cell r="A2506" t="str">
            <v>I2763</v>
          </cell>
          <cell r="B2506" t="str">
            <v xml:space="preserve">SUMINISTRO, TRANSPORTE E INSTALACION MESA DE REUNIONES CON SUPERFICIE DE TRABAJO EN MADERA AGLOMERADA CON ACABADADO MELAMÍNICO COLOR POR DEFINIR. APOYOS EN PERFILERÍA METÁLICA RECTANGULAR DE 2"X1" ACABADO EN PINTURA ELECTROSTÁTICA COLOR POR DEFINIR. L:1.35M A:1.20M H:0,75M. </v>
          </cell>
          <cell r="C2506" t="str">
            <v>Insumos</v>
          </cell>
          <cell r="D2506" t="str">
            <v>UN</v>
          </cell>
          <cell r="E2506">
            <v>1854020</v>
          </cell>
          <cell r="F2506"/>
          <cell r="G2506"/>
        </row>
        <row r="2507">
          <cell r="A2507" t="str">
            <v>I2764</v>
          </cell>
          <cell r="B2507" t="str">
            <v>SUMINISTRO, TRANSPORTE E INSTALACION MESA CON SUPERFICIE DE TRABAJO EN MADERA AGLOMERADA CON ACABADADO MELAMÍNICO COLOR POR DEFINIR. APOYOS EN PERFILERÍA METÁLICA RECTANGULAR DE 2"X1" ACABADO EN PINTURA ELECTROSTÁTICA COLOR POR DEFINIR. L:1.35M A:0,60M H:0,75M.</v>
          </cell>
          <cell r="C2507" t="str">
            <v>Insumos</v>
          </cell>
          <cell r="D2507" t="str">
            <v>UN</v>
          </cell>
          <cell r="E2507">
            <v>1452000</v>
          </cell>
          <cell r="F2507"/>
          <cell r="G2507"/>
        </row>
        <row r="2508">
          <cell r="A2508" t="str">
            <v>I2765</v>
          </cell>
          <cell r="B2508" t="str">
            <v>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v>
          </cell>
          <cell r="C2508" t="str">
            <v>Insumos</v>
          </cell>
          <cell r="D2508" t="str">
            <v>UN</v>
          </cell>
          <cell r="E2508">
            <v>1925420</v>
          </cell>
          <cell r="F2508"/>
          <cell r="G2508"/>
        </row>
        <row r="2509">
          <cell r="A2509" t="str">
            <v>I2766</v>
          </cell>
          <cell r="B2509" t="str">
            <v>SUMINISTRO, TRANSPORTE E INSTALACION MUEBLE PARA LAVAMANOS DE SOBREPONER, ENTREPAÑOS Y CAJONES EN MADERA AGLOMERADA CON ACABADADO MELAMÍNICO COLOR POR DEFINIR. MESÓN EN CORIAN COLOR BLANCO. ACCESORIOS PARA DESCOLGAR EN PARED. MEDIDAS SEGÚN PLANO DE MOBILIARIO</v>
          </cell>
          <cell r="C2509" t="str">
            <v>Insumos</v>
          </cell>
          <cell r="D2509" t="str">
            <v>UN</v>
          </cell>
          <cell r="E2509">
            <v>1961899.9999999998</v>
          </cell>
          <cell r="F2509"/>
          <cell r="G2509"/>
        </row>
        <row r="2510">
          <cell r="A2510" t="str">
            <v>I2767</v>
          </cell>
          <cell r="B2510" t="str">
            <v>SUMINISTRO, TRANSPORTE E INSTALACION DIVISIÓN PARA ESCRITORIO EN VIDRIO LAMINADO 3+3MM COLOR BLANCO ACABADO OPALIZADO</v>
          </cell>
          <cell r="C2510" t="str">
            <v>Insumos</v>
          </cell>
          <cell r="D2510" t="str">
            <v>UN</v>
          </cell>
          <cell r="E2510">
            <v>374850</v>
          </cell>
          <cell r="F2510"/>
          <cell r="G2510"/>
        </row>
        <row r="2511">
          <cell r="A2511" t="str">
            <v>I2768</v>
          </cell>
          <cell r="B2511" t="str">
            <v>SUMINISTRO, TRANSPORTE E INSTALACION  SILLA EJECUTIVA NIZA O SIMILAR ESP.ALTO PARA FUNCIONARIO</v>
          </cell>
          <cell r="C2511" t="str">
            <v>Insumos</v>
          </cell>
          <cell r="D2511" t="str">
            <v>UN</v>
          </cell>
          <cell r="E2511">
            <v>560490</v>
          </cell>
          <cell r="F2511"/>
          <cell r="G2511"/>
        </row>
        <row r="2512">
          <cell r="A2512" t="str">
            <v>I2769</v>
          </cell>
          <cell r="B2512" t="str">
            <v>SUMINISTRO, TRANSPORTE E INSTALACION  SILLA EJECUTIVA NAIROBI  O SIMILAR PARA JEFES</v>
          </cell>
          <cell r="C2512" t="str">
            <v>Insumos</v>
          </cell>
          <cell r="D2512" t="str">
            <v>UN</v>
          </cell>
          <cell r="E2512">
            <v>750890</v>
          </cell>
          <cell r="F2512"/>
          <cell r="G2512"/>
        </row>
        <row r="2513">
          <cell r="A2513" t="str">
            <v>I2770</v>
          </cell>
          <cell r="B2513" t="str">
            <v>SUMINISTRO, TRANSPORTE E INSTALACION  SILLA INTERLOCUTORA UCRANIA O SIMILAR PARA ATENCION JEFES</v>
          </cell>
          <cell r="C2513" t="str">
            <v>Insumos</v>
          </cell>
          <cell r="D2513" t="str">
            <v>UN</v>
          </cell>
          <cell r="E2513">
            <v>405790</v>
          </cell>
          <cell r="F2513"/>
          <cell r="G2513"/>
        </row>
        <row r="2514">
          <cell r="A2514" t="str">
            <v>I2771</v>
          </cell>
          <cell r="B2514" t="str">
            <v>SUMINISTRO, TRANSPORTE E INSTALACION  SILLA INTERLOCUTORA UCRANIA O SIMILAR PARA SALA REUNIONES</v>
          </cell>
          <cell r="C2514" t="str">
            <v>Insumos</v>
          </cell>
          <cell r="D2514" t="str">
            <v>UN</v>
          </cell>
          <cell r="E2514">
            <v>405790</v>
          </cell>
          <cell r="F2514"/>
          <cell r="G2514"/>
        </row>
        <row r="2515">
          <cell r="A2515" t="str">
            <v>I2772</v>
          </cell>
          <cell r="B2515" t="str">
            <v>SUMINISTRO, TRANSPORTE E INSTALACION  ARCHIVADOR RODANTE MANUAL. ESTANTES DE 2.00 MS (ALTO) X 0.90 MS (ANCHO) X 0.35 CMS (FONDO), FABRICADO EN LÁMINA COLD ROLLED CALIBRE 16 Y 22. PARALES FABRICADOS EN LÁMINA COLD ROLLED CALIBRE 16, SISTEMA DE GRADUACIÓN A TRAVÉS DE "UÑA", TERMINADO CON PINTURA ELECTROSTÁTICA COLOR GRIS TORNADO. SIETE (7) BANDEJAS O ENTREPAÑOS INCLUIDOS PISO Y TECHO, PARA UN TOTAL DE SEIS (6) ESPACIOS ÚTILES, FABRICADOS EN LÁMINA COLD ROLLED CALIBRE 22, CON PESTAÑA POSTERIOR DE 3 CMS, DOBLEZ FRONTAL DE 2,5 CMS, REFUERZO INFERIOR, TERMINADOS CON PINTURA ELECTROSTÁTICA COLOR GRIS TORNADO. CARROS MÓVILES Y FIJOS, FABRICADOS EN ÁNGULO, MONTADO SOBRE RUEDAS EN ACERO. PUERTA Y ACABADOS DOBLES Y SENCILLOS, FABRICADOS EN LÁMINA COLD ROLLED CALIBRE 22, TERMINADOS CON PINTURA ELECTROSTÁTICA COLORES A DEFINIR. . INCLUYE CERRADURA.</v>
          </cell>
          <cell r="C2515" t="str">
            <v>Insumos</v>
          </cell>
          <cell r="D2515" t="str">
            <v>UN</v>
          </cell>
          <cell r="E2515">
            <v>1874250</v>
          </cell>
          <cell r="F2515"/>
          <cell r="G2515"/>
        </row>
        <row r="2516">
          <cell r="A2516" t="str">
            <v>I2773</v>
          </cell>
          <cell r="B2516" t="str">
            <v>PISO EN MARMOL ROYAL DORADO E=2.0CM (INC. NARIZ)</v>
          </cell>
          <cell r="C2516" t="str">
            <v>Insumos</v>
          </cell>
          <cell r="D2516" t="str">
            <v>M2</v>
          </cell>
          <cell r="E2516">
            <v>360000</v>
          </cell>
          <cell r="F2516"/>
          <cell r="G2516"/>
        </row>
        <row r="2517">
          <cell r="A2517" t="str">
            <v>I2774</v>
          </cell>
          <cell r="B2517" t="str">
            <v>PEGANTE ULTRAFLEX LATEX C2S2 x 25 kg</v>
          </cell>
          <cell r="C2517" t="str">
            <v>Insumos</v>
          </cell>
          <cell r="D2517" t="str">
            <v>UN</v>
          </cell>
          <cell r="E2517">
            <v>119900</v>
          </cell>
          <cell r="F2517"/>
          <cell r="G2517"/>
        </row>
        <row r="2518">
          <cell r="A2518" t="str">
            <v>I2775</v>
          </cell>
          <cell r="B2518" t="str">
            <v>BOQUILLA JUNTA FLEX LATEX x 5 KG</v>
          </cell>
          <cell r="C2518" t="str">
            <v>Insumos</v>
          </cell>
          <cell r="D2518" t="str">
            <v>UN</v>
          </cell>
          <cell r="E2518">
            <v>39900</v>
          </cell>
          <cell r="F2518"/>
          <cell r="G2518"/>
        </row>
        <row r="2519">
          <cell r="A2519" t="str">
            <v>I2776</v>
          </cell>
          <cell r="B2519" t="str">
            <v>ACUAPROTECTOR HIDROFUGO PARA PIEDRAS NATURALES x 4L</v>
          </cell>
          <cell r="C2519" t="str">
            <v>Insumos</v>
          </cell>
          <cell r="D2519" t="str">
            <v>UN</v>
          </cell>
          <cell r="E2519">
            <v>150000</v>
          </cell>
          <cell r="F2519"/>
          <cell r="G2519"/>
        </row>
        <row r="2520">
          <cell r="A2520" t="str">
            <v>I2777</v>
          </cell>
          <cell r="B2520" t="str">
            <v>MATERIALES METALICOS PARA MANTENIMIENTO DE PARQUES</v>
          </cell>
          <cell r="C2520" t="str">
            <v>Insumos</v>
          </cell>
          <cell r="D2520" t="str">
            <v>UN</v>
          </cell>
          <cell r="E2520">
            <v>100000</v>
          </cell>
          <cell r="F2520"/>
          <cell r="G2520"/>
        </row>
        <row r="2521">
          <cell r="A2521" t="str">
            <v>I2778</v>
          </cell>
          <cell r="B2521" t="str">
            <v>SUMINISTRO, TRANSPORTE E INSTALACIÓN DE PASARELA CON ESCALERA METÁLICA Y MADERA PARA MASCOTAS</v>
          </cell>
          <cell r="C2521" t="str">
            <v>Insumos</v>
          </cell>
          <cell r="D2521" t="str">
            <v>UN</v>
          </cell>
          <cell r="E2521">
            <v>7400000</v>
          </cell>
          <cell r="F2521"/>
          <cell r="G2521"/>
        </row>
        <row r="2522">
          <cell r="A2522" t="str">
            <v>I2779</v>
          </cell>
          <cell r="B2522" t="str">
            <v>SUMINISTRO, TRANSPORTE E INSTALACIÓN DE BARRA DE SALTO METÁLICA PARA MASCOTAS</v>
          </cell>
          <cell r="C2522" t="str">
            <v>Insumos</v>
          </cell>
          <cell r="D2522" t="str">
            <v>UN</v>
          </cell>
          <cell r="E2522">
            <v>4016250</v>
          </cell>
          <cell r="F2522"/>
          <cell r="G2522"/>
        </row>
        <row r="2523">
          <cell r="A2523" t="str">
            <v>I2780</v>
          </cell>
          <cell r="B2523" t="str">
            <v>SUMINISTRO, TRANSPORTE E INSTALACIÓN DE TUNEL PARA MASCOTAS DE 2.4M EN FIBRA DE VIDRIO Y ESTRUCTURA METALICA</v>
          </cell>
          <cell r="C2523" t="str">
            <v>Insumos</v>
          </cell>
          <cell r="D2523" t="str">
            <v>UN</v>
          </cell>
          <cell r="E2523">
            <v>8289540</v>
          </cell>
          <cell r="F2523"/>
          <cell r="G2523"/>
        </row>
        <row r="2524">
          <cell r="A2524" t="str">
            <v>I2781</v>
          </cell>
          <cell r="B2524" t="str">
            <v>SUMINISTRO, TRANSPORTE E INSTALACIÓN DE SLALON METALICO PARA MASCOTAS</v>
          </cell>
          <cell r="C2524" t="str">
            <v>Insumos</v>
          </cell>
          <cell r="D2524" t="str">
            <v>UN</v>
          </cell>
          <cell r="E2524">
            <v>4197334</v>
          </cell>
          <cell r="F2524"/>
          <cell r="G2524"/>
        </row>
        <row r="2525">
          <cell r="A2525" t="str">
            <v>I2782</v>
          </cell>
          <cell r="B2525" t="str">
            <v>MOLDURA EN MADERA CHOIBÁ DE 8CM x 2.8m</v>
          </cell>
          <cell r="C2525" t="str">
            <v>Insumos</v>
          </cell>
          <cell r="D2525" t="str">
            <v>UN</v>
          </cell>
          <cell r="E2525">
            <v>25000</v>
          </cell>
          <cell r="F2525"/>
          <cell r="G2525"/>
        </row>
        <row r="2526">
          <cell r="A2526" t="str">
            <v>I2783</v>
          </cell>
          <cell r="B2526" t="str">
            <v>PANEL LED 40W RECTANGULAR INCRUSTAR 29.5CM X 119.5CM 4000K NW COOL WHITE BLANCO CALIDO P27915 - SYLVANIA</v>
          </cell>
          <cell r="C2526" t="str">
            <v>Insumos</v>
          </cell>
          <cell r="D2526" t="str">
            <v>UN</v>
          </cell>
          <cell r="E2526">
            <v>130000</v>
          </cell>
          <cell r="F2526"/>
          <cell r="G2526"/>
        </row>
        <row r="2527">
          <cell r="A2527" t="str">
            <v>I2784</v>
          </cell>
          <cell r="B2527" t="str">
            <v>TORNILLO AVELLANANTE 8×1¼» P. BROCA.</v>
          </cell>
          <cell r="C2527" t="str">
            <v>Insumos</v>
          </cell>
          <cell r="D2527" t="str">
            <v>UN</v>
          </cell>
          <cell r="E2527">
            <v>100</v>
          </cell>
          <cell r="F2527"/>
          <cell r="G2527"/>
        </row>
        <row r="2528">
          <cell r="A2528" t="str">
            <v>I2785</v>
          </cell>
          <cell r="B2528" t="str">
            <v>BORDILLO PREFABRICADO EN CONCRETO DE 15x35x800cm (INCLUYE TRANSPORTE Y DESCARGA)</v>
          </cell>
          <cell r="C2528" t="str">
            <v>Insumos</v>
          </cell>
          <cell r="D2528" t="str">
            <v>UN</v>
          </cell>
          <cell r="E2528">
            <v>48335</v>
          </cell>
          <cell r="F2528"/>
          <cell r="G2528"/>
        </row>
        <row r="2529">
          <cell r="A2529" t="str">
            <v>I2786</v>
          </cell>
          <cell r="B2529" t="str">
            <v>PLATINA DE ACERO DE 1-1/2" x 3/8" x 6m</v>
          </cell>
          <cell r="C2529" t="str">
            <v>Insumos</v>
          </cell>
          <cell r="D2529" t="str">
            <v>UN</v>
          </cell>
          <cell r="E2529">
            <v>98000</v>
          </cell>
          <cell r="F2529"/>
          <cell r="G2529"/>
        </row>
        <row r="2530">
          <cell r="A2530" t="str">
            <v>I2787</v>
          </cell>
          <cell r="B2530" t="str">
            <v>ANGULO DE 2" x 3/16" x 6m</v>
          </cell>
          <cell r="C2530" t="str">
            <v>Insumos</v>
          </cell>
          <cell r="D2530" t="str">
            <v>UN</v>
          </cell>
          <cell r="E2530">
            <v>136000</v>
          </cell>
          <cell r="F2530"/>
          <cell r="G2530"/>
        </row>
        <row r="2531">
          <cell r="A2531" t="str">
            <v>I2788</v>
          </cell>
          <cell r="B2531" t="str">
            <v>PISO VINÍLICO SPC TESUN OAK 3.2/1MM CAJA 3.1 M2 HOLZTEK O SIMILAR</v>
          </cell>
          <cell r="C2531" t="str">
            <v>Insumos</v>
          </cell>
          <cell r="D2531" t="str">
            <v>M2</v>
          </cell>
          <cell r="E2531">
            <v>65000</v>
          </cell>
          <cell r="F2531"/>
          <cell r="G2531"/>
        </row>
        <row r="2532">
          <cell r="A2532" t="str">
            <v>I2789</v>
          </cell>
          <cell r="B2532" t="str">
            <v>ESPUMA BAJO PISO E= 4 MM</v>
          </cell>
          <cell r="C2532" t="str">
            <v>Insumos</v>
          </cell>
          <cell r="D2532" t="str">
            <v>M2</v>
          </cell>
          <cell r="E2532">
            <v>5000</v>
          </cell>
          <cell r="F2532"/>
          <cell r="G2532"/>
        </row>
        <row r="2533">
          <cell r="A2533" t="str">
            <v>I2790</v>
          </cell>
          <cell r="B2533" t="str">
            <v>TUBO GALVANIZADO 3" CAL. 12</v>
          </cell>
          <cell r="C2533" t="str">
            <v>Insumos</v>
          </cell>
          <cell r="D2533" t="str">
            <v>ML</v>
          </cell>
          <cell r="E2533">
            <v>45625</v>
          </cell>
          <cell r="F2533"/>
          <cell r="G2533"/>
        </row>
        <row r="2534">
          <cell r="A2534" t="str">
            <v>I2791</v>
          </cell>
          <cell r="B2534" t="str">
            <v>TUBO GALVANIZADO 1" CAL. 12</v>
          </cell>
          <cell r="C2534" t="str">
            <v>Insumos</v>
          </cell>
          <cell r="D2534" t="str">
            <v>ML</v>
          </cell>
          <cell r="E2534">
            <v>8150</v>
          </cell>
          <cell r="F2534"/>
          <cell r="G2534"/>
        </row>
        <row r="2535">
          <cell r="A2535" t="str">
            <v>I2792</v>
          </cell>
          <cell r="B2535" t="str">
            <v>PLATINA DE ACERO DE 1" x 3/16"</v>
          </cell>
          <cell r="C2535" t="str">
            <v>Insumos</v>
          </cell>
          <cell r="D2535" t="str">
            <v>ML</v>
          </cell>
          <cell r="E2535">
            <v>5320</v>
          </cell>
          <cell r="F2535"/>
          <cell r="G2535"/>
        </row>
        <row r="2536">
          <cell r="A2536" t="str">
            <v>I2793</v>
          </cell>
          <cell r="B2536" t="str">
            <v>ANGULO DE 1" x 1" x 3/16"</v>
          </cell>
          <cell r="C2536" t="str">
            <v>Insumos</v>
          </cell>
          <cell r="D2536" t="str">
            <v>ML</v>
          </cell>
          <cell r="E2536">
            <v>8900</v>
          </cell>
          <cell r="F2536"/>
          <cell r="G2536"/>
        </row>
        <row r="2537">
          <cell r="A2537" t="str">
            <v>I2794</v>
          </cell>
          <cell r="B2537" t="str">
            <v>ESPARRAGO ROSCADO DE 3/4" X 12" B7</v>
          </cell>
          <cell r="C2537" t="str">
            <v>Insumos</v>
          </cell>
          <cell r="D2537" t="str">
            <v>UN</v>
          </cell>
          <cell r="E2537">
            <v>12000</v>
          </cell>
          <cell r="F2537"/>
          <cell r="G2537"/>
        </row>
        <row r="2538">
          <cell r="A2538" t="str">
            <v>I2795</v>
          </cell>
          <cell r="B2538" t="str">
            <v>BREAKER TOTALIZADOR 3x40A 25KA</v>
          </cell>
          <cell r="C2538" t="str">
            <v>Insumos</v>
          </cell>
          <cell r="D2538" t="str">
            <v>Und</v>
          </cell>
          <cell r="E2538">
            <v>223000</v>
          </cell>
          <cell r="F2538"/>
          <cell r="G2538"/>
        </row>
        <row r="2539">
          <cell r="A2539" t="str">
            <v>I2796</v>
          </cell>
          <cell r="B2539" t="str">
            <v>GABINETE METALICO (TR)</v>
          </cell>
          <cell r="C2539" t="str">
            <v>Insumos</v>
          </cell>
          <cell r="D2539" t="str">
            <v>Und</v>
          </cell>
          <cell r="E2539">
            <v>1000000</v>
          </cell>
          <cell r="F2539"/>
          <cell r="G2539"/>
        </row>
        <row r="2540">
          <cell r="A2540" t="str">
            <v>I2797</v>
          </cell>
          <cell r="B2540" t="str">
            <v>LLAVE SELECTORA CONMUTABLE, 32A 3 POSICIONES</v>
          </cell>
          <cell r="C2540" t="str">
            <v>Insumos</v>
          </cell>
          <cell r="D2540" t="str">
            <v>Und</v>
          </cell>
          <cell r="E2540">
            <v>60000</v>
          </cell>
          <cell r="F2540"/>
          <cell r="G2540"/>
        </row>
        <row r="2541">
          <cell r="A2541" t="str">
            <v>I2798</v>
          </cell>
          <cell r="B2541" t="str">
            <v>BREAKER TOTALIZADOR 3x70A</v>
          </cell>
          <cell r="C2541" t="str">
            <v>Insumos</v>
          </cell>
          <cell r="D2541" t="str">
            <v>Und</v>
          </cell>
          <cell r="E2541">
            <v>250000</v>
          </cell>
          <cell r="F2541"/>
          <cell r="G2541"/>
        </row>
        <row r="2542">
          <cell r="A2542" t="str">
            <v>I2799</v>
          </cell>
          <cell r="B2542" t="str">
            <v>UPS TRIFASICA 10 KVA</v>
          </cell>
          <cell r="C2542" t="str">
            <v>Insumos</v>
          </cell>
          <cell r="D2542" t="str">
            <v>Und</v>
          </cell>
          <cell r="E2542">
            <v>16000000</v>
          </cell>
          <cell r="F2542"/>
          <cell r="G2542"/>
        </row>
        <row r="2543">
          <cell r="A2543" t="str">
            <v>I2800</v>
          </cell>
          <cell r="B2543" t="str">
            <v>TOMA SEGURIDAD 32A DE SOBREPONER 3P+T</v>
          </cell>
          <cell r="C2543" t="str">
            <v>Insumos</v>
          </cell>
          <cell r="D2543" t="str">
            <v>Und</v>
          </cell>
          <cell r="E2543">
            <v>52000</v>
          </cell>
          <cell r="F2543"/>
          <cell r="G2543"/>
        </row>
        <row r="2544">
          <cell r="A2544" t="str">
            <v>I2801</v>
          </cell>
          <cell r="B2544" t="str">
            <v>CLAVIJA SEGURIDAD 32A DE SOBREPONER 3P+T</v>
          </cell>
          <cell r="C2544" t="str">
            <v>Insumos</v>
          </cell>
          <cell r="D2544" t="str">
            <v>Und</v>
          </cell>
          <cell r="E2544">
            <v>38000</v>
          </cell>
          <cell r="F2544"/>
          <cell r="G2544"/>
        </row>
        <row r="2545">
          <cell r="A2545" t="str">
            <v>I2802</v>
          </cell>
          <cell r="B2545" t="str">
            <v>CABLE ENCAUCHETADO 4X8</v>
          </cell>
          <cell r="C2545" t="str">
            <v>Insumos</v>
          </cell>
          <cell r="D2545" t="str">
            <v>Ml</v>
          </cell>
          <cell r="E2545">
            <v>36000</v>
          </cell>
          <cell r="F2545"/>
          <cell r="G2545"/>
        </row>
        <row r="2546">
          <cell r="A2546" t="str">
            <v>I2803</v>
          </cell>
          <cell r="B2546" t="str">
            <v>CAJA PVC SCH40 4X4</v>
          </cell>
          <cell r="C2546" t="str">
            <v>Insumos</v>
          </cell>
          <cell r="D2546" t="str">
            <v>Und</v>
          </cell>
          <cell r="E2546">
            <v>1591</v>
          </cell>
          <cell r="F2546"/>
          <cell r="G2546"/>
        </row>
        <row r="2547">
          <cell r="A2547" t="str">
            <v>I2804</v>
          </cell>
          <cell r="B2547" t="str">
            <v>SUPLEMENTO PVC SCH40 4X4</v>
          </cell>
          <cell r="C2547" t="str">
            <v>Insumos</v>
          </cell>
          <cell r="D2547" t="str">
            <v>Und</v>
          </cell>
          <cell r="E2547">
            <v>650</v>
          </cell>
          <cell r="F2547"/>
          <cell r="G2547"/>
        </row>
        <row r="2548">
          <cell r="A2548" t="str">
            <v>I2805</v>
          </cell>
          <cell r="B2548" t="str">
            <v>SENSOR DE MOVIMIENTO DE TECHO</v>
          </cell>
          <cell r="C2548" t="str">
            <v>Insumos</v>
          </cell>
          <cell r="D2548" t="str">
            <v>Und</v>
          </cell>
          <cell r="E2548">
            <v>25000</v>
          </cell>
          <cell r="F2548"/>
          <cell r="G2548"/>
        </row>
        <row r="2549">
          <cell r="A2549" t="str">
            <v>I2806</v>
          </cell>
          <cell r="B2549" t="str">
            <v>CAJA PVC SCH40 2x4</v>
          </cell>
          <cell r="C2549" t="str">
            <v>Insumos</v>
          </cell>
          <cell r="D2549" t="str">
            <v>Und</v>
          </cell>
          <cell r="E2549">
            <v>850</v>
          </cell>
          <cell r="F2549"/>
          <cell r="G2549"/>
        </row>
        <row r="2550">
          <cell r="A2550" t="str">
            <v>I2807</v>
          </cell>
          <cell r="B2550" t="str">
            <v>TOMACORRIENTE INCRUSTAR 220 V</v>
          </cell>
          <cell r="C2550" t="str">
            <v>Insumos</v>
          </cell>
          <cell r="D2550" t="str">
            <v>Und</v>
          </cell>
          <cell r="E2550">
            <v>83900</v>
          </cell>
          <cell r="F2550"/>
          <cell r="G2550"/>
        </row>
        <row r="2551">
          <cell r="A2551" t="str">
            <v>I2808</v>
          </cell>
          <cell r="B2551" t="str">
            <v>LUMINARIA TIPO HIGH BAY FORTE LENS L06 610x400x100 COLGAR</v>
          </cell>
          <cell r="C2551" t="str">
            <v>Insumos</v>
          </cell>
          <cell r="D2551" t="str">
            <v>Und</v>
          </cell>
          <cell r="E2551">
            <v>630000</v>
          </cell>
          <cell r="F2551"/>
          <cell r="G2551"/>
        </row>
        <row r="2552">
          <cell r="A2552" t="str">
            <v>I2809</v>
          </cell>
          <cell r="B2552" t="str">
            <v>TOMA LEVITON</v>
          </cell>
          <cell r="C2552" t="str">
            <v>Insumos</v>
          </cell>
          <cell r="D2552" t="str">
            <v>Und</v>
          </cell>
          <cell r="E2552">
            <v>9700</v>
          </cell>
          <cell r="F2552"/>
          <cell r="G2552"/>
        </row>
        <row r="2553">
          <cell r="A2553" t="str">
            <v>I2810</v>
          </cell>
          <cell r="B2553" t="str">
            <v>ACCESORIOS CUELGAS LUMINARIAS (GUAYAS ACERO, PERNOS)</v>
          </cell>
          <cell r="C2553" t="str">
            <v>Insumos</v>
          </cell>
          <cell r="D2553" t="str">
            <v>Und</v>
          </cell>
          <cell r="E2553">
            <v>10000</v>
          </cell>
          <cell r="F2553"/>
          <cell r="G2553"/>
        </row>
        <row r="2554">
          <cell r="A2554" t="str">
            <v>I2811</v>
          </cell>
          <cell r="B2554" t="str">
            <v>LUMINARIA TIPO ATENEA 2.5 LT OPTIX 60 LENS E18 1140x58x72 COLGAR</v>
          </cell>
          <cell r="C2554" t="str">
            <v>Insumos</v>
          </cell>
          <cell r="D2554" t="str">
            <v>Und</v>
          </cell>
          <cell r="E2554">
            <v>570000</v>
          </cell>
          <cell r="F2554"/>
          <cell r="G2554"/>
        </row>
        <row r="2555">
          <cell r="A2555" t="str">
            <v>I2812</v>
          </cell>
          <cell r="B2555" t="str">
            <v>PANEL LED REDONDO INCRUSTAR 12W 4000k</v>
          </cell>
          <cell r="C2555" t="str">
            <v>Insumos</v>
          </cell>
          <cell r="D2555" t="str">
            <v>Und</v>
          </cell>
          <cell r="E2555">
            <v>18000</v>
          </cell>
          <cell r="F2555"/>
          <cell r="G2555"/>
        </row>
        <row r="2556">
          <cell r="A2556" t="str">
            <v>I2813</v>
          </cell>
          <cell r="B2556" t="str">
            <v>PANEL LED REDONDO INCRUSTAR 35W 4000k</v>
          </cell>
          <cell r="C2556" t="str">
            <v>Insumos</v>
          </cell>
          <cell r="D2556" t="str">
            <v>Und</v>
          </cell>
          <cell r="E2556">
            <v>38000</v>
          </cell>
          <cell r="F2556"/>
          <cell r="G2556"/>
        </row>
        <row r="2557">
          <cell r="A2557" t="str">
            <v>I2814</v>
          </cell>
          <cell r="B2557" t="str">
            <v>APLIQUE DECORATIVO 12W 4000k TIPO AP3</v>
          </cell>
          <cell r="C2557" t="str">
            <v>Insumos</v>
          </cell>
          <cell r="D2557" t="str">
            <v>Und</v>
          </cell>
          <cell r="E2557">
            <v>98000</v>
          </cell>
          <cell r="F2557"/>
          <cell r="G2557"/>
        </row>
        <row r="2558">
          <cell r="A2558" t="str">
            <v>I2815</v>
          </cell>
          <cell r="B2558" t="str">
            <v>PANEL LED RECTANGULAR 40W INCRUTAR 4000K</v>
          </cell>
          <cell r="C2558" t="str">
            <v>Insumos</v>
          </cell>
          <cell r="D2558" t="str">
            <v>Und</v>
          </cell>
          <cell r="E2558">
            <v>130000</v>
          </cell>
          <cell r="F2558"/>
          <cell r="G2558"/>
        </row>
        <row r="2559">
          <cell r="A2559" t="str">
            <v>I2816</v>
          </cell>
          <cell r="B2559" t="str">
            <v>LAMPARA DE EMERGENCIA TIPO DOWNLIGHT 4.5W 6K</v>
          </cell>
          <cell r="C2559" t="str">
            <v>Insumos</v>
          </cell>
          <cell r="D2559" t="str">
            <v>Und</v>
          </cell>
          <cell r="E2559">
            <v>107000</v>
          </cell>
          <cell r="F2559"/>
          <cell r="G2559"/>
        </row>
        <row r="2560">
          <cell r="A2560" t="str">
            <v>I2817</v>
          </cell>
          <cell r="B2560" t="str">
            <v>AVISO DE SALIDA 1.8W P33718-19</v>
          </cell>
          <cell r="C2560" t="str">
            <v>Insumos</v>
          </cell>
          <cell r="D2560" t="str">
            <v>Und</v>
          </cell>
          <cell r="E2560">
            <v>75000</v>
          </cell>
          <cell r="F2560"/>
          <cell r="G2560"/>
        </row>
        <row r="2561">
          <cell r="A2561" t="str">
            <v>I2818</v>
          </cell>
          <cell r="B2561" t="str">
            <v>PANEL LED 60x60 40W INCRUSTAR</v>
          </cell>
          <cell r="C2561" t="str">
            <v>Insumos</v>
          </cell>
          <cell r="D2561" t="str">
            <v>Und</v>
          </cell>
          <cell r="E2561">
            <v>80000</v>
          </cell>
          <cell r="F2561"/>
          <cell r="G2561"/>
        </row>
        <row r="2562">
          <cell r="A2562" t="str">
            <v>I2819</v>
          </cell>
          <cell r="B2562" t="str">
            <v>PANEL LED 12W INCRUSTAR</v>
          </cell>
          <cell r="C2562" t="str">
            <v>Insumos</v>
          </cell>
          <cell r="D2562" t="str">
            <v>Und</v>
          </cell>
          <cell r="E2562">
            <v>15000</v>
          </cell>
          <cell r="F2562"/>
          <cell r="G2562"/>
        </row>
        <row r="2563">
          <cell r="A2563" t="str">
            <v>I2820</v>
          </cell>
          <cell r="B2563" t="str">
            <v>APLIQUE LED TIPO WALL PACK P24107-36</v>
          </cell>
          <cell r="C2563" t="str">
            <v>Insumos</v>
          </cell>
          <cell r="D2563" t="str">
            <v>Und</v>
          </cell>
          <cell r="E2563">
            <v>320000</v>
          </cell>
          <cell r="F2563"/>
          <cell r="G2563"/>
        </row>
        <row r="2564">
          <cell r="A2564" t="str">
            <v>I2821</v>
          </cell>
          <cell r="B2564" t="str">
            <v>APLIQUE LED TIPO H-11517/an RAUCH</v>
          </cell>
          <cell r="C2564" t="str">
            <v>Insumos</v>
          </cell>
          <cell r="D2564" t="str">
            <v>Und</v>
          </cell>
          <cell r="E2564">
            <v>130000</v>
          </cell>
          <cell r="F2564"/>
          <cell r="G2564"/>
        </row>
        <row r="2565">
          <cell r="A2565" t="str">
            <v>I2822</v>
          </cell>
          <cell r="B2565" t="str">
            <v>BALA DE PISO LED TIPO ECOBP3W</v>
          </cell>
          <cell r="C2565" t="str">
            <v>Insumos</v>
          </cell>
          <cell r="D2565" t="str">
            <v>Und</v>
          </cell>
          <cell r="E2565">
            <v>45000</v>
          </cell>
          <cell r="F2565"/>
          <cell r="G2565"/>
        </row>
        <row r="2566">
          <cell r="A2566" t="str">
            <v>I2823</v>
          </cell>
          <cell r="B2566" t="str">
            <v>SPOT RIEL TIPO 60ys390mvn Avoir Tecnolite (x6)</v>
          </cell>
          <cell r="C2566" t="str">
            <v>Insumos</v>
          </cell>
          <cell r="D2566" t="str">
            <v>Und</v>
          </cell>
          <cell r="E2566">
            <v>95000</v>
          </cell>
          <cell r="F2566"/>
          <cell r="G2566"/>
        </row>
        <row r="2567">
          <cell r="A2567" t="str">
            <v>I2824</v>
          </cell>
          <cell r="B2567" t="str">
            <v>RIEL 3m</v>
          </cell>
          <cell r="C2567" t="str">
            <v>Insumos</v>
          </cell>
          <cell r="D2567" t="str">
            <v>Und</v>
          </cell>
          <cell r="E2567">
            <v>150000</v>
          </cell>
          <cell r="F2567"/>
          <cell r="G2567"/>
        </row>
        <row r="2568">
          <cell r="A2568" t="str">
            <v>I2825</v>
          </cell>
          <cell r="B2568" t="str">
            <v>CAJA RAWELT 4X4 1"</v>
          </cell>
          <cell r="C2568" t="str">
            <v>Insumos</v>
          </cell>
          <cell r="D2568" t="str">
            <v>Und</v>
          </cell>
          <cell r="E2568">
            <v>21000</v>
          </cell>
          <cell r="F2568"/>
          <cell r="G2568"/>
        </row>
        <row r="2569">
          <cell r="A2569" t="str">
            <v>I2826</v>
          </cell>
          <cell r="B2569" t="str">
            <v>CABLE DE AUDIO XLR 2x14</v>
          </cell>
          <cell r="C2569" t="str">
            <v>Insumos</v>
          </cell>
          <cell r="D2569" t="str">
            <v>Ml</v>
          </cell>
          <cell r="E2569">
            <v>4000</v>
          </cell>
          <cell r="F2569"/>
          <cell r="G2569"/>
        </row>
        <row r="2570">
          <cell r="A2570" t="str">
            <v>I2827</v>
          </cell>
          <cell r="B2570" t="str">
            <v>CINTA LED TIPO INTERIOR 3000K TIPO STR800</v>
          </cell>
          <cell r="C2570" t="str">
            <v>Insumos</v>
          </cell>
          <cell r="D2570" t="str">
            <v>Ml</v>
          </cell>
          <cell r="E2570">
            <v>32000</v>
          </cell>
          <cell r="F2570"/>
          <cell r="G2570"/>
        </row>
        <row r="2571">
          <cell r="A2571" t="str">
            <v>I2828</v>
          </cell>
          <cell r="B2571" t="str">
            <v>CANALETA PLASTICA 100x45 mm</v>
          </cell>
          <cell r="C2571" t="str">
            <v>Insumos</v>
          </cell>
          <cell r="D2571" t="str">
            <v>Ml</v>
          </cell>
          <cell r="E2571">
            <v>23700</v>
          </cell>
          <cell r="F2571"/>
          <cell r="G2571"/>
        </row>
        <row r="2572">
          <cell r="A2572" t="str">
            <v>I2829</v>
          </cell>
          <cell r="B2572" t="str">
            <v>SEPARADOR 100x45 mm</v>
          </cell>
          <cell r="C2572" t="str">
            <v>Insumos</v>
          </cell>
          <cell r="D2572" t="str">
            <v>Ml</v>
          </cell>
          <cell r="E2572">
            <v>4250</v>
          </cell>
          <cell r="F2572"/>
          <cell r="G2572"/>
        </row>
        <row r="2573">
          <cell r="A2573" t="str">
            <v>I2830</v>
          </cell>
          <cell r="B2573" t="str">
            <v>TUBO CONDUIT PVC SCH40 1"</v>
          </cell>
          <cell r="C2573" t="str">
            <v>Insumos</v>
          </cell>
          <cell r="D2573" t="str">
            <v>Ml</v>
          </cell>
          <cell r="E2573">
            <v>5200</v>
          </cell>
          <cell r="F2573"/>
          <cell r="G2573"/>
        </row>
        <row r="2574">
          <cell r="A2574" t="str">
            <v>I2831</v>
          </cell>
          <cell r="B2574" t="str">
            <v>TUBO CONDUIT PVC SCH40 1 1/4"</v>
          </cell>
          <cell r="C2574" t="str">
            <v>Insumos</v>
          </cell>
          <cell r="D2574" t="str">
            <v>Ml</v>
          </cell>
          <cell r="E2574">
            <v>7100</v>
          </cell>
          <cell r="F2574"/>
          <cell r="G2574"/>
        </row>
        <row r="2575">
          <cell r="A2575" t="str">
            <v>I2832</v>
          </cell>
          <cell r="B2575" t="str">
            <v>TUBO CONDUIT PVC SCH40 1 1/2"</v>
          </cell>
          <cell r="C2575" t="str">
            <v>Insumos</v>
          </cell>
          <cell r="D2575" t="str">
            <v>Ml</v>
          </cell>
          <cell r="E2575">
            <v>8500</v>
          </cell>
          <cell r="F2575"/>
          <cell r="G2575"/>
        </row>
        <row r="2576">
          <cell r="A2576" t="str">
            <v>I2833</v>
          </cell>
          <cell r="B2576" t="str">
            <v>TUBO CONDUIT PVC SCH40 2"</v>
          </cell>
          <cell r="C2576" t="str">
            <v>Insumos</v>
          </cell>
          <cell r="D2576" t="str">
            <v>Ml</v>
          </cell>
          <cell r="E2576">
            <v>11500</v>
          </cell>
          <cell r="F2576"/>
          <cell r="G2576"/>
        </row>
        <row r="2577">
          <cell r="A2577" t="str">
            <v>I2834</v>
          </cell>
          <cell r="B2577" t="str">
            <v>CABLE UTP CAT. 6A</v>
          </cell>
          <cell r="C2577" t="str">
            <v>Insumos</v>
          </cell>
          <cell r="D2577" t="str">
            <v>Ml</v>
          </cell>
          <cell r="E2577">
            <v>3600</v>
          </cell>
          <cell r="F2577"/>
          <cell r="G2577"/>
        </row>
        <row r="2578">
          <cell r="A2578" t="str">
            <v>I2835</v>
          </cell>
          <cell r="B2578" t="str">
            <v>JACK RJ45 CAT. 6A</v>
          </cell>
          <cell r="C2578" t="str">
            <v>Insumos</v>
          </cell>
          <cell r="D2578" t="str">
            <v>Und</v>
          </cell>
          <cell r="E2578">
            <v>28250</v>
          </cell>
          <cell r="F2578"/>
          <cell r="G2578"/>
        </row>
        <row r="2579">
          <cell r="A2579" t="str">
            <v>I2836</v>
          </cell>
          <cell r="B2579" t="str">
            <v>FACE PLATE DOBLE</v>
          </cell>
          <cell r="C2579" t="str">
            <v>Insumos</v>
          </cell>
          <cell r="D2579" t="str">
            <v>Und</v>
          </cell>
          <cell r="E2579">
            <v>18317</v>
          </cell>
          <cell r="F2579"/>
          <cell r="G2579"/>
        </row>
        <row r="2580">
          <cell r="A2580" t="str">
            <v>I2837</v>
          </cell>
          <cell r="B2580" t="str">
            <v>BLANK INSERT</v>
          </cell>
          <cell r="C2580" t="str">
            <v>Insumos</v>
          </cell>
          <cell r="D2580" t="str">
            <v>Und</v>
          </cell>
          <cell r="E2580">
            <v>1071</v>
          </cell>
          <cell r="F2580"/>
          <cell r="G2580"/>
        </row>
        <row r="2581">
          <cell r="A2581" t="str">
            <v>I2838</v>
          </cell>
          <cell r="B2581" t="str">
            <v>HERRAJE ANGULADO 48 PTOS.</v>
          </cell>
          <cell r="C2581" t="str">
            <v>Insumos</v>
          </cell>
          <cell r="D2581" t="str">
            <v>Und</v>
          </cell>
          <cell r="E2581">
            <v>306516</v>
          </cell>
          <cell r="F2581"/>
          <cell r="G2581"/>
        </row>
        <row r="2582">
          <cell r="A2582" t="str">
            <v>I2839</v>
          </cell>
          <cell r="B2582" t="str">
            <v>HERRAJE ANGULADO 24 PTOS.</v>
          </cell>
          <cell r="C2582" t="str">
            <v>Insumos</v>
          </cell>
          <cell r="D2582" t="str">
            <v>Und</v>
          </cell>
          <cell r="E2582">
            <v>306516</v>
          </cell>
          <cell r="F2582"/>
          <cell r="G2582"/>
        </row>
        <row r="2583">
          <cell r="A2583" t="str">
            <v>I2840</v>
          </cell>
          <cell r="B2583" t="str">
            <v>PATCH CORD RJ45 30 CM CAT. 6A</v>
          </cell>
          <cell r="C2583" t="str">
            <v>Insumos</v>
          </cell>
          <cell r="D2583" t="str">
            <v>Und</v>
          </cell>
          <cell r="E2583">
            <v>25000</v>
          </cell>
          <cell r="F2583"/>
          <cell r="G2583"/>
        </row>
        <row r="2584">
          <cell r="A2584" t="str">
            <v>I2841</v>
          </cell>
          <cell r="B2584" t="str">
            <v>ORGANIZADOR HORIZONTAL 2RU</v>
          </cell>
          <cell r="C2584" t="str">
            <v>Insumos</v>
          </cell>
          <cell r="D2584" t="str">
            <v>Und</v>
          </cell>
          <cell r="E2584">
            <v>285000</v>
          </cell>
          <cell r="F2584"/>
          <cell r="G2584"/>
        </row>
        <row r="2585">
          <cell r="A2585" t="str">
            <v>I2842</v>
          </cell>
          <cell r="B2585" t="str">
            <v>CERTIFICACION SALIDA DATOS</v>
          </cell>
          <cell r="C2585" t="str">
            <v>Insumos</v>
          </cell>
          <cell r="D2585" t="str">
            <v>Und</v>
          </cell>
          <cell r="E2585">
            <v>15000</v>
          </cell>
          <cell r="F2585"/>
          <cell r="G2585"/>
        </row>
        <row r="2586">
          <cell r="A2586" t="str">
            <v>I2843</v>
          </cell>
          <cell r="B2586" t="str">
            <v>GRIFERÍA LAVAPLATOS SENCILLA BALTA INCLUYE ACOPLES Y DEMAS ELEMENTOS NECESARIOS PARA SU CORRECTA INSTALACION</v>
          </cell>
          <cell r="C2586" t="str">
            <v>Insumos</v>
          </cell>
          <cell r="D2586" t="str">
            <v>Und</v>
          </cell>
          <cell r="E2586">
            <v>59900</v>
          </cell>
          <cell r="F2586"/>
          <cell r="G2586"/>
        </row>
        <row r="2587">
          <cell r="A2587" t="str">
            <v>I2844</v>
          </cell>
          <cell r="B2587" t="str">
            <v>SIFON PARA LAVAPLATOS TIPO GRIVAL O SIMILAR INCLUYE ACOPLES, DESAGUE, REJILLA Y DEMÁS ACCESORIOS PARA SU CORRECTA INSTALACIÓN</v>
          </cell>
          <cell r="C2587" t="str">
            <v>Insumos</v>
          </cell>
          <cell r="D2587" t="str">
            <v>Und</v>
          </cell>
          <cell r="E2587">
            <v>55900</v>
          </cell>
          <cell r="F2587"/>
          <cell r="G2587"/>
        </row>
        <row r="2588">
          <cell r="A2588" t="str">
            <v>I2845</v>
          </cell>
          <cell r="B2588" t="str">
            <v xml:space="preserve">LLAVE DE REGULACIÓN TIPO GRIVAL </v>
          </cell>
          <cell r="C2588" t="str">
            <v>Insumos</v>
          </cell>
          <cell r="D2588" t="str">
            <v>Und</v>
          </cell>
          <cell r="E2588">
            <v>18900</v>
          </cell>
          <cell r="F2588"/>
          <cell r="G2588"/>
        </row>
        <row r="2589">
          <cell r="A2589" t="str">
            <v>I2846</v>
          </cell>
          <cell r="B2589" t="str">
            <v>DIVISION DE DUCHA EN ALUMINIO Y ACRILICO (INCLUYE TOALLERO Y PASADOR)</v>
          </cell>
          <cell r="C2589" t="str">
            <v>Insumos</v>
          </cell>
          <cell r="D2589" t="str">
            <v>M2</v>
          </cell>
          <cell r="E2589">
            <v>166203</v>
          </cell>
          <cell r="F2589"/>
          <cell r="G2589"/>
        </row>
        <row r="2590">
          <cell r="A2590" t="str">
            <v>I2847</v>
          </cell>
          <cell r="B2590" t="str">
            <v>DESMONTE Y RETIRO DE CONTRAPESOS EXISTENTES EN EDIFICACIÓN</v>
          </cell>
          <cell r="C2590" t="str">
            <v>Insumos</v>
          </cell>
          <cell r="D2590" t="str">
            <v>Global</v>
          </cell>
          <cell r="E2590">
            <v>9999765</v>
          </cell>
          <cell r="F2590"/>
          <cell r="G2590"/>
        </row>
        <row r="2591">
          <cell r="A2591" t="str">
            <v>I2848</v>
          </cell>
          <cell r="B2591" t="str">
            <v xml:space="preserve">COCINA DE 1.5 M ANCHO 0,60M, CON ESTUFA; INCLUYE: MUEBLE SUPERIOR, MUEBLE INFERIOR, MESON CON LAVAPLATOS. </v>
          </cell>
          <cell r="C2591" t="str">
            <v>Insumos</v>
          </cell>
          <cell r="D2591" t="str">
            <v>Und</v>
          </cell>
          <cell r="E2591">
            <v>1835900</v>
          </cell>
          <cell r="F2591"/>
          <cell r="G2591"/>
        </row>
        <row r="2592">
          <cell r="A2592" t="str">
            <v>I2849</v>
          </cell>
          <cell r="B2592" t="str">
            <v xml:space="preserve">COCINA DE 1.8 M ANCHO 0,60M, CON ESTUFA ; INCLUYE: MUEBLE SUPERIOR, MUEBLE INFERIOR, MESON CON LAVAPLATOS. </v>
          </cell>
          <cell r="C2592" t="str">
            <v>Insumos</v>
          </cell>
          <cell r="D2592" t="str">
            <v>Und</v>
          </cell>
          <cell r="E2592">
            <v>2235900</v>
          </cell>
          <cell r="F2592"/>
          <cell r="G2592"/>
        </row>
        <row r="2593">
          <cell r="A2593" t="str">
            <v>I2850</v>
          </cell>
          <cell r="B2593" t="str">
            <v xml:space="preserve">COCINA DE 1.8 M ANCHO 0,60M, CON ESTUFA ; INCLUYE: MUEBLE SUPERIOR, MUEBLE INFERIOR, MESON CON LAVAPLATOS. </v>
          </cell>
          <cell r="C2593" t="str">
            <v>Insumos</v>
          </cell>
          <cell r="D2593" t="str">
            <v>Und</v>
          </cell>
          <cell r="E2593">
            <v>1500000</v>
          </cell>
          <cell r="F2593"/>
          <cell r="G2593"/>
        </row>
        <row r="2594">
          <cell r="A2594" t="str">
            <v>I2851</v>
          </cell>
          <cell r="B2594" t="str">
            <v xml:space="preserve">VENTANA EN LÁMINA METÁLICA DOBLADA, CALIBRE 22, CORREDIZA, MANIJA Y PÓRTA CANDADO, PINTADA CON ANTICORROSIVO A 3 MANOS, CON VIDRIO TRSLUCIDO 4MM SOPORTADA EN CONCRETO DE 3000 PSI </v>
          </cell>
          <cell r="C2594" t="str">
            <v>Insumos</v>
          </cell>
          <cell r="D2594" t="str">
            <v>m2</v>
          </cell>
          <cell r="E2594">
            <v>158333</v>
          </cell>
          <cell r="F2594"/>
          <cell r="G2594"/>
        </row>
        <row r="2595">
          <cell r="A2595" t="str">
            <v>I2852</v>
          </cell>
          <cell r="B2595" t="str">
            <v>PUERTA Y MARCO EN LÁMINA METÁLICA DOBLADA CALIBRE 22 CON CHAPA TIPO VERA O SIMILAR, PINTADA CON ANTICORROSIVO A 3 MANOS</v>
          </cell>
          <cell r="C2595" t="str">
            <v>Insumos</v>
          </cell>
          <cell r="D2595" t="str">
            <v>m2</v>
          </cell>
          <cell r="E2595">
            <v>248300</v>
          </cell>
          <cell r="F2595"/>
          <cell r="G2595"/>
        </row>
        <row r="2596">
          <cell r="A2596" t="str">
            <v>I2853</v>
          </cell>
          <cell r="B2596" t="str">
            <v>TAPÓN DE PRUEBA HASTA 4"</v>
          </cell>
          <cell r="C2596" t="str">
            <v>Insumos</v>
          </cell>
          <cell r="D2596" t="str">
            <v>und</v>
          </cell>
          <cell r="E2596">
            <v>3500</v>
          </cell>
          <cell r="F2596"/>
          <cell r="G2596"/>
        </row>
        <row r="2597">
          <cell r="A2597" t="str">
            <v>I2854</v>
          </cell>
          <cell r="B2597" t="str">
            <v>PORCELANATO PARA PISO ESTILO NEUTRO NOVU-B 60*60 BLANCO</v>
          </cell>
          <cell r="C2597" t="str">
            <v>Insumos</v>
          </cell>
          <cell r="D2597" t="str">
            <v>m2</v>
          </cell>
          <cell r="E2597">
            <v>64900</v>
          </cell>
          <cell r="F2597"/>
          <cell r="G2597"/>
        </row>
        <row r="2598">
          <cell r="A2598" t="str">
            <v>I2855</v>
          </cell>
          <cell r="B2598" t="str">
            <v>PISO PETRA TORTORA CD 60X60CM</v>
          </cell>
          <cell r="C2598" t="str">
            <v>Insumos</v>
          </cell>
          <cell r="D2598" t="str">
            <v>m2</v>
          </cell>
          <cell r="E2598">
            <v>43400</v>
          </cell>
          <cell r="F2598"/>
          <cell r="G2598"/>
        </row>
        <row r="2599">
          <cell r="A2599" t="str">
            <v>I2856</v>
          </cell>
          <cell r="B2599" t="str">
            <v>PORCELANATO ESTILO NEUTRO NOVU 80*160</v>
          </cell>
          <cell r="C2599" t="str">
            <v>Insumos</v>
          </cell>
          <cell r="D2599" t="str">
            <v>M2</v>
          </cell>
          <cell r="E2599">
            <v>138000</v>
          </cell>
          <cell r="F2599"/>
          <cell r="G2599"/>
        </row>
        <row r="2600">
          <cell r="A2600" t="str">
            <v>I2857</v>
          </cell>
          <cell r="B2600" t="str">
            <v>LAVAMANOS SOBREPONER BARU 45X32 CMS VESSEL INKORPORAR O SIMILAR.</v>
          </cell>
          <cell r="C2600" t="str">
            <v>Insumos</v>
          </cell>
          <cell r="D2600" t="str">
            <v>UND</v>
          </cell>
          <cell r="E2600">
            <v>469100</v>
          </cell>
          <cell r="F2600"/>
          <cell r="G2600"/>
        </row>
        <row r="2601">
          <cell r="A2601" t="str">
            <v>I2858</v>
          </cell>
          <cell r="B2601" t="str">
            <v>GRIFERÍA DUCHA MEZCLADOR BACCI CUADRADA CROMO PFISTER O SIMILAR. (INCLUYE UNIVERSAL Y REGADERA)</v>
          </cell>
          <cell r="C2601" t="str">
            <v>Insumos</v>
          </cell>
          <cell r="D2601" t="str">
            <v>UND</v>
          </cell>
          <cell r="E2601">
            <v>437000</v>
          </cell>
          <cell r="F2601"/>
          <cell r="G2601"/>
        </row>
        <row r="2602">
          <cell r="A2602" t="str">
            <v>I2859</v>
          </cell>
          <cell r="B2602" t="str">
            <v xml:space="preserve">SUMINISTRO E INSTALACIÓN DE DIVISIÓN DE BAÑO CON VIDRIO DE SEGURIDAD TEMPLADO INCOLORO DE 8 MM CON ESTRUCTURA Y RIEL EN ALUMINIO ENCAUCHETADO Y CON TODOS LOS ELEMENTOS DE FIJACION </v>
          </cell>
          <cell r="C2602" t="str">
            <v>Insumos</v>
          </cell>
          <cell r="D2602" t="str">
            <v>M2</v>
          </cell>
          <cell r="E2602">
            <v>480000</v>
          </cell>
          <cell r="F2602"/>
          <cell r="G2602"/>
        </row>
        <row r="2603">
          <cell r="A2603" t="str">
            <v>I2860</v>
          </cell>
          <cell r="B2603" t="str">
            <v>SUMINISTRO, TRANSPORTE E INSTALACION DE ESPEJO 5MM CON MEDIDAS DE 1,80 X 0,60 INCLUYE MARCO EN MADECOR DE 15MM TIPO PIZANO CON UN ANCHO DE 0,08M</v>
          </cell>
          <cell r="C2603" t="str">
            <v>Insumos</v>
          </cell>
          <cell r="D2603" t="str">
            <v>UND</v>
          </cell>
          <cell r="E2603">
            <v>800000</v>
          </cell>
          <cell r="F2603"/>
          <cell r="G2603"/>
        </row>
        <row r="2604">
          <cell r="A2604" t="str">
            <v>I2861</v>
          </cell>
          <cell r="B2604" t="str">
            <v>VARILLA CUADRADA DE 1/2"</v>
          </cell>
          <cell r="C2604" t="str">
            <v>Insumos</v>
          </cell>
          <cell r="D2604" t="str">
            <v>M</v>
          </cell>
          <cell r="E2604">
            <v>4591</v>
          </cell>
          <cell r="F2604"/>
          <cell r="G2604"/>
        </row>
        <row r="2605">
          <cell r="A2605" t="str">
            <v>I2862</v>
          </cell>
          <cell r="B2605" t="str">
            <v>GRIFERIA PARA LAVAMANOS TEMPORIZADOR INCLINADA SENSI DACQUA</v>
          </cell>
          <cell r="C2605" t="str">
            <v>Insumos</v>
          </cell>
          <cell r="D2605" t="str">
            <v>UND</v>
          </cell>
          <cell r="E2605">
            <v>175900</v>
          </cell>
          <cell r="F2605"/>
          <cell r="G2605"/>
        </row>
        <row r="2606">
          <cell r="A2606" t="str">
            <v>I2863</v>
          </cell>
          <cell r="B2606" t="str">
            <v>MANTENIMIENTO Y RESTAURACION DE ANTEPECHOS Y DINTEL SUPERIOR EN MADERA</v>
          </cell>
          <cell r="C2606" t="str">
            <v>Insumos</v>
          </cell>
          <cell r="D2606" t="str">
            <v>ML</v>
          </cell>
          <cell r="E2606">
            <v>80000</v>
          </cell>
          <cell r="F2606"/>
          <cell r="G2606"/>
        </row>
        <row r="2607">
          <cell r="A2607" t="str">
            <v>I2864</v>
          </cell>
          <cell r="B2607" t="str">
            <v>SUMINISTRO, TRANSPORTE E INSTALACIÓN DE MADERA PARA ANTEPECHO INCLUYE DINTEL SUPERIOR EN MADERA</v>
          </cell>
          <cell r="C2607" t="str">
            <v>Insumos</v>
          </cell>
          <cell r="D2607" t="str">
            <v>ML</v>
          </cell>
          <cell r="E2607">
            <v>121380</v>
          </cell>
          <cell r="F2607"/>
          <cell r="G2607"/>
        </row>
        <row r="2608">
          <cell r="A2608" t="str">
            <v>I2865</v>
          </cell>
          <cell r="B2608" t="str">
            <v xml:space="preserve">VESTIER EN MADERA MELAMINICA DE 15MM DE DOS MODULOS:MODULO 1 ENTREPAÑOS Y CAJÓN; MODULO 2 ESPACIO DE COLGAR </v>
          </cell>
          <cell r="C2608" t="str">
            <v>Insumos</v>
          </cell>
          <cell r="D2608" t="str">
            <v>Und</v>
          </cell>
          <cell r="E2608">
            <v>3400000</v>
          </cell>
          <cell r="F2608"/>
          <cell r="G2608"/>
        </row>
        <row r="2609">
          <cell r="A2609" t="str">
            <v>I2866</v>
          </cell>
          <cell r="B2609" t="str">
            <v>ESMALTE POLIURETANO MEDIOS SOLIDOS PINTUCO O SIMILAR COMP A</v>
          </cell>
          <cell r="C2609" t="str">
            <v>Insumos</v>
          </cell>
          <cell r="D2609" t="str">
            <v>galon</v>
          </cell>
          <cell r="E2609">
            <v>330000</v>
          </cell>
          <cell r="F2609"/>
          <cell r="G2609"/>
        </row>
        <row r="2610">
          <cell r="A2610" t="str">
            <v>I2867</v>
          </cell>
          <cell r="B2610" t="str">
            <v>ESMALTE POLIURETANO MEDIOS SOLIDOS PINTUCO O SIMILAR COMP B</v>
          </cell>
          <cell r="C2610" t="str">
            <v>Insumos</v>
          </cell>
          <cell r="D2610" t="str">
            <v>galon</v>
          </cell>
          <cell r="E2610">
            <v>435000</v>
          </cell>
          <cell r="F2610"/>
          <cell r="G2610"/>
        </row>
        <row r="2611">
          <cell r="A2611" t="str">
            <v>I2868</v>
          </cell>
          <cell r="B2611" t="str">
            <v>SUMINISTRO, TRANSPORTE E INSTALACION DE ESPEJO 5MM CON MEDIDAS DE 1,80 X 0,60 INCLUYE MARCO EN MADECOR DE 15MM TIPO PIZANO CON UN ANCHO DE 0,08M</v>
          </cell>
          <cell r="C2611" t="str">
            <v>Insumos</v>
          </cell>
          <cell r="D2611" t="str">
            <v>UND</v>
          </cell>
          <cell r="E2611">
            <v>800000</v>
          </cell>
          <cell r="F2611"/>
          <cell r="G2611"/>
        </row>
        <row r="2612">
          <cell r="A2612" t="str">
            <v>I2869</v>
          </cell>
          <cell r="B2612"/>
          <cell r="C2612"/>
          <cell r="D2612"/>
          <cell r="E2612"/>
          <cell r="F2612"/>
          <cell r="G2612"/>
        </row>
        <row r="2613">
          <cell r="A2613" t="str">
            <v>I2870</v>
          </cell>
          <cell r="B2613"/>
          <cell r="C2613"/>
          <cell r="D2613"/>
          <cell r="E2613"/>
          <cell r="F2613"/>
          <cell r="G2613"/>
        </row>
        <row r="2614">
          <cell r="A2614" t="str">
            <v>I2871</v>
          </cell>
          <cell r="B2614"/>
          <cell r="C2614"/>
          <cell r="D2614"/>
          <cell r="E2614"/>
          <cell r="F2614"/>
          <cell r="G2614"/>
        </row>
        <row r="2615">
          <cell r="A2615" t="str">
            <v>I2872</v>
          </cell>
          <cell r="B2615"/>
          <cell r="C2615"/>
          <cell r="D2615"/>
          <cell r="E2615"/>
          <cell r="F2615"/>
          <cell r="G2615"/>
        </row>
        <row r="2616">
          <cell r="A2616"/>
          <cell r="B2616"/>
          <cell r="C2616"/>
          <cell r="D2616"/>
          <cell r="E2616"/>
          <cell r="F2616"/>
          <cell r="G2616"/>
        </row>
        <row r="2617">
          <cell r="A2617"/>
          <cell r="B2617"/>
          <cell r="C2617"/>
          <cell r="D2617"/>
          <cell r="E2617"/>
          <cell r="F2617"/>
          <cell r="G2617"/>
        </row>
        <row r="2618">
          <cell r="A2618"/>
          <cell r="B2618"/>
          <cell r="C2618"/>
          <cell r="D2618"/>
          <cell r="E2618"/>
          <cell r="F2618"/>
          <cell r="G2618"/>
        </row>
        <row r="2619">
          <cell r="A2619"/>
          <cell r="B2619" t="str">
            <v xml:space="preserve"> </v>
          </cell>
          <cell r="C2619"/>
          <cell r="D2619"/>
          <cell r="E2619"/>
          <cell r="F2619"/>
          <cell r="G2619"/>
        </row>
        <row r="2620">
          <cell r="A2620" t="str">
            <v>NI001</v>
          </cell>
          <cell r="B2620" t="str">
            <v xml:space="preserve">MADERA ESTRUCTURAL CHANUL O SIMILAR </v>
          </cell>
          <cell r="C2620" t="str">
            <v>Insumos</v>
          </cell>
          <cell r="D2620" t="str">
            <v>m3</v>
          </cell>
          <cell r="E2620">
            <v>6193797</v>
          </cell>
          <cell r="F2620"/>
          <cell r="G2620"/>
        </row>
        <row r="2621">
          <cell r="A2621" t="str">
            <v>NI002</v>
          </cell>
          <cell r="B2621" t="str">
            <v xml:space="preserve">INSECTICIDA INMUNIZANTE DE MADERA COMEFIN PLUS </v>
          </cell>
          <cell r="C2621" t="str">
            <v>Insumos</v>
          </cell>
          <cell r="D2621" t="str">
            <v>galon</v>
          </cell>
          <cell r="E2621">
            <v>2122086</v>
          </cell>
          <cell r="F2621"/>
          <cell r="G2621"/>
        </row>
        <row r="2622">
          <cell r="A2622" t="str">
            <v>NI003</v>
          </cell>
          <cell r="B2622" t="str">
            <v xml:space="preserve">IGOL DENSO </v>
          </cell>
          <cell r="C2622" t="str">
            <v>Insumos</v>
          </cell>
          <cell r="D2622" t="str">
            <v>kg</v>
          </cell>
          <cell r="E2622">
            <v>38553</v>
          </cell>
          <cell r="F2622"/>
          <cell r="G2622"/>
        </row>
        <row r="2623">
          <cell r="A2623" t="str">
            <v>NI004</v>
          </cell>
          <cell r="B2623" t="str">
            <v>VARILLA ROSCADA DE 3/8"</v>
          </cell>
          <cell r="C2623" t="str">
            <v>Insumos</v>
          </cell>
          <cell r="D2623" t="str">
            <v>ml</v>
          </cell>
          <cell r="E2623">
            <v>12520</v>
          </cell>
          <cell r="F2623"/>
          <cell r="G2623"/>
        </row>
        <row r="2624">
          <cell r="A2624" t="str">
            <v>NI005</v>
          </cell>
          <cell r="B2624" t="str">
            <v>TUERCA DE 3/8"</v>
          </cell>
          <cell r="C2624" t="str">
            <v>Insumos</v>
          </cell>
          <cell r="D2624" t="str">
            <v>und</v>
          </cell>
          <cell r="E2624">
            <v>947</v>
          </cell>
          <cell r="F2624"/>
          <cell r="G2624"/>
        </row>
        <row r="2625">
          <cell r="A2625" t="str">
            <v>NI006</v>
          </cell>
          <cell r="B2625" t="str">
            <v>ARANDELA DE 3/8"</v>
          </cell>
          <cell r="C2625" t="str">
            <v>Insumos</v>
          </cell>
          <cell r="D2625" t="str">
            <v>und</v>
          </cell>
          <cell r="E2625">
            <v>947</v>
          </cell>
          <cell r="F2625"/>
          <cell r="G2625"/>
        </row>
        <row r="2626">
          <cell r="A2626" t="str">
            <v>NI007</v>
          </cell>
          <cell r="B2626" t="str">
            <v>BROCA 1/2"</v>
          </cell>
          <cell r="C2626" t="str">
            <v>Insumos</v>
          </cell>
          <cell r="D2626" t="str">
            <v>und</v>
          </cell>
          <cell r="E2626">
            <v>20509</v>
          </cell>
          <cell r="F2626"/>
          <cell r="G2626"/>
        </row>
        <row r="2627">
          <cell r="A2627" t="str">
            <v>NI008</v>
          </cell>
          <cell r="B2627" t="str">
            <v>ESTRIBO EN LAMINA GALVANIZADA CALIBRE 14  PARA SOPORTAR UNIONES EN ESTRUCTURA DE MURO EN BARAQUE SEGÚN DETALLE</v>
          </cell>
          <cell r="C2627" t="str">
            <v>Insumos</v>
          </cell>
          <cell r="D2627" t="str">
            <v>und</v>
          </cell>
          <cell r="E2627">
            <v>43662</v>
          </cell>
          <cell r="F2627"/>
          <cell r="G2627"/>
        </row>
        <row r="2628">
          <cell r="A2628" t="str">
            <v>NI009</v>
          </cell>
          <cell r="B2628" t="str">
            <v>CLAVO DE ACERO ESTRIADO VERTICAL 2"</v>
          </cell>
          <cell r="C2628" t="str">
            <v>Insumos</v>
          </cell>
          <cell r="D2628" t="str">
            <v>lb</v>
          </cell>
          <cell r="E2628">
            <v>12387</v>
          </cell>
          <cell r="F2628"/>
          <cell r="G2628"/>
        </row>
        <row r="2629">
          <cell r="A2629" t="str">
            <v>NI010</v>
          </cell>
          <cell r="B2629" t="str">
            <v>Esterilla de guadua inmunizada  por inmersion limpia a una cara 4m X 0,25-0,4 m</v>
          </cell>
          <cell r="C2629" t="str">
            <v>Insumos</v>
          </cell>
          <cell r="D2629" t="str">
            <v>und</v>
          </cell>
          <cell r="E2629">
            <v>26303</v>
          </cell>
          <cell r="F2629"/>
          <cell r="G2629"/>
        </row>
        <row r="2630">
          <cell r="A2630" t="str">
            <v>NI011</v>
          </cell>
          <cell r="B2630" t="str">
            <v>Guadua limpia, inmunizada por inmersion arquitectonica de 6 m</v>
          </cell>
          <cell r="C2630" t="str">
            <v>Insumos</v>
          </cell>
          <cell r="D2630" t="str">
            <v>und</v>
          </cell>
          <cell r="E2630">
            <v>44714</v>
          </cell>
          <cell r="F2630"/>
          <cell r="G2630"/>
        </row>
        <row r="2631">
          <cell r="A2631" t="str">
            <v>NI012</v>
          </cell>
          <cell r="B2631" t="str">
            <v xml:space="preserve">ACRONAL 50% SOLIDOS </v>
          </cell>
          <cell r="C2631" t="str">
            <v>Insumos</v>
          </cell>
          <cell r="D2631" t="str">
            <v>galon</v>
          </cell>
          <cell r="E2631">
            <v>71298</v>
          </cell>
          <cell r="F2631"/>
          <cell r="G2631"/>
        </row>
        <row r="2632">
          <cell r="A2632" t="str">
            <v>NI013</v>
          </cell>
          <cell r="B2632" t="str">
            <v xml:space="preserve">MOLDURA SIMPLE TIPO FLANCHE EN LAMINA CALIBRE 22 DOBLADA CON CORTAGOTERAS ANCHO DE HASTA 55 CM </v>
          </cell>
          <cell r="C2632" t="str">
            <v>Insumos</v>
          </cell>
          <cell r="D2632" t="str">
            <v>ml</v>
          </cell>
          <cell r="E2632">
            <v>50501</v>
          </cell>
          <cell r="F2632"/>
          <cell r="G2632"/>
        </row>
        <row r="2633">
          <cell r="A2633" t="str">
            <v>NI014</v>
          </cell>
          <cell r="B2633" t="str">
            <v>TORNILLO MADERA AVELLANADO IRIZADO 8X1 1/4"</v>
          </cell>
          <cell r="C2633" t="str">
            <v>Insumos</v>
          </cell>
          <cell r="D2633" t="str">
            <v>und</v>
          </cell>
          <cell r="E2633">
            <v>606</v>
          </cell>
          <cell r="F2633"/>
          <cell r="G2633"/>
        </row>
        <row r="2634">
          <cell r="A2634" t="str">
            <v>NI015</v>
          </cell>
          <cell r="B2634" t="str">
            <v>sello de poliuretano sikarod o similar 1/4"</v>
          </cell>
          <cell r="C2634" t="str">
            <v>Insumos</v>
          </cell>
          <cell r="D2634" t="str">
            <v>ml</v>
          </cell>
          <cell r="E2634">
            <v>1789</v>
          </cell>
          <cell r="F2634"/>
          <cell r="G2634"/>
        </row>
        <row r="2635">
          <cell r="A2635" t="str">
            <v>NI016</v>
          </cell>
          <cell r="B2635" t="str">
            <v xml:space="preserve">PINTURA  ESMALTE ALQUIDICO TIPO PINTULUX 3 EN 1 - O SIMILAR  COLOR SEGÚN DISEÑO </v>
          </cell>
          <cell r="C2635" t="str">
            <v>Insumos</v>
          </cell>
          <cell r="D2635" t="str">
            <v>galon</v>
          </cell>
          <cell r="E2635">
            <v>125200</v>
          </cell>
          <cell r="F2635"/>
          <cell r="G2635"/>
        </row>
        <row r="2636">
          <cell r="A2636" t="str">
            <v>NI017</v>
          </cell>
          <cell r="B2636" t="str">
            <v>ANGULO EN LAMINA GALVANIZADA CALIBRE 22 DE 0,06M</v>
          </cell>
          <cell r="C2636" t="str">
            <v>Insumos</v>
          </cell>
          <cell r="D2636" t="str">
            <v>ml</v>
          </cell>
          <cell r="E2636">
            <v>7200</v>
          </cell>
          <cell r="F2636"/>
          <cell r="G2636"/>
        </row>
        <row r="2637">
          <cell r="A2637" t="str">
            <v>NI018</v>
          </cell>
          <cell r="B2637" t="str">
            <v>Moldura figurada en lamina galvanizada cal 22 d=0,7</v>
          </cell>
          <cell r="C2637" t="str">
            <v>Insumos</v>
          </cell>
          <cell r="D2637" t="str">
            <v>ml</v>
          </cell>
          <cell r="E2637">
            <v>63126</v>
          </cell>
          <cell r="F2637"/>
          <cell r="G2637"/>
        </row>
        <row r="2638">
          <cell r="A2638" t="str">
            <v>NI019</v>
          </cell>
          <cell r="B2638" t="str">
            <v xml:space="preserve">LIJA DE AGUA 150 </v>
          </cell>
          <cell r="C2638" t="str">
            <v>Insumos</v>
          </cell>
          <cell r="D2638" t="str">
            <v>und</v>
          </cell>
          <cell r="E2638">
            <v>1789</v>
          </cell>
          <cell r="F2638"/>
          <cell r="G2638"/>
        </row>
        <row r="2639">
          <cell r="A2639" t="str">
            <v>NI020</v>
          </cell>
          <cell r="B2639" t="str">
            <v>SELLADOR ACRILICO SELLOMAX ANTIALCALINO</v>
          </cell>
          <cell r="C2639" t="str">
            <v>Insumos</v>
          </cell>
          <cell r="D2639" t="str">
            <v>galon</v>
          </cell>
          <cell r="E2639">
            <v>106044</v>
          </cell>
          <cell r="F2639"/>
          <cell r="G2639"/>
        </row>
        <row r="2640">
          <cell r="A2640" t="str">
            <v>NI021</v>
          </cell>
          <cell r="B2640" t="str">
            <v xml:space="preserve">MADERA CHOIBA O SIMILAR </v>
          </cell>
          <cell r="C2640" t="str">
            <v>Insumos</v>
          </cell>
          <cell r="D2640" t="str">
            <v>m3</v>
          </cell>
          <cell r="E2640">
            <v>12298127</v>
          </cell>
          <cell r="F2640"/>
          <cell r="G2640"/>
        </row>
        <row r="2641">
          <cell r="A2641" t="str">
            <v>NI022</v>
          </cell>
          <cell r="B2641" t="str">
            <v>PROFILAN COLOR PLUS BARNIZ FUNGICIDA</v>
          </cell>
          <cell r="C2641" t="str">
            <v>Insumos</v>
          </cell>
          <cell r="D2641" t="str">
            <v>litro</v>
          </cell>
          <cell r="E2641">
            <v>92052</v>
          </cell>
          <cell r="F2641"/>
          <cell r="G2641"/>
        </row>
        <row r="2642">
          <cell r="A2642" t="str">
            <v>NI023</v>
          </cell>
          <cell r="B2642" t="str">
            <v>LAMINA GALVANIZADA CAL. 0.75 mm 1220X2440 mm DOBLADA CON CORTAGOTERA D= 1,15 M</v>
          </cell>
          <cell r="C2642" t="str">
            <v>Insumos</v>
          </cell>
          <cell r="D2642" t="str">
            <v>ml</v>
          </cell>
          <cell r="E2642">
            <v>72069</v>
          </cell>
          <cell r="F2642"/>
          <cell r="G2642"/>
        </row>
        <row r="2643">
          <cell r="A2643" t="str">
            <v>NI024</v>
          </cell>
          <cell r="B2643" t="str">
            <v>TORNILLO TIRAFONDO 5''</v>
          </cell>
          <cell r="C2643" t="str">
            <v>Insumos</v>
          </cell>
          <cell r="D2643" t="str">
            <v>und</v>
          </cell>
          <cell r="E2643">
            <v>3441</v>
          </cell>
          <cell r="F2643"/>
          <cell r="G2643"/>
        </row>
        <row r="2644">
          <cell r="A2644" t="str">
            <v>NI025</v>
          </cell>
          <cell r="B2644" t="str">
            <v>lámina galvanizada micro perforada cal 20 ancho 10 -long hasta 40 cm</v>
          </cell>
          <cell r="C2644" t="str">
            <v>Insumos</v>
          </cell>
          <cell r="D2644" t="str">
            <v>und</v>
          </cell>
          <cell r="E2644">
            <v>42348</v>
          </cell>
          <cell r="F2644"/>
          <cell r="G2644"/>
        </row>
        <row r="2645">
          <cell r="A2645" t="str">
            <v>NI026</v>
          </cell>
          <cell r="B2645" t="str">
            <v>Soldadura Electrodo 7018 x 1/8 West Arco O SIMILAR</v>
          </cell>
          <cell r="C2645" t="str">
            <v>Insumos</v>
          </cell>
          <cell r="D2645" t="str">
            <v>kg</v>
          </cell>
          <cell r="E2645">
            <v>32552</v>
          </cell>
          <cell r="F2645"/>
          <cell r="G2645"/>
        </row>
        <row r="2646">
          <cell r="A2646" t="str">
            <v>NI027</v>
          </cell>
          <cell r="B2646" t="str">
            <v>PUNTILLA SIN CABEZA 2'' CAJA POR 400GR</v>
          </cell>
          <cell r="C2646" t="str">
            <v>Insumos</v>
          </cell>
          <cell r="D2646" t="str">
            <v>und</v>
          </cell>
          <cell r="E2646">
            <v>5324</v>
          </cell>
          <cell r="F2646"/>
          <cell r="G2646"/>
        </row>
        <row r="2647">
          <cell r="A2647" t="str">
            <v>NI028</v>
          </cell>
          <cell r="B2647" t="str">
            <v>LACA BRILLANTE PARA PISO BICOMPONENTE LACA RENANIA</v>
          </cell>
          <cell r="C2647" t="str">
            <v>Insumos</v>
          </cell>
          <cell r="D2647" t="str">
            <v>galon</v>
          </cell>
          <cell r="E2647">
            <v>560664</v>
          </cell>
          <cell r="F2647"/>
          <cell r="G2647"/>
        </row>
        <row r="2648">
          <cell r="A2648" t="str">
            <v>NI029</v>
          </cell>
          <cell r="B2648" t="str">
            <v>Pegante para madera pl285 Adherencia Pisos Madera</v>
          </cell>
          <cell r="C2648" t="str">
            <v>Insumos</v>
          </cell>
          <cell r="D2648" t="str">
            <v>galon</v>
          </cell>
          <cell r="E2648">
            <v>95835</v>
          </cell>
          <cell r="F2648"/>
          <cell r="G2648"/>
        </row>
        <row r="2649">
          <cell r="A2649" t="str">
            <v>NI030</v>
          </cell>
          <cell r="B2649" t="str">
            <v>ALAMBRE GALVANIZADO CALIBRE 14</v>
          </cell>
          <cell r="C2649" t="str">
            <v>Insumos</v>
          </cell>
          <cell r="D2649" t="str">
            <v>kg</v>
          </cell>
          <cell r="E2649">
            <v>15608</v>
          </cell>
          <cell r="F2649"/>
          <cell r="G2649"/>
        </row>
        <row r="2650">
          <cell r="A2650" t="str">
            <v>NI031</v>
          </cell>
          <cell r="B2650" t="str">
            <v>ALAMBRE GALVANIZADO CALIBRE 18</v>
          </cell>
          <cell r="C2650" t="str">
            <v>Insumos</v>
          </cell>
          <cell r="D2650" t="str">
            <v>kg</v>
          </cell>
          <cell r="E2650">
            <v>19238</v>
          </cell>
          <cell r="F2650"/>
          <cell r="G2650"/>
        </row>
        <row r="2651">
          <cell r="A2651" t="str">
            <v>NI032</v>
          </cell>
          <cell r="B2651" t="str">
            <v>TEJA PERFIL 7 No 10 en fibrocemento</v>
          </cell>
          <cell r="C2651" t="str">
            <v>Insumos</v>
          </cell>
          <cell r="D2651" t="str">
            <v>und</v>
          </cell>
          <cell r="E2651">
            <v>64178</v>
          </cell>
          <cell r="F2651"/>
          <cell r="G2651"/>
        </row>
        <row r="2652">
          <cell r="A2652" t="str">
            <v>NI033</v>
          </cell>
          <cell r="B2652" t="str">
            <v>CABUYA DE FIQUE ROLLO X 45 M</v>
          </cell>
          <cell r="C2652" t="str">
            <v>Insumos</v>
          </cell>
          <cell r="D2652" t="str">
            <v>und</v>
          </cell>
          <cell r="E2652">
            <v>10521</v>
          </cell>
          <cell r="F2652"/>
          <cell r="G2652"/>
        </row>
        <row r="2653">
          <cell r="A2653" t="str">
            <v>NI034</v>
          </cell>
          <cell r="B2653" t="str">
            <v xml:space="preserve">VARILLA ROSCADA DE 3/4'' X 3ML GALVANIZADA </v>
          </cell>
          <cell r="C2653" t="str">
            <v>Insumos</v>
          </cell>
          <cell r="D2653" t="str">
            <v>und</v>
          </cell>
          <cell r="E2653">
            <v>125006</v>
          </cell>
          <cell r="F2653"/>
          <cell r="G2653"/>
        </row>
        <row r="2654">
          <cell r="A2654" t="str">
            <v>NI035</v>
          </cell>
          <cell r="B2654" t="str">
            <v>TUERCA 3/4'' GALVANIZADA EN CALIENTE</v>
          </cell>
          <cell r="C2654" t="str">
            <v>Insumos</v>
          </cell>
          <cell r="D2654" t="str">
            <v>und</v>
          </cell>
          <cell r="E2654">
            <v>1205</v>
          </cell>
          <cell r="F2654"/>
          <cell r="G2654"/>
        </row>
        <row r="2655">
          <cell r="A2655" t="str">
            <v>NI036</v>
          </cell>
          <cell r="B2655" t="str">
            <v xml:space="preserve">ARANDELA DE 3/4'' GALVANIZADA EN CALIENTE </v>
          </cell>
          <cell r="C2655" t="str">
            <v>Insumos</v>
          </cell>
          <cell r="D2655" t="str">
            <v>und</v>
          </cell>
          <cell r="E2655">
            <v>477</v>
          </cell>
          <cell r="F2655"/>
          <cell r="G2655"/>
        </row>
        <row r="2656">
          <cell r="A2656" t="str">
            <v>NI037</v>
          </cell>
          <cell r="B2656" t="str">
            <v>BROCA RAPIDA P/MADERA SANCO 7/8 X 8 PULGADAS</v>
          </cell>
          <cell r="C2656" t="str">
            <v>Insumos</v>
          </cell>
          <cell r="D2656" t="str">
            <v>und</v>
          </cell>
          <cell r="E2656">
            <v>39769</v>
          </cell>
          <cell r="F2656"/>
          <cell r="G2656"/>
        </row>
        <row r="2657">
          <cell r="A2657" t="str">
            <v>NI038</v>
          </cell>
          <cell r="B2657" t="str">
            <v>Tirafondo Hexagonal Galvanizado 1/4 X 3-1/2"</v>
          </cell>
          <cell r="C2657" t="str">
            <v>Insumos</v>
          </cell>
          <cell r="D2657" t="str">
            <v>und</v>
          </cell>
          <cell r="E2657">
            <v>2893</v>
          </cell>
          <cell r="F2657"/>
          <cell r="G2657"/>
        </row>
        <row r="2658">
          <cell r="A2658" t="str">
            <v>NI039</v>
          </cell>
          <cell r="B2658" t="str">
            <v>malla microperforada en lamina galvanizada cal 20 ancho 10 cm  y long hasta 40 cm doblada para fijacion entre canes</v>
          </cell>
          <cell r="C2658" t="str">
            <v>Insumos</v>
          </cell>
          <cell r="D2658" t="str">
            <v>und</v>
          </cell>
          <cell r="E2658">
            <v>26303</v>
          </cell>
          <cell r="F2658"/>
          <cell r="G2658"/>
        </row>
        <row r="2659">
          <cell r="A2659" t="str">
            <v>NI040</v>
          </cell>
          <cell r="B2659" t="str">
            <v xml:space="preserve">BRAZO MATÁLICO TUBULAR 5X5 CALIBRE 3MM X 1,5 m PARA SOPORTE CABLE ANDAMIO COLGANTE - INCLUYE PINTURA DE ACABADO 3 EN 1 COLOR SEGÚN DISEÑO, INCLUYE CAJAS Y GUIAS SOLDADAS Y TORNILLO PARA FIJACIÓN AL ELEMENTO DE MADERA  </v>
          </cell>
          <cell r="C2659" t="str">
            <v>Insumos</v>
          </cell>
          <cell r="D2659" t="str">
            <v>und</v>
          </cell>
          <cell r="E2659">
            <v>84168</v>
          </cell>
          <cell r="F2659"/>
          <cell r="G2659"/>
        </row>
        <row r="2660">
          <cell r="A2660" t="str">
            <v>NI041</v>
          </cell>
          <cell r="B2660" t="str">
            <v xml:space="preserve">malla vena .60 x 2m calibre 34 </v>
          </cell>
          <cell r="C2660" t="str">
            <v>Insumos</v>
          </cell>
          <cell r="D2660" t="str">
            <v>und</v>
          </cell>
          <cell r="E2660">
            <v>7049</v>
          </cell>
          <cell r="F2660"/>
          <cell r="G2660"/>
        </row>
        <row r="2661">
          <cell r="A2661" t="str">
            <v>NI042</v>
          </cell>
          <cell r="B2661" t="str">
            <v>Manto P4 Pro 4 mm</v>
          </cell>
          <cell r="C2661" t="str">
            <v>Insumos</v>
          </cell>
          <cell r="D2661" t="str">
            <v>m2</v>
          </cell>
          <cell r="E2661">
            <v>47555</v>
          </cell>
          <cell r="F2661"/>
          <cell r="G2661"/>
        </row>
        <row r="2662">
          <cell r="A2662" t="str">
            <v>NI043</v>
          </cell>
          <cell r="B2662" t="str">
            <v xml:space="preserve">GANCHO PARA CANALES EN PLATINA DE 3/16 FIJADO A CAN DE ALERO CON TORNILLO AUTOPERFORANTE </v>
          </cell>
          <cell r="C2662" t="str">
            <v>Insumos</v>
          </cell>
          <cell r="D2662" t="str">
            <v>und</v>
          </cell>
          <cell r="E2662">
            <v>16834</v>
          </cell>
          <cell r="F2662"/>
          <cell r="G2662"/>
        </row>
        <row r="2663">
          <cell r="A2663" t="str">
            <v>NI044</v>
          </cell>
          <cell r="B2663" t="str">
            <v>Varilla Roscada 1/4</v>
          </cell>
          <cell r="C2663" t="str">
            <v>Insumos</v>
          </cell>
          <cell r="D2663" t="str">
            <v>ml</v>
          </cell>
          <cell r="E2663">
            <v>6523</v>
          </cell>
          <cell r="F2663"/>
          <cell r="G2663"/>
        </row>
        <row r="2664">
          <cell r="A2664" t="str">
            <v>NI045</v>
          </cell>
          <cell r="B2664" t="str">
            <v>Varilla Lisa 3/4 de pulgada</v>
          </cell>
          <cell r="C2664" t="str">
            <v>Insumos</v>
          </cell>
          <cell r="D2664" t="str">
            <v>ml</v>
          </cell>
          <cell r="E2664">
            <v>14668</v>
          </cell>
          <cell r="F2664"/>
          <cell r="G2664"/>
        </row>
        <row r="2665">
          <cell r="A2665" t="str">
            <v>NI046</v>
          </cell>
          <cell r="B2665" t="str">
            <v>Tirafondo Hexagonal Galvanizado 1/4 X 3-1/2"</v>
          </cell>
          <cell r="C2665" t="str">
            <v>Insumos</v>
          </cell>
          <cell r="D2665" t="str">
            <v>und</v>
          </cell>
          <cell r="E2665">
            <v>2893</v>
          </cell>
          <cell r="F2665"/>
          <cell r="G2665"/>
        </row>
        <row r="2666">
          <cell r="A2666" t="str">
            <v>NI047</v>
          </cell>
          <cell r="B2666" t="str">
            <v>HONORARIO PARA VISTA ASESOR FITOSANITARIO</v>
          </cell>
          <cell r="C2666" t="str">
            <v>Insumos</v>
          </cell>
          <cell r="D2666" t="str">
            <v>dia</v>
          </cell>
          <cell r="E2666">
            <v>1157310</v>
          </cell>
          <cell r="F2666"/>
          <cell r="G2666"/>
        </row>
        <row r="2667">
          <cell r="A2667" t="str">
            <v>NI048</v>
          </cell>
          <cell r="B2667" t="str">
            <v>INFORME SOBRE VISITA</v>
          </cell>
          <cell r="C2667" t="str">
            <v>Insumos</v>
          </cell>
          <cell r="D2667" t="str">
            <v>und</v>
          </cell>
          <cell r="E2667">
            <v>946890</v>
          </cell>
          <cell r="F2667"/>
          <cell r="G2667"/>
        </row>
        <row r="2668">
          <cell r="A2668" t="str">
            <v>NI049</v>
          </cell>
          <cell r="B2668" t="str">
            <v>VIATICOS DE HOSPEDAJE Y ALIMENTACION</v>
          </cell>
          <cell r="C2668" t="str">
            <v>Insumos</v>
          </cell>
          <cell r="D2668" t="str">
            <v>dia</v>
          </cell>
          <cell r="E2668">
            <v>789075</v>
          </cell>
          <cell r="F2668"/>
          <cell r="G2668"/>
        </row>
        <row r="2669">
          <cell r="A2669" t="str">
            <v>NI050</v>
          </cell>
          <cell r="B2669" t="str">
            <v>TRANSPORTES AEREOS</v>
          </cell>
          <cell r="C2669" t="str">
            <v>Insumos</v>
          </cell>
          <cell r="D2669" t="str">
            <v>trayecto</v>
          </cell>
          <cell r="E2669">
            <v>526050</v>
          </cell>
          <cell r="F2669"/>
          <cell r="G2669"/>
        </row>
        <row r="2670">
          <cell r="A2670" t="str">
            <v>NI051</v>
          </cell>
          <cell r="B2670" t="str">
            <v>Servicio de vigilancia sin arma 24 horas permanentes (incluye sabados, domingos y festivos) 6:00am a 6:00am</v>
          </cell>
          <cell r="C2670" t="str">
            <v>Insumos</v>
          </cell>
          <cell r="D2670" t="str">
            <v>mes</v>
          </cell>
          <cell r="E2670">
            <v>14319361</v>
          </cell>
          <cell r="F2670"/>
          <cell r="G2670"/>
        </row>
        <row r="2671">
          <cell r="A2671" t="str">
            <v>NI052</v>
          </cell>
          <cell r="B2671" t="str">
            <v xml:space="preserve">Servicio de vigilancia privada sin arma, de lunes a viernes 12 horas mixtas (18:00 horas a 06:00 horas) sabados, domingos y festivos 24 horas </v>
          </cell>
          <cell r="C2671" t="str">
            <v>Insumos</v>
          </cell>
          <cell r="D2671" t="str">
            <v>mes</v>
          </cell>
          <cell r="E2671">
            <v>10209779</v>
          </cell>
          <cell r="F2671"/>
          <cell r="G2671"/>
        </row>
        <row r="2672">
          <cell r="A2672" t="str">
            <v>NI053</v>
          </cell>
          <cell r="B2672" t="str">
            <v xml:space="preserve">Sika Waterbar/Cinta PVC O-22 Sellar E Impermeabilizar Juntas En Tanques </v>
          </cell>
          <cell r="C2672" t="str">
            <v>Insumos</v>
          </cell>
          <cell r="D2672" t="str">
            <v>ml</v>
          </cell>
          <cell r="E2672">
            <v>91007</v>
          </cell>
          <cell r="F2672"/>
          <cell r="G2672"/>
        </row>
        <row r="2673">
          <cell r="A2673" t="str">
            <v>NI054</v>
          </cell>
          <cell r="B2673" t="str">
            <v>TAPA CON MARCO HERMETICA EN PLASTICO POLIPROPILENO CON ORIGINAL DE ALTO IMPACTO. DIMENSIONES INTERNAS 0.80 X 0.80 CM Y EXTERNAS 0.94 X 0.94 CM- INCLUYE TAPA CON MARCO, NEOPRENO, TORNILLO HEXAGONAL, COPA Y RACHE, MANIJAS IYECTADAS PLASTICAS)</v>
          </cell>
          <cell r="C2673" t="str">
            <v>Insumos</v>
          </cell>
          <cell r="D2673" t="str">
            <v>und</v>
          </cell>
          <cell r="E2673">
            <v>3608703</v>
          </cell>
          <cell r="F2673"/>
          <cell r="G2673"/>
        </row>
        <row r="2674">
          <cell r="A2674" t="str">
            <v>NI055</v>
          </cell>
          <cell r="B2674" t="str">
            <v>ESCALERA TIPO GATO EN POLIPROPILENO DE ALTO IMPACTO, 0.71 ANCHO X 0.25 FONDO Y 2.80 MT DE ALTURA - COLOR POR DEFINIR</v>
          </cell>
          <cell r="C2674" t="str">
            <v>Insumos</v>
          </cell>
          <cell r="D2674" t="str">
            <v>und</v>
          </cell>
          <cell r="E2674">
            <v>2240973</v>
          </cell>
          <cell r="F2674"/>
          <cell r="G2674"/>
        </row>
        <row r="2675">
          <cell r="A2675" t="str">
            <v>NI056</v>
          </cell>
          <cell r="B2675" t="str">
            <v>EQUIPO DE PRESION CONSTANTE CON VARIADOR DE VELOCIDAD (2 BOMBAS) PARA SUMINISTRO DE AGUA POTABLE DE LA TOTALIDAD DEL PROYECTO. CAUDAL POR BOMBA: 70 GPM, CAUDAL TOTAL: 140 GPM, PRESION DE OPERACION 60 PSI (INCLUYE TANQUE HIDRONEUMATICO)</v>
          </cell>
          <cell r="C2675" t="str">
            <v>Insumos</v>
          </cell>
          <cell r="D2675" t="str">
            <v>und</v>
          </cell>
          <cell r="E2675">
            <v>35909490</v>
          </cell>
          <cell r="F2675"/>
          <cell r="G2675"/>
        </row>
        <row r="2676">
          <cell r="A2676" t="str">
            <v>NI057</v>
          </cell>
          <cell r="B2676" t="str">
            <v xml:space="preserve">lata de guadua inmunizada </v>
          </cell>
          <cell r="C2676" t="str">
            <v>Insumos</v>
          </cell>
          <cell r="D2676" t="str">
            <v>ML</v>
          </cell>
          <cell r="E2676">
            <v>2700</v>
          </cell>
          <cell r="F2676"/>
          <cell r="G2676"/>
        </row>
        <row r="2677">
          <cell r="A2677"/>
          <cell r="B2677"/>
          <cell r="C2677"/>
          <cell r="D2677"/>
          <cell r="E2677"/>
          <cell r="F2677"/>
          <cell r="G2677"/>
        </row>
        <row r="2678">
          <cell r="A2678"/>
          <cell r="B2678"/>
          <cell r="C2678"/>
          <cell r="D2678"/>
          <cell r="E2678"/>
          <cell r="F2678"/>
          <cell r="G2678"/>
        </row>
        <row r="2679">
          <cell r="A2679"/>
          <cell r="B2679"/>
          <cell r="C2679"/>
          <cell r="D2679"/>
          <cell r="E2679"/>
          <cell r="F2679"/>
          <cell r="G2679"/>
        </row>
        <row r="2680">
          <cell r="A2680"/>
          <cell r="B2680"/>
          <cell r="C2680"/>
          <cell r="D2680"/>
          <cell r="E2680"/>
          <cell r="F2680"/>
          <cell r="G2680"/>
        </row>
        <row r="2681">
          <cell r="A2681" t="str">
            <v>H1</v>
          </cell>
          <cell r="B2681" t="str">
            <v>EQUIPO BASICO ( CONSTRUCCIÓN )</v>
          </cell>
          <cell r="C2681" t="str">
            <v>Herramienta</v>
          </cell>
          <cell r="D2681" t="str">
            <v>UND</v>
          </cell>
          <cell r="E2681">
            <v>3484</v>
          </cell>
          <cell r="F2681">
            <v>2782</v>
          </cell>
          <cell r="G2681">
            <v>0.19</v>
          </cell>
        </row>
        <row r="2682">
          <cell r="A2682" t="str">
            <v>H2</v>
          </cell>
          <cell r="B2682" t="str">
            <v>EQUIPO BASICO (HERRAMIENTA MENOR)</v>
          </cell>
          <cell r="C2682" t="str">
            <v>Herramienta</v>
          </cell>
          <cell r="D2682" t="str">
            <v>UND</v>
          </cell>
          <cell r="E2682">
            <v>3484</v>
          </cell>
          <cell r="F2682">
            <v>2782</v>
          </cell>
          <cell r="G2682">
            <v>0.19</v>
          </cell>
        </row>
        <row r="2683">
          <cell r="A2683" t="str">
            <v>E1</v>
          </cell>
          <cell r="B2683" t="str">
            <v>ANDAMIO METALICO CERTIFICADO, INCLUYE ESCALERILLA CON BARANDAS Y PLATAFORMAS DE TRABAJO H=2.0M</v>
          </cell>
          <cell r="C2683" t="str">
            <v>Equipos</v>
          </cell>
          <cell r="D2683" t="str">
            <v>Un-Dia</v>
          </cell>
          <cell r="E2683">
            <v>16636.2</v>
          </cell>
          <cell r="F2683">
            <v>7962</v>
          </cell>
          <cell r="G2683">
            <v>0.19</v>
          </cell>
        </row>
        <row r="2684">
          <cell r="A2684" t="str">
            <v>E2</v>
          </cell>
          <cell r="B2684" t="str">
            <v>BULLDOZER D-5 (Inc Operario y gasolina)</v>
          </cell>
          <cell r="C2684" t="str">
            <v>Equipos</v>
          </cell>
          <cell r="D2684" t="str">
            <v>HR</v>
          </cell>
          <cell r="E2684">
            <v>225000</v>
          </cell>
          <cell r="F2684"/>
          <cell r="G2684"/>
        </row>
        <row r="2685">
          <cell r="A2685" t="str">
            <v>E3</v>
          </cell>
          <cell r="B2685" t="str">
            <v>CARROTANQUE DE AGUA 10.000 LTS.</v>
          </cell>
          <cell r="C2685" t="str">
            <v>Equipos</v>
          </cell>
          <cell r="D2685" t="str">
            <v>HR</v>
          </cell>
          <cell r="E2685">
            <v>85530</v>
          </cell>
          <cell r="F2685">
            <v>68321</v>
          </cell>
          <cell r="G2685">
            <v>0.19</v>
          </cell>
        </row>
        <row r="2686">
          <cell r="A2686" t="str">
            <v>E4</v>
          </cell>
          <cell r="B2686" t="str">
            <v>CARROTANQUE IRRIGADOR DE ASFALTO</v>
          </cell>
          <cell r="C2686" t="str">
            <v>Equipos</v>
          </cell>
          <cell r="D2686" t="str">
            <v>HR</v>
          </cell>
          <cell r="E2686">
            <v>148750</v>
          </cell>
          <cell r="F2686"/>
          <cell r="G2686"/>
        </row>
        <row r="2687">
          <cell r="A2687" t="str">
            <v>E5</v>
          </cell>
          <cell r="B2687" t="str">
            <v>COMPACTADOR DE ASFALTO</v>
          </cell>
          <cell r="C2687" t="str">
            <v>Equipos</v>
          </cell>
          <cell r="D2687" t="str">
            <v>HR</v>
          </cell>
          <cell r="E2687">
            <v>261800</v>
          </cell>
          <cell r="F2687"/>
          <cell r="G2687"/>
        </row>
        <row r="2688">
          <cell r="A2688" t="str">
            <v>E6</v>
          </cell>
          <cell r="B2688" t="str">
            <v>COMPRESOR (BARRIDO Y/O SOPLADO DE LA SUPERFICIE PAVIMENTO)</v>
          </cell>
          <cell r="C2688" t="str">
            <v>Equipos</v>
          </cell>
          <cell r="D2688" t="str">
            <v>HR</v>
          </cell>
          <cell r="E2688">
            <v>102636</v>
          </cell>
          <cell r="F2688">
            <v>81985</v>
          </cell>
          <cell r="G2688">
            <v>0.19</v>
          </cell>
        </row>
        <row r="2689">
          <cell r="A2689" t="str">
            <v>E7</v>
          </cell>
          <cell r="B2689" t="str">
            <v>COMPRESOR 1 MARTILLO 1 OPERARIO</v>
          </cell>
          <cell r="C2689" t="str">
            <v>Equipos</v>
          </cell>
          <cell r="D2689" t="str">
            <v>HR</v>
          </cell>
          <cell r="E2689">
            <v>76160</v>
          </cell>
          <cell r="F2689"/>
          <cell r="G2689"/>
        </row>
        <row r="2690">
          <cell r="A2690" t="str">
            <v>E8</v>
          </cell>
          <cell r="B2690" t="str">
            <v xml:space="preserve">CORTADORA INCLUYE DISCO </v>
          </cell>
          <cell r="C2690" t="str">
            <v>Equipos</v>
          </cell>
          <cell r="D2690" t="str">
            <v>DIA</v>
          </cell>
          <cell r="E2690">
            <v>66522</v>
          </cell>
          <cell r="F2690">
            <v>53137</v>
          </cell>
          <cell r="G2690">
            <v>0.19</v>
          </cell>
        </row>
        <row r="2691">
          <cell r="A2691" t="str">
            <v>E9</v>
          </cell>
          <cell r="B2691" t="str">
            <v>PLUMA  GRUA 250KG CON BALDE</v>
          </cell>
          <cell r="C2691" t="str">
            <v>Equipos</v>
          </cell>
          <cell r="D2691" t="str">
            <v>DIA</v>
          </cell>
          <cell r="E2691">
            <v>87000</v>
          </cell>
          <cell r="F2691"/>
          <cell r="G2691"/>
        </row>
        <row r="2692">
          <cell r="A2692" t="str">
            <v>E10</v>
          </cell>
          <cell r="B2692" t="str">
            <v xml:space="preserve">EQUIPO DE TERMOFUSION </v>
          </cell>
          <cell r="C2692" t="str">
            <v>Equipos</v>
          </cell>
          <cell r="D2692" t="str">
            <v>DIA</v>
          </cell>
          <cell r="E2692">
            <v>475174</v>
          </cell>
          <cell r="F2692">
            <v>379568</v>
          </cell>
          <cell r="G2692">
            <v>0.19</v>
          </cell>
        </row>
        <row r="2693">
          <cell r="A2693" t="str">
            <v>E11</v>
          </cell>
          <cell r="B2693" t="str">
            <v>EQUIPO HIDROLAVADORA</v>
          </cell>
          <cell r="C2693" t="str">
            <v>Equipos</v>
          </cell>
          <cell r="D2693" t="str">
            <v>DIA</v>
          </cell>
          <cell r="E2693">
            <v>89250</v>
          </cell>
          <cell r="F2693"/>
          <cell r="G2693"/>
        </row>
        <row r="2694">
          <cell r="A2694" t="str">
            <v>E12</v>
          </cell>
          <cell r="B2694" t="str">
            <v>EQUIPO DE TRANSPORTE</v>
          </cell>
          <cell r="C2694" t="str">
            <v>Equipos</v>
          </cell>
          <cell r="D2694" t="str">
            <v>DIA</v>
          </cell>
          <cell r="E2694">
            <v>180217</v>
          </cell>
          <cell r="F2694">
            <v>143956</v>
          </cell>
          <cell r="G2694">
            <v>0.19</v>
          </cell>
        </row>
        <row r="2695">
          <cell r="A2695" t="str">
            <v>E13</v>
          </cell>
          <cell r="B2695" t="str">
            <v>GRUA CON BRAZO HIDRAULICO</v>
          </cell>
          <cell r="C2695" t="str">
            <v>Equipos</v>
          </cell>
          <cell r="D2695" t="str">
            <v>DIA</v>
          </cell>
          <cell r="E2695">
            <v>4181067</v>
          </cell>
          <cell r="F2695">
            <v>3339830</v>
          </cell>
          <cell r="G2695">
            <v>0.19</v>
          </cell>
        </row>
        <row r="2696">
          <cell r="A2696" t="str">
            <v>E14</v>
          </cell>
          <cell r="B2696" t="str">
            <v>MEZCLADORA A GASOLINA 1 SACO</v>
          </cell>
          <cell r="C2696" t="str">
            <v>Equipos</v>
          </cell>
          <cell r="D2696" t="str">
            <v>DIA</v>
          </cell>
          <cell r="E2696">
            <v>77350</v>
          </cell>
          <cell r="F2696"/>
          <cell r="G2696"/>
        </row>
        <row r="2697">
          <cell r="A2697" t="str">
            <v>E15</v>
          </cell>
          <cell r="B2697" t="str">
            <v>MOTONIVELADORA 120 HP.</v>
          </cell>
          <cell r="C2697" t="str">
            <v>Equipos</v>
          </cell>
          <cell r="D2697" t="str">
            <v>HR</v>
          </cell>
          <cell r="E2697">
            <v>297500</v>
          </cell>
          <cell r="F2697"/>
          <cell r="G2697"/>
        </row>
        <row r="2698">
          <cell r="A2698" t="str">
            <v>E16</v>
          </cell>
          <cell r="B2698" t="str">
            <v>REGLA VIBRATORIA 3 a 5M</v>
          </cell>
          <cell r="C2698" t="str">
            <v>Equipos</v>
          </cell>
          <cell r="D2698" t="str">
            <v>DIA</v>
          </cell>
          <cell r="E2698">
            <v>58667</v>
          </cell>
          <cell r="F2698"/>
          <cell r="G2698"/>
        </row>
        <row r="2699">
          <cell r="A2699" t="str">
            <v>E17</v>
          </cell>
          <cell r="B2699" t="str">
            <v>RETIRO DE ESCOMBROS (TRANSPORTE HORIZONTAL, CARGUE Y DESCARGUE).</v>
          </cell>
          <cell r="C2699" t="str">
            <v>Equipos</v>
          </cell>
          <cell r="D2699" t="str">
            <v>M3</v>
          </cell>
          <cell r="E2699">
            <v>31067</v>
          </cell>
          <cell r="F2699">
            <v>24816</v>
          </cell>
          <cell r="G2699">
            <v>0.19</v>
          </cell>
        </row>
        <row r="2700">
          <cell r="A2700" t="str">
            <v>E18</v>
          </cell>
          <cell r="B2700" t="str">
            <v>RETROEXCAVADORA SOBRE ORUGAS</v>
          </cell>
          <cell r="C2700" t="str">
            <v>Equipos</v>
          </cell>
          <cell r="D2700" t="str">
            <v>HR</v>
          </cell>
          <cell r="E2700">
            <v>292674</v>
          </cell>
          <cell r="F2700">
            <v>233787</v>
          </cell>
          <cell r="G2700">
            <v>0.19</v>
          </cell>
        </row>
        <row r="2701">
          <cell r="A2701" t="str">
            <v>E19</v>
          </cell>
          <cell r="B2701" t="str">
            <v>TALADRO ROTO PERCUTOR</v>
          </cell>
          <cell r="C2701" t="str">
            <v>Equipos</v>
          </cell>
          <cell r="D2701" t="str">
            <v>DIA</v>
          </cell>
          <cell r="E2701">
            <v>83300</v>
          </cell>
          <cell r="F2701"/>
          <cell r="G2701"/>
        </row>
        <row r="2702">
          <cell r="A2702" t="str">
            <v>E20</v>
          </cell>
          <cell r="B2702" t="str">
            <v>TERMINADORA DE ASFALTO</v>
          </cell>
          <cell r="C2702" t="str">
            <v>Equipos</v>
          </cell>
          <cell r="D2702" t="str">
            <v>HR</v>
          </cell>
          <cell r="E2702">
            <v>416500</v>
          </cell>
          <cell r="F2702"/>
          <cell r="G2702"/>
        </row>
        <row r="2703">
          <cell r="A2703" t="str">
            <v>E21</v>
          </cell>
          <cell r="B2703" t="str">
            <v>VIBRADOR A GASOLINA</v>
          </cell>
          <cell r="C2703" t="str">
            <v>Equipos</v>
          </cell>
          <cell r="D2703" t="str">
            <v>DIA</v>
          </cell>
          <cell r="E2703">
            <v>63665</v>
          </cell>
          <cell r="F2703"/>
          <cell r="G2703"/>
        </row>
        <row r="2704">
          <cell r="A2704" t="str">
            <v>E22</v>
          </cell>
          <cell r="B2704" t="str">
            <v>VIBROCOMPACTADOR DE 12 TON</v>
          </cell>
          <cell r="C2704" t="str">
            <v>Equipos</v>
          </cell>
          <cell r="D2704" t="str">
            <v>HR</v>
          </cell>
          <cell r="E2704">
            <v>261800</v>
          </cell>
          <cell r="F2704"/>
          <cell r="G2704"/>
        </row>
        <row r="2705">
          <cell r="A2705" t="str">
            <v>E23</v>
          </cell>
          <cell r="B2705" t="str">
            <v>VIBROCOMPACTADOR MANUAL SALTARÍN</v>
          </cell>
          <cell r="C2705" t="str">
            <v>Equipos</v>
          </cell>
          <cell r="D2705" t="str">
            <v>DIA</v>
          </cell>
          <cell r="E2705">
            <v>83300</v>
          </cell>
          <cell r="F2705"/>
          <cell r="G2705"/>
        </row>
        <row r="2706">
          <cell r="A2706" t="str">
            <v>E24</v>
          </cell>
          <cell r="B2706" t="str">
            <v>VOLQUETA  6M3 (CARGUE A MANO) - INCLUYE DISPOSICION EN BOTADERO</v>
          </cell>
          <cell r="C2706" t="str">
            <v>Equipos</v>
          </cell>
          <cell r="D2706" t="str">
            <v>VJE</v>
          </cell>
          <cell r="E2706">
            <v>310000</v>
          </cell>
          <cell r="F2706"/>
          <cell r="G2706"/>
        </row>
        <row r="2707">
          <cell r="A2707" t="str">
            <v>E25</v>
          </cell>
          <cell r="B2707" t="str">
            <v>VOLQUETA SENCILLA 8M3</v>
          </cell>
          <cell r="C2707" t="str">
            <v>Equipos</v>
          </cell>
          <cell r="D2707" t="str">
            <v>VJE</v>
          </cell>
          <cell r="E2707">
            <v>159000</v>
          </cell>
          <cell r="F2707"/>
          <cell r="G2707"/>
        </row>
        <row r="2708">
          <cell r="A2708" t="str">
            <v>E26</v>
          </cell>
          <cell r="B2708" t="str">
            <v>EQUIPO COLOCACION CONCRETO (BOMBEO)</v>
          </cell>
          <cell r="C2708" t="str">
            <v>Equipos</v>
          </cell>
          <cell r="D2708" t="str">
            <v>M3</v>
          </cell>
          <cell r="E2708">
            <v>55120</v>
          </cell>
          <cell r="F2708">
            <v>44029</v>
          </cell>
          <cell r="G2708">
            <v>0.19</v>
          </cell>
        </row>
        <row r="2709">
          <cell r="A2709" t="str">
            <v>E27</v>
          </cell>
          <cell r="B2709" t="str">
            <v>VOLQUETA  6M3 (CARGUE A MANO) RETIRO INTERNO</v>
          </cell>
          <cell r="C2709" t="str">
            <v>Equipos</v>
          </cell>
          <cell r="D2709" t="str">
            <v>VJE</v>
          </cell>
          <cell r="E2709">
            <v>228085</v>
          </cell>
          <cell r="F2709">
            <v>182193</v>
          </cell>
          <cell r="G2709">
            <v>0.19</v>
          </cell>
        </row>
        <row r="2710">
          <cell r="A2710" t="str">
            <v>E28</v>
          </cell>
          <cell r="B2710" t="str">
            <v>VOLQUETA  6M3 (CARGUE A MECANICO) RETIRO INTERNO</v>
          </cell>
          <cell r="C2710" t="str">
            <v>Equipos</v>
          </cell>
          <cell r="D2710" t="str">
            <v>VJE</v>
          </cell>
          <cell r="E2710">
            <v>125434</v>
          </cell>
          <cell r="F2710">
            <v>100196</v>
          </cell>
          <cell r="G2710">
            <v>0.19</v>
          </cell>
        </row>
        <row r="2711">
          <cell r="A2711" t="str">
            <v>E29</v>
          </cell>
          <cell r="B2711" t="str">
            <v>CORTADORA DE CONCRETO PARA PAVIMENTO</v>
          </cell>
          <cell r="C2711" t="str">
            <v>Equipos</v>
          </cell>
          <cell r="D2711" t="str">
            <v>ML</v>
          </cell>
          <cell r="E2711">
            <v>6938</v>
          </cell>
          <cell r="F2711"/>
          <cell r="G2711"/>
        </row>
        <row r="2712">
          <cell r="A2712" t="str">
            <v>E30</v>
          </cell>
          <cell r="B2712" t="str">
            <v>CORTADORA CON DISCO DIAMANTADO (INCLUYE OPERARIO)</v>
          </cell>
          <cell r="C2712" t="str">
            <v>Equipos</v>
          </cell>
          <cell r="D2712" t="str">
            <v>HR</v>
          </cell>
          <cell r="E2712">
            <v>40550</v>
          </cell>
          <cell r="F2712">
            <v>32391</v>
          </cell>
          <cell r="G2712">
            <v>0.19</v>
          </cell>
        </row>
        <row r="2713">
          <cell r="A2713" t="str">
            <v>E31</v>
          </cell>
          <cell r="B2713" t="str">
            <v>DISCO DIAMANTADO DE 14"</v>
          </cell>
          <cell r="C2713" t="str">
            <v>Equipos</v>
          </cell>
          <cell r="D2713" t="str">
            <v>UND</v>
          </cell>
          <cell r="E2713">
            <v>229748</v>
          </cell>
          <cell r="F2713">
            <v>183522</v>
          </cell>
          <cell r="G2713">
            <v>0.19</v>
          </cell>
        </row>
        <row r="2714">
          <cell r="A2714" t="str">
            <v>E32</v>
          </cell>
          <cell r="B2714" t="str">
            <v>ALLANADORA MECANICA CON CUCHILLAS</v>
          </cell>
          <cell r="C2714" t="str">
            <v>Equipos</v>
          </cell>
          <cell r="D2714" t="str">
            <v>DIA</v>
          </cell>
          <cell r="E2714">
            <v>154700</v>
          </cell>
          <cell r="F2714"/>
          <cell r="G2714"/>
        </row>
        <row r="2715">
          <cell r="A2715" t="str">
            <v>E33</v>
          </cell>
          <cell r="B2715" t="str">
            <v>MONTACARGA</v>
          </cell>
          <cell r="C2715" t="str">
            <v>Equipos</v>
          </cell>
          <cell r="D2715" t="str">
            <v>DIA</v>
          </cell>
          <cell r="E2715">
            <v>285106</v>
          </cell>
          <cell r="F2715">
            <v>227742</v>
          </cell>
          <cell r="G2715">
            <v>0.19</v>
          </cell>
        </row>
        <row r="2716">
          <cell r="A2716" t="str">
            <v>E34</v>
          </cell>
          <cell r="B2716" t="str">
            <v>CAMABAJA -  DIA</v>
          </cell>
          <cell r="C2716" t="str">
            <v>Equipos</v>
          </cell>
          <cell r="D2716" t="str">
            <v>DIA</v>
          </cell>
          <cell r="E2716">
            <v>2703272</v>
          </cell>
          <cell r="F2716">
            <v>2159370</v>
          </cell>
          <cell r="G2716">
            <v>0.19</v>
          </cell>
        </row>
        <row r="2717">
          <cell r="A2717" t="str">
            <v>E35</v>
          </cell>
          <cell r="B2717" t="str">
            <v>TABLERO  1.40 X 0,70</v>
          </cell>
          <cell r="C2717" t="str">
            <v>Equipos</v>
          </cell>
          <cell r="D2717" t="str">
            <v>DIA</v>
          </cell>
          <cell r="E2717">
            <v>390</v>
          </cell>
          <cell r="F2717"/>
          <cell r="G2717"/>
        </row>
        <row r="2718">
          <cell r="A2718" t="str">
            <v>E36</v>
          </cell>
          <cell r="B2718" t="str">
            <v>EQUIPO MANEJO DE AGUAS DIFERENTE A AGUAS RESIDUALES</v>
          </cell>
          <cell r="C2718" t="str">
            <v>Equipos</v>
          </cell>
          <cell r="D2718" t="str">
            <v>DIA</v>
          </cell>
          <cell r="E2718">
            <v>66522</v>
          </cell>
          <cell r="F2718">
            <v>53137</v>
          </cell>
          <cell r="G2718">
            <v>0.19</v>
          </cell>
        </row>
        <row r="2719">
          <cell r="A2719" t="str">
            <v>E37</v>
          </cell>
          <cell r="B2719" t="str">
            <v>MOTOBOMBA DE 2" A GASOLINA</v>
          </cell>
          <cell r="C2719" t="str">
            <v>Equipos</v>
          </cell>
          <cell r="D2719" t="str">
            <v>DIA</v>
          </cell>
          <cell r="E2719">
            <v>66522</v>
          </cell>
          <cell r="F2719">
            <v>53137</v>
          </cell>
          <cell r="G2719">
            <v>0.19</v>
          </cell>
        </row>
        <row r="2720">
          <cell r="A2720" t="str">
            <v>E38</v>
          </cell>
          <cell r="B2720" t="str">
            <v>EXPLOSIVOS (INCLUYE PERFORACIÓN, ESTOPINES, CORDON DETONANTE, MECHA LENTA Y DINAMITA)</v>
          </cell>
          <cell r="C2720" t="str">
            <v>Equipos</v>
          </cell>
          <cell r="D2720" t="str">
            <v>TIRO</v>
          </cell>
          <cell r="E2720">
            <v>47515</v>
          </cell>
          <cell r="F2720">
            <v>37955</v>
          </cell>
          <cell r="G2720">
            <v>0.19</v>
          </cell>
        </row>
        <row r="2721">
          <cell r="A2721" t="str">
            <v>E39</v>
          </cell>
          <cell r="B2721" t="str">
            <v>EQUIPOS-HERRAMIENTA /PRUEBA HIDROSTATICA</v>
          </cell>
          <cell r="C2721" t="str">
            <v>Equipos</v>
          </cell>
          <cell r="D2721" t="str">
            <v>M</v>
          </cell>
          <cell r="E2721">
            <v>2703</v>
          </cell>
          <cell r="F2721">
            <v>2159</v>
          </cell>
          <cell r="G2721">
            <v>0.19</v>
          </cell>
        </row>
        <row r="2722">
          <cell r="A2722" t="str">
            <v>E40</v>
          </cell>
          <cell r="B2722" t="str">
            <v>EQUIPOS-HERRAMIENTA P/FUSION DE TUBERIA</v>
          </cell>
          <cell r="C2722" t="str">
            <v>Equipos</v>
          </cell>
          <cell r="D2722" t="str">
            <v>M</v>
          </cell>
          <cell r="E2722">
            <v>18021</v>
          </cell>
          <cell r="F2722">
            <v>14395</v>
          </cell>
          <cell r="G2722">
            <v>0.19</v>
          </cell>
        </row>
        <row r="2723">
          <cell r="A2723" t="str">
            <v>E41</v>
          </cell>
          <cell r="B2723" t="str">
            <v>FUSION TUBERIA SOCKET</v>
          </cell>
          <cell r="C2723" t="str">
            <v>Equipos</v>
          </cell>
          <cell r="D2723" t="str">
            <v>UND</v>
          </cell>
          <cell r="E2723">
            <v>45052</v>
          </cell>
          <cell r="F2723">
            <v>35987</v>
          </cell>
          <cell r="G2723">
            <v>0.19</v>
          </cell>
        </row>
        <row r="2724">
          <cell r="A2724" t="str">
            <v>E42</v>
          </cell>
          <cell r="B2724" t="str">
            <v>MATERIALES VARIOS PARA LA MOVILIZACION Y ALINEACION DEL MEDIDOR</v>
          </cell>
          <cell r="C2724" t="str">
            <v>Equipos</v>
          </cell>
          <cell r="D2724" t="str">
            <v>UND</v>
          </cell>
          <cell r="E2724">
            <v>3962</v>
          </cell>
          <cell r="F2724">
            <v>3165</v>
          </cell>
          <cell r="G2724">
            <v>0.19</v>
          </cell>
        </row>
        <row r="2725">
          <cell r="A2725" t="str">
            <v>E43</v>
          </cell>
          <cell r="B2725" t="str">
            <v>RETROEXCAVADORA DE LLANTAS (PAJARITA)</v>
          </cell>
          <cell r="C2725" t="str">
            <v>Equipos</v>
          </cell>
          <cell r="D2725" t="str">
            <v>HR</v>
          </cell>
          <cell r="E2725">
            <v>152320</v>
          </cell>
          <cell r="F2725"/>
          <cell r="G2725"/>
        </row>
        <row r="2726">
          <cell r="A2726" t="str">
            <v>E44</v>
          </cell>
          <cell r="B2726" t="str">
            <v xml:space="preserve">EQUIPO DE COMPACTACION </v>
          </cell>
          <cell r="C2726" t="str">
            <v>Equipos</v>
          </cell>
          <cell r="D2726" t="str">
            <v>DIA</v>
          </cell>
          <cell r="E2726">
            <v>76306</v>
          </cell>
          <cell r="F2726">
            <v>60953</v>
          </cell>
          <cell r="G2726">
            <v>0.19</v>
          </cell>
        </row>
        <row r="2727">
          <cell r="A2727" t="str">
            <v>E45</v>
          </cell>
          <cell r="B2727" t="str">
            <v>RETROEXCAVADORA CARGADORA JD-510</v>
          </cell>
          <cell r="C2727" t="str">
            <v>Equipos</v>
          </cell>
          <cell r="D2727" t="str">
            <v>HR</v>
          </cell>
          <cell r="E2727">
            <v>292674</v>
          </cell>
          <cell r="F2727">
            <v>233787</v>
          </cell>
          <cell r="G2727">
            <v>0.19</v>
          </cell>
        </row>
        <row r="2728">
          <cell r="A2728" t="str">
            <v>E46</v>
          </cell>
          <cell r="B2728" t="str">
            <v>COMPRESOR 175 Q 2 MARTILLOS</v>
          </cell>
          <cell r="C2728" t="str">
            <v>Equipos</v>
          </cell>
          <cell r="D2728" t="str">
            <v>HR</v>
          </cell>
          <cell r="E2728">
            <v>104535</v>
          </cell>
          <cell r="F2728">
            <v>83502</v>
          </cell>
          <cell r="G2728">
            <v>0.19</v>
          </cell>
        </row>
        <row r="2729">
          <cell r="A2729" t="str">
            <v>E47</v>
          </cell>
          <cell r="B2729" t="str">
            <v>VIBROCOMPACTADOR TIPO RANA</v>
          </cell>
          <cell r="C2729" t="str">
            <v>Equipos</v>
          </cell>
          <cell r="D2729" t="str">
            <v>DIA</v>
          </cell>
          <cell r="E2729">
            <v>45934</v>
          </cell>
          <cell r="F2729"/>
          <cell r="G2729"/>
        </row>
        <row r="2730">
          <cell r="A2730" t="str">
            <v>E48</v>
          </cell>
          <cell r="B2730" t="str">
            <v>CANGURO</v>
          </cell>
          <cell r="C2730" t="str">
            <v>Equipos</v>
          </cell>
          <cell r="D2730" t="str">
            <v>DIA</v>
          </cell>
          <cell r="E2730">
            <v>73304</v>
          </cell>
          <cell r="F2730"/>
          <cell r="G2730"/>
        </row>
        <row r="2731">
          <cell r="A2731" t="str">
            <v>E49</v>
          </cell>
          <cell r="B2731" t="str">
            <v>CILINDRO COMPACTADOR 6 TONELADAS</v>
          </cell>
          <cell r="C2731" t="str">
            <v>Equipos</v>
          </cell>
          <cell r="D2731" t="str">
            <v>HR</v>
          </cell>
          <cell r="E2731">
            <v>261800</v>
          </cell>
          <cell r="F2731"/>
          <cell r="G2731"/>
        </row>
        <row r="2732">
          <cell r="A2732" t="str">
            <v>E50</v>
          </cell>
          <cell r="B2732" t="str">
            <v>MOTONIVELADORA CAT-12 -F</v>
          </cell>
          <cell r="C2732" t="str">
            <v>Equipos</v>
          </cell>
          <cell r="D2732" t="str">
            <v>HR</v>
          </cell>
          <cell r="E2732">
            <v>297500</v>
          </cell>
          <cell r="F2732"/>
          <cell r="G2732"/>
        </row>
        <row r="2733">
          <cell r="A2733" t="str">
            <v>E51</v>
          </cell>
          <cell r="B2733" t="str">
            <v>VIBROCOMPACTADOR  TANDEM</v>
          </cell>
          <cell r="C2733" t="str">
            <v>Equipos</v>
          </cell>
          <cell r="D2733" t="str">
            <v>HR</v>
          </cell>
          <cell r="E2733">
            <v>261800</v>
          </cell>
          <cell r="F2733">
            <v>133592</v>
          </cell>
          <cell r="G2733">
            <v>0.19</v>
          </cell>
        </row>
        <row r="2734">
          <cell r="A2734" t="str">
            <v>E52</v>
          </cell>
          <cell r="B2734" t="str">
            <v>VIBRADOR</v>
          </cell>
          <cell r="C2734" t="str">
            <v>Equipos</v>
          </cell>
          <cell r="D2734" t="str">
            <v>HR</v>
          </cell>
          <cell r="E2734">
            <v>8111</v>
          </cell>
          <cell r="F2734">
            <v>6479</v>
          </cell>
          <cell r="G2734">
            <v>0.19</v>
          </cell>
        </row>
        <row r="2735">
          <cell r="A2735" t="str">
            <v>E53</v>
          </cell>
          <cell r="B2735" t="str">
            <v>CANASTILLA SOPORTE DOVELAS EN HIERRO DE 1/4"</v>
          </cell>
          <cell r="C2735" t="str">
            <v>Equipos</v>
          </cell>
          <cell r="D2735" t="str">
            <v>KG</v>
          </cell>
          <cell r="E2735">
            <v>7565</v>
          </cell>
          <cell r="F2735">
            <v>6043</v>
          </cell>
          <cell r="G2735">
            <v>0.19</v>
          </cell>
        </row>
        <row r="2736">
          <cell r="A2736" t="str">
            <v>E54</v>
          </cell>
          <cell r="B2736" t="str">
            <v xml:space="preserve">EQUIPO DE EXCAVACION </v>
          </cell>
          <cell r="C2736" t="str">
            <v>Equipos</v>
          </cell>
          <cell r="D2736" t="str">
            <v>HR</v>
          </cell>
          <cell r="E2736">
            <v>1667017</v>
          </cell>
          <cell r="F2736">
            <v>1331610</v>
          </cell>
          <cell r="G2736">
            <v>0.19</v>
          </cell>
        </row>
        <row r="2737">
          <cell r="A2737" t="str">
            <v>E55</v>
          </cell>
          <cell r="B2737" t="str">
            <v>PLANCHON Y REMOLCADOR</v>
          </cell>
          <cell r="C2737" t="str">
            <v>Equipos</v>
          </cell>
          <cell r="D2737" t="str">
            <v>HR</v>
          </cell>
          <cell r="E2737">
            <v>738895</v>
          </cell>
          <cell r="F2737">
            <v>590228</v>
          </cell>
          <cell r="G2737">
            <v>0.19</v>
          </cell>
        </row>
        <row r="2738">
          <cell r="A2738" t="str">
            <v>E56</v>
          </cell>
          <cell r="B2738" t="str">
            <v>OBRA FALSA Y PUNTALES PARA PILOTES</v>
          </cell>
          <cell r="C2738" t="str">
            <v>Equipos</v>
          </cell>
          <cell r="D2738" t="str">
            <v>HR</v>
          </cell>
          <cell r="E2738">
            <v>84340</v>
          </cell>
          <cell r="F2738">
            <v>67371</v>
          </cell>
          <cell r="G2738">
            <v>0.19</v>
          </cell>
        </row>
        <row r="2739">
          <cell r="A2739" t="str">
            <v>E57</v>
          </cell>
          <cell r="B2739" t="str">
            <v>MIXER DE 6 M3 CONCRETO PREMEZCLADO</v>
          </cell>
          <cell r="C2739" t="str">
            <v>Equipos</v>
          </cell>
          <cell r="D2739" t="str">
            <v>M3</v>
          </cell>
          <cell r="E2739">
            <v>2083</v>
          </cell>
          <cell r="F2739">
            <v>1664</v>
          </cell>
          <cell r="G2739">
            <v>0.19</v>
          </cell>
        </row>
        <row r="2740">
          <cell r="A2740" t="str">
            <v>E58</v>
          </cell>
          <cell r="B2740" t="str">
            <v>ANDAMIOS METALICO CERTIFICADO Y FORMALETA PARA SUPERESTRUCTURA</v>
          </cell>
          <cell r="C2740" t="str">
            <v>Equipos</v>
          </cell>
          <cell r="D2740" t="str">
            <v>UND</v>
          </cell>
          <cell r="E2740">
            <v>450547</v>
          </cell>
          <cell r="F2740">
            <v>359896</v>
          </cell>
          <cell r="G2740">
            <v>0.19</v>
          </cell>
        </row>
        <row r="2741">
          <cell r="A2741" t="str">
            <v>E59</v>
          </cell>
          <cell r="B2741" t="str">
            <v>EQUIPO DE SOLDADURA</v>
          </cell>
          <cell r="C2741" t="str">
            <v>Equipos</v>
          </cell>
          <cell r="D2741" t="str">
            <v>HR</v>
          </cell>
          <cell r="E2741">
            <v>45052</v>
          </cell>
          <cell r="F2741">
            <v>35987</v>
          </cell>
          <cell r="G2741">
            <v>0.19</v>
          </cell>
        </row>
        <row r="2742">
          <cell r="A2742" t="str">
            <v>E60</v>
          </cell>
          <cell r="B2742" t="str">
            <v>TALADRO DE PERCUSION HASTA 1-1/4"</v>
          </cell>
          <cell r="C2742" t="str">
            <v>Equipos</v>
          </cell>
          <cell r="D2742" t="str">
            <v>HR</v>
          </cell>
          <cell r="E2742">
            <v>9800</v>
          </cell>
          <cell r="F2742"/>
          <cell r="G2742"/>
        </row>
        <row r="2743">
          <cell r="A2743" t="str">
            <v>E61</v>
          </cell>
          <cell r="B2743" t="str">
            <v>GATO PARA TENSIONAMIENTO</v>
          </cell>
          <cell r="C2743" t="str">
            <v>Equipos</v>
          </cell>
          <cell r="D2743" t="str">
            <v>HR</v>
          </cell>
          <cell r="E2743">
            <v>21020</v>
          </cell>
          <cell r="F2743"/>
          <cell r="G2743"/>
        </row>
        <row r="2744">
          <cell r="A2744" t="str">
            <v>E62</v>
          </cell>
          <cell r="B2744" t="str">
            <v>BOMBA PARA INYECTAR LECHADA</v>
          </cell>
          <cell r="C2744" t="str">
            <v>Equipos</v>
          </cell>
          <cell r="D2744" t="str">
            <v>HR</v>
          </cell>
          <cell r="E2744">
            <v>83870</v>
          </cell>
          <cell r="F2744"/>
          <cell r="G2744"/>
        </row>
        <row r="2745">
          <cell r="A2745" t="str">
            <v>E63</v>
          </cell>
          <cell r="B2745" t="str">
            <v>CUÑAS</v>
          </cell>
          <cell r="C2745" t="str">
            <v>Equipos</v>
          </cell>
          <cell r="D2745" t="str">
            <v>UND</v>
          </cell>
          <cell r="E2745">
            <v>14710</v>
          </cell>
          <cell r="F2745"/>
          <cell r="G2745"/>
        </row>
        <row r="2746">
          <cell r="A2746" t="str">
            <v>E64</v>
          </cell>
          <cell r="B2746" t="str">
            <v>BLOQUE (GALLETA) PARA POSTENSADO 12 TORONES N° 15 E= 75 MM D=170MM</v>
          </cell>
          <cell r="C2746" t="str">
            <v>Equipos</v>
          </cell>
          <cell r="D2746" t="str">
            <v>UND</v>
          </cell>
          <cell r="E2746">
            <v>540653</v>
          </cell>
          <cell r="F2746">
            <v>431872</v>
          </cell>
          <cell r="G2746">
            <v>0.19</v>
          </cell>
        </row>
        <row r="2747">
          <cell r="A2747" t="str">
            <v>E65</v>
          </cell>
          <cell r="B2747" t="str">
            <v>DUCTO METALICO D = 87 MM PARA CLABLE</v>
          </cell>
          <cell r="C2747" t="str">
            <v>Equipos</v>
          </cell>
          <cell r="D2747" t="str">
            <v>M</v>
          </cell>
          <cell r="E2747">
            <v>17119</v>
          </cell>
          <cell r="F2747">
            <v>13674</v>
          </cell>
          <cell r="G2747">
            <v>0.19</v>
          </cell>
        </row>
        <row r="2748">
          <cell r="A2748" t="str">
            <v>E66</v>
          </cell>
          <cell r="B2748" t="str">
            <v>PLACA DE 270MM X270 MM X 40 MM</v>
          </cell>
          <cell r="C2748" t="str">
            <v>Equipos</v>
          </cell>
          <cell r="D2748" t="str">
            <v>UND</v>
          </cell>
          <cell r="E2748">
            <v>352868</v>
          </cell>
          <cell r="F2748">
            <v>281870</v>
          </cell>
          <cell r="G2748">
            <v>0.19</v>
          </cell>
        </row>
        <row r="2749">
          <cell r="A2749" t="str">
            <v>E67</v>
          </cell>
          <cell r="B2749" t="str">
            <v>TROMPETA LONG 460 MM D1=118 MM D2 = 87 MM</v>
          </cell>
          <cell r="C2749" t="str">
            <v>Equipos</v>
          </cell>
          <cell r="D2749" t="str">
            <v>UND</v>
          </cell>
          <cell r="E2749">
            <v>225274</v>
          </cell>
          <cell r="F2749">
            <v>179948</v>
          </cell>
          <cell r="G2749">
            <v>0.19</v>
          </cell>
        </row>
        <row r="2750">
          <cell r="A2750" t="str">
            <v>E68</v>
          </cell>
          <cell r="B2750" t="str">
            <v>TUBO DE INYECCION</v>
          </cell>
          <cell r="C2750" t="str">
            <v>Equipos</v>
          </cell>
          <cell r="D2750" t="str">
            <v>UND</v>
          </cell>
          <cell r="E2750">
            <v>28473</v>
          </cell>
          <cell r="F2750">
            <v>22744</v>
          </cell>
          <cell r="G2750">
            <v>0.19</v>
          </cell>
        </row>
        <row r="2751">
          <cell r="A2751" t="str">
            <v>E69</v>
          </cell>
          <cell r="B2751" t="str">
            <v>RANA COMPACTADORA (INCLUYE COMBUSTIBLE)</v>
          </cell>
          <cell r="C2751" t="str">
            <v>Equipos</v>
          </cell>
          <cell r="D2751" t="str">
            <v>HR</v>
          </cell>
          <cell r="E2751">
            <v>6267</v>
          </cell>
          <cell r="F2751"/>
          <cell r="G2751"/>
        </row>
        <row r="2752">
          <cell r="A2752" t="str">
            <v>E70</v>
          </cell>
          <cell r="B2752" t="str">
            <v>CARRETA O BUGGY</v>
          </cell>
          <cell r="C2752" t="str">
            <v>Equipos</v>
          </cell>
          <cell r="D2752" t="str">
            <v>UND</v>
          </cell>
          <cell r="E2752">
            <v>234280</v>
          </cell>
          <cell r="F2752">
            <v>187142</v>
          </cell>
          <cell r="G2752">
            <v>0.19</v>
          </cell>
        </row>
        <row r="2753">
          <cell r="A2753" t="str">
            <v>E71</v>
          </cell>
          <cell r="B2753" t="str">
            <v>CAMABAJA - VJE</v>
          </cell>
          <cell r="C2753" t="str">
            <v>Equipos</v>
          </cell>
          <cell r="D2753" t="str">
            <v>VJE</v>
          </cell>
          <cell r="E2753">
            <v>1081309</v>
          </cell>
          <cell r="F2753">
            <v>863748</v>
          </cell>
          <cell r="G2753">
            <v>0.19</v>
          </cell>
        </row>
        <row r="2754">
          <cell r="A2754" t="str">
            <v>E72</v>
          </cell>
          <cell r="B2754" t="str">
            <v>ACARREO CAMIONETA</v>
          </cell>
          <cell r="C2754" t="str">
            <v>Equipos</v>
          </cell>
          <cell r="D2754" t="str">
            <v>VJE</v>
          </cell>
          <cell r="E2754">
            <v>75258</v>
          </cell>
          <cell r="F2754">
            <v>60116</v>
          </cell>
          <cell r="G2754">
            <v>0.19</v>
          </cell>
        </row>
        <row r="2755">
          <cell r="A2755" t="str">
            <v>E73</v>
          </cell>
          <cell r="B2755" t="str">
            <v>DESTRONCADORA DE PISOS 10HP</v>
          </cell>
          <cell r="C2755" t="str">
            <v>Equipos</v>
          </cell>
          <cell r="D2755" t="str">
            <v>DIA</v>
          </cell>
          <cell r="E2755">
            <v>60624</v>
          </cell>
          <cell r="F2755">
            <v>48426</v>
          </cell>
          <cell r="G2755">
            <v>0.19</v>
          </cell>
        </row>
        <row r="2756">
          <cell r="A2756" t="str">
            <v>E74</v>
          </cell>
          <cell r="B2756" t="str">
            <v>PULIDORA PISOS</v>
          </cell>
          <cell r="C2756" t="str">
            <v>Equipos</v>
          </cell>
          <cell r="D2756" t="str">
            <v>DIA</v>
          </cell>
          <cell r="E2756">
            <v>60624</v>
          </cell>
          <cell r="F2756">
            <v>48426</v>
          </cell>
          <cell r="G2756">
            <v>0.19</v>
          </cell>
        </row>
        <row r="2757">
          <cell r="A2757" t="str">
            <v>E75</v>
          </cell>
          <cell r="B2757" t="str">
            <v>BRILLADORA</v>
          </cell>
          <cell r="C2757" t="str">
            <v>Equipos</v>
          </cell>
          <cell r="D2757" t="str">
            <v>DIA</v>
          </cell>
          <cell r="E2757">
            <v>60624</v>
          </cell>
          <cell r="F2757">
            <v>48426</v>
          </cell>
          <cell r="G2757">
            <v>0.19</v>
          </cell>
        </row>
        <row r="2758">
          <cell r="A2758" t="str">
            <v>E76</v>
          </cell>
          <cell r="B2758" t="str">
            <v>MOTOSIERRA GRANDE</v>
          </cell>
          <cell r="C2758" t="str">
            <v>Equipos</v>
          </cell>
          <cell r="D2758" t="str">
            <v>DIA</v>
          </cell>
          <cell r="E2758">
            <v>106749</v>
          </cell>
          <cell r="F2758"/>
          <cell r="G2758"/>
        </row>
        <row r="2759">
          <cell r="A2759" t="str">
            <v>E77</v>
          </cell>
          <cell r="B2759" t="str">
            <v>EQUIPO DE PERFORACION (DRENES Y ANCLAJES)</v>
          </cell>
          <cell r="C2759" t="str">
            <v>Equipos</v>
          </cell>
          <cell r="D2759" t="str">
            <v>HR</v>
          </cell>
          <cell r="E2759">
            <v>211880</v>
          </cell>
          <cell r="F2759"/>
          <cell r="G2759"/>
        </row>
        <row r="2760">
          <cell r="A2760" t="str">
            <v>E78</v>
          </cell>
          <cell r="B2760" t="str">
            <v>COMPRESOR</v>
          </cell>
          <cell r="C2760" t="str">
            <v>Equipos</v>
          </cell>
          <cell r="D2760" t="str">
            <v>HR</v>
          </cell>
          <cell r="E2760">
            <v>62714</v>
          </cell>
          <cell r="F2760">
            <v>50096</v>
          </cell>
          <cell r="G2760">
            <v>0.19</v>
          </cell>
        </row>
        <row r="2761">
          <cell r="A2761" t="str">
            <v>E79</v>
          </cell>
          <cell r="B2761" t="str">
            <v>ANDAMIO COLGANTE</v>
          </cell>
          <cell r="C2761" t="str">
            <v>Equipos</v>
          </cell>
          <cell r="D2761" t="str">
            <v>DIA</v>
          </cell>
          <cell r="E2761">
            <v>3137</v>
          </cell>
          <cell r="F2761">
            <v>2505</v>
          </cell>
          <cell r="G2761">
            <v>0.19</v>
          </cell>
        </row>
        <row r="2762">
          <cell r="A2762" t="str">
            <v>E80</v>
          </cell>
          <cell r="B2762" t="str">
            <v>ALQUILER DE MULA</v>
          </cell>
          <cell r="C2762" t="str">
            <v>Equipos</v>
          </cell>
          <cell r="D2762" t="str">
            <v>M3</v>
          </cell>
          <cell r="E2762">
            <v>31361</v>
          </cell>
          <cell r="F2762">
            <v>25050</v>
          </cell>
          <cell r="G2762">
            <v>0.19</v>
          </cell>
        </row>
        <row r="2763">
          <cell r="A2763" t="str">
            <v>E81</v>
          </cell>
          <cell r="B2763" t="str">
            <v>VEHICULO DE APOYO DEMARCACION VIAS</v>
          </cell>
          <cell r="C2763" t="str">
            <v>Equipos</v>
          </cell>
          <cell r="D2763" t="str">
            <v>VJE</v>
          </cell>
          <cell r="E2763">
            <v>271769</v>
          </cell>
          <cell r="F2763">
            <v>217088</v>
          </cell>
          <cell r="G2763">
            <v>0.19</v>
          </cell>
        </row>
        <row r="2764">
          <cell r="A2764" t="str">
            <v>E82</v>
          </cell>
          <cell r="B2764" t="str">
            <v>ESCALERA DIELECTRICA EXTENSIBLE CERTIFICADA</v>
          </cell>
          <cell r="C2764" t="str">
            <v>Equipos</v>
          </cell>
          <cell r="D2764" t="str">
            <v>DIA</v>
          </cell>
          <cell r="E2764">
            <v>52265</v>
          </cell>
          <cell r="F2764">
            <v>41749</v>
          </cell>
          <cell r="G2764">
            <v>0.19</v>
          </cell>
        </row>
        <row r="2765">
          <cell r="A2765" t="str">
            <v>E83</v>
          </cell>
          <cell r="B2765" t="str">
            <v>SOPLETE GAS CON GATILLO QUEMADOR 25-35-50MM</v>
          </cell>
          <cell r="C2765" t="str">
            <v>Equipos</v>
          </cell>
          <cell r="D2765" t="str">
            <v>DIA</v>
          </cell>
          <cell r="E2765">
            <v>52265</v>
          </cell>
          <cell r="F2765">
            <v>41749</v>
          </cell>
          <cell r="G2765">
            <v>0.19</v>
          </cell>
        </row>
        <row r="2766">
          <cell r="A2766" t="str">
            <v>E84</v>
          </cell>
          <cell r="B2766" t="str">
            <v>ALQUILER DE CAMIONETA ESTACAS (Inc. Conductor y combustible)</v>
          </cell>
          <cell r="C2766" t="str">
            <v>Equipos</v>
          </cell>
          <cell r="D2766" t="str">
            <v>DIA</v>
          </cell>
          <cell r="E2766">
            <v>219507</v>
          </cell>
          <cell r="F2766">
            <v>175341</v>
          </cell>
          <cell r="G2766">
            <v>0.19</v>
          </cell>
        </row>
        <row r="2767">
          <cell r="A2767" t="str">
            <v>E85</v>
          </cell>
          <cell r="B2767" t="str">
            <v>EQUIPO DE TRANSPORTE PARA MAQUINARIA PESADA</v>
          </cell>
          <cell r="C2767" t="str">
            <v>Equipos</v>
          </cell>
          <cell r="D2767" t="str">
            <v>VJE</v>
          </cell>
          <cell r="E2767">
            <v>1097529</v>
          </cell>
          <cell r="F2767">
            <v>876704</v>
          </cell>
          <cell r="G2767">
            <v>0.19</v>
          </cell>
        </row>
        <row r="2768">
          <cell r="A2768" t="str">
            <v>E86</v>
          </cell>
          <cell r="B2768" t="str">
            <v>PULIDORA DE MANO 9"</v>
          </cell>
          <cell r="C2768" t="str">
            <v>Equipos</v>
          </cell>
          <cell r="D2768" t="str">
            <v>DIA</v>
          </cell>
          <cell r="E2768">
            <v>71400</v>
          </cell>
          <cell r="F2768"/>
          <cell r="G2768"/>
        </row>
        <row r="2769">
          <cell r="A2769" t="str">
            <v>E87</v>
          </cell>
          <cell r="B2769" t="str">
            <v>BALDE DE CONSTRUCCIÓN</v>
          </cell>
          <cell r="C2769" t="str">
            <v>Equipos</v>
          </cell>
          <cell r="D2769" t="str">
            <v>UND</v>
          </cell>
          <cell r="E2769">
            <v>4183</v>
          </cell>
          <cell r="F2769">
            <v>3341</v>
          </cell>
          <cell r="G2769">
            <v>0.19</v>
          </cell>
        </row>
        <row r="2770">
          <cell r="A2770" t="str">
            <v>E88</v>
          </cell>
          <cell r="B2770" t="str">
            <v xml:space="preserve">CUÑETE </v>
          </cell>
          <cell r="C2770" t="str">
            <v>Equipos</v>
          </cell>
          <cell r="D2770" t="str">
            <v>UND</v>
          </cell>
          <cell r="E2770">
            <v>1228</v>
          </cell>
          <cell r="F2770">
            <v>1167</v>
          </cell>
          <cell r="G2770">
            <v>0</v>
          </cell>
        </row>
        <row r="2771">
          <cell r="A2771" t="str">
            <v>E89</v>
          </cell>
          <cell r="B2771" t="str">
            <v>MARTILLO HIDRAULICO BOBCAT</v>
          </cell>
          <cell r="C2771" t="str">
            <v>Equipos</v>
          </cell>
          <cell r="D2771" t="str">
            <v>HR</v>
          </cell>
          <cell r="E2771">
            <v>125434</v>
          </cell>
          <cell r="F2771">
            <v>100196</v>
          </cell>
          <cell r="G2771">
            <v>0.19</v>
          </cell>
        </row>
        <row r="2772">
          <cell r="A2772" t="str">
            <v>E90</v>
          </cell>
          <cell r="B2772" t="str">
            <v>BARRENO MANUAL CON TUBERIA DE PERFORACION</v>
          </cell>
          <cell r="C2772" t="str">
            <v>Equipos</v>
          </cell>
          <cell r="D2772" t="str">
            <v>DIA</v>
          </cell>
          <cell r="E2772">
            <v>150000</v>
          </cell>
          <cell r="F2772"/>
          <cell r="G2772"/>
        </row>
        <row r="2773">
          <cell r="A2773" t="str">
            <v>E91</v>
          </cell>
          <cell r="B2773" t="str">
            <v>EQUIPO DE PINTURA DE ALTA PRESION</v>
          </cell>
          <cell r="C2773" t="str">
            <v>Equipos</v>
          </cell>
          <cell r="D2773" t="str">
            <v>DIA</v>
          </cell>
          <cell r="E2773">
            <v>52265</v>
          </cell>
          <cell r="F2773">
            <v>41749</v>
          </cell>
          <cell r="G2773">
            <v>0.19</v>
          </cell>
        </row>
        <row r="2774">
          <cell r="A2774" t="str">
            <v>E92</v>
          </cell>
          <cell r="B2774" t="str">
            <v>EQUIPO DE LIMPIEZA MECANICA</v>
          </cell>
          <cell r="C2774" t="str">
            <v>Equipos</v>
          </cell>
          <cell r="D2774" t="str">
            <v>DIA</v>
          </cell>
          <cell r="E2774">
            <v>52265</v>
          </cell>
          <cell r="F2774">
            <v>41749</v>
          </cell>
          <cell r="G2774">
            <v>0.19</v>
          </cell>
        </row>
        <row r="2775">
          <cell r="A2775" t="str">
            <v>E93</v>
          </cell>
          <cell r="B2775" t="str">
            <v>CAMILLA MADERA  0.35 X 1.40 M.</v>
          </cell>
          <cell r="C2775" t="str">
            <v>Equipos</v>
          </cell>
          <cell r="D2775" t="str">
            <v>DIA</v>
          </cell>
          <cell r="E2775">
            <v>130</v>
          </cell>
          <cell r="F2775">
            <v>103</v>
          </cell>
          <cell r="G2775">
            <v>0.19</v>
          </cell>
        </row>
        <row r="2776">
          <cell r="A2776" t="str">
            <v>E94</v>
          </cell>
          <cell r="B2776" t="str">
            <v>CAMILLA MADERA  0.70 X 1.40 M.</v>
          </cell>
          <cell r="C2776" t="str">
            <v>Equipos</v>
          </cell>
          <cell r="D2776" t="str">
            <v>DIA</v>
          </cell>
          <cell r="E2776">
            <v>168</v>
          </cell>
          <cell r="F2776">
            <v>134</v>
          </cell>
          <cell r="G2776">
            <v>0.19</v>
          </cell>
        </row>
        <row r="2777">
          <cell r="A2777" t="str">
            <v>E95</v>
          </cell>
          <cell r="B2777" t="str">
            <v>CASETON DE GUADUA 80 X 27 CM. ( PLACA H=0.35 M. )</v>
          </cell>
          <cell r="C2777" t="str">
            <v>Equipos</v>
          </cell>
          <cell r="D2777" t="str">
            <v>M2</v>
          </cell>
          <cell r="E2777">
            <v>66582</v>
          </cell>
          <cell r="F2777">
            <v>53185</v>
          </cell>
          <cell r="G2777">
            <v>0.19</v>
          </cell>
        </row>
        <row r="2778">
          <cell r="A2778" t="str">
            <v>E96</v>
          </cell>
          <cell r="B2778" t="str">
            <v>CASETON DE GUADUA 80 X 32 CM. ( PLACA H=0.40 M.)</v>
          </cell>
          <cell r="C2778" t="str">
            <v>Equipos</v>
          </cell>
          <cell r="D2778" t="str">
            <v>M2</v>
          </cell>
          <cell r="E2778">
            <v>65041</v>
          </cell>
          <cell r="F2778">
            <v>51955</v>
          </cell>
          <cell r="G2778">
            <v>0.19</v>
          </cell>
        </row>
        <row r="2779">
          <cell r="A2779" t="str">
            <v>E97</v>
          </cell>
          <cell r="B2779" t="str">
            <v>CASETON DE GUADUA 80 X 37 CM. ( PLACA H=0.45 M.)</v>
          </cell>
          <cell r="C2779" t="str">
            <v>Equipos</v>
          </cell>
          <cell r="D2779" t="str">
            <v>M2</v>
          </cell>
          <cell r="E2779">
            <v>64380</v>
          </cell>
          <cell r="F2779">
            <v>51426</v>
          </cell>
          <cell r="G2779">
            <v>0.19</v>
          </cell>
        </row>
        <row r="2780">
          <cell r="A2780" t="str">
            <v>E98</v>
          </cell>
          <cell r="B2780" t="str">
            <v>CASETON DE GUADUA 80 X 42 CM. ( PLACA H=0.50 M.)</v>
          </cell>
          <cell r="C2780" t="str">
            <v>Equipos</v>
          </cell>
          <cell r="D2780" t="str">
            <v>M2</v>
          </cell>
          <cell r="E2780">
            <v>64158</v>
          </cell>
          <cell r="F2780">
            <v>51249</v>
          </cell>
          <cell r="G2780">
            <v>0.19</v>
          </cell>
        </row>
        <row r="2781">
          <cell r="A2781" t="str">
            <v>E99</v>
          </cell>
          <cell r="B2781" t="str">
            <v xml:space="preserve">CERCHA METALICA L=3 M. </v>
          </cell>
          <cell r="C2781" t="str">
            <v>Equipos</v>
          </cell>
          <cell r="D2781" t="str">
            <v>DIA</v>
          </cell>
          <cell r="E2781">
            <v>230</v>
          </cell>
          <cell r="F2781"/>
          <cell r="G2781"/>
        </row>
        <row r="2782">
          <cell r="A2782" t="str">
            <v>E100</v>
          </cell>
          <cell r="B2782" t="str">
            <v>FORMALETA ENTREPISOS CON PARAL CORTO DE 1.50 A 2.50 M</v>
          </cell>
          <cell r="C2782" t="str">
            <v>Equipos</v>
          </cell>
          <cell r="D2782" t="str">
            <v>MES</v>
          </cell>
          <cell r="E2782">
            <v>9905</v>
          </cell>
          <cell r="F2782">
            <v>7912</v>
          </cell>
          <cell r="G2782">
            <v>0.19</v>
          </cell>
        </row>
        <row r="2783">
          <cell r="A2783" t="str">
            <v>E101</v>
          </cell>
          <cell r="B2783" t="str">
            <v>FORMALETA ENTREPISOS CON PARAL EXTRALARGO DE 3.00 A 4.50 M</v>
          </cell>
          <cell r="C2783" t="str">
            <v>Equipos</v>
          </cell>
          <cell r="D2783" t="str">
            <v>MES</v>
          </cell>
          <cell r="E2783">
            <v>10795</v>
          </cell>
          <cell r="F2783">
            <v>8623</v>
          </cell>
          <cell r="G2783">
            <v>0.19</v>
          </cell>
        </row>
        <row r="2784">
          <cell r="A2784" t="str">
            <v>E102</v>
          </cell>
          <cell r="B2784" t="str">
            <v>FORMALETA ENTREPISOS CON PARAL LARGO DE 2.00 A 3.50 M.</v>
          </cell>
          <cell r="C2784" t="str">
            <v>Equipos</v>
          </cell>
          <cell r="D2784" t="str">
            <v>MES</v>
          </cell>
          <cell r="E2784">
            <v>10403</v>
          </cell>
          <cell r="F2784">
            <v>8309</v>
          </cell>
          <cell r="G2784">
            <v>0.19</v>
          </cell>
        </row>
        <row r="2785">
          <cell r="A2785" t="str">
            <v>E103</v>
          </cell>
          <cell r="B2785" t="str">
            <v>FORMALETA METALICA - CARA DE CONTACTO</v>
          </cell>
          <cell r="C2785" t="str">
            <v>Equipos</v>
          </cell>
          <cell r="D2785" t="str">
            <v>DIA</v>
          </cell>
          <cell r="E2785">
            <v>2058</v>
          </cell>
          <cell r="F2785">
            <v>1644</v>
          </cell>
          <cell r="G2785">
            <v>0.19</v>
          </cell>
        </row>
        <row r="2786">
          <cell r="A2786" t="str">
            <v>E104</v>
          </cell>
          <cell r="B2786" t="str">
            <v>FORMALETA SARDINEL DESDE 0.20 HASTA 0.60 M. DE ALTURA POR 2.00 M. DE LONGITUD</v>
          </cell>
          <cell r="C2786" t="str">
            <v>Equipos</v>
          </cell>
          <cell r="D2786" t="str">
            <v>DIA</v>
          </cell>
          <cell r="E2786">
            <v>900</v>
          </cell>
          <cell r="F2786"/>
          <cell r="G2786"/>
        </row>
        <row r="2787">
          <cell r="A2787" t="str">
            <v>E105</v>
          </cell>
          <cell r="B2787" t="str">
            <v>MORDAZA METALICA</v>
          </cell>
          <cell r="C2787" t="str">
            <v>Equipos</v>
          </cell>
          <cell r="D2787" t="str">
            <v>DIA</v>
          </cell>
          <cell r="E2787">
            <v>144</v>
          </cell>
          <cell r="F2787">
            <v>114</v>
          </cell>
          <cell r="G2787">
            <v>0.19</v>
          </cell>
        </row>
        <row r="2788">
          <cell r="A2788" t="str">
            <v>E106</v>
          </cell>
          <cell r="B2788" t="str">
            <v>PARAL CORTO 1.50 A 2.50 M</v>
          </cell>
          <cell r="C2788" t="str">
            <v>Equipos</v>
          </cell>
          <cell r="D2788" t="str">
            <v>DIA</v>
          </cell>
          <cell r="E2788">
            <v>226</v>
          </cell>
          <cell r="F2788"/>
          <cell r="G2788"/>
        </row>
        <row r="2789">
          <cell r="A2789" t="str">
            <v>E107</v>
          </cell>
          <cell r="B2789" t="str">
            <v>PARAL EXTRALARGO 3.00 A 4.50 M</v>
          </cell>
          <cell r="C2789" t="str">
            <v>Equipos</v>
          </cell>
          <cell r="D2789" t="str">
            <v>DIA</v>
          </cell>
          <cell r="E2789">
            <v>845</v>
          </cell>
          <cell r="F2789"/>
          <cell r="G2789"/>
        </row>
        <row r="2790">
          <cell r="A2790" t="str">
            <v>E108</v>
          </cell>
          <cell r="B2790" t="str">
            <v>PARAL LARGO 2.00 A 3.50 M</v>
          </cell>
          <cell r="C2790" t="str">
            <v>Equipos</v>
          </cell>
          <cell r="D2790" t="str">
            <v>DIA</v>
          </cell>
          <cell r="E2790">
            <v>420</v>
          </cell>
          <cell r="F2790"/>
          <cell r="G2790"/>
        </row>
        <row r="2791">
          <cell r="A2791" t="str">
            <v>E109</v>
          </cell>
          <cell r="B2791" t="str">
            <v xml:space="preserve">FORMALETA TABLEMAC 4MM SUPER T O EQUIVALENTE </v>
          </cell>
          <cell r="C2791" t="str">
            <v>Equipos</v>
          </cell>
          <cell r="D2791" t="str">
            <v>M2</v>
          </cell>
          <cell r="E2791">
            <v>10648</v>
          </cell>
          <cell r="F2791">
            <v>8505</v>
          </cell>
          <cell r="G2791">
            <v>0.19</v>
          </cell>
        </row>
        <row r="2792">
          <cell r="A2792" t="str">
            <v>E110</v>
          </cell>
          <cell r="B2792" t="str">
            <v xml:space="preserve">FORMALETA BORDE VIGAS AEREAS INCLUYE PARAL </v>
          </cell>
          <cell r="C2792" t="str">
            <v>Equipos</v>
          </cell>
          <cell r="D2792" t="str">
            <v>UND</v>
          </cell>
          <cell r="E2792">
            <v>17968</v>
          </cell>
          <cell r="F2792">
            <v>14352</v>
          </cell>
          <cell r="G2792">
            <v>0.19</v>
          </cell>
        </row>
        <row r="2793">
          <cell r="A2793" t="str">
            <v>E111</v>
          </cell>
          <cell r="B2793" t="str">
            <v>FORMALETA PARA BASE DE CONCRETO</v>
          </cell>
          <cell r="C2793" t="str">
            <v>Equipos</v>
          </cell>
          <cell r="D2793" t="str">
            <v>UND</v>
          </cell>
          <cell r="E2793">
            <v>5701</v>
          </cell>
          <cell r="F2793">
            <v>4554</v>
          </cell>
          <cell r="G2793">
            <v>0.19</v>
          </cell>
        </row>
        <row r="2794">
          <cell r="A2794" t="str">
            <v>E112</v>
          </cell>
          <cell r="B2794" t="str">
            <v>FORMALETA METALICA PARA CAMARA CIRCULAR 1.20 / 1.50 x 1.0M</v>
          </cell>
          <cell r="C2794" t="str">
            <v>Equipos</v>
          </cell>
          <cell r="D2794" t="str">
            <v>DIA</v>
          </cell>
          <cell r="E2794">
            <v>11531</v>
          </cell>
          <cell r="F2794"/>
          <cell r="G2794"/>
        </row>
        <row r="2795">
          <cell r="A2795" t="str">
            <v>E113</v>
          </cell>
          <cell r="B2795" t="str">
            <v>PELDAÑOS  EN 3/4 DE FC=420 MPA INCLUYE PERFORACION Y ANCLAJE</v>
          </cell>
          <cell r="C2795" t="str">
            <v>Equipos</v>
          </cell>
          <cell r="D2795" t="str">
            <v>DIA</v>
          </cell>
          <cell r="E2795">
            <v>3787</v>
          </cell>
          <cell r="F2795">
            <v>3024</v>
          </cell>
          <cell r="G2795">
            <v>0.19</v>
          </cell>
        </row>
        <row r="2796">
          <cell r="A2796" t="str">
            <v>E114</v>
          </cell>
          <cell r="B2796" t="str">
            <v>FORMALETA METALICA PARA CAISSONS</v>
          </cell>
          <cell r="C2796" t="str">
            <v>Equipos</v>
          </cell>
          <cell r="D2796" t="str">
            <v>DIA</v>
          </cell>
          <cell r="E2796">
            <v>25086</v>
          </cell>
          <cell r="F2796">
            <v>20039</v>
          </cell>
          <cell r="G2796">
            <v>0.19</v>
          </cell>
        </row>
        <row r="2797">
          <cell r="A2797" t="str">
            <v>E115</v>
          </cell>
          <cell r="B2797" t="str">
            <v>LAMINA  DE SUPER T FORMALETA</v>
          </cell>
          <cell r="C2797" t="str">
            <v>Equipos</v>
          </cell>
          <cell r="D2797" t="str">
            <v>UND</v>
          </cell>
          <cell r="E2797">
            <v>178419</v>
          </cell>
          <cell r="F2797">
            <v>142520</v>
          </cell>
          <cell r="G2797">
            <v>0.19</v>
          </cell>
        </row>
        <row r="2798">
          <cell r="A2798" t="str">
            <v>E116</v>
          </cell>
          <cell r="B2798" t="str">
            <v>FORMALETA PARA PILARES DEL PUENTE</v>
          </cell>
          <cell r="C2798" t="str">
            <v>Equipos</v>
          </cell>
          <cell r="D2798" t="str">
            <v>UND</v>
          </cell>
          <cell r="E2798">
            <v>5046113</v>
          </cell>
          <cell r="F2798">
            <v>4030828</v>
          </cell>
          <cell r="G2798">
            <v>0.19</v>
          </cell>
        </row>
        <row r="2799">
          <cell r="A2799" t="str">
            <v>E117</v>
          </cell>
          <cell r="B2799" t="str">
            <v>CERCHA VIGA METALICA</v>
          </cell>
          <cell r="C2799" t="str">
            <v>Equipos</v>
          </cell>
          <cell r="D2799" t="str">
            <v>DIA</v>
          </cell>
          <cell r="E2799">
            <v>211</v>
          </cell>
          <cell r="F2799">
            <v>168</v>
          </cell>
          <cell r="G2799">
            <v>0.19</v>
          </cell>
        </row>
        <row r="2800">
          <cell r="A2800" t="str">
            <v>E118</v>
          </cell>
          <cell r="B2800" t="str">
            <v>ENSAYOS DE RESISTENCIA A COMPRESION</v>
          </cell>
          <cell r="C2800" t="str">
            <v>Equipos</v>
          </cell>
          <cell r="D2800" t="str">
            <v>UND</v>
          </cell>
          <cell r="E2800">
            <v>50460</v>
          </cell>
          <cell r="F2800">
            <v>40307</v>
          </cell>
          <cell r="G2800">
            <v>0.19</v>
          </cell>
        </row>
        <row r="2801">
          <cell r="A2801" t="str">
            <v>E119</v>
          </cell>
          <cell r="B2801" t="str">
            <v>ENSAYOS DE GRANULOMETRÍA/PRÓCTOR</v>
          </cell>
          <cell r="C2801" t="str">
            <v>Equipos</v>
          </cell>
          <cell r="D2801" t="str">
            <v>UND</v>
          </cell>
          <cell r="E2801">
            <v>167602</v>
          </cell>
          <cell r="F2801">
            <v>133880</v>
          </cell>
          <cell r="G2801">
            <v>0.19</v>
          </cell>
        </row>
        <row r="2802">
          <cell r="A2802" t="str">
            <v>E120</v>
          </cell>
          <cell r="B2802" t="str">
            <v>ENSAYO DE DENSIDAD EN CAMPO</v>
          </cell>
          <cell r="C2802" t="str">
            <v>Equipos</v>
          </cell>
          <cell r="D2802" t="str">
            <v>UND</v>
          </cell>
          <cell r="E2802">
            <v>43904</v>
          </cell>
          <cell r="F2802">
            <v>35070</v>
          </cell>
          <cell r="G2802">
            <v>0.19</v>
          </cell>
        </row>
        <row r="2803">
          <cell r="A2803" t="str">
            <v>E121</v>
          </cell>
          <cell r="B2803" t="str">
            <v>DISEÑO DE MEZCLAS</v>
          </cell>
          <cell r="C2803" t="str">
            <v>Equipos</v>
          </cell>
          <cell r="D2803" t="str">
            <v>UND</v>
          </cell>
          <cell r="E2803">
            <v>376295</v>
          </cell>
          <cell r="F2803">
            <v>300583</v>
          </cell>
          <cell r="G2803">
            <v>0.19</v>
          </cell>
        </row>
        <row r="2804">
          <cell r="A2804" t="str">
            <v>E122</v>
          </cell>
          <cell r="B2804" t="str">
            <v>FLEXION DE VIGAS DE CONCRETO</v>
          </cell>
          <cell r="C2804" t="str">
            <v>Equipos</v>
          </cell>
          <cell r="D2804" t="str">
            <v>UND</v>
          </cell>
          <cell r="E2804">
            <v>25086</v>
          </cell>
          <cell r="F2804">
            <v>20039</v>
          </cell>
          <cell r="G2804">
            <v>0.19</v>
          </cell>
        </row>
        <row r="2805">
          <cell r="A2805" t="str">
            <v>E123</v>
          </cell>
          <cell r="B2805" t="str">
            <v>PERFORACIÓN CON EQUIPO SEMIMECÁNICO</v>
          </cell>
          <cell r="C2805" t="str">
            <v>Equipos</v>
          </cell>
          <cell r="D2805" t="str">
            <v>M</v>
          </cell>
          <cell r="E2805">
            <v>52265</v>
          </cell>
          <cell r="F2805">
            <v>41749</v>
          </cell>
          <cell r="G2805">
            <v>0.19</v>
          </cell>
        </row>
        <row r="2806">
          <cell r="A2806" t="str">
            <v>E124</v>
          </cell>
          <cell r="B2806" t="str">
            <v>CORTE DIRECTO UU</v>
          </cell>
          <cell r="C2806" t="str">
            <v>Equipos</v>
          </cell>
          <cell r="D2806" t="str">
            <v>UND</v>
          </cell>
          <cell r="E2806">
            <v>156791</v>
          </cell>
          <cell r="F2806">
            <v>125244</v>
          </cell>
          <cell r="G2806">
            <v>0.19</v>
          </cell>
        </row>
        <row r="2807">
          <cell r="A2807" t="str">
            <v>E125</v>
          </cell>
          <cell r="B2807" t="str">
            <v>COMPRESION INCONFINADA DE MUESTRAS</v>
          </cell>
          <cell r="C2807" t="str">
            <v>Equipos</v>
          </cell>
          <cell r="D2807" t="str">
            <v>UND</v>
          </cell>
          <cell r="E2807">
            <v>41812</v>
          </cell>
          <cell r="F2807">
            <v>33399</v>
          </cell>
          <cell r="G2807">
            <v>0.19</v>
          </cell>
        </row>
        <row r="2808">
          <cell r="A2808" t="str">
            <v>E126</v>
          </cell>
          <cell r="B2808" t="str">
            <v>CLASIFICACION DEL SUELO</v>
          </cell>
          <cell r="C2808" t="str">
            <v>Equipos</v>
          </cell>
          <cell r="D2808" t="str">
            <v>UND</v>
          </cell>
          <cell r="E2808">
            <v>52265</v>
          </cell>
          <cell r="F2808">
            <v>41749</v>
          </cell>
          <cell r="G2808">
            <v>0.19</v>
          </cell>
        </row>
        <row r="2809">
          <cell r="A2809" t="str">
            <v>E127</v>
          </cell>
          <cell r="B2809" t="str">
            <v>ALQUILER DE BODEGA PARA CAMPAMENTO</v>
          </cell>
          <cell r="C2809" t="str">
            <v>Equipos</v>
          </cell>
          <cell r="D2809" t="str">
            <v>MES</v>
          </cell>
          <cell r="E2809">
            <v>332621</v>
          </cell>
          <cell r="F2809">
            <v>265697</v>
          </cell>
          <cell r="G2809">
            <v>0.19</v>
          </cell>
        </row>
        <row r="2810">
          <cell r="A2810" t="str">
            <v>E128</v>
          </cell>
          <cell r="B2810" t="str">
            <v>CONTENEDOR 24 PIES</v>
          </cell>
          <cell r="C2810" t="str">
            <v>Equipos</v>
          </cell>
          <cell r="D2810" t="str">
            <v>MES</v>
          </cell>
          <cell r="E2810">
            <v>456170</v>
          </cell>
          <cell r="F2810">
            <v>364387</v>
          </cell>
          <cell r="G2810">
            <v>0.19</v>
          </cell>
        </row>
        <row r="2811">
          <cell r="A2811" t="str">
            <v>E129</v>
          </cell>
          <cell r="B2811" t="str">
            <v>EQUIPO DE PERFORACIÓN 4"</v>
          </cell>
          <cell r="C2811" t="str">
            <v>Equipos</v>
          </cell>
          <cell r="D2811" t="str">
            <v>HR</v>
          </cell>
          <cell r="E2811">
            <v>188011</v>
          </cell>
          <cell r="F2811">
            <v>150182</v>
          </cell>
          <cell r="G2811">
            <v>0.19</v>
          </cell>
        </row>
        <row r="2812">
          <cell r="A2812" t="str">
            <v>E130</v>
          </cell>
          <cell r="B2812" t="str">
            <v>BUS CAPACIDAD 40 PERSONAS</v>
          </cell>
          <cell r="C2812" t="str">
            <v>Equipos</v>
          </cell>
          <cell r="D2812" t="str">
            <v>DIA</v>
          </cell>
          <cell r="E2812">
            <v>418698</v>
          </cell>
          <cell r="F2812">
            <v>394060</v>
          </cell>
          <cell r="G2812">
            <v>0.01</v>
          </cell>
        </row>
        <row r="2813">
          <cell r="A2813" t="str">
            <v>E131</v>
          </cell>
          <cell r="B2813" t="str">
            <v>ALQUILER DE VOLQUETA SENCILLA</v>
          </cell>
          <cell r="C2813" t="str">
            <v>Equipos</v>
          </cell>
          <cell r="D2813" t="str">
            <v>DIA</v>
          </cell>
          <cell r="E2813">
            <v>1190000</v>
          </cell>
          <cell r="F2813"/>
          <cell r="G2813"/>
        </row>
        <row r="2814">
          <cell r="A2814" t="str">
            <v>E132</v>
          </cell>
          <cell r="B2814" t="str">
            <v>ALQUILER DE VOLQUETA DOBLE TROQUE</v>
          </cell>
          <cell r="C2814" t="str">
            <v>Equipos</v>
          </cell>
          <cell r="D2814" t="str">
            <v>DIA</v>
          </cell>
          <cell r="E2814">
            <v>2142000</v>
          </cell>
          <cell r="F2814"/>
          <cell r="G2814"/>
        </row>
        <row r="2815">
          <cell r="A2815" t="str">
            <v>E133</v>
          </cell>
          <cell r="B2815" t="str">
            <v>TRANSPORTE DE MEZCLA ASLFALTICA</v>
          </cell>
          <cell r="C2815" t="str">
            <v>Equipos</v>
          </cell>
          <cell r="D2815" t="str">
            <v>M3-KM</v>
          </cell>
          <cell r="E2815">
            <v>2000</v>
          </cell>
          <cell r="F2815"/>
          <cell r="G2815"/>
        </row>
        <row r="2816">
          <cell r="A2816" t="str">
            <v>E134</v>
          </cell>
          <cell r="B2816" t="str">
            <v>CUÑA HIDRAULICA</v>
          </cell>
          <cell r="C2816" t="str">
            <v>Equipos</v>
          </cell>
          <cell r="D2816" t="str">
            <v>UND</v>
          </cell>
          <cell r="E2816">
            <v>47600</v>
          </cell>
          <cell r="F2816"/>
          <cell r="G2816"/>
        </row>
        <row r="2817">
          <cell r="A2817" t="str">
            <v>E135</v>
          </cell>
          <cell r="B2817" t="str">
            <v>ANDAMIO METALICO CERTIFICADO, INCLUYE ESCALERILLA CON BARANDAS Y PLATAFORMAS DE TRABAJO H=6.0M 1.40X1.40</v>
          </cell>
          <cell r="C2817" t="str">
            <v>Equipos</v>
          </cell>
          <cell r="D2817" t="str">
            <v>Un-Dia</v>
          </cell>
          <cell r="E2817">
            <v>30274</v>
          </cell>
          <cell r="F2817"/>
          <cell r="G2817"/>
        </row>
        <row r="2818">
          <cell r="A2818" t="str">
            <v>E136</v>
          </cell>
          <cell r="B2818" t="str">
            <v>ANDAMIO METALICO CERTIFICADO, INCLUYE ESCALERILLA CON BARANDAS Y PLATAFORMAS DE TRABAJO H=6.0M 3.0X3.0</v>
          </cell>
          <cell r="C2818" t="str">
            <v>Equipos</v>
          </cell>
          <cell r="D2818" t="str">
            <v>Un-Dia</v>
          </cell>
          <cell r="E2818">
            <v>40687</v>
          </cell>
          <cell r="F2818"/>
          <cell r="G2818"/>
        </row>
        <row r="2819">
          <cell r="A2819" t="str">
            <v>E137</v>
          </cell>
          <cell r="B2819" t="str">
            <v>VIBROMCOMPACTADOR DX-70 (BENITIN)</v>
          </cell>
          <cell r="C2819" t="str">
            <v>Equipos</v>
          </cell>
          <cell r="D2819" t="str">
            <v>HR</v>
          </cell>
          <cell r="E2819">
            <v>69020</v>
          </cell>
          <cell r="F2819"/>
          <cell r="G2819"/>
        </row>
        <row r="2820">
          <cell r="A2820" t="str">
            <v>E138</v>
          </cell>
          <cell r="B2820" t="str">
            <v>VIBROCOMPACTADOR DINAPAC 2.7TON</v>
          </cell>
          <cell r="C2820" t="str">
            <v>Equipos</v>
          </cell>
          <cell r="D2820" t="str">
            <v>HR</v>
          </cell>
          <cell r="E2820">
            <v>115906</v>
          </cell>
          <cell r="F2820"/>
          <cell r="G2820"/>
        </row>
        <row r="2821">
          <cell r="A2821" t="str">
            <v>E139</v>
          </cell>
          <cell r="B2821" t="str">
            <v>Minicargador (CAT -D236)(Bobcat S570) con PALA</v>
          </cell>
          <cell r="C2821" t="str">
            <v>Equipos</v>
          </cell>
          <cell r="D2821" t="str">
            <v>HR</v>
          </cell>
          <cell r="E2821">
            <v>116620</v>
          </cell>
          <cell r="F2821"/>
          <cell r="G2821"/>
        </row>
        <row r="2822">
          <cell r="A2822" t="str">
            <v>E140</v>
          </cell>
          <cell r="B2822" t="str">
            <v>Minicargador (CAT -D236)(Bobcat S570) con MARTILLO</v>
          </cell>
          <cell r="C2822" t="str">
            <v>Equipos</v>
          </cell>
          <cell r="D2822" t="str">
            <v>HR</v>
          </cell>
          <cell r="E2822">
            <v>171360</v>
          </cell>
          <cell r="F2822"/>
          <cell r="G2822"/>
        </row>
        <row r="2823">
          <cell r="A2823" t="str">
            <v>E141</v>
          </cell>
          <cell r="B2823" t="str">
            <v>MOLINETE PARA EXCAVACIONES (Base, Freno y Manila de 15 m)</v>
          </cell>
          <cell r="C2823" t="str">
            <v>Equipos</v>
          </cell>
          <cell r="D2823" t="str">
            <v>DIA</v>
          </cell>
          <cell r="E2823">
            <v>12000</v>
          </cell>
          <cell r="F2823"/>
          <cell r="G2823"/>
        </row>
        <row r="2824">
          <cell r="A2824" t="str">
            <v>E142</v>
          </cell>
          <cell r="B2824" t="str">
            <v>VEHICULO DELINEADOR PARA APLICACIÓN DE PINTURA CON MINIMO 2 BOQUILLAS</v>
          </cell>
          <cell r="C2824" t="str">
            <v>Equipos</v>
          </cell>
          <cell r="D2824" t="str">
            <v>DIA</v>
          </cell>
          <cell r="E2824">
            <v>162788</v>
          </cell>
          <cell r="F2824"/>
          <cell r="G2824"/>
        </row>
        <row r="2825">
          <cell r="A2825" t="str">
            <v>E143</v>
          </cell>
          <cell r="B2825" t="str">
            <v>EQUIPO DE PINTURA (COMPRESOR)</v>
          </cell>
          <cell r="C2825" t="str">
            <v>Equipos</v>
          </cell>
          <cell r="D2825" t="str">
            <v>HR</v>
          </cell>
          <cell r="E2825">
            <v>7817</v>
          </cell>
          <cell r="F2825"/>
          <cell r="G2825"/>
        </row>
        <row r="2826">
          <cell r="A2826" t="str">
            <v>E144</v>
          </cell>
          <cell r="B2826" t="str">
            <v>FRESADORA DE PAVIMENTO</v>
          </cell>
          <cell r="C2826" t="str">
            <v>Equipos</v>
          </cell>
          <cell r="D2826" t="str">
            <v>HR</v>
          </cell>
          <cell r="E2826">
            <v>410319</v>
          </cell>
          <cell r="F2826"/>
          <cell r="G2826"/>
        </row>
        <row r="2827">
          <cell r="A2827" t="str">
            <v>E145</v>
          </cell>
          <cell r="B2827" t="str">
            <v>ANDAMIO METALICO (INCLUYE ESCALERILLAS Y TELERAS)</v>
          </cell>
          <cell r="C2827" t="str">
            <v>Equipos</v>
          </cell>
          <cell r="D2827" t="str">
            <v>DIA</v>
          </cell>
          <cell r="E2827">
            <v>1800</v>
          </cell>
          <cell r="F2827"/>
          <cell r="G2827"/>
        </row>
        <row r="2828">
          <cell r="A2828" t="str">
            <v>E146</v>
          </cell>
          <cell r="B2828" t="str">
            <v>ANDAMIO TIPO CANASTA PARA PERFORACIONES Y ANCLAJES</v>
          </cell>
          <cell r="C2828" t="str">
            <v>Equipos</v>
          </cell>
          <cell r="D2828" t="str">
            <v>DIA</v>
          </cell>
          <cell r="E2828">
            <v>60000</v>
          </cell>
          <cell r="F2828"/>
          <cell r="G2828"/>
        </row>
        <row r="2829">
          <cell r="A2829" t="str">
            <v>E147</v>
          </cell>
          <cell r="B2829" t="str">
            <v>COMPRESOR DE AIRE PORTATIL 327 O SIMILAR CON PRESION DE TRABAJO 120 P.S.I Y FLUJO VOLUMETRICO APROXIMADO DE 375CFM</v>
          </cell>
          <cell r="C2829" t="str">
            <v>Equipos</v>
          </cell>
          <cell r="D2829" t="str">
            <v>DIA</v>
          </cell>
          <cell r="E2829">
            <v>112560</v>
          </cell>
          <cell r="F2829"/>
          <cell r="G2829"/>
        </row>
        <row r="2830">
          <cell r="A2830" t="str">
            <v>E148</v>
          </cell>
          <cell r="B2830" t="str">
            <v>DERRETIDORA DE ASFALTO (CRAFCO O SIMILAR)</v>
          </cell>
          <cell r="C2830" t="str">
            <v>Equipos</v>
          </cell>
          <cell r="D2830" t="str">
            <v>HR</v>
          </cell>
          <cell r="E2830">
            <v>150000</v>
          </cell>
          <cell r="F2830"/>
          <cell r="G2830"/>
        </row>
        <row r="2831">
          <cell r="A2831" t="str">
            <v>E149</v>
          </cell>
          <cell r="B2831" t="str">
            <v>RUTEADORA PARA ASFALTO, POTENCIA MÍNIMA 15 KW</v>
          </cell>
          <cell r="C2831" t="str">
            <v>Equipos</v>
          </cell>
          <cell r="D2831" t="str">
            <v>HR</v>
          </cell>
          <cell r="E2831">
            <v>10000</v>
          </cell>
          <cell r="F2831"/>
          <cell r="G2831"/>
        </row>
        <row r="2832">
          <cell r="A2832" t="str">
            <v>E150</v>
          </cell>
          <cell r="B2832" t="str">
            <v>COMPRESOR (BARRIDO Y SOPLADO)</v>
          </cell>
          <cell r="C2832" t="str">
            <v>Equipos</v>
          </cell>
          <cell r="D2832" t="str">
            <v>HR</v>
          </cell>
          <cell r="E2832">
            <v>107100</v>
          </cell>
          <cell r="F2832"/>
          <cell r="G2832"/>
        </row>
        <row r="2833">
          <cell r="A2833" t="str">
            <v>E151</v>
          </cell>
          <cell r="B2833" t="str">
            <v>CAMIONETA DE ESTACAS 4X4</v>
          </cell>
          <cell r="C2833" t="str">
            <v>Equipos</v>
          </cell>
          <cell r="D2833" t="str">
            <v>HR</v>
          </cell>
          <cell r="E2833">
            <v>57122.640231116697</v>
          </cell>
          <cell r="F2833"/>
          <cell r="G2833"/>
        </row>
        <row r="2834">
          <cell r="A2834" t="str">
            <v>E152</v>
          </cell>
          <cell r="B2834" t="str">
            <v>LANZA DE AIRE COMPRIMIDO CALIENTE, VELOCIDAD DE DESCARGUE 1000 M/S, TEMPERATURA DEL AIRE A PRESIÓN 1000 °C</v>
          </cell>
          <cell r="C2834" t="str">
            <v>Equipos</v>
          </cell>
          <cell r="D2834" t="str">
            <v>HR</v>
          </cell>
          <cell r="E2834">
            <v>70128.528909935456</v>
          </cell>
          <cell r="F2834"/>
          <cell r="G2834"/>
        </row>
        <row r="2835">
          <cell r="A2835" t="str">
            <v>E153</v>
          </cell>
          <cell r="B2835" t="str">
            <v>ALQUILER DE CARGADOR FRONTAL DE RUEDAS</v>
          </cell>
          <cell r="C2835" t="str">
            <v>Equipos</v>
          </cell>
          <cell r="D2835" t="str">
            <v>HR</v>
          </cell>
          <cell r="E2835">
            <v>238000</v>
          </cell>
          <cell r="F2835"/>
          <cell r="G2835"/>
        </row>
        <row r="2836">
          <cell r="A2836" t="str">
            <v>E154</v>
          </cell>
          <cell r="B2836" t="str">
            <v>FORMALETA METÁLICA MUROS Y COLUMNAS - CARA DE CONTACTO</v>
          </cell>
          <cell r="C2836" t="str">
            <v>Equipos</v>
          </cell>
          <cell r="D2836" t="str">
            <v>M2xDIA</v>
          </cell>
          <cell r="E2836">
            <v>2202</v>
          </cell>
          <cell r="F2836"/>
          <cell r="G2836"/>
        </row>
        <row r="2837">
          <cell r="A2837" t="str">
            <v>E155</v>
          </cell>
          <cell r="B2837" t="str">
            <v>ALQUILER EQUIPO SOLDADURA TIG</v>
          </cell>
          <cell r="C2837" t="str">
            <v>Equipos</v>
          </cell>
          <cell r="D2837" t="str">
            <v>DIA</v>
          </cell>
          <cell r="E2837">
            <v>150000</v>
          </cell>
          <cell r="F2837"/>
          <cell r="G2837"/>
        </row>
        <row r="2838">
          <cell r="A2838" t="str">
            <v>E156</v>
          </cell>
          <cell r="B2838" t="str">
            <v>ALQUILER DE FUMIGADORA MANUAL</v>
          </cell>
          <cell r="C2838" t="str">
            <v>Equipos</v>
          </cell>
          <cell r="D2838" t="str">
            <v>DIA</v>
          </cell>
          <cell r="E2838">
            <v>26000</v>
          </cell>
          <cell r="F2838"/>
          <cell r="G2838"/>
        </row>
        <row r="2839">
          <cell r="A2839" t="str">
            <v>E157</v>
          </cell>
          <cell r="B2839" t="str">
            <v>COMPRESOR + DOS MARTILLOS + DOS OPERARIOS (STAND BY 5HR x DIA)</v>
          </cell>
          <cell r="C2839" t="str">
            <v>Equipos</v>
          </cell>
          <cell r="D2839" t="str">
            <v>HR</v>
          </cell>
          <cell r="E2839">
            <v>148750</v>
          </cell>
          <cell r="F2839"/>
          <cell r="G2839"/>
        </row>
        <row r="2840">
          <cell r="A2840"/>
          <cell r="B2840"/>
          <cell r="C2840"/>
          <cell r="D2840"/>
          <cell r="E2840"/>
          <cell r="F2840"/>
          <cell r="G2840"/>
        </row>
        <row r="2841">
          <cell r="A2841" t="str">
            <v>N001</v>
          </cell>
          <cell r="B2841" t="str">
            <v xml:space="preserve">ALQUILER DE SIERRA CIRCULAR </v>
          </cell>
          <cell r="C2841" t="str">
            <v>Equipos</v>
          </cell>
          <cell r="D2841" t="str">
            <v>HR</v>
          </cell>
          <cell r="E2841">
            <v>8389.5</v>
          </cell>
          <cell r="F2841">
            <v>7050</v>
          </cell>
          <cell r="G2841"/>
        </row>
        <row r="2842">
          <cell r="A2842" t="str">
            <v>N002</v>
          </cell>
          <cell r="B2842" t="str">
            <v>ALQUILER DE PULIDORA DE PISOS INCLUYE OPERARIO</v>
          </cell>
          <cell r="C2842" t="str">
            <v>Equipos</v>
          </cell>
          <cell r="D2842" t="str">
            <v>DIA</v>
          </cell>
          <cell r="E2842">
            <v>147294</v>
          </cell>
          <cell r="F2842"/>
          <cell r="G2842"/>
        </row>
        <row r="2843">
          <cell r="A2843" t="str">
            <v>N003</v>
          </cell>
          <cell r="B2843" t="str">
            <v>Clavadora Apuntilladora Neumática para 100 Puntillas Ranger</v>
          </cell>
          <cell r="C2843" t="str">
            <v>Equipos</v>
          </cell>
          <cell r="D2843" t="str">
            <v>UND</v>
          </cell>
          <cell r="E2843">
            <v>247244</v>
          </cell>
          <cell r="F2843"/>
          <cell r="G2843"/>
        </row>
        <row r="2844">
          <cell r="A2844" t="str">
            <v>N004</v>
          </cell>
          <cell r="B2844" t="str">
            <v>LIJADORA ORBITAL DE 1/4</v>
          </cell>
          <cell r="C2844" t="str">
            <v>Equipos</v>
          </cell>
          <cell r="D2844" t="str">
            <v>UND</v>
          </cell>
          <cell r="E2844">
            <v>349000</v>
          </cell>
          <cell r="F2844"/>
          <cell r="G2844"/>
        </row>
        <row r="2845">
          <cell r="A2845"/>
          <cell r="B2845"/>
          <cell r="C2845"/>
          <cell r="D2845"/>
          <cell r="E2845"/>
          <cell r="F2845"/>
          <cell r="G2845"/>
        </row>
        <row r="2846">
          <cell r="A2846"/>
          <cell r="B2846"/>
          <cell r="C2846"/>
          <cell r="D2846"/>
          <cell r="E2846"/>
          <cell r="F2846"/>
          <cell r="G2846"/>
        </row>
        <row r="2847">
          <cell r="A2847"/>
          <cell r="B2847"/>
          <cell r="C2847"/>
          <cell r="D2847"/>
          <cell r="E2847"/>
          <cell r="F2847"/>
          <cell r="G2847"/>
        </row>
        <row r="2848">
          <cell r="A2848"/>
          <cell r="B2848"/>
          <cell r="C2848"/>
          <cell r="D2848"/>
          <cell r="E2848"/>
          <cell r="F2848"/>
          <cell r="G2848"/>
        </row>
        <row r="2849">
          <cell r="A2849"/>
          <cell r="B2849"/>
          <cell r="C2849"/>
          <cell r="D2849"/>
          <cell r="E2849"/>
          <cell r="F2849"/>
          <cell r="G2849"/>
        </row>
        <row r="2850">
          <cell r="A2850" t="str">
            <v>C1</v>
          </cell>
          <cell r="B2850" t="str">
            <v>CUADRILLA AA TIPO 1 (1 OFICIAL + 1 AYUDANTE) (Albañileria)</v>
          </cell>
          <cell r="C2850" t="str">
            <v>Cuadrilla</v>
          </cell>
          <cell r="D2850" t="str">
            <v>HR</v>
          </cell>
          <cell r="E2850">
            <v>30782</v>
          </cell>
          <cell r="F2850"/>
          <cell r="G2850"/>
        </row>
        <row r="2851">
          <cell r="A2851" t="str">
            <v>C2</v>
          </cell>
          <cell r="B2851" t="str">
            <v>CUADRILLA BB TIPO 1 (1 OFICIAL + 1 AYUDANTE) (Instalaciones)</v>
          </cell>
          <cell r="C2851" t="str">
            <v>Cuadrilla</v>
          </cell>
          <cell r="D2851" t="str">
            <v>HR</v>
          </cell>
          <cell r="E2851">
            <v>33862</v>
          </cell>
          <cell r="F2851"/>
          <cell r="G2851"/>
        </row>
        <row r="2852">
          <cell r="A2852" t="str">
            <v>C3</v>
          </cell>
          <cell r="B2852" t="str">
            <v>CUADRILLA CC TIPO 1 (1 OFICIAL + 1 AYUDANTE) (Pintura)</v>
          </cell>
          <cell r="C2852" t="str">
            <v>Cuadrilla</v>
          </cell>
          <cell r="D2852" t="str">
            <v>HR</v>
          </cell>
          <cell r="E2852">
            <v>33335</v>
          </cell>
          <cell r="F2852"/>
          <cell r="G2852"/>
        </row>
        <row r="2853">
          <cell r="A2853" t="str">
            <v>C4</v>
          </cell>
          <cell r="B2853" t="str">
            <v>CUADRILLA DD TIPO 1 (1 OFICIAL + 1 AYUDANTE) (Carpinteria)</v>
          </cell>
          <cell r="C2853" t="str">
            <v>Cuadrilla</v>
          </cell>
          <cell r="D2853" t="str">
            <v>HR</v>
          </cell>
          <cell r="E2853">
            <v>33335</v>
          </cell>
          <cell r="F2853"/>
          <cell r="G2853"/>
        </row>
        <row r="2854">
          <cell r="A2854" t="str">
            <v>C5</v>
          </cell>
          <cell r="B2854" t="str">
            <v>CUADRILLA EE TIPO 1 (1 OFICIAL + 1 AYUDANTE) (Dry Wall)</v>
          </cell>
          <cell r="C2854" t="str">
            <v>Cuadrilla</v>
          </cell>
          <cell r="D2854" t="str">
            <v>HR</v>
          </cell>
          <cell r="E2854">
            <v>34476</v>
          </cell>
          <cell r="F2854"/>
          <cell r="G2854"/>
        </row>
        <row r="2855">
          <cell r="A2855" t="str">
            <v>C6</v>
          </cell>
          <cell r="B2855" t="str">
            <v>CUADRILLA FF TIPO 1 (1 OFICIAL + 1 AYUDANTE) (ELECTRICAS)</v>
          </cell>
          <cell r="C2855" t="str">
            <v>Cuadrilla</v>
          </cell>
          <cell r="D2855" t="str">
            <v>HR</v>
          </cell>
          <cell r="E2855">
            <v>43481</v>
          </cell>
          <cell r="F2855"/>
          <cell r="G2855"/>
        </row>
        <row r="2856">
          <cell r="A2856" t="str">
            <v>C7</v>
          </cell>
          <cell r="B2856" t="str">
            <v>CUADRILLA GG TIPO 1 (1 OFICIAL + 1 AYUDANTE) (Alumbrado Publico)</v>
          </cell>
          <cell r="C2856" t="str">
            <v>Cuadrilla</v>
          </cell>
          <cell r="D2856" t="str">
            <v>HR</v>
          </cell>
          <cell r="E2856">
            <v>64305</v>
          </cell>
          <cell r="F2856"/>
          <cell r="G2856"/>
        </row>
        <row r="2857">
          <cell r="A2857" t="str">
            <v>C8</v>
          </cell>
          <cell r="B2857" t="str">
            <v>CUADRILLA AA TIPO 2 (1 OFICIAL + 2 AYUDANTE) (Albañileria)</v>
          </cell>
          <cell r="C2857" t="str">
            <v>Cuadrilla</v>
          </cell>
          <cell r="D2857" t="str">
            <v>HR</v>
          </cell>
          <cell r="E2857">
            <v>42621</v>
          </cell>
          <cell r="F2857"/>
          <cell r="G2857"/>
        </row>
        <row r="2858">
          <cell r="A2858" t="str">
            <v>C9</v>
          </cell>
          <cell r="B2858" t="str">
            <v>CUADRILLA BB TIPO 2 (1 OFICIAL + 2 AYUDANTE) (Instalaciones)</v>
          </cell>
          <cell r="C2858" t="str">
            <v>Cuadrilla</v>
          </cell>
          <cell r="D2858" t="str">
            <v>HR</v>
          </cell>
          <cell r="E2858">
            <v>46886</v>
          </cell>
          <cell r="F2858"/>
          <cell r="G2858"/>
        </row>
        <row r="2859">
          <cell r="A2859" t="str">
            <v>C10</v>
          </cell>
          <cell r="B2859" t="str">
            <v>CUADRILLA CC TIPO 2 (1 OFICIAL + 2 AYUDANTE) (Pintura)</v>
          </cell>
          <cell r="C2859" t="str">
            <v>Cuadrilla</v>
          </cell>
          <cell r="D2859" t="str">
            <v>HR</v>
          </cell>
          <cell r="E2859">
            <v>46950</v>
          </cell>
          <cell r="F2859"/>
          <cell r="G2859"/>
        </row>
        <row r="2860">
          <cell r="A2860" t="str">
            <v>C11</v>
          </cell>
          <cell r="B2860" t="str">
            <v>CUADRILLA DD TIPO 2 (1 OFICIAL + 2 AYUDANTE) (Carpinteria)</v>
          </cell>
          <cell r="C2860" t="str">
            <v>Cuadrilla</v>
          </cell>
          <cell r="D2860" t="str">
            <v>HR</v>
          </cell>
          <cell r="E2860">
            <v>46950</v>
          </cell>
          <cell r="F2860"/>
          <cell r="G2860"/>
        </row>
        <row r="2861">
          <cell r="A2861" t="str">
            <v>C12</v>
          </cell>
          <cell r="B2861" t="str">
            <v>CUADRILLA EE TIPO 2 (1 OFICIAL + 2 AYUDANTE) (Dry Wall)</v>
          </cell>
          <cell r="C2861" t="str">
            <v>Cuadrilla</v>
          </cell>
          <cell r="D2861" t="str">
            <v>HR</v>
          </cell>
          <cell r="E2861">
            <v>47736</v>
          </cell>
          <cell r="F2861"/>
          <cell r="G2861"/>
        </row>
        <row r="2862">
          <cell r="A2862" t="str">
            <v>C13</v>
          </cell>
          <cell r="B2862" t="str">
            <v>CUADRILLA FF TIPO 2 (1 OFICIAL + 2 AYUDANTE) (Electricas)</v>
          </cell>
          <cell r="C2862" t="str">
            <v>Cuadrilla</v>
          </cell>
          <cell r="D2862" t="str">
            <v>HR</v>
          </cell>
          <cell r="E2862">
            <v>61241</v>
          </cell>
          <cell r="F2862"/>
          <cell r="G2862"/>
        </row>
        <row r="2863">
          <cell r="A2863" t="str">
            <v>C14</v>
          </cell>
          <cell r="B2863" t="str">
            <v>CUADRILLA GG TIPO 2 (1 OFICIAL + 2 AYUDANTE) (Alumbrado Publico)</v>
          </cell>
          <cell r="C2863" t="str">
            <v>Cuadrilla</v>
          </cell>
          <cell r="D2863" t="str">
            <v>HR</v>
          </cell>
          <cell r="E2863">
            <v>85740</v>
          </cell>
          <cell r="F2863"/>
          <cell r="G2863"/>
        </row>
        <row r="2864">
          <cell r="A2864" t="str">
            <v>C15</v>
          </cell>
          <cell r="B2864" t="str">
            <v>CUADRILLA AA TIPO 3 (1 OFICIAL + 3 AYUDANTE) (Albañileria)</v>
          </cell>
          <cell r="C2864" t="str">
            <v>Cuadrilla</v>
          </cell>
          <cell r="D2864" t="str">
            <v>HR</v>
          </cell>
          <cell r="E2864">
            <v>54460</v>
          </cell>
          <cell r="F2864"/>
          <cell r="G2864"/>
        </row>
        <row r="2865">
          <cell r="A2865" t="str">
            <v>C16</v>
          </cell>
          <cell r="B2865" t="str">
            <v>CUADRILLA BB TIPO 3 (1 OFICIAL + 3 AYUDANTE) (Instalaciones)</v>
          </cell>
          <cell r="C2865" t="str">
            <v>Cuadrilla</v>
          </cell>
          <cell r="D2865" t="str">
            <v>HR</v>
          </cell>
          <cell r="E2865">
            <v>59910</v>
          </cell>
          <cell r="F2865"/>
          <cell r="G2865"/>
        </row>
        <row r="2866">
          <cell r="A2866" t="str">
            <v>C17</v>
          </cell>
          <cell r="B2866" t="str">
            <v>CUADRILLA CC TIPO 3 (1 OFICIAL + 3 AYUDANTE) (Pintura)</v>
          </cell>
          <cell r="C2866" t="str">
            <v>Cuadrilla</v>
          </cell>
          <cell r="D2866" t="str">
            <v>HR</v>
          </cell>
          <cell r="E2866">
            <v>60565</v>
          </cell>
          <cell r="F2866"/>
          <cell r="G2866"/>
        </row>
        <row r="2867">
          <cell r="A2867" t="str">
            <v>C18</v>
          </cell>
          <cell r="B2867" t="str">
            <v>CUADRILLA DD TIPO 3 (1 OFICIAL + 3 AYUDANTE) (Carpinteria)</v>
          </cell>
          <cell r="C2867" t="str">
            <v>Cuadrilla</v>
          </cell>
          <cell r="D2867" t="str">
            <v>HR</v>
          </cell>
          <cell r="E2867">
            <v>60565</v>
          </cell>
          <cell r="F2867"/>
          <cell r="G2867"/>
        </row>
        <row r="2868">
          <cell r="A2868" t="str">
            <v>C19</v>
          </cell>
          <cell r="B2868" t="str">
            <v>CUADRILLA EE TIPO 3 (1 OFICIAL + 3 AYUDANTE) (Dry Wall)</v>
          </cell>
          <cell r="C2868" t="str">
            <v>Cuadrilla</v>
          </cell>
          <cell r="D2868" t="str">
            <v>HR</v>
          </cell>
          <cell r="E2868">
            <v>60996</v>
          </cell>
          <cell r="F2868"/>
          <cell r="G2868"/>
        </row>
        <row r="2869">
          <cell r="A2869" t="str">
            <v>C20</v>
          </cell>
          <cell r="B2869" t="str">
            <v>CUADRILLA FF TIPO 3 (1 OFICIAL + 3 AYUDANTE) (Electricas)</v>
          </cell>
          <cell r="C2869" t="str">
            <v>Cuadrilla</v>
          </cell>
          <cell r="D2869" t="str">
            <v>HR</v>
          </cell>
          <cell r="E2869">
            <v>79001</v>
          </cell>
          <cell r="F2869"/>
          <cell r="G2869"/>
        </row>
        <row r="2870">
          <cell r="A2870" t="str">
            <v>C21</v>
          </cell>
          <cell r="B2870" t="str">
            <v>CUADRILLA GG TIPO 3 (1 OFICIAL + 3 AYUDANTE) (Alumbrado Publico)</v>
          </cell>
          <cell r="C2870" t="str">
            <v>Cuadrilla</v>
          </cell>
          <cell r="D2870" t="str">
            <v>HR</v>
          </cell>
          <cell r="E2870">
            <v>107175</v>
          </cell>
          <cell r="F2870"/>
          <cell r="G2870"/>
        </row>
        <row r="2871">
          <cell r="A2871" t="str">
            <v>C22</v>
          </cell>
          <cell r="B2871" t="str">
            <v>CUADRILLA AA TIPO 4 (1 OFICIAL + 4 AYUDANTE) (Albañileria)</v>
          </cell>
          <cell r="C2871" t="str">
            <v>Cuadrilla</v>
          </cell>
          <cell r="D2871" t="str">
            <v>HR</v>
          </cell>
          <cell r="E2871">
            <v>66299</v>
          </cell>
          <cell r="F2871"/>
          <cell r="G2871"/>
        </row>
        <row r="2872">
          <cell r="A2872" t="str">
            <v>C23</v>
          </cell>
          <cell r="B2872" t="str">
            <v>CUADRILLA BB TIPO 4 (1 OFICIAL + 4 AYUDANTE) (Instalaciones)</v>
          </cell>
          <cell r="C2872" t="str">
            <v>Cuadrilla</v>
          </cell>
          <cell r="D2872" t="str">
            <v>HR</v>
          </cell>
          <cell r="E2872">
            <v>72934</v>
          </cell>
          <cell r="F2872"/>
          <cell r="G2872"/>
        </row>
        <row r="2873">
          <cell r="A2873" t="str">
            <v>C24</v>
          </cell>
          <cell r="B2873" t="str">
            <v>CUADRILLA CC TIPO 4 (1 OFICIAL + 4 AYUDANTE) (Pintura)</v>
          </cell>
          <cell r="C2873" t="str">
            <v>Cuadrilla</v>
          </cell>
          <cell r="D2873" t="str">
            <v>HR</v>
          </cell>
          <cell r="E2873">
            <v>74180</v>
          </cell>
          <cell r="F2873"/>
          <cell r="G2873"/>
        </row>
        <row r="2874">
          <cell r="A2874" t="str">
            <v>C25</v>
          </cell>
          <cell r="B2874" t="str">
            <v>CUADRILLA DD TIPO 4 (1 OFICIAL + 4 AYUDANTE) (Carpinteria)</v>
          </cell>
          <cell r="C2874" t="str">
            <v>Cuadrilla</v>
          </cell>
          <cell r="D2874" t="str">
            <v>HR</v>
          </cell>
          <cell r="E2874">
            <v>74180</v>
          </cell>
          <cell r="F2874"/>
          <cell r="G2874"/>
        </row>
        <row r="2875">
          <cell r="A2875" t="str">
            <v>C26</v>
          </cell>
          <cell r="B2875" t="str">
            <v>CUADRILLA EE TIPO 4 (1 OFICIAL + 4 AYUDANTE) (Dry Wall)</v>
          </cell>
          <cell r="C2875" t="str">
            <v>Cuadrilla</v>
          </cell>
          <cell r="D2875" t="str">
            <v>HR</v>
          </cell>
          <cell r="E2875">
            <v>74256</v>
          </cell>
          <cell r="F2875"/>
          <cell r="G2875"/>
        </row>
        <row r="2876">
          <cell r="A2876" t="str">
            <v>C27</v>
          </cell>
          <cell r="B2876" t="str">
            <v>CUADRILLA FF TIPO 4 (1 OFICIAL + 4 AYUDANTE) (Electricas)</v>
          </cell>
          <cell r="C2876" t="str">
            <v>Cuadrilla</v>
          </cell>
          <cell r="D2876" t="str">
            <v>HR</v>
          </cell>
          <cell r="E2876">
            <v>96761</v>
          </cell>
          <cell r="F2876"/>
          <cell r="G2876"/>
        </row>
        <row r="2877">
          <cell r="A2877" t="str">
            <v>C28</v>
          </cell>
          <cell r="B2877" t="str">
            <v>CUADRILLA GG TIPO 4 (1 OFICIAL + 4 AYUDANTE) (Alumbrado Publico)</v>
          </cell>
          <cell r="C2877" t="str">
            <v>Cuadrilla</v>
          </cell>
          <cell r="D2877" t="str">
            <v>HR</v>
          </cell>
          <cell r="E2877">
            <v>128610</v>
          </cell>
          <cell r="F2877"/>
          <cell r="G2877"/>
        </row>
        <row r="2878">
          <cell r="A2878" t="str">
            <v>C29</v>
          </cell>
          <cell r="B2878" t="str">
            <v>CUADRILLA AA TIPO 5 (1 OFICIAL + 5 AYUDANTE) (Albañileria)</v>
          </cell>
          <cell r="C2878" t="str">
            <v>Cuadrilla</v>
          </cell>
          <cell r="D2878" t="str">
            <v>HR</v>
          </cell>
          <cell r="E2878">
            <v>78138</v>
          </cell>
          <cell r="F2878"/>
          <cell r="G2878"/>
        </row>
        <row r="2879">
          <cell r="A2879" t="str">
            <v>C30</v>
          </cell>
          <cell r="B2879" t="str">
            <v>CUADRILLA BB TIPO 5 (1 OFICIAL + 5 AYUDANTE) (Instalaciones)</v>
          </cell>
          <cell r="C2879" t="str">
            <v>Cuadrilla</v>
          </cell>
          <cell r="D2879" t="str">
            <v>HR</v>
          </cell>
          <cell r="E2879">
            <v>85958</v>
          </cell>
          <cell r="F2879"/>
          <cell r="G2879"/>
        </row>
        <row r="2880">
          <cell r="A2880" t="str">
            <v>C31</v>
          </cell>
          <cell r="B2880" t="str">
            <v>CUADRILLA CC TIPO 5 (1 OFICIAL + 5 AYUDANTE) (Pintura)</v>
          </cell>
          <cell r="C2880" t="str">
            <v>Cuadrilla</v>
          </cell>
          <cell r="D2880" t="str">
            <v>HR</v>
          </cell>
          <cell r="E2880">
            <v>87795</v>
          </cell>
          <cell r="F2880"/>
          <cell r="G2880"/>
        </row>
        <row r="2881">
          <cell r="A2881" t="str">
            <v>C32</v>
          </cell>
          <cell r="B2881" t="str">
            <v>CUADRILLA DD TIPO 5 (1 OFICIAL + 5 AYUDANTE) (Carpinteria)</v>
          </cell>
          <cell r="C2881" t="str">
            <v>Cuadrilla</v>
          </cell>
          <cell r="D2881" t="str">
            <v>HR</v>
          </cell>
          <cell r="E2881">
            <v>87795</v>
          </cell>
          <cell r="F2881"/>
          <cell r="G2881"/>
        </row>
        <row r="2882">
          <cell r="A2882" t="str">
            <v>C33</v>
          </cell>
          <cell r="B2882" t="str">
            <v>CUADRILLA EE TIPO 5 (1 OFICIAL + 5 AYUDANTE) (Dry Wall)</v>
          </cell>
          <cell r="C2882" t="str">
            <v>Cuadrilla</v>
          </cell>
          <cell r="D2882" t="str">
            <v>HR</v>
          </cell>
          <cell r="E2882">
            <v>87516</v>
          </cell>
          <cell r="F2882"/>
          <cell r="G2882"/>
        </row>
        <row r="2883">
          <cell r="A2883" t="str">
            <v>C34</v>
          </cell>
          <cell r="B2883" t="str">
            <v>CUADRILLA FF TIPO 5 (1 OFICIAL + 5 AYUDANTE) (Electricas)</v>
          </cell>
          <cell r="C2883" t="str">
            <v>Cuadrilla</v>
          </cell>
          <cell r="D2883" t="str">
            <v>HR</v>
          </cell>
          <cell r="E2883">
            <v>114521</v>
          </cell>
          <cell r="F2883"/>
          <cell r="G2883"/>
        </row>
        <row r="2884">
          <cell r="A2884" t="str">
            <v>C35</v>
          </cell>
          <cell r="B2884" t="str">
            <v>CUADRILLA GG TIPO 5 (1 OFICIAL + 5 AYUDANTE) (Alumbrado Publico)</v>
          </cell>
          <cell r="C2884" t="str">
            <v>Cuadrilla</v>
          </cell>
          <cell r="D2884" t="str">
            <v>HR</v>
          </cell>
          <cell r="E2884">
            <v>150045</v>
          </cell>
          <cell r="F2884"/>
          <cell r="G2884"/>
        </row>
        <row r="2885">
          <cell r="A2885" t="str">
            <v>C36</v>
          </cell>
          <cell r="B2885" t="str">
            <v>CUADRILLA AA TIPO 6 (1 OFICIAL + 6 AYUDANTE) (Albañileria)</v>
          </cell>
          <cell r="C2885" t="str">
            <v>Cuadrilla</v>
          </cell>
          <cell r="D2885" t="str">
            <v>HR</v>
          </cell>
          <cell r="E2885">
            <v>89977</v>
          </cell>
          <cell r="F2885"/>
          <cell r="G2885"/>
        </row>
        <row r="2886">
          <cell r="A2886" t="str">
            <v>C37</v>
          </cell>
          <cell r="B2886" t="str">
            <v>CUADRILLA BB TIPO 6 (1 OFICIAL + 6 AYUDANTE) (Instalaciones)</v>
          </cell>
          <cell r="C2886" t="str">
            <v>Cuadrilla</v>
          </cell>
          <cell r="D2886" t="str">
            <v>HR</v>
          </cell>
          <cell r="E2886">
            <v>98982</v>
          </cell>
          <cell r="F2886"/>
          <cell r="G2886"/>
        </row>
        <row r="2887">
          <cell r="A2887" t="str">
            <v>C38</v>
          </cell>
          <cell r="B2887" t="str">
            <v>CUADRILLA CC TIPO 6 (1 OFICIAL + 6 AYUDANTE) (Pintura)</v>
          </cell>
          <cell r="C2887" t="str">
            <v>Cuadrilla</v>
          </cell>
          <cell r="D2887" t="str">
            <v>HR</v>
          </cell>
          <cell r="E2887">
            <v>101410</v>
          </cell>
          <cell r="F2887"/>
          <cell r="G2887"/>
        </row>
        <row r="2888">
          <cell r="A2888" t="str">
            <v>C39</v>
          </cell>
          <cell r="B2888" t="str">
            <v>CUADRILLA DD TIPO 6 (1 OFICIAL + 6 AYUDANTE) (Carpinteria)</v>
          </cell>
          <cell r="C2888" t="str">
            <v>Cuadrilla</v>
          </cell>
          <cell r="D2888" t="str">
            <v>HR</v>
          </cell>
          <cell r="E2888">
            <v>101410</v>
          </cell>
          <cell r="F2888"/>
          <cell r="G2888"/>
        </row>
        <row r="2889">
          <cell r="A2889" t="str">
            <v>C40</v>
          </cell>
          <cell r="B2889" t="str">
            <v>CUADRILLA EE TIPO 6 (1 OFICIAL + 6 AYUDANTE) (Dry Wall)</v>
          </cell>
          <cell r="C2889" t="str">
            <v>Cuadrilla</v>
          </cell>
          <cell r="D2889" t="str">
            <v>HR</v>
          </cell>
          <cell r="E2889">
            <v>100776</v>
          </cell>
          <cell r="F2889"/>
          <cell r="G2889"/>
        </row>
        <row r="2890">
          <cell r="A2890" t="str">
            <v>C41</v>
          </cell>
          <cell r="B2890" t="str">
            <v>CUADRILLA FF TIPO 6 (1 OFICIAL + 6 AYUDANTE) (Electricas)</v>
          </cell>
          <cell r="C2890" t="str">
            <v>Cuadrilla</v>
          </cell>
          <cell r="D2890" t="str">
            <v>HR</v>
          </cell>
          <cell r="E2890">
            <v>132281</v>
          </cell>
          <cell r="F2890"/>
          <cell r="G2890"/>
        </row>
        <row r="2891">
          <cell r="A2891" t="str">
            <v>C42</v>
          </cell>
          <cell r="B2891" t="str">
            <v>CUADRILLA GG TIPO 6 (1 OFICIAL + 6 AYUDANTE) (Alumbrado Publico)</v>
          </cell>
          <cell r="C2891" t="str">
            <v>Cuadrilla</v>
          </cell>
          <cell r="D2891" t="str">
            <v>HR</v>
          </cell>
          <cell r="E2891">
            <v>171480</v>
          </cell>
          <cell r="F2891"/>
          <cell r="G2891"/>
        </row>
        <row r="2892">
          <cell r="A2892" t="str">
            <v>C43</v>
          </cell>
          <cell r="B2892" t="str">
            <v>AYUDANTE AA (ALBAÑILERIA)</v>
          </cell>
          <cell r="C2892" t="str">
            <v>Cuadrilla</v>
          </cell>
          <cell r="D2892" t="str">
            <v>HR</v>
          </cell>
          <cell r="E2892">
            <v>11839</v>
          </cell>
          <cell r="F2892"/>
          <cell r="G2892"/>
        </row>
        <row r="2893">
          <cell r="A2893" t="str">
            <v>C44</v>
          </cell>
          <cell r="B2893" t="str">
            <v>CUADRILLA AA (2 AYUDANTES)</v>
          </cell>
          <cell r="C2893" t="str">
            <v>Cuadrilla</v>
          </cell>
          <cell r="D2893" t="str">
            <v>HR</v>
          </cell>
          <cell r="E2893">
            <v>23678</v>
          </cell>
          <cell r="F2893"/>
          <cell r="G2893"/>
        </row>
        <row r="2894">
          <cell r="A2894" t="str">
            <v>C45</v>
          </cell>
          <cell r="B2894" t="str">
            <v>CUADRILLA HH (1 SOLDADOR + 1 AYUDANTE)</v>
          </cell>
          <cell r="C2894" t="str">
            <v>Cuadrilla</v>
          </cell>
          <cell r="D2894" t="str">
            <v>HR</v>
          </cell>
          <cell r="E2894">
            <v>39347</v>
          </cell>
          <cell r="F2894"/>
          <cell r="G2894"/>
        </row>
        <row r="2895">
          <cell r="A2895" t="str">
            <v>C46</v>
          </cell>
          <cell r="B2895" t="str">
            <v>JORNAL VIGILANTE NOCTURNO Y/O FESTIVOS CON PRESTACIONES</v>
          </cell>
          <cell r="C2895" t="str">
            <v>Cuadrilla</v>
          </cell>
          <cell r="D2895" t="str">
            <v>DIA</v>
          </cell>
          <cell r="E2895">
            <v>16575.20252266169</v>
          </cell>
          <cell r="F2895"/>
          <cell r="G2895"/>
        </row>
        <row r="2896">
          <cell r="A2896" t="str">
            <v>C47</v>
          </cell>
          <cell r="B2896" t="str">
            <v>VIGIA DE SALUD (AUXILIAR DE ENFERMERIA)</v>
          </cell>
          <cell r="C2896" t="str">
            <v>Cuadrilla</v>
          </cell>
          <cell r="D2896" t="str">
            <v>DIA</v>
          </cell>
          <cell r="E2896">
            <v>12572.695695959115</v>
          </cell>
          <cell r="F2896"/>
          <cell r="G2896"/>
        </row>
        <row r="2897">
          <cell r="A2897" t="str">
            <v>C48</v>
          </cell>
          <cell r="B2897" t="str">
            <v>AYUDANTE PARA DESINFECCION CONTINUA DE ESPACIOS MEDIO TIEMPO</v>
          </cell>
          <cell r="C2897" t="str">
            <v>Cuadrilla</v>
          </cell>
          <cell r="D2897" t="str">
            <v>HR</v>
          </cell>
          <cell r="E2897">
            <v>11839.843110504775</v>
          </cell>
          <cell r="F2897"/>
          <cell r="G2897"/>
        </row>
        <row r="2898">
          <cell r="A2898" t="str">
            <v>C49</v>
          </cell>
          <cell r="B2898" t="str">
            <v>AYUDANTE DE OBRA</v>
          </cell>
          <cell r="C2898" t="str">
            <v>Cuadrilla</v>
          </cell>
          <cell r="D2898" t="str">
            <v>DIA</v>
          </cell>
          <cell r="E2898">
            <v>47450</v>
          </cell>
          <cell r="F2898"/>
          <cell r="G2898"/>
        </row>
        <row r="2899">
          <cell r="A2899" t="str">
            <v>P1</v>
          </cell>
          <cell r="B2899" t="str">
            <v>OFICIAL AA (ALBAÑILERIA)</v>
          </cell>
          <cell r="C2899" t="str">
            <v>Personal</v>
          </cell>
          <cell r="D2899" t="str">
            <v>HR</v>
          </cell>
          <cell r="E2899">
            <v>18943</v>
          </cell>
          <cell r="F2899"/>
          <cell r="G2899"/>
        </row>
        <row r="2900">
          <cell r="A2900" t="str">
            <v>P2</v>
          </cell>
          <cell r="B2900" t="str">
            <v>OFICIAL BB (INSTALACIONES)</v>
          </cell>
          <cell r="C2900" t="str">
            <v>Personal</v>
          </cell>
          <cell r="D2900" t="str">
            <v>HR</v>
          </cell>
          <cell r="E2900">
            <v>20838</v>
          </cell>
          <cell r="F2900"/>
          <cell r="G2900"/>
        </row>
        <row r="2901">
          <cell r="A2901" t="str">
            <v>P3</v>
          </cell>
          <cell r="B2901" t="str">
            <v>OFICIAL CC (PINTURA)</v>
          </cell>
          <cell r="C2901" t="str">
            <v>Personal</v>
          </cell>
          <cell r="D2901" t="str">
            <v>HR</v>
          </cell>
          <cell r="E2901">
            <v>19720</v>
          </cell>
          <cell r="F2901"/>
          <cell r="G2901"/>
        </row>
        <row r="2902">
          <cell r="A2902" t="str">
            <v>P4</v>
          </cell>
          <cell r="B2902" t="str">
            <v>OFICIAL DD (CARPINTERIA)</v>
          </cell>
          <cell r="C2902" t="str">
            <v>Personal</v>
          </cell>
          <cell r="D2902" t="str">
            <v>HR</v>
          </cell>
          <cell r="E2902">
            <v>19720</v>
          </cell>
          <cell r="F2902"/>
          <cell r="G2902"/>
        </row>
        <row r="2903">
          <cell r="A2903" t="str">
            <v>P5</v>
          </cell>
          <cell r="B2903" t="str">
            <v>OFICIAL EE (DRY WALL)</v>
          </cell>
          <cell r="C2903" t="str">
            <v>Personal</v>
          </cell>
          <cell r="D2903" t="str">
            <v>HR</v>
          </cell>
          <cell r="E2903">
            <v>21216</v>
          </cell>
          <cell r="F2903"/>
          <cell r="G2903"/>
        </row>
        <row r="2904">
          <cell r="A2904" t="str">
            <v>P6</v>
          </cell>
          <cell r="B2904" t="str">
            <v>OFICIAL FF (ELECTRICAS)</v>
          </cell>
          <cell r="C2904" t="str">
            <v>Personal</v>
          </cell>
          <cell r="D2904" t="str">
            <v>HR</v>
          </cell>
          <cell r="E2904">
            <v>25721</v>
          </cell>
          <cell r="F2904"/>
          <cell r="G2904"/>
        </row>
        <row r="2905">
          <cell r="A2905" t="str">
            <v>P7</v>
          </cell>
          <cell r="B2905" t="str">
            <v>OFICIAL GG (ALUMBRADO PUBLICO)</v>
          </cell>
          <cell r="C2905" t="str">
            <v>Personal</v>
          </cell>
          <cell r="D2905" t="str">
            <v>HR</v>
          </cell>
          <cell r="E2905">
            <v>42870</v>
          </cell>
          <cell r="F2905"/>
          <cell r="G2905"/>
        </row>
        <row r="2906">
          <cell r="A2906" t="str">
            <v>P8</v>
          </cell>
          <cell r="B2906" t="str">
            <v>AYUDANTE AA (ALBAÑILERIA)</v>
          </cell>
          <cell r="C2906" t="str">
            <v>Personal</v>
          </cell>
          <cell r="D2906" t="str">
            <v>HR</v>
          </cell>
          <cell r="E2906">
            <v>11839</v>
          </cell>
          <cell r="F2906"/>
          <cell r="G2906"/>
        </row>
        <row r="2907">
          <cell r="A2907" t="str">
            <v>P9</v>
          </cell>
          <cell r="B2907" t="str">
            <v>AYUDANTE BB (INSTALACIONES)</v>
          </cell>
          <cell r="C2907" t="str">
            <v>Personal</v>
          </cell>
          <cell r="D2907" t="str">
            <v>HR</v>
          </cell>
          <cell r="E2907">
            <v>13024</v>
          </cell>
          <cell r="F2907"/>
          <cell r="G2907"/>
        </row>
        <row r="2908">
          <cell r="A2908" t="str">
            <v>P10</v>
          </cell>
          <cell r="B2908" t="str">
            <v>AYUDANTE CC (PINTURA)</v>
          </cell>
          <cell r="C2908" t="str">
            <v>Personal</v>
          </cell>
          <cell r="D2908" t="str">
            <v>HR</v>
          </cell>
          <cell r="E2908">
            <v>13615</v>
          </cell>
          <cell r="F2908"/>
          <cell r="G2908"/>
        </row>
        <row r="2909">
          <cell r="A2909" t="str">
            <v>P11</v>
          </cell>
          <cell r="B2909" t="str">
            <v>AYUDANTE DD (CARPINTERIA)</v>
          </cell>
          <cell r="C2909" t="str">
            <v>Personal</v>
          </cell>
          <cell r="D2909" t="str">
            <v>HR</v>
          </cell>
          <cell r="E2909">
            <v>13615</v>
          </cell>
          <cell r="F2909"/>
          <cell r="G2909"/>
        </row>
        <row r="2910">
          <cell r="A2910" t="str">
            <v>P12</v>
          </cell>
          <cell r="B2910" t="str">
            <v>AYUDANTE EE (DRY WALL)</v>
          </cell>
          <cell r="C2910" t="str">
            <v>Personal</v>
          </cell>
          <cell r="D2910" t="str">
            <v>HR</v>
          </cell>
          <cell r="E2910">
            <v>13260</v>
          </cell>
          <cell r="F2910"/>
          <cell r="G2910"/>
        </row>
        <row r="2911">
          <cell r="A2911" t="str">
            <v>P13</v>
          </cell>
          <cell r="B2911" t="str">
            <v>AYUDANTE FF (ELECTRICAS)</v>
          </cell>
          <cell r="C2911" t="str">
            <v>Personal</v>
          </cell>
          <cell r="D2911" t="str">
            <v>HR</v>
          </cell>
          <cell r="E2911">
            <v>17760</v>
          </cell>
          <cell r="F2911"/>
          <cell r="G2911"/>
        </row>
        <row r="2912">
          <cell r="A2912" t="str">
            <v>P14</v>
          </cell>
          <cell r="B2912" t="str">
            <v>AYUDANTE GG (ALUMBRADO PUBLICO)</v>
          </cell>
          <cell r="C2912" t="str">
            <v>Personal</v>
          </cell>
          <cell r="D2912" t="str">
            <v>HR</v>
          </cell>
          <cell r="E2912">
            <v>21435</v>
          </cell>
          <cell r="F2912"/>
          <cell r="G2912"/>
        </row>
        <row r="2913">
          <cell r="A2913" t="str">
            <v>P15</v>
          </cell>
          <cell r="B2913" t="str">
            <v>AYUDANTE PRACTICO AA (ALBAÑILERIA)</v>
          </cell>
          <cell r="C2913" t="str">
            <v>Personal</v>
          </cell>
          <cell r="D2913" t="str">
            <v>HR</v>
          </cell>
          <cell r="E2913">
            <v>14798.75</v>
          </cell>
          <cell r="F2913"/>
          <cell r="G2913"/>
        </row>
        <row r="2914">
          <cell r="A2914" t="str">
            <v>P16</v>
          </cell>
          <cell r="B2914" t="str">
            <v>SOLDADOR</v>
          </cell>
          <cell r="C2914" t="str">
            <v>Personal</v>
          </cell>
          <cell r="D2914" t="str">
            <v>HR</v>
          </cell>
          <cell r="E2914">
            <v>17912.333405103425</v>
          </cell>
          <cell r="F2914"/>
          <cell r="G2914"/>
        </row>
        <row r="2915">
          <cell r="A2915" t="str">
            <v>P17</v>
          </cell>
          <cell r="B2915" t="str">
            <v>REGULADOR DE TRANSITO (CON DOTACION Y EQUIPOS)</v>
          </cell>
          <cell r="C2915" t="str">
            <v>Personal</v>
          </cell>
          <cell r="D2915" t="str">
            <v>MES</v>
          </cell>
          <cell r="E2915">
            <v>2786481.5000000005</v>
          </cell>
          <cell r="F2915"/>
          <cell r="G2915"/>
        </row>
        <row r="2916">
          <cell r="A2916" t="str">
            <v>P18</v>
          </cell>
          <cell r="B2916" t="str">
            <v>MAESTRO DE OBRA CON EXPERIENCIA EN INSTALACION DE GUADUA</v>
          </cell>
          <cell r="C2916" t="str">
            <v>Personal</v>
          </cell>
          <cell r="D2916" t="str">
            <v>MES</v>
          </cell>
          <cell r="E2916">
            <v>5380700.0000000009</v>
          </cell>
          <cell r="F2916"/>
          <cell r="G2916"/>
        </row>
        <row r="2917">
          <cell r="A2917"/>
          <cell r="B2917"/>
          <cell r="C2917"/>
          <cell r="D2917"/>
          <cell r="E2917"/>
          <cell r="F2917"/>
          <cell r="G2917"/>
        </row>
        <row r="2918">
          <cell r="A2918"/>
          <cell r="B2918"/>
          <cell r="C2918"/>
          <cell r="D2918"/>
          <cell r="E2918"/>
          <cell r="F2918"/>
          <cell r="G2918"/>
        </row>
        <row r="2919">
          <cell r="A2919"/>
          <cell r="B2919"/>
          <cell r="C2919"/>
          <cell r="D2919"/>
          <cell r="E2919"/>
          <cell r="F2919"/>
          <cell r="G2919"/>
        </row>
        <row r="2920">
          <cell r="A2920"/>
          <cell r="B2920"/>
          <cell r="C2920"/>
          <cell r="D2920"/>
          <cell r="E2920"/>
          <cell r="F2920"/>
          <cell r="G2920"/>
        </row>
        <row r="2921">
          <cell r="A2921"/>
          <cell r="B2921"/>
          <cell r="C2921"/>
          <cell r="D2921"/>
          <cell r="E2921"/>
          <cell r="F2921"/>
          <cell r="G2921"/>
        </row>
        <row r="2922">
          <cell r="A2922"/>
          <cell r="B2922"/>
          <cell r="C2922"/>
          <cell r="D2922"/>
          <cell r="E2922"/>
          <cell r="F2922"/>
          <cell r="G2922"/>
        </row>
        <row r="2923">
          <cell r="A2923"/>
          <cell r="B2923"/>
          <cell r="C2923"/>
          <cell r="D2923"/>
          <cell r="E2923"/>
          <cell r="F2923"/>
          <cell r="G2923"/>
        </row>
        <row r="2924">
          <cell r="A2924"/>
          <cell r="B2924"/>
          <cell r="C2924"/>
          <cell r="D2924"/>
          <cell r="E2924"/>
          <cell r="F2924"/>
          <cell r="G2924"/>
        </row>
        <row r="2925">
          <cell r="A2925"/>
          <cell r="B2925"/>
          <cell r="C2925"/>
          <cell r="D2925"/>
          <cell r="E2925"/>
          <cell r="F2925"/>
          <cell r="G2925"/>
        </row>
        <row r="2926">
          <cell r="A2926" t="str">
            <v>AB1</v>
          </cell>
          <cell r="B2926" t="str">
            <v>ACERO 60.000 PSI (INCLUYE ALAMBRE NEGRO Y FIGURACIÓN )</v>
          </cell>
          <cell r="C2926" t="str">
            <v>Analisis Basico</v>
          </cell>
          <cell r="D2926" t="str">
            <v>KG</v>
          </cell>
          <cell r="E2926">
            <v>7381</v>
          </cell>
          <cell r="F2926"/>
          <cell r="G2926"/>
        </row>
        <row r="2927">
          <cell r="A2927" t="str">
            <v>AB2</v>
          </cell>
          <cell r="B2927" t="str">
            <v>CONCRETO 1500 psi - 10.5 Mpa</v>
          </cell>
          <cell r="C2927" t="str">
            <v>Analisis Basico</v>
          </cell>
          <cell r="D2927" t="str">
            <v>M3</v>
          </cell>
          <cell r="E2927">
            <v>422219</v>
          </cell>
          <cell r="F2927"/>
          <cell r="G2927"/>
        </row>
        <row r="2928">
          <cell r="A2928" t="str">
            <v>AB3</v>
          </cell>
          <cell r="B2928" t="str">
            <v>CONCRETO 2000 PSI - 14 MPA</v>
          </cell>
          <cell r="C2928" t="str">
            <v>Analisis Basico</v>
          </cell>
          <cell r="D2928" t="str">
            <v>M3</v>
          </cell>
          <cell r="E2928">
            <v>439058</v>
          </cell>
          <cell r="F2928"/>
          <cell r="G2928"/>
        </row>
        <row r="2929">
          <cell r="A2929" t="str">
            <v>AB4</v>
          </cell>
          <cell r="B2929" t="str">
            <v>CONCRETO 2500 psi - 17.5 Mpa</v>
          </cell>
          <cell r="C2929" t="str">
            <v>Analisis Basico</v>
          </cell>
          <cell r="D2929" t="str">
            <v>M3</v>
          </cell>
          <cell r="E2929">
            <v>503581</v>
          </cell>
          <cell r="F2929"/>
          <cell r="G2929"/>
        </row>
        <row r="2930">
          <cell r="A2930" t="str">
            <v>AB5</v>
          </cell>
          <cell r="B2930" t="str">
            <v>CONCRETO 3000 psi - 21 Mpa</v>
          </cell>
          <cell r="C2930" t="str">
            <v>Analisis Basico</v>
          </cell>
          <cell r="D2930" t="str">
            <v>M3</v>
          </cell>
          <cell r="E2930">
            <v>561725</v>
          </cell>
          <cell r="F2930"/>
          <cell r="G2930"/>
        </row>
        <row r="2931">
          <cell r="A2931" t="str">
            <v>AB6</v>
          </cell>
          <cell r="B2931" t="str">
            <v>CONCRETO 3500 psi - 24.5 Mpa</v>
          </cell>
          <cell r="C2931" t="str">
            <v>Analisis Basico</v>
          </cell>
          <cell r="D2931" t="str">
            <v>M3</v>
          </cell>
          <cell r="E2931">
            <v>619549</v>
          </cell>
          <cell r="F2931"/>
          <cell r="G2931"/>
        </row>
        <row r="2932">
          <cell r="A2932" t="str">
            <v>AB7</v>
          </cell>
          <cell r="B2932" t="str">
            <v>CONCRETO 4000 psi - 28 Mpa</v>
          </cell>
          <cell r="C2932" t="str">
            <v>Analisis Basico</v>
          </cell>
          <cell r="D2932" t="str">
            <v>M3</v>
          </cell>
          <cell r="E2932">
            <v>639845</v>
          </cell>
          <cell r="F2932"/>
          <cell r="G2932"/>
        </row>
        <row r="2933">
          <cell r="A2933" t="str">
            <v>AB8</v>
          </cell>
          <cell r="B2933" t="str">
            <v>CONCRETO 1500 psi - 10.5 Mpa Impermeabilizado</v>
          </cell>
          <cell r="C2933" t="str">
            <v>Analisis Basico</v>
          </cell>
          <cell r="D2933" t="str">
            <v>M3</v>
          </cell>
          <cell r="E2933">
            <v>438036</v>
          </cell>
          <cell r="F2933"/>
          <cell r="G2933"/>
        </row>
        <row r="2934">
          <cell r="A2934" t="str">
            <v>AB9</v>
          </cell>
          <cell r="B2934" t="str">
            <v>CONCRETO 2000 psi - 14 Mpa Impermeabilizado</v>
          </cell>
          <cell r="C2934" t="str">
            <v>Analisis Basico</v>
          </cell>
          <cell r="D2934" t="str">
            <v>M3</v>
          </cell>
          <cell r="E2934">
            <v>456381</v>
          </cell>
          <cell r="F2934"/>
          <cell r="G2934"/>
        </row>
        <row r="2935">
          <cell r="A2935" t="str">
            <v>AB10</v>
          </cell>
          <cell r="B2935" t="str">
            <v>CONCRETO 2500 psi - 17.5 Mpa Impermeabilizado</v>
          </cell>
          <cell r="C2935" t="str">
            <v>Analisis Basico</v>
          </cell>
          <cell r="D2935" t="str">
            <v>M3</v>
          </cell>
          <cell r="E2935">
            <v>526176</v>
          </cell>
          <cell r="F2935"/>
          <cell r="G2935"/>
        </row>
        <row r="2936">
          <cell r="A2936" t="str">
            <v>AB11</v>
          </cell>
          <cell r="B2936" t="str">
            <v>CONCRETO 3000 psi - 21 Mpa Impermeabilizado</v>
          </cell>
          <cell r="C2936" t="str">
            <v>Analisis Basico</v>
          </cell>
          <cell r="D2936" t="str">
            <v>M3</v>
          </cell>
          <cell r="E2936">
            <v>588086</v>
          </cell>
          <cell r="F2936"/>
          <cell r="G2936"/>
        </row>
        <row r="2937">
          <cell r="A2937" t="str">
            <v>AB12</v>
          </cell>
          <cell r="B2937" t="str">
            <v>CONCRETO 3500 psi - 24.5 Mpa Impermeabilizado</v>
          </cell>
          <cell r="C2937" t="str">
            <v>Analisis Basico</v>
          </cell>
          <cell r="D2937" t="str">
            <v>M3</v>
          </cell>
          <cell r="E2937">
            <v>651182</v>
          </cell>
          <cell r="F2937"/>
          <cell r="G2937"/>
        </row>
        <row r="2938">
          <cell r="A2938" t="str">
            <v>AB13</v>
          </cell>
          <cell r="B2938" t="str">
            <v>CONCRETO 4000 psi - 28 Mpa Impermeabilizado</v>
          </cell>
          <cell r="C2938" t="str">
            <v>Analisis Basico</v>
          </cell>
          <cell r="D2938" t="str">
            <v>M3</v>
          </cell>
          <cell r="E2938">
            <v>673738</v>
          </cell>
          <cell r="F2938"/>
          <cell r="G2938"/>
        </row>
        <row r="2939">
          <cell r="A2939" t="str">
            <v>AB14</v>
          </cell>
          <cell r="B2939" t="str">
            <v>CONCRETO MR 40 kg/cm2</v>
          </cell>
          <cell r="C2939" t="str">
            <v>Analisis Basico</v>
          </cell>
          <cell r="D2939" t="str">
            <v>M3</v>
          </cell>
          <cell r="E2939">
            <v>564820</v>
          </cell>
          <cell r="F2939"/>
          <cell r="G2939"/>
        </row>
        <row r="2940">
          <cell r="A2940" t="str">
            <v>AB15</v>
          </cell>
          <cell r="B2940" t="str">
            <v>CONCRETO MR 42 kg/cm2</v>
          </cell>
          <cell r="C2940" t="str">
            <v>Analisis Basico</v>
          </cell>
          <cell r="D2940" t="str">
            <v>M3</v>
          </cell>
          <cell r="E2940">
            <v>596851</v>
          </cell>
          <cell r="F2940"/>
          <cell r="G2940"/>
        </row>
        <row r="2941">
          <cell r="A2941" t="str">
            <v>AB16</v>
          </cell>
          <cell r="B2941" t="str">
            <v>CONCRETO MR 44 kg/cm2</v>
          </cell>
          <cell r="C2941" t="str">
            <v>Analisis Basico</v>
          </cell>
          <cell r="D2941" t="str">
            <v>M3</v>
          </cell>
          <cell r="E2941">
            <v>637066</v>
          </cell>
          <cell r="F2941"/>
          <cell r="G2941"/>
        </row>
        <row r="2942">
          <cell r="A2942" t="str">
            <v>AB17</v>
          </cell>
          <cell r="B2942" t="str">
            <v>CONCRETO 5000 psi - 35 Mpa Impermeabilizado</v>
          </cell>
          <cell r="C2942" t="str">
            <v>Analisis Basico</v>
          </cell>
          <cell r="D2942" t="str">
            <v>M3</v>
          </cell>
          <cell r="E2942">
            <v>788039</v>
          </cell>
          <cell r="F2942"/>
          <cell r="G2942"/>
        </row>
        <row r="2943">
          <cell r="A2943" t="str">
            <v>AB18</v>
          </cell>
          <cell r="B2943" t="str">
            <v>CONCRETO 5000 psi - 35 Mpa</v>
          </cell>
          <cell r="C2943" t="str">
            <v>Analisis Basico</v>
          </cell>
          <cell r="D2943" t="str">
            <v>M3</v>
          </cell>
          <cell r="E2943">
            <v>747579</v>
          </cell>
          <cell r="F2943"/>
          <cell r="G2943"/>
        </row>
        <row r="2944">
          <cell r="A2944" t="str">
            <v>AB19</v>
          </cell>
          <cell r="B2944" t="str">
            <v>MORTERO 1:2</v>
          </cell>
          <cell r="C2944" t="str">
            <v>Analisis Basico</v>
          </cell>
          <cell r="D2944" t="str">
            <v>M3</v>
          </cell>
          <cell r="E2944">
            <v>622845</v>
          </cell>
          <cell r="F2944"/>
          <cell r="G2944"/>
        </row>
        <row r="2945">
          <cell r="A2945" t="str">
            <v>AB20</v>
          </cell>
          <cell r="B2945" t="str">
            <v>MORTERO 1:3</v>
          </cell>
          <cell r="C2945" t="str">
            <v>Analisis Basico</v>
          </cell>
          <cell r="D2945" t="str">
            <v>M3</v>
          </cell>
          <cell r="E2945">
            <v>505998</v>
          </cell>
          <cell r="F2945"/>
          <cell r="G2945"/>
        </row>
        <row r="2946">
          <cell r="A2946" t="str">
            <v>AB21</v>
          </cell>
          <cell r="B2946" t="str">
            <v>MORTERO 1:4</v>
          </cell>
          <cell r="C2946" t="str">
            <v>Analisis Basico</v>
          </cell>
          <cell r="D2946" t="str">
            <v>M3</v>
          </cell>
          <cell r="E2946">
            <v>436656</v>
          </cell>
          <cell r="F2946"/>
          <cell r="G2946"/>
        </row>
        <row r="2947">
          <cell r="A2947" t="str">
            <v>AB22</v>
          </cell>
          <cell r="B2947" t="str">
            <v>MORTERO 1:5</v>
          </cell>
          <cell r="C2947" t="str">
            <v>Analisis Basico</v>
          </cell>
          <cell r="D2947" t="str">
            <v>M3</v>
          </cell>
          <cell r="E2947">
            <v>388973</v>
          </cell>
          <cell r="F2947"/>
          <cell r="G2947"/>
        </row>
        <row r="2948">
          <cell r="A2948" t="str">
            <v>AB23</v>
          </cell>
          <cell r="B2948" t="str">
            <v>MORTERO 1:3 Impermeabilizado</v>
          </cell>
          <cell r="C2948" t="str">
            <v>Analisis Basico</v>
          </cell>
          <cell r="D2948" t="str">
            <v>M3</v>
          </cell>
          <cell r="E2948">
            <v>657135</v>
          </cell>
          <cell r="F2948"/>
          <cell r="G2948"/>
        </row>
        <row r="2949">
          <cell r="A2949" t="str">
            <v>AB24</v>
          </cell>
          <cell r="B2949" t="str">
            <v>MORTERO 1:4 Impermeabilizado</v>
          </cell>
          <cell r="C2949" t="str">
            <v>Analisis Basico</v>
          </cell>
          <cell r="D2949" t="str">
            <v>M3</v>
          </cell>
          <cell r="E2949">
            <v>557832</v>
          </cell>
          <cell r="F2949"/>
          <cell r="G2949"/>
        </row>
        <row r="2950">
          <cell r="A2950" t="str">
            <v>AB25</v>
          </cell>
          <cell r="B2950" t="str">
            <v>LECHADA A/C=0.45 (INCLUYE ADITIVO EXPANSOR Y PLASTIFICANTE)</v>
          </cell>
          <cell r="C2950" t="str">
            <v>Analisis Basico</v>
          </cell>
          <cell r="D2950" t="str">
            <v>LT</v>
          </cell>
          <cell r="E2950">
            <v>4935</v>
          </cell>
        </row>
        <row r="2951">
          <cell r="A2951" t="str">
            <v>AB26</v>
          </cell>
          <cell r="B2951" t="str">
            <v>SUMINISTRO, TRANSPORTE E INSTALACION MALLA ELECTROSOLDADA CUALQUIER REFERENCIA (Incluye alambre negro, colocación y traslapo).</v>
          </cell>
          <cell r="C2951" t="str">
            <v>Analisis Basico</v>
          </cell>
          <cell r="D2951" t="str">
            <v>KG</v>
          </cell>
          <cell r="E2951">
            <v>8506</v>
          </cell>
        </row>
      </sheetData>
      <sheetData sheetId="4"/>
      <sheetData sheetId="5"/>
      <sheetData sheetId="6"/>
      <sheetData sheetId="7"/>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1319D-766D-4CB0-A0D7-48CD0A9FEAA0}">
  <dimension ref="C1:K647"/>
  <sheetViews>
    <sheetView topLeftCell="A19" zoomScale="84" zoomScaleNormal="84" workbookViewId="0">
      <selection activeCell="K58" sqref="K58"/>
    </sheetView>
  </sheetViews>
  <sheetFormatPr baseColWidth="10" defaultRowHeight="32.1" customHeight="1" x14ac:dyDescent="0.2"/>
  <cols>
    <col min="1" max="1" width="2" style="19" customWidth="1"/>
    <col min="2" max="2" width="3.28515625" style="19" customWidth="1"/>
    <col min="3" max="3" width="11.42578125" style="19"/>
    <col min="4" max="4" width="13.140625" style="18" customWidth="1"/>
    <col min="5" max="5" width="67.140625" style="19" customWidth="1"/>
    <col min="6" max="6" width="11.42578125" style="19"/>
    <col min="7" max="7" width="18.42578125" style="149" customWidth="1"/>
    <col min="8" max="8" width="16.7109375" style="123" customWidth="1"/>
    <col min="9" max="9" width="23.42578125" style="472" customWidth="1"/>
    <col min="10" max="10" width="19.85546875" style="19" customWidth="1"/>
    <col min="11" max="16384" width="11.42578125" style="19"/>
  </cols>
  <sheetData>
    <row r="1" spans="3:9" ht="15.75" customHeight="1" x14ac:dyDescent="0.2"/>
    <row r="2" spans="3:9" ht="24.75" customHeight="1" x14ac:dyDescent="0.2">
      <c r="C2" s="217" t="s">
        <v>21</v>
      </c>
      <c r="D2" s="218" t="s">
        <v>581</v>
      </c>
      <c r="E2" s="217"/>
      <c r="F2" s="219"/>
      <c r="G2" s="220"/>
      <c r="H2" s="221"/>
      <c r="I2" s="676"/>
    </row>
    <row r="3" spans="3:9" ht="20.25" customHeight="1" x14ac:dyDescent="0.2">
      <c r="C3" s="740" t="s">
        <v>22</v>
      </c>
      <c r="D3" s="741"/>
      <c r="E3" s="741"/>
      <c r="F3" s="741"/>
      <c r="G3" s="741"/>
      <c r="H3" s="741"/>
      <c r="I3" s="742"/>
    </row>
    <row r="4" spans="3:9" ht="19.5" customHeight="1" x14ac:dyDescent="0.2">
      <c r="C4" s="740" t="s">
        <v>23</v>
      </c>
      <c r="D4" s="741"/>
      <c r="E4" s="741"/>
      <c r="F4" s="741"/>
      <c r="G4" s="741"/>
      <c r="H4" s="741"/>
      <c r="I4" s="742"/>
    </row>
    <row r="5" spans="3:9" ht="32.1" customHeight="1" x14ac:dyDescent="0.2">
      <c r="C5" s="743" t="s">
        <v>24</v>
      </c>
      <c r="D5" s="744"/>
      <c r="E5" s="744"/>
      <c r="F5" s="744"/>
      <c r="G5" s="744"/>
      <c r="H5" s="744"/>
      <c r="I5" s="745"/>
    </row>
    <row r="6" spans="3:9" ht="29.25" customHeight="1" x14ac:dyDescent="0.2">
      <c r="C6" s="746"/>
      <c r="D6" s="747"/>
      <c r="E6" s="747"/>
      <c r="F6" s="747"/>
      <c r="G6" s="747"/>
      <c r="H6" s="747"/>
      <c r="I6" s="748"/>
    </row>
    <row r="7" spans="3:9" ht="48" hidden="1" customHeight="1" x14ac:dyDescent="0.2">
      <c r="C7" s="746"/>
      <c r="D7" s="747"/>
      <c r="E7" s="747"/>
      <c r="F7" s="747"/>
      <c r="G7" s="747"/>
      <c r="H7" s="747"/>
      <c r="I7" s="748"/>
    </row>
    <row r="8" spans="3:9" ht="48" hidden="1" customHeight="1" x14ac:dyDescent="0.2">
      <c r="C8" s="749"/>
      <c r="D8" s="750"/>
      <c r="E8" s="750"/>
      <c r="F8" s="750"/>
      <c r="G8" s="750"/>
      <c r="H8" s="750"/>
      <c r="I8" s="751"/>
    </row>
    <row r="9" spans="3:9" ht="32.1" customHeight="1" x14ac:dyDescent="0.2">
      <c r="C9" s="752" t="s">
        <v>25</v>
      </c>
      <c r="D9" s="752"/>
      <c r="E9" s="752"/>
      <c r="F9" s="752"/>
      <c r="G9" s="752"/>
      <c r="H9" s="752"/>
      <c r="I9" s="752"/>
    </row>
    <row r="10" spans="3:9" ht="32.1" customHeight="1" x14ac:dyDescent="0.2">
      <c r="C10" s="752"/>
      <c r="D10" s="752"/>
      <c r="E10" s="752"/>
      <c r="F10" s="752"/>
      <c r="G10" s="752"/>
      <c r="H10" s="752"/>
      <c r="I10" s="752"/>
    </row>
    <row r="11" spans="3:9" ht="3.75" customHeight="1" thickBot="1" x14ac:dyDescent="0.25">
      <c r="C11" s="752"/>
      <c r="D11" s="752"/>
      <c r="E11" s="752"/>
      <c r="F11" s="752"/>
      <c r="G11" s="752"/>
      <c r="H11" s="752"/>
      <c r="I11" s="752"/>
    </row>
    <row r="12" spans="3:9" ht="48" hidden="1" customHeight="1" thickBot="1" x14ac:dyDescent="0.25">
      <c r="C12" s="753"/>
      <c r="D12" s="753"/>
      <c r="E12" s="753"/>
      <c r="F12" s="753"/>
      <c r="G12" s="753"/>
      <c r="H12" s="753"/>
      <c r="I12" s="753"/>
    </row>
    <row r="13" spans="3:9" ht="32.1" customHeight="1" thickBot="1" x14ac:dyDescent="0.25">
      <c r="C13" s="754" t="s">
        <v>748</v>
      </c>
      <c r="D13" s="755"/>
      <c r="E13" s="755"/>
      <c r="F13" s="755"/>
      <c r="G13" s="755"/>
      <c r="H13" s="755"/>
      <c r="I13" s="756"/>
    </row>
    <row r="14" spans="3:9" ht="32.1" customHeight="1" x14ac:dyDescent="0.2">
      <c r="C14" s="222"/>
      <c r="D14" s="223" t="s">
        <v>0</v>
      </c>
      <c r="E14" s="224" t="s">
        <v>1</v>
      </c>
      <c r="F14" s="224" t="s">
        <v>2</v>
      </c>
      <c r="G14" s="225" t="s">
        <v>3</v>
      </c>
      <c r="H14" s="226" t="s">
        <v>4</v>
      </c>
      <c r="I14" s="677" t="s">
        <v>749</v>
      </c>
    </row>
    <row r="15" spans="3:9" ht="24.75" customHeight="1" x14ac:dyDescent="0.2">
      <c r="C15" s="227" t="s">
        <v>750</v>
      </c>
      <c r="D15" s="228"/>
      <c r="E15" s="229" t="s">
        <v>751</v>
      </c>
      <c r="F15" s="230"/>
      <c r="G15" s="231"/>
      <c r="H15" s="232"/>
      <c r="I15" s="678"/>
    </row>
    <row r="16" spans="3:9" ht="30.75" customHeight="1" x14ac:dyDescent="0.2">
      <c r="C16" s="233"/>
      <c r="D16" s="153" t="s">
        <v>193</v>
      </c>
      <c r="E16" s="176" t="s">
        <v>194</v>
      </c>
      <c r="F16" s="154" t="s">
        <v>133</v>
      </c>
      <c r="G16" s="161">
        <v>8</v>
      </c>
      <c r="H16" s="234">
        <f>[1]APU!$I$1157</f>
        <v>153659</v>
      </c>
      <c r="I16" s="679">
        <f>+ROUND((G16*H16),0)</f>
        <v>1229272</v>
      </c>
    </row>
    <row r="17" spans="3:11" ht="24.75" customHeight="1" x14ac:dyDescent="0.2">
      <c r="C17" s="235" t="s">
        <v>752</v>
      </c>
      <c r="D17" s="236"/>
      <c r="E17" s="237" t="s">
        <v>753</v>
      </c>
      <c r="F17" s="238" t="s">
        <v>754</v>
      </c>
      <c r="G17" s="239"/>
      <c r="H17" s="240" t="s">
        <v>754</v>
      </c>
      <c r="I17" s="680" t="s">
        <v>754</v>
      </c>
    </row>
    <row r="18" spans="3:11" ht="48" customHeight="1" x14ac:dyDescent="0.2">
      <c r="C18" s="241" t="s">
        <v>754</v>
      </c>
      <c r="D18" s="242" t="s">
        <v>13</v>
      </c>
      <c r="E18" s="243" t="s">
        <v>14</v>
      </c>
      <c r="F18" s="244" t="s">
        <v>6</v>
      </c>
      <c r="G18" s="245">
        <v>120</v>
      </c>
      <c r="H18" s="246">
        <v>37836</v>
      </c>
      <c r="I18" s="681">
        <f>ROUND(H18*G18,0)</f>
        <v>4540320</v>
      </c>
    </row>
    <row r="19" spans="3:11" ht="27.75" customHeight="1" x14ac:dyDescent="0.2">
      <c r="C19" s="241"/>
      <c r="D19" s="242" t="s">
        <v>180</v>
      </c>
      <c r="E19" s="243" t="s">
        <v>181</v>
      </c>
      <c r="F19" s="244" t="s">
        <v>6</v>
      </c>
      <c r="G19" s="245">
        <v>40</v>
      </c>
      <c r="H19" s="246">
        <v>4940</v>
      </c>
      <c r="I19" s="681">
        <f>ROUND(H19*G19,0)</f>
        <v>197600</v>
      </c>
    </row>
    <row r="20" spans="3:11" ht="23.25" customHeight="1" x14ac:dyDescent="0.2">
      <c r="C20" s="227" t="s">
        <v>755</v>
      </c>
      <c r="D20" s="228"/>
      <c r="E20" s="229" t="s">
        <v>756</v>
      </c>
      <c r="F20" s="230"/>
      <c r="G20" s="231"/>
      <c r="H20" s="232"/>
      <c r="I20" s="682"/>
    </row>
    <row r="21" spans="3:11" ht="25.5" customHeight="1" x14ac:dyDescent="0.2">
      <c r="C21" s="227" t="s">
        <v>757</v>
      </c>
      <c r="D21" s="228"/>
      <c r="E21" s="229" t="s">
        <v>758</v>
      </c>
      <c r="F21" s="230"/>
      <c r="G21" s="231"/>
      <c r="H21" s="232"/>
      <c r="I21" s="682"/>
    </row>
    <row r="22" spans="3:11" ht="39" customHeight="1" x14ac:dyDescent="0.2">
      <c r="C22" s="233"/>
      <c r="D22" s="153" t="s">
        <v>579</v>
      </c>
      <c r="E22" s="176" t="s">
        <v>580</v>
      </c>
      <c r="F22" s="154" t="s">
        <v>6</v>
      </c>
      <c r="G22" s="161">
        <v>200</v>
      </c>
      <c r="H22" s="247">
        <v>29797</v>
      </c>
      <c r="I22" s="683">
        <f>+ROUND((G22*H22),0)</f>
        <v>5959400</v>
      </c>
    </row>
    <row r="23" spans="3:11" ht="65.25" customHeight="1" x14ac:dyDescent="0.2">
      <c r="C23" s="233"/>
      <c r="D23" s="153" t="s">
        <v>213</v>
      </c>
      <c r="E23" s="176" t="s">
        <v>214</v>
      </c>
      <c r="F23" s="154" t="s">
        <v>6</v>
      </c>
      <c r="G23" s="161">
        <v>200</v>
      </c>
      <c r="H23" s="247">
        <v>72763</v>
      </c>
      <c r="I23" s="683">
        <f>+ROUND((G23*H23),0)</f>
        <v>14552600</v>
      </c>
    </row>
    <row r="24" spans="3:11" ht="81" customHeight="1" x14ac:dyDescent="0.2">
      <c r="C24" s="233"/>
      <c r="D24" s="153" t="s">
        <v>574</v>
      </c>
      <c r="E24" s="176" t="s">
        <v>575</v>
      </c>
      <c r="F24" s="154" t="s">
        <v>38</v>
      </c>
      <c r="G24" s="161">
        <f>19.8+18.7+19.8+18.7+50</f>
        <v>127</v>
      </c>
      <c r="H24" s="247">
        <v>16058</v>
      </c>
      <c r="I24" s="683">
        <f>+ROUND((G24*H24),0)</f>
        <v>2039366</v>
      </c>
    </row>
    <row r="25" spans="3:11" ht="27.75" customHeight="1" x14ac:dyDescent="0.2">
      <c r="C25" s="227" t="s">
        <v>759</v>
      </c>
      <c r="D25" s="228"/>
      <c r="E25" s="248" t="s">
        <v>760</v>
      </c>
      <c r="F25" s="230"/>
      <c r="G25" s="231"/>
      <c r="H25" s="232"/>
      <c r="I25" s="682"/>
    </row>
    <row r="26" spans="3:11" ht="67.5" customHeight="1" x14ac:dyDescent="0.2">
      <c r="C26" s="233"/>
      <c r="D26" s="153" t="s">
        <v>15</v>
      </c>
      <c r="E26" s="176" t="s">
        <v>16</v>
      </c>
      <c r="F26" s="154" t="s">
        <v>6</v>
      </c>
      <c r="G26" s="161">
        <v>400</v>
      </c>
      <c r="H26" s="247">
        <v>31081</v>
      </c>
      <c r="I26" s="683">
        <f>+ROUND((G26*H26),0)</f>
        <v>12432400</v>
      </c>
    </row>
    <row r="27" spans="3:11" ht="65.25" customHeight="1" x14ac:dyDescent="0.2">
      <c r="C27" s="233"/>
      <c r="D27" s="153" t="s">
        <v>189</v>
      </c>
      <c r="E27" s="176" t="s">
        <v>190</v>
      </c>
      <c r="F27" s="154" t="s">
        <v>6</v>
      </c>
      <c r="G27" s="161">
        <v>70</v>
      </c>
      <c r="H27" s="247">
        <v>28074</v>
      </c>
      <c r="I27" s="683">
        <f>+ROUND((G27*H27),0)</f>
        <v>1965180</v>
      </c>
    </row>
    <row r="28" spans="3:11" ht="26.25" customHeight="1" x14ac:dyDescent="0.2">
      <c r="C28" s="227" t="s">
        <v>761</v>
      </c>
      <c r="D28" s="228"/>
      <c r="E28" s="229" t="s">
        <v>762</v>
      </c>
      <c r="F28" s="230"/>
      <c r="G28" s="231"/>
      <c r="H28" s="232"/>
      <c r="I28" s="682"/>
    </row>
    <row r="29" spans="3:11" ht="23.25" customHeight="1" x14ac:dyDescent="0.2">
      <c r="C29" s="233"/>
      <c r="D29" s="153" t="s">
        <v>7</v>
      </c>
      <c r="E29" s="176" t="s">
        <v>8</v>
      </c>
      <c r="F29" s="154" t="s">
        <v>6</v>
      </c>
      <c r="G29" s="161">
        <v>470</v>
      </c>
      <c r="H29" s="247">
        <v>17649</v>
      </c>
      <c r="I29" s="683">
        <f>+ROUND((G29*H29),0)</f>
        <v>8295030</v>
      </c>
      <c r="K29" s="19">
        <v>150</v>
      </c>
    </row>
    <row r="30" spans="3:11" ht="22.5" customHeight="1" x14ac:dyDescent="0.2">
      <c r="C30" s="227" t="s">
        <v>763</v>
      </c>
      <c r="D30" s="228"/>
      <c r="E30" s="229" t="s">
        <v>764</v>
      </c>
      <c r="F30" s="230"/>
      <c r="G30" s="231"/>
      <c r="H30" s="232"/>
      <c r="I30" s="682"/>
    </row>
    <row r="31" spans="3:11" ht="24.75" customHeight="1" x14ac:dyDescent="0.2">
      <c r="C31" s="233"/>
      <c r="D31" s="153" t="s">
        <v>191</v>
      </c>
      <c r="E31" s="249" t="s">
        <v>192</v>
      </c>
      <c r="F31" s="154" t="s">
        <v>6</v>
      </c>
      <c r="G31" s="161">
        <v>200</v>
      </c>
      <c r="H31" s="247">
        <v>12822</v>
      </c>
      <c r="I31" s="683">
        <f>+ROUND((G31*H31),0)</f>
        <v>2564400</v>
      </c>
    </row>
    <row r="32" spans="3:11" ht="35.25" customHeight="1" x14ac:dyDescent="0.2">
      <c r="C32" s="233"/>
      <c r="D32" s="153" t="s">
        <v>577</v>
      </c>
      <c r="E32" s="176" t="s">
        <v>219</v>
      </c>
      <c r="F32" s="154" t="s">
        <v>38</v>
      </c>
      <c r="G32" s="250">
        <v>2</v>
      </c>
      <c r="H32" s="247">
        <v>48797</v>
      </c>
      <c r="I32" s="683">
        <f>+ROUND((G32*H32),0)</f>
        <v>97594</v>
      </c>
    </row>
    <row r="33" spans="3:9" ht="27" customHeight="1" x14ac:dyDescent="0.2">
      <c r="C33" s="235" t="s">
        <v>765</v>
      </c>
      <c r="D33" s="236"/>
      <c r="E33" s="251" t="s">
        <v>766</v>
      </c>
      <c r="F33" s="252"/>
      <c r="G33" s="253"/>
      <c r="H33" s="254"/>
      <c r="I33" s="684"/>
    </row>
    <row r="34" spans="3:9" ht="32.1" customHeight="1" x14ac:dyDescent="0.2">
      <c r="C34" s="233"/>
      <c r="D34" s="153" t="s">
        <v>5</v>
      </c>
      <c r="E34" s="176" t="s">
        <v>573</v>
      </c>
      <c r="F34" s="154" t="s">
        <v>6</v>
      </c>
      <c r="G34" s="161">
        <v>220</v>
      </c>
      <c r="H34" s="247">
        <v>18149</v>
      </c>
      <c r="I34" s="683"/>
    </row>
    <row r="35" spans="3:9" ht="41.25" customHeight="1" x14ac:dyDescent="0.2">
      <c r="C35" s="255"/>
      <c r="D35" s="153" t="s">
        <v>104</v>
      </c>
      <c r="E35" s="159" t="s">
        <v>105</v>
      </c>
      <c r="F35" s="160" t="s">
        <v>38</v>
      </c>
      <c r="G35" s="250">
        <v>30</v>
      </c>
      <c r="H35" s="256">
        <v>15217</v>
      </c>
      <c r="I35" s="685">
        <f t="shared" ref="I35" si="0">ROUND(H35*G35,0)</f>
        <v>456510</v>
      </c>
    </row>
    <row r="36" spans="3:9" ht="38.25" customHeight="1" x14ac:dyDescent="0.2">
      <c r="C36" s="233"/>
      <c r="D36" s="153"/>
      <c r="E36" s="176"/>
      <c r="F36" s="154" t="s">
        <v>6</v>
      </c>
      <c r="G36" s="161">
        <v>480</v>
      </c>
      <c r="H36" s="247">
        <v>86547</v>
      </c>
      <c r="I36" s="683">
        <f>+ROUND((G36*H36),0)</f>
        <v>41542560</v>
      </c>
    </row>
    <row r="37" spans="3:9" ht="47.25" customHeight="1" x14ac:dyDescent="0.2">
      <c r="C37" s="257"/>
      <c r="D37" s="165" t="s">
        <v>79</v>
      </c>
      <c r="E37" s="159" t="s">
        <v>80</v>
      </c>
      <c r="F37" s="160" t="s">
        <v>2</v>
      </c>
      <c r="G37" s="258">
        <v>5</v>
      </c>
      <c r="H37" s="259">
        <v>79751</v>
      </c>
      <c r="I37" s="685">
        <f>ROUND(H37*G37,0)</f>
        <v>398755</v>
      </c>
    </row>
    <row r="38" spans="3:9" ht="50.25" customHeight="1" x14ac:dyDescent="0.2">
      <c r="C38" s="255"/>
      <c r="D38" s="153" t="s">
        <v>55</v>
      </c>
      <c r="E38" s="159" t="s">
        <v>46</v>
      </c>
      <c r="F38" s="160" t="s">
        <v>18</v>
      </c>
      <c r="G38" s="250">
        <v>5</v>
      </c>
      <c r="H38" s="256">
        <v>98787</v>
      </c>
      <c r="I38" s="685">
        <v>32059</v>
      </c>
    </row>
    <row r="39" spans="3:9" ht="50.25" customHeight="1" x14ac:dyDescent="0.2">
      <c r="C39" s="255"/>
      <c r="D39" s="153" t="s">
        <v>44</v>
      </c>
      <c r="E39" s="159" t="s">
        <v>45</v>
      </c>
      <c r="F39" s="160" t="s">
        <v>6</v>
      </c>
      <c r="G39" s="250">
        <v>30</v>
      </c>
      <c r="H39" s="256">
        <v>28412</v>
      </c>
      <c r="I39" s="685">
        <f t="shared" ref="I39:I40" si="1">ROUND(H39*G39,0)</f>
        <v>852360</v>
      </c>
    </row>
    <row r="40" spans="3:9" ht="83.25" customHeight="1" x14ac:dyDescent="0.2">
      <c r="C40" s="255"/>
      <c r="D40" s="153" t="s">
        <v>222</v>
      </c>
      <c r="E40" s="159" t="s">
        <v>338</v>
      </c>
      <c r="F40" s="160" t="s">
        <v>6</v>
      </c>
      <c r="G40" s="250">
        <v>6</v>
      </c>
      <c r="H40" s="256">
        <v>113473</v>
      </c>
      <c r="I40" s="685">
        <f t="shared" si="1"/>
        <v>680838</v>
      </c>
    </row>
    <row r="41" spans="3:9" ht="23.25" customHeight="1" x14ac:dyDescent="0.2">
      <c r="C41" s="235"/>
      <c r="D41" s="236"/>
      <c r="E41" s="251" t="s">
        <v>767</v>
      </c>
      <c r="F41" s="252"/>
      <c r="G41" s="253"/>
      <c r="H41" s="254"/>
      <c r="I41" s="684"/>
    </row>
    <row r="42" spans="3:9" ht="45" customHeight="1" x14ac:dyDescent="0.2">
      <c r="C42" s="260"/>
      <c r="D42" s="168"/>
      <c r="E42" s="261" t="s">
        <v>768</v>
      </c>
      <c r="F42" s="262" t="s">
        <v>133</v>
      </c>
      <c r="G42" s="263">
        <v>13</v>
      </c>
      <c r="H42" s="264">
        <v>202131</v>
      </c>
      <c r="I42" s="679">
        <f t="shared" ref="I42:I45" si="2">+ROUND((G42*H42),0)</f>
        <v>2627703</v>
      </c>
    </row>
    <row r="43" spans="3:9" ht="47.25" customHeight="1" x14ac:dyDescent="0.2">
      <c r="C43" s="260"/>
      <c r="D43" s="168"/>
      <c r="E43" s="261" t="s">
        <v>195</v>
      </c>
      <c r="F43" s="262" t="s">
        <v>133</v>
      </c>
      <c r="G43" s="263">
        <v>12</v>
      </c>
      <c r="H43" s="264">
        <v>170893</v>
      </c>
      <c r="I43" s="679">
        <f t="shared" si="2"/>
        <v>2050716</v>
      </c>
    </row>
    <row r="44" spans="3:9" ht="54.75" customHeight="1" x14ac:dyDescent="0.2">
      <c r="C44" s="260"/>
      <c r="D44" s="168"/>
      <c r="E44" s="261" t="s">
        <v>196</v>
      </c>
      <c r="F44" s="262" t="s">
        <v>133</v>
      </c>
      <c r="G44" s="263">
        <v>20</v>
      </c>
      <c r="H44" s="264">
        <v>127939</v>
      </c>
      <c r="I44" s="679">
        <f t="shared" si="2"/>
        <v>2558780</v>
      </c>
    </row>
    <row r="45" spans="3:9" ht="32.1" customHeight="1" x14ac:dyDescent="0.2">
      <c r="C45" s="260"/>
      <c r="D45" s="168"/>
      <c r="E45" s="261" t="s">
        <v>197</v>
      </c>
      <c r="F45" s="262" t="s">
        <v>133</v>
      </c>
      <c r="G45" s="263">
        <v>1</v>
      </c>
      <c r="H45" s="264">
        <v>2208261</v>
      </c>
      <c r="I45" s="679">
        <f t="shared" si="2"/>
        <v>2208261</v>
      </c>
    </row>
    <row r="46" spans="3:9" ht="32.1" customHeight="1" thickBot="1" x14ac:dyDescent="0.25">
      <c r="C46" s="265"/>
      <c r="D46" s="266"/>
      <c r="E46" s="267" t="s">
        <v>769</v>
      </c>
      <c r="F46" s="268" t="s">
        <v>144</v>
      </c>
      <c r="G46" s="269">
        <v>1</v>
      </c>
      <c r="H46" s="270">
        <v>4000000</v>
      </c>
      <c r="I46" s="686">
        <f>+ROUND((G46*H46),0)</f>
        <v>4000000</v>
      </c>
    </row>
    <row r="47" spans="3:9" ht="32.1" customHeight="1" thickBot="1" x14ac:dyDescent="0.25">
      <c r="C47" s="271"/>
      <c r="D47" s="272"/>
      <c r="E47" s="273"/>
      <c r="F47" s="274"/>
      <c r="G47" s="275"/>
      <c r="H47" s="276"/>
      <c r="I47" s="687">
        <f>SUM(I15:I46)</f>
        <v>111281704</v>
      </c>
    </row>
    <row r="48" spans="3:9" ht="33" customHeight="1" x14ac:dyDescent="0.2">
      <c r="C48" s="277"/>
      <c r="D48" s="278"/>
      <c r="E48" s="279"/>
      <c r="F48" s="280"/>
      <c r="G48" s="281">
        <v>149981979</v>
      </c>
      <c r="H48" s="282"/>
      <c r="I48" s="688">
        <f>I47*1.37</f>
        <v>152455934.48000002</v>
      </c>
    </row>
    <row r="49" spans="3:9" ht="33" customHeight="1" thickBot="1" x14ac:dyDescent="0.25">
      <c r="C49" s="277"/>
      <c r="D49" s="278"/>
      <c r="E49" s="279"/>
      <c r="F49" s="280"/>
      <c r="G49" s="283"/>
      <c r="H49" s="282"/>
      <c r="I49" s="688"/>
    </row>
    <row r="50" spans="3:9" ht="28.5" customHeight="1" thickBot="1" x14ac:dyDescent="0.25">
      <c r="C50" s="737" t="s">
        <v>770</v>
      </c>
      <c r="D50" s="738"/>
      <c r="E50" s="738"/>
      <c r="F50" s="738"/>
      <c r="G50" s="738"/>
      <c r="H50" s="738"/>
      <c r="I50" s="739"/>
    </row>
    <row r="51" spans="3:9" ht="39.75" customHeight="1" x14ac:dyDescent="0.2">
      <c r="C51" s="284"/>
      <c r="D51" s="285" t="s">
        <v>0</v>
      </c>
      <c r="E51" s="286" t="s">
        <v>1</v>
      </c>
      <c r="F51" s="286" t="s">
        <v>2</v>
      </c>
      <c r="G51" s="287" t="s">
        <v>3</v>
      </c>
      <c r="H51" s="287" t="s">
        <v>4</v>
      </c>
      <c r="I51" s="689" t="s">
        <v>749</v>
      </c>
    </row>
    <row r="52" spans="3:9" ht="33" customHeight="1" x14ac:dyDescent="0.2">
      <c r="C52" s="235" t="s">
        <v>771</v>
      </c>
      <c r="D52" s="236"/>
      <c r="E52" s="251" t="s">
        <v>772</v>
      </c>
      <c r="F52" s="251"/>
      <c r="G52" s="253"/>
      <c r="H52" s="251"/>
      <c r="I52" s="684"/>
    </row>
    <row r="53" spans="3:9" ht="50.25" customHeight="1" x14ac:dyDescent="0.2">
      <c r="C53" s="288"/>
      <c r="D53" s="242" t="s">
        <v>83</v>
      </c>
      <c r="E53" s="289" t="s">
        <v>37</v>
      </c>
      <c r="F53" s="290" t="s">
        <v>18</v>
      </c>
      <c r="G53" s="291">
        <v>1</v>
      </c>
      <c r="H53" s="292">
        <v>83038</v>
      </c>
      <c r="I53" s="681">
        <f>ROUND(H53*G53,0)</f>
        <v>83038</v>
      </c>
    </row>
    <row r="54" spans="3:9" ht="27.75" customHeight="1" x14ac:dyDescent="0.2">
      <c r="C54" s="235" t="s">
        <v>773</v>
      </c>
      <c r="D54" s="293"/>
      <c r="E54" s="251" t="s">
        <v>774</v>
      </c>
      <c r="F54" s="251"/>
      <c r="G54" s="253"/>
      <c r="H54" s="251"/>
      <c r="I54" s="684"/>
    </row>
    <row r="55" spans="3:9" ht="47.25" customHeight="1" x14ac:dyDescent="0.2">
      <c r="C55" s="288"/>
      <c r="D55" s="242" t="s">
        <v>159</v>
      </c>
      <c r="E55" s="289" t="s">
        <v>775</v>
      </c>
      <c r="F55" s="290" t="s">
        <v>18</v>
      </c>
      <c r="G55" s="291">
        <v>2</v>
      </c>
      <c r="H55" s="292">
        <v>51729</v>
      </c>
      <c r="I55" s="681">
        <f>ROUND(H55*G55,0)</f>
        <v>103458</v>
      </c>
    </row>
    <row r="56" spans="3:9" ht="32.25" customHeight="1" x14ac:dyDescent="0.2">
      <c r="C56" s="235" t="s">
        <v>750</v>
      </c>
      <c r="D56" s="236"/>
      <c r="E56" s="251" t="s">
        <v>751</v>
      </c>
      <c r="F56" s="251"/>
      <c r="G56" s="253"/>
      <c r="H56" s="251"/>
      <c r="I56" s="684"/>
    </row>
    <row r="57" spans="3:9" ht="51" customHeight="1" x14ac:dyDescent="0.2">
      <c r="C57" s="288"/>
      <c r="D57" s="294" t="s">
        <v>342</v>
      </c>
      <c r="E57" s="289" t="s">
        <v>343</v>
      </c>
      <c r="F57" s="290" t="s">
        <v>18</v>
      </c>
      <c r="G57" s="291">
        <v>1</v>
      </c>
      <c r="H57" s="292">
        <v>400647</v>
      </c>
      <c r="I57" s="681">
        <f>ROUND(H57*G57,0)</f>
        <v>400647</v>
      </c>
    </row>
    <row r="58" spans="3:9" ht="39.75" customHeight="1" x14ac:dyDescent="0.2">
      <c r="C58" s="288"/>
      <c r="D58" s="242" t="s">
        <v>339</v>
      </c>
      <c r="E58" s="289" t="s">
        <v>340</v>
      </c>
      <c r="F58" s="290" t="s">
        <v>18</v>
      </c>
      <c r="G58" s="291">
        <v>1</v>
      </c>
      <c r="H58" s="292">
        <v>153655</v>
      </c>
      <c r="I58" s="681">
        <f>ROUND(H58*G58,0)</f>
        <v>153655</v>
      </c>
    </row>
    <row r="59" spans="3:9" ht="67.5" customHeight="1" x14ac:dyDescent="0.2">
      <c r="C59" s="288"/>
      <c r="D59" s="242" t="s">
        <v>210</v>
      </c>
      <c r="E59" s="289" t="s">
        <v>341</v>
      </c>
      <c r="F59" s="290" t="s">
        <v>18</v>
      </c>
      <c r="G59" s="291">
        <v>10</v>
      </c>
      <c r="H59" s="292">
        <v>119062</v>
      </c>
      <c r="I59" s="681">
        <f>ROUND(H59*G59,0)</f>
        <v>1190620</v>
      </c>
    </row>
    <row r="60" spans="3:9" ht="21.75" customHeight="1" x14ac:dyDescent="0.2">
      <c r="C60" s="235" t="s">
        <v>752</v>
      </c>
      <c r="D60" s="293"/>
      <c r="E60" s="251" t="s">
        <v>753</v>
      </c>
      <c r="F60" s="251"/>
      <c r="G60" s="253"/>
      <c r="H60" s="251"/>
      <c r="I60" s="684"/>
    </row>
    <row r="61" spans="3:9" ht="51.75" customHeight="1" x14ac:dyDescent="0.2">
      <c r="C61" s="288"/>
      <c r="D61" s="242" t="s">
        <v>13</v>
      </c>
      <c r="E61" s="289" t="s">
        <v>14</v>
      </c>
      <c r="F61" s="290" t="s">
        <v>6</v>
      </c>
      <c r="G61" s="291">
        <v>200</v>
      </c>
      <c r="H61" s="292">
        <v>37836</v>
      </c>
      <c r="I61" s="681">
        <f t="shared" ref="I61" si="3">ROUND(H61*G61,0)</f>
        <v>7567200</v>
      </c>
    </row>
    <row r="62" spans="3:9" ht="31.5" customHeight="1" x14ac:dyDescent="0.2">
      <c r="C62" s="235" t="s">
        <v>755</v>
      </c>
      <c r="D62" s="236"/>
      <c r="E62" s="251" t="s">
        <v>756</v>
      </c>
      <c r="F62" s="251"/>
      <c r="G62" s="253"/>
      <c r="H62" s="251"/>
      <c r="I62" s="684"/>
    </row>
    <row r="63" spans="3:9" ht="74.25" customHeight="1" x14ac:dyDescent="0.2">
      <c r="C63" s="288"/>
      <c r="D63" s="242" t="s">
        <v>335</v>
      </c>
      <c r="E63" s="289" t="s">
        <v>776</v>
      </c>
      <c r="F63" s="290" t="s">
        <v>6</v>
      </c>
      <c r="G63" s="291">
        <v>100</v>
      </c>
      <c r="H63" s="292">
        <v>80497</v>
      </c>
      <c r="I63" s="681">
        <f>ROUND(H63*G63,0)</f>
        <v>8049700</v>
      </c>
    </row>
    <row r="64" spans="3:9" ht="29.25" customHeight="1" x14ac:dyDescent="0.2">
      <c r="C64" s="235" t="s">
        <v>777</v>
      </c>
      <c r="D64" s="293"/>
      <c r="E64" s="251" t="s">
        <v>778</v>
      </c>
      <c r="F64" s="251"/>
      <c r="G64" s="253"/>
      <c r="H64" s="251"/>
      <c r="I64" s="684"/>
    </row>
    <row r="65" spans="3:9" ht="47.25" customHeight="1" x14ac:dyDescent="0.2">
      <c r="C65" s="288"/>
      <c r="D65" s="242" t="s">
        <v>333</v>
      </c>
      <c r="E65" s="289" t="s">
        <v>334</v>
      </c>
      <c r="F65" s="290" t="s">
        <v>18</v>
      </c>
      <c r="G65" s="291">
        <v>13</v>
      </c>
      <c r="H65" s="292">
        <v>218536</v>
      </c>
      <c r="I65" s="681">
        <f>ROUND(H65*G65,0)</f>
        <v>2840968</v>
      </c>
    </row>
    <row r="66" spans="3:9" ht="28.5" customHeight="1" x14ac:dyDescent="0.2">
      <c r="C66" s="235" t="s">
        <v>759</v>
      </c>
      <c r="D66" s="236"/>
      <c r="E66" s="251" t="s">
        <v>760</v>
      </c>
      <c r="F66" s="251"/>
      <c r="G66" s="253"/>
      <c r="H66" s="251"/>
      <c r="I66" s="684"/>
    </row>
    <row r="67" spans="3:9" ht="73.5" customHeight="1" x14ac:dyDescent="0.2">
      <c r="C67" s="288"/>
      <c r="D67" s="294" t="s">
        <v>15</v>
      </c>
      <c r="E67" s="289" t="s">
        <v>16</v>
      </c>
      <c r="F67" s="290" t="s">
        <v>6</v>
      </c>
      <c r="G67" s="291">
        <v>200</v>
      </c>
      <c r="H67" s="292">
        <v>26633</v>
      </c>
      <c r="I67" s="681">
        <f t="shared" ref="I67:I68" si="4">ROUND(H67*G67,0)</f>
        <v>5326600</v>
      </c>
    </row>
    <row r="68" spans="3:9" ht="84" customHeight="1" x14ac:dyDescent="0.2">
      <c r="C68" s="288"/>
      <c r="D68" s="294" t="s">
        <v>54</v>
      </c>
      <c r="E68" s="289" t="s">
        <v>36</v>
      </c>
      <c r="F68" s="290" t="s">
        <v>6</v>
      </c>
      <c r="G68" s="291">
        <v>100</v>
      </c>
      <c r="H68" s="292">
        <v>31005</v>
      </c>
      <c r="I68" s="681">
        <f t="shared" si="4"/>
        <v>3100500</v>
      </c>
    </row>
    <row r="69" spans="3:9" ht="31.5" customHeight="1" x14ac:dyDescent="0.2">
      <c r="C69" s="235" t="s">
        <v>779</v>
      </c>
      <c r="D69" s="236"/>
      <c r="E69" s="251" t="s">
        <v>780</v>
      </c>
      <c r="F69" s="251"/>
      <c r="G69" s="253"/>
      <c r="H69" s="251"/>
      <c r="I69" s="684"/>
    </row>
    <row r="70" spans="3:9" ht="44.25" customHeight="1" x14ac:dyDescent="0.2">
      <c r="C70" s="288"/>
      <c r="D70" s="294" t="s">
        <v>344</v>
      </c>
      <c r="E70" s="289" t="s">
        <v>345</v>
      </c>
      <c r="F70" s="290" t="s">
        <v>38</v>
      </c>
      <c r="G70" s="291">
        <v>30</v>
      </c>
      <c r="H70" s="292">
        <v>3743</v>
      </c>
      <c r="I70" s="681">
        <f t="shared" ref="I70:I71" si="5">ROUND(H70*G70,0)</f>
        <v>112290</v>
      </c>
    </row>
    <row r="71" spans="3:9" ht="24.75" customHeight="1" x14ac:dyDescent="0.2">
      <c r="C71" s="288"/>
      <c r="D71" s="294" t="s">
        <v>19</v>
      </c>
      <c r="E71" s="289" t="s">
        <v>20</v>
      </c>
      <c r="F71" s="290" t="s">
        <v>6</v>
      </c>
      <c r="G71" s="291">
        <v>700</v>
      </c>
      <c r="H71" s="292">
        <v>3815</v>
      </c>
      <c r="I71" s="681">
        <f t="shared" si="5"/>
        <v>2670500</v>
      </c>
    </row>
    <row r="72" spans="3:9" ht="24.75" customHeight="1" x14ac:dyDescent="0.2">
      <c r="C72" s="235" t="s">
        <v>761</v>
      </c>
      <c r="D72" s="293"/>
      <c r="E72" s="251" t="s">
        <v>781</v>
      </c>
      <c r="F72" s="251"/>
      <c r="G72" s="253"/>
      <c r="H72" s="251"/>
      <c r="I72" s="684"/>
    </row>
    <row r="73" spans="3:9" ht="24.75" customHeight="1" x14ac:dyDescent="0.2">
      <c r="C73" s="288"/>
      <c r="D73" s="294" t="s">
        <v>152</v>
      </c>
      <c r="E73" s="289" t="s">
        <v>35</v>
      </c>
      <c r="F73" s="290" t="s">
        <v>6</v>
      </c>
      <c r="G73" s="291">
        <v>20</v>
      </c>
      <c r="H73" s="292">
        <v>17080</v>
      </c>
      <c r="I73" s="681">
        <f>ROUND(H73*G73,0)</f>
        <v>341600</v>
      </c>
    </row>
    <row r="74" spans="3:9" ht="24" customHeight="1" x14ac:dyDescent="0.2">
      <c r="C74" s="288"/>
      <c r="D74" s="294"/>
      <c r="E74" s="289" t="s">
        <v>782</v>
      </c>
      <c r="F74" s="290"/>
      <c r="G74" s="291"/>
      <c r="H74" s="292"/>
      <c r="I74" s="681"/>
    </row>
    <row r="75" spans="3:9" ht="24.95" customHeight="1" x14ac:dyDescent="0.2">
      <c r="C75" s="235" t="s">
        <v>763</v>
      </c>
      <c r="D75" s="293"/>
      <c r="E75" s="251" t="s">
        <v>783</v>
      </c>
      <c r="F75" s="251"/>
      <c r="G75" s="253"/>
      <c r="H75" s="251"/>
      <c r="I75" s="684"/>
    </row>
    <row r="76" spans="3:9" ht="34.5" customHeight="1" x14ac:dyDescent="0.2">
      <c r="C76" s="288"/>
      <c r="D76" s="242" t="s">
        <v>11</v>
      </c>
      <c r="E76" s="289" t="s">
        <v>12</v>
      </c>
      <c r="F76" s="290" t="s">
        <v>6</v>
      </c>
      <c r="G76" s="291">
        <v>200</v>
      </c>
      <c r="H76" s="292">
        <v>11010</v>
      </c>
      <c r="I76" s="681">
        <f>ROUND(H76*G76,0)</f>
        <v>2202000</v>
      </c>
    </row>
    <row r="77" spans="3:9" ht="38.25" customHeight="1" x14ac:dyDescent="0.2">
      <c r="C77" s="288"/>
      <c r="D77" s="242" t="s">
        <v>86</v>
      </c>
      <c r="E77" s="289" t="s">
        <v>346</v>
      </c>
      <c r="F77" s="290" t="s">
        <v>6</v>
      </c>
      <c r="G77" s="291">
        <v>3</v>
      </c>
      <c r="H77" s="292">
        <v>34353</v>
      </c>
      <c r="I77" s="681">
        <f>ROUND(H77*G77,0)</f>
        <v>103059</v>
      </c>
    </row>
    <row r="78" spans="3:9" ht="24.95" customHeight="1" x14ac:dyDescent="0.2">
      <c r="C78" s="235" t="s">
        <v>765</v>
      </c>
      <c r="D78" s="293"/>
      <c r="E78" s="251" t="s">
        <v>766</v>
      </c>
      <c r="F78" s="251"/>
      <c r="G78" s="253"/>
      <c r="H78" s="251"/>
      <c r="I78" s="684"/>
    </row>
    <row r="79" spans="3:9" ht="32.25" customHeight="1" x14ac:dyDescent="0.2">
      <c r="C79" s="288"/>
      <c r="D79" s="242" t="s">
        <v>336</v>
      </c>
      <c r="E79" s="289" t="s">
        <v>337</v>
      </c>
      <c r="F79" s="290" t="s">
        <v>38</v>
      </c>
      <c r="G79" s="291">
        <v>30</v>
      </c>
      <c r="H79" s="292">
        <v>3743</v>
      </c>
      <c r="I79" s="681">
        <f>ROUND(H79*G79,0)</f>
        <v>112290</v>
      </c>
    </row>
    <row r="80" spans="3:9" ht="45" customHeight="1" x14ac:dyDescent="0.2">
      <c r="C80" s="288"/>
      <c r="D80" s="242" t="s">
        <v>347</v>
      </c>
      <c r="E80" s="289" t="s">
        <v>348</v>
      </c>
      <c r="F80" s="290" t="s">
        <v>18</v>
      </c>
      <c r="G80" s="291">
        <v>2</v>
      </c>
      <c r="H80" s="292">
        <v>762722</v>
      </c>
      <c r="I80" s="681">
        <f>ROUND(H80*G80,0)</f>
        <v>1525444</v>
      </c>
    </row>
    <row r="81" spans="3:10" ht="52.5" customHeight="1" x14ac:dyDescent="0.2">
      <c r="C81" s="288"/>
      <c r="D81" s="242" t="s">
        <v>55</v>
      </c>
      <c r="E81" s="289" t="s">
        <v>46</v>
      </c>
      <c r="F81" s="290" t="s">
        <v>18</v>
      </c>
      <c r="G81" s="291">
        <v>3</v>
      </c>
      <c r="H81" s="292">
        <v>98787</v>
      </c>
      <c r="I81" s="681">
        <f>ROUND(H81*G81,0)</f>
        <v>296361</v>
      </c>
    </row>
    <row r="82" spans="3:10" ht="76.5" customHeight="1" x14ac:dyDescent="0.2">
      <c r="C82" s="288"/>
      <c r="D82" s="242" t="s">
        <v>222</v>
      </c>
      <c r="E82" s="289" t="s">
        <v>338</v>
      </c>
      <c r="F82" s="290" t="s">
        <v>6</v>
      </c>
      <c r="G82" s="291">
        <f>2+1.5</f>
        <v>3.5</v>
      </c>
      <c r="H82" s="292">
        <v>113473</v>
      </c>
      <c r="I82" s="681">
        <f>ROUND(H82*G82,0)</f>
        <v>397156</v>
      </c>
    </row>
    <row r="83" spans="3:10" ht="32.25" customHeight="1" x14ac:dyDescent="0.2">
      <c r="C83" s="288"/>
      <c r="D83" s="242" t="s">
        <v>157</v>
      </c>
      <c r="E83" s="289" t="s">
        <v>158</v>
      </c>
      <c r="F83" s="290" t="s">
        <v>38</v>
      </c>
      <c r="G83" s="291">
        <v>50</v>
      </c>
      <c r="H83" s="292">
        <v>10077</v>
      </c>
      <c r="I83" s="681">
        <f>ROUND(H83*G83,0)</f>
        <v>503850</v>
      </c>
    </row>
    <row r="84" spans="3:10" ht="39.75" customHeight="1" x14ac:dyDescent="0.2">
      <c r="C84" s="288"/>
      <c r="D84" s="242" t="s">
        <v>39</v>
      </c>
      <c r="E84" s="289" t="s">
        <v>40</v>
      </c>
      <c r="F84" s="290" t="s">
        <v>6</v>
      </c>
      <c r="G84" s="291">
        <v>20</v>
      </c>
      <c r="H84" s="292">
        <v>40495</v>
      </c>
      <c r="I84" s="681">
        <f t="shared" ref="I84" si="6">ROUND(H84*G84,0)</f>
        <v>809900</v>
      </c>
    </row>
    <row r="85" spans="3:10" ht="26.25" customHeight="1" x14ac:dyDescent="0.2">
      <c r="C85" s="235" t="s">
        <v>784</v>
      </c>
      <c r="D85" s="293"/>
      <c r="E85" s="251" t="s">
        <v>785</v>
      </c>
      <c r="F85" s="251"/>
      <c r="G85" s="253"/>
      <c r="H85" s="251"/>
      <c r="I85" s="684"/>
    </row>
    <row r="86" spans="3:10" ht="21.75" customHeight="1" x14ac:dyDescent="0.2">
      <c r="C86" s="288"/>
      <c r="D86" s="294" t="s">
        <v>220</v>
      </c>
      <c r="E86" s="289" t="s">
        <v>221</v>
      </c>
      <c r="F86" s="290" t="s">
        <v>31</v>
      </c>
      <c r="G86" s="291">
        <v>2</v>
      </c>
      <c r="H86" s="292">
        <v>86780</v>
      </c>
      <c r="I86" s="681">
        <f t="shared" ref="I86" si="7">ROUND(H86*G86,0)</f>
        <v>173560</v>
      </c>
    </row>
    <row r="87" spans="3:10" ht="24" customHeight="1" x14ac:dyDescent="0.2">
      <c r="C87" s="235" t="s">
        <v>186</v>
      </c>
      <c r="D87" s="293"/>
      <c r="E87" s="251" t="s">
        <v>786</v>
      </c>
      <c r="F87" s="251"/>
      <c r="G87" s="253"/>
      <c r="H87" s="251"/>
      <c r="I87" s="684"/>
    </row>
    <row r="88" spans="3:10" ht="28.5" customHeight="1" x14ac:dyDescent="0.2">
      <c r="C88" s="288"/>
      <c r="D88" s="242"/>
      <c r="E88" s="289" t="s">
        <v>787</v>
      </c>
      <c r="F88" s="290" t="s">
        <v>6</v>
      </c>
      <c r="G88" s="291">
        <v>700</v>
      </c>
      <c r="H88" s="292">
        <v>30000000</v>
      </c>
      <c r="I88" s="681">
        <v>30000000</v>
      </c>
    </row>
    <row r="89" spans="3:10" ht="43.5" customHeight="1" x14ac:dyDescent="0.2">
      <c r="C89" s="288"/>
      <c r="D89" s="242"/>
      <c r="E89" s="289" t="s">
        <v>788</v>
      </c>
      <c r="F89" s="290" t="s">
        <v>6</v>
      </c>
      <c r="G89" s="291">
        <v>94</v>
      </c>
      <c r="H89" s="292">
        <f>+'[2]ITEMS CREADOS'!$H$2</f>
        <v>34255</v>
      </c>
      <c r="I89" s="681">
        <f t="shared" ref="I89:I90" si="8">ROUND(H89*G89,0)</f>
        <v>3219970</v>
      </c>
    </row>
    <row r="90" spans="3:10" ht="57" customHeight="1" thickBot="1" x14ac:dyDescent="0.25">
      <c r="C90" s="295"/>
      <c r="D90" s="296"/>
      <c r="E90" s="297" t="s">
        <v>789</v>
      </c>
      <c r="F90" s="298" t="s">
        <v>6</v>
      </c>
      <c r="G90" s="299">
        <f>0.43*1.95</f>
        <v>0.83850000000000002</v>
      </c>
      <c r="H90" s="300">
        <f>+'[2]ITEMS CREADOS'!$H$10</f>
        <v>142697</v>
      </c>
      <c r="I90" s="690">
        <f t="shared" si="8"/>
        <v>119651</v>
      </c>
    </row>
    <row r="91" spans="3:10" ht="32.1" customHeight="1" thickBot="1" x14ac:dyDescent="0.25">
      <c r="C91" s="301" t="s">
        <v>790</v>
      </c>
      <c r="D91" s="302"/>
      <c r="E91" s="303"/>
      <c r="F91" s="304"/>
      <c r="G91" s="305"/>
      <c r="H91" s="306"/>
      <c r="I91" s="691">
        <f>SUM(I52:I90)</f>
        <v>71404017</v>
      </c>
      <c r="J91" s="212">
        <v>71404017</v>
      </c>
    </row>
    <row r="92" spans="3:10" ht="29.25" customHeight="1" thickBot="1" x14ac:dyDescent="0.25">
      <c r="C92" s="759" t="s">
        <v>791</v>
      </c>
      <c r="D92" s="760"/>
      <c r="E92" s="760"/>
      <c r="F92" s="760"/>
      <c r="G92" s="760"/>
      <c r="H92" s="760"/>
      <c r="I92" s="761"/>
    </row>
    <row r="93" spans="3:10" ht="36" customHeight="1" x14ac:dyDescent="0.2">
      <c r="C93" s="284"/>
      <c r="D93" s="285" t="s">
        <v>0</v>
      </c>
      <c r="E93" s="286" t="s">
        <v>1</v>
      </c>
      <c r="F93" s="286" t="s">
        <v>2</v>
      </c>
      <c r="G93" s="287" t="s">
        <v>3</v>
      </c>
      <c r="H93" s="307" t="s">
        <v>4</v>
      </c>
      <c r="I93" s="689" t="s">
        <v>749</v>
      </c>
    </row>
    <row r="94" spans="3:10" ht="29.25" customHeight="1" x14ac:dyDescent="0.2">
      <c r="C94" s="235" t="s">
        <v>771</v>
      </c>
      <c r="D94" s="236"/>
      <c r="E94" s="251" t="s">
        <v>772</v>
      </c>
      <c r="F94" s="252"/>
      <c r="G94" s="253"/>
      <c r="H94" s="254"/>
      <c r="I94" s="684"/>
    </row>
    <row r="95" spans="3:10" ht="52.5" customHeight="1" x14ac:dyDescent="0.2">
      <c r="C95" s="288"/>
      <c r="D95" s="294" t="s">
        <v>83</v>
      </c>
      <c r="E95" s="289" t="s">
        <v>37</v>
      </c>
      <c r="F95" s="290" t="s">
        <v>2</v>
      </c>
      <c r="G95" s="291">
        <v>2</v>
      </c>
      <c r="H95" s="246">
        <v>83038</v>
      </c>
      <c r="I95" s="681">
        <f>ROUND(H95*G95,0)</f>
        <v>166076</v>
      </c>
    </row>
    <row r="96" spans="3:10" ht="43.5" customHeight="1" x14ac:dyDescent="0.2">
      <c r="C96" s="288"/>
      <c r="D96" s="294" t="s">
        <v>199</v>
      </c>
      <c r="E96" s="289" t="s">
        <v>200</v>
      </c>
      <c r="F96" s="290" t="s">
        <v>2</v>
      </c>
      <c r="G96" s="291">
        <f>+'[3](1) MEMORIA'!$J$32</f>
        <v>1</v>
      </c>
      <c r="H96" s="246">
        <v>104811</v>
      </c>
      <c r="I96" s="681">
        <f t="shared" ref="I96:I110" si="9">ROUND(H96*G96,0)</f>
        <v>104811</v>
      </c>
    </row>
    <row r="97" spans="3:9" ht="39" customHeight="1" x14ac:dyDescent="0.2">
      <c r="C97" s="288"/>
      <c r="D97" s="294" t="s">
        <v>201</v>
      </c>
      <c r="E97" s="289" t="str">
        <f>+'[3](1) APU'!$C$32</f>
        <v>SUMINISTRO, TRANSPORTE E INSTALACION TUBERIA PVC-S 4" (RED SANITARIA DESCOLGADA, INCLUYE ACCESORIOS)</v>
      </c>
      <c r="F97" s="290" t="s">
        <v>38</v>
      </c>
      <c r="G97" s="291">
        <v>17</v>
      </c>
      <c r="H97" s="246">
        <v>40049</v>
      </c>
      <c r="I97" s="681">
        <f t="shared" si="9"/>
        <v>680833</v>
      </c>
    </row>
    <row r="98" spans="3:9" ht="30.75" customHeight="1" x14ac:dyDescent="0.2">
      <c r="C98" s="235" t="s">
        <v>792</v>
      </c>
      <c r="D98" s="236"/>
      <c r="E98" s="251" t="s">
        <v>793</v>
      </c>
      <c r="F98" s="252"/>
      <c r="G98" s="253"/>
      <c r="H98" s="254"/>
      <c r="I98" s="684"/>
    </row>
    <row r="99" spans="3:9" ht="51" customHeight="1" x14ac:dyDescent="0.2">
      <c r="C99" s="288"/>
      <c r="D99" s="294" t="s">
        <v>379</v>
      </c>
      <c r="E99" s="308" t="s">
        <v>578</v>
      </c>
      <c r="F99" s="309" t="s">
        <v>57</v>
      </c>
      <c r="G99" s="310">
        <v>110</v>
      </c>
      <c r="H99" s="311">
        <v>8506</v>
      </c>
      <c r="I99" s="681">
        <f>ROUND(H99*G99,0)</f>
        <v>935660</v>
      </c>
    </row>
    <row r="100" spans="3:9" ht="27" customHeight="1" x14ac:dyDescent="0.2">
      <c r="C100" s="235" t="s">
        <v>794</v>
      </c>
      <c r="D100" s="236"/>
      <c r="E100" s="251" t="s">
        <v>795</v>
      </c>
      <c r="F100" s="252"/>
      <c r="G100" s="253"/>
      <c r="H100" s="254"/>
      <c r="I100" s="684"/>
    </row>
    <row r="101" spans="3:9" ht="53.25" customHeight="1" x14ac:dyDescent="0.2">
      <c r="C101" s="288"/>
      <c r="D101" s="294" t="s">
        <v>202</v>
      </c>
      <c r="E101" s="289" t="s">
        <v>796</v>
      </c>
      <c r="F101" s="290">
        <f>+'[3](1) APU'!F113</f>
        <v>0.5</v>
      </c>
      <c r="G101" s="291">
        <v>2</v>
      </c>
      <c r="H101" s="246">
        <v>119834</v>
      </c>
      <c r="I101" s="681">
        <f t="shared" si="9"/>
        <v>239668</v>
      </c>
    </row>
    <row r="102" spans="3:9" ht="36.75" customHeight="1" x14ac:dyDescent="0.2">
      <c r="C102" s="312"/>
      <c r="D102" s="313" t="s">
        <v>203</v>
      </c>
      <c r="E102" s="308" t="s">
        <v>204</v>
      </c>
      <c r="F102" s="309" t="s">
        <v>18</v>
      </c>
      <c r="G102" s="310">
        <f>+'[3](1) MEMORIA'!$J$76</f>
        <v>55</v>
      </c>
      <c r="H102" s="311">
        <v>18042</v>
      </c>
      <c r="I102" s="681">
        <f t="shared" si="9"/>
        <v>992310</v>
      </c>
    </row>
    <row r="103" spans="3:9" ht="32.1" customHeight="1" x14ac:dyDescent="0.2">
      <c r="C103" s="235" t="s">
        <v>773</v>
      </c>
      <c r="D103" s="236"/>
      <c r="E103" s="251" t="s">
        <v>774</v>
      </c>
      <c r="F103" s="252"/>
      <c r="G103" s="253"/>
      <c r="H103" s="254"/>
      <c r="I103" s="684"/>
    </row>
    <row r="104" spans="3:9" ht="36" customHeight="1" x14ac:dyDescent="0.2">
      <c r="C104" s="288"/>
      <c r="D104" s="294" t="s">
        <v>205</v>
      </c>
      <c r="E104" s="289" t="s">
        <v>206</v>
      </c>
      <c r="F104" s="290" t="s">
        <v>2</v>
      </c>
      <c r="G104" s="291">
        <v>6</v>
      </c>
      <c r="H104" s="246">
        <v>60969</v>
      </c>
      <c r="I104" s="681">
        <f>ROUND(H104*G104,0)</f>
        <v>365814</v>
      </c>
    </row>
    <row r="105" spans="3:9" ht="35.25" customHeight="1" x14ac:dyDescent="0.2">
      <c r="C105" s="288"/>
      <c r="D105" s="294" t="s">
        <v>207</v>
      </c>
      <c r="E105" s="289" t="s">
        <v>208</v>
      </c>
      <c r="F105" s="290" t="s">
        <v>2</v>
      </c>
      <c r="G105" s="291">
        <v>4</v>
      </c>
      <c r="H105" s="246">
        <v>115913</v>
      </c>
      <c r="I105" s="681">
        <f>ROUND(H105*G105,0)</f>
        <v>463652</v>
      </c>
    </row>
    <row r="106" spans="3:9" ht="27.75" customHeight="1" x14ac:dyDescent="0.2">
      <c r="C106" s="235" t="s">
        <v>750</v>
      </c>
      <c r="D106" s="236"/>
      <c r="E106" s="251" t="s">
        <v>751</v>
      </c>
      <c r="F106" s="252"/>
      <c r="G106" s="253"/>
      <c r="H106" s="254"/>
      <c r="I106" s="684"/>
    </row>
    <row r="107" spans="3:9" ht="51.75" customHeight="1" x14ac:dyDescent="0.2">
      <c r="C107" s="288"/>
      <c r="D107" s="294" t="s">
        <v>797</v>
      </c>
      <c r="E107" s="289" t="str">
        <f>+'[3](1) APU'!$C$98</f>
        <v>DESMONTE DE LÁMPARAS DE SOBREPONER, INCRUSTAR O SIMILAR. ALTURA &gt; 3 METROS (INCLUYE ANDAMIOS CERTIFICADOS)</v>
      </c>
      <c r="F107" s="290" t="s">
        <v>18</v>
      </c>
      <c r="G107" s="291">
        <v>3</v>
      </c>
      <c r="H107" s="246">
        <v>26458</v>
      </c>
      <c r="I107" s="681">
        <f t="shared" si="9"/>
        <v>79374</v>
      </c>
    </row>
    <row r="108" spans="3:9" ht="52.5" customHeight="1" x14ac:dyDescent="0.2">
      <c r="C108" s="288"/>
      <c r="D108" s="294" t="s">
        <v>209</v>
      </c>
      <c r="E108" s="314" t="str">
        <f>+'[3](1) APU'!$C$105</f>
        <v>DESMONTE DE INTERRUPTORES (DOBLE O SENCILLOS), TOMACORRIENTES (DOBLES O SENCILLOS), PUNTOS TELEFÓNICOS, DE DATOS O SIMILARES</v>
      </c>
      <c r="F108" s="290" t="str">
        <f>+'[3](1) APU'!$E$105</f>
        <v>UND</v>
      </c>
      <c r="G108" s="291">
        <f>+'[3](1) MEMORIA'!$J$122</f>
        <v>16</v>
      </c>
      <c r="H108" s="246">
        <v>9772</v>
      </c>
      <c r="I108" s="681">
        <f t="shared" si="9"/>
        <v>156352</v>
      </c>
    </row>
    <row r="109" spans="3:9" ht="60" customHeight="1" x14ac:dyDescent="0.2">
      <c r="C109" s="288"/>
      <c r="D109" s="294" t="s">
        <v>210</v>
      </c>
      <c r="E109" s="289" t="str">
        <f>+'[3](1) APU'!$C$110</f>
        <v>SUMINISTRO, TRANSPORTE E INSTALACION DE LUMINARIA DE EMPOTRAR TIPO  PANEL LED CUADRADO 60 X 60, 48W BLANCO OPAL. INCLUYE DRIVER SC CLAVIJA Y TODOS LOS ACCESORIOS PARA SU CORRECTA INSTALACIÓN Y MONTAJE</v>
      </c>
      <c r="F109" s="290" t="s">
        <v>18</v>
      </c>
      <c r="G109" s="291">
        <v>5</v>
      </c>
      <c r="H109" s="246">
        <v>119062</v>
      </c>
      <c r="I109" s="681">
        <f t="shared" si="9"/>
        <v>595310</v>
      </c>
    </row>
    <row r="110" spans="3:9" ht="48" customHeight="1" x14ac:dyDescent="0.2">
      <c r="C110" s="288"/>
      <c r="D110" s="294" t="s">
        <v>211</v>
      </c>
      <c r="E110" s="289" t="s">
        <v>212</v>
      </c>
      <c r="F110" s="290" t="s">
        <v>2</v>
      </c>
      <c r="G110" s="291">
        <v>1</v>
      </c>
      <c r="H110" s="246">
        <v>250358</v>
      </c>
      <c r="I110" s="681">
        <f t="shared" si="9"/>
        <v>250358</v>
      </c>
    </row>
    <row r="111" spans="3:9" ht="26.25" customHeight="1" x14ac:dyDescent="0.2">
      <c r="C111" s="235" t="s">
        <v>755</v>
      </c>
      <c r="D111" s="236"/>
      <c r="E111" s="251" t="s">
        <v>756</v>
      </c>
      <c r="F111" s="252"/>
      <c r="G111" s="253"/>
      <c r="H111" s="254"/>
      <c r="I111" s="684"/>
    </row>
    <row r="112" spans="3:9" ht="78.75" customHeight="1" x14ac:dyDescent="0.2">
      <c r="C112" s="288"/>
      <c r="D112" s="242" t="s">
        <v>335</v>
      </c>
      <c r="E112" s="289" t="s">
        <v>739</v>
      </c>
      <c r="F112" s="290" t="s">
        <v>6</v>
      </c>
      <c r="G112" s="315">
        <v>70</v>
      </c>
      <c r="H112" s="246">
        <v>80497</v>
      </c>
      <c r="I112" s="681">
        <f>ROUND(H112*G112,0)</f>
        <v>5634790</v>
      </c>
    </row>
    <row r="113" spans="3:9" ht="28.5" customHeight="1" x14ac:dyDescent="0.2">
      <c r="C113" s="235" t="s">
        <v>757</v>
      </c>
      <c r="D113" s="316"/>
      <c r="E113" s="251" t="s">
        <v>798</v>
      </c>
      <c r="F113" s="252"/>
      <c r="G113" s="253"/>
      <c r="H113" s="254"/>
      <c r="I113" s="684"/>
    </row>
    <row r="114" spans="3:9" ht="62.25" customHeight="1" x14ac:dyDescent="0.2">
      <c r="C114" s="288"/>
      <c r="D114" s="242" t="s">
        <v>213</v>
      </c>
      <c r="E114" s="289" t="s">
        <v>214</v>
      </c>
      <c r="F114" s="290" t="s">
        <v>6</v>
      </c>
      <c r="G114" s="291">
        <f>+'[3](1) MEMORIA'!$J$167</f>
        <v>11.71</v>
      </c>
      <c r="H114" s="246">
        <v>72763</v>
      </c>
      <c r="I114" s="681">
        <f>ROUND(H114*G114,0)</f>
        <v>852055</v>
      </c>
    </row>
    <row r="115" spans="3:9" ht="26.25" customHeight="1" x14ac:dyDescent="0.2">
      <c r="C115" s="317" t="s">
        <v>799</v>
      </c>
      <c r="D115" s="318"/>
      <c r="E115" s="251" t="s">
        <v>800</v>
      </c>
      <c r="F115" s="252"/>
      <c r="G115" s="253"/>
      <c r="H115" s="254"/>
      <c r="I115" s="684"/>
    </row>
    <row r="116" spans="3:9" ht="72" customHeight="1" x14ac:dyDescent="0.2">
      <c r="C116" s="319"/>
      <c r="D116" s="242" t="s">
        <v>215</v>
      </c>
      <c r="E116" s="289" t="s">
        <v>801</v>
      </c>
      <c r="F116" s="290" t="s">
        <v>6</v>
      </c>
      <c r="G116" s="291">
        <v>40</v>
      </c>
      <c r="H116" s="246">
        <v>75557</v>
      </c>
      <c r="I116" s="681">
        <f>ROUND(H116*G116,0)</f>
        <v>3022280</v>
      </c>
    </row>
    <row r="117" spans="3:9" ht="28.5" customHeight="1" x14ac:dyDescent="0.2">
      <c r="C117" s="235" t="s">
        <v>802</v>
      </c>
      <c r="D117" s="236"/>
      <c r="E117" s="251" t="s">
        <v>803</v>
      </c>
      <c r="F117" s="252"/>
      <c r="G117" s="253"/>
      <c r="H117" s="254"/>
      <c r="I117" s="684"/>
    </row>
    <row r="118" spans="3:9" ht="75.75" customHeight="1" x14ac:dyDescent="0.2">
      <c r="C118" s="288"/>
      <c r="D118" s="294" t="s">
        <v>162</v>
      </c>
      <c r="E118" s="289" t="s">
        <v>804</v>
      </c>
      <c r="F118" s="290" t="s">
        <v>2</v>
      </c>
      <c r="G118" s="291">
        <v>2</v>
      </c>
      <c r="H118" s="246">
        <v>484878</v>
      </c>
      <c r="I118" s="681">
        <f t="shared" ref="I118" si="10">ROUND(H118*G118,0)</f>
        <v>969756</v>
      </c>
    </row>
    <row r="119" spans="3:9" ht="30.75" customHeight="1" x14ac:dyDescent="0.2">
      <c r="C119" s="235" t="s">
        <v>805</v>
      </c>
      <c r="D119" s="236"/>
      <c r="E119" s="251" t="s">
        <v>806</v>
      </c>
      <c r="F119" s="252"/>
      <c r="G119" s="253"/>
      <c r="H119" s="254"/>
      <c r="I119" s="684"/>
    </row>
    <row r="120" spans="3:9" ht="78.75" customHeight="1" x14ac:dyDescent="0.2">
      <c r="C120" s="288"/>
      <c r="D120" s="294" t="s">
        <v>216</v>
      </c>
      <c r="E120" s="314" t="str">
        <f>+'[3](1) APU'!$C$239</f>
        <v>SUMINISTRO, TRANSPORTE E INSTALACION BARANDA EN TUBERIA GALVANIZADA  4 HILOS DE 2", ENTRE 0.9 Y 1 MTS, PARALES VERTICALES  CADA 2 MTS, RELLENA DE  CONCRETO, INCLUYE WASH PRIMER, PINTURA, ANCLAJES Y RETIRO DE SOBRANTES</v>
      </c>
      <c r="F120" s="290" t="s">
        <v>38</v>
      </c>
      <c r="G120" s="291">
        <v>60</v>
      </c>
      <c r="H120" s="246">
        <v>410760</v>
      </c>
      <c r="I120" s="681">
        <f t="shared" ref="I120" si="11">ROUND(H120*G120,0)</f>
        <v>24645600</v>
      </c>
    </row>
    <row r="121" spans="3:9" ht="18.75" customHeight="1" x14ac:dyDescent="0.2">
      <c r="C121" s="235" t="s">
        <v>761</v>
      </c>
      <c r="D121" s="236"/>
      <c r="E121" s="251" t="s">
        <v>781</v>
      </c>
      <c r="F121" s="252"/>
      <c r="G121" s="253"/>
      <c r="H121" s="254"/>
      <c r="I121" s="684"/>
    </row>
    <row r="122" spans="3:9" ht="21.75" customHeight="1" x14ac:dyDescent="0.2">
      <c r="C122" s="288"/>
      <c r="D122" s="294" t="s">
        <v>163</v>
      </c>
      <c r="E122" s="289" t="s">
        <v>164</v>
      </c>
      <c r="F122" s="290" t="s">
        <v>2</v>
      </c>
      <c r="G122" s="291">
        <f>+'[3](1) MEMORIA'!$J$251</f>
        <v>6</v>
      </c>
      <c r="H122" s="246">
        <v>65027</v>
      </c>
      <c r="I122" s="681">
        <f t="shared" ref="I122:I123" si="12">ROUND(H122*G122,0)</f>
        <v>390162</v>
      </c>
    </row>
    <row r="123" spans="3:9" ht="21.75" customHeight="1" x14ac:dyDescent="0.2">
      <c r="C123" s="288"/>
      <c r="D123" s="294" t="s">
        <v>152</v>
      </c>
      <c r="E123" s="289" t="s">
        <v>35</v>
      </c>
      <c r="F123" s="290" t="s">
        <v>6</v>
      </c>
      <c r="G123" s="315">
        <v>50</v>
      </c>
      <c r="H123" s="246">
        <v>17649</v>
      </c>
      <c r="I123" s="681">
        <f t="shared" si="12"/>
        <v>882450</v>
      </c>
    </row>
    <row r="124" spans="3:9" ht="21.75" customHeight="1" x14ac:dyDescent="0.2">
      <c r="C124" s="235" t="s">
        <v>763</v>
      </c>
      <c r="D124" s="236"/>
      <c r="E124" s="251" t="s">
        <v>783</v>
      </c>
      <c r="F124" s="252"/>
      <c r="G124" s="253"/>
      <c r="H124" s="254"/>
      <c r="I124" s="684"/>
    </row>
    <row r="125" spans="3:9" ht="20.25" customHeight="1" x14ac:dyDescent="0.2">
      <c r="C125" s="288"/>
      <c r="D125" s="294" t="s">
        <v>191</v>
      </c>
      <c r="E125" s="289" t="s">
        <v>192</v>
      </c>
      <c r="F125" s="290" t="s">
        <v>6</v>
      </c>
      <c r="G125" s="291">
        <f>+'[3](1) MEMORIA'!$J$274</f>
        <v>11.71</v>
      </c>
      <c r="H125" s="246">
        <v>12822</v>
      </c>
      <c r="I125" s="681">
        <f t="shared" ref="I125:I127" si="13">ROUND(H125*G125,0)</f>
        <v>150146</v>
      </c>
    </row>
    <row r="126" spans="3:9" ht="30.75" customHeight="1" x14ac:dyDescent="0.2">
      <c r="C126" s="288"/>
      <c r="D126" s="294" t="s">
        <v>217</v>
      </c>
      <c r="E126" s="289" t="s">
        <v>218</v>
      </c>
      <c r="F126" s="290" t="s">
        <v>6</v>
      </c>
      <c r="G126" s="291">
        <f>+'[3](1) MEMORIA'!$J$286</f>
        <v>40.984999999999999</v>
      </c>
      <c r="H126" s="246">
        <v>12865</v>
      </c>
      <c r="I126" s="681">
        <f t="shared" si="13"/>
        <v>527272</v>
      </c>
    </row>
    <row r="127" spans="3:9" ht="30" customHeight="1" x14ac:dyDescent="0.2">
      <c r="C127" s="288"/>
      <c r="D127" s="294" t="s">
        <v>577</v>
      </c>
      <c r="E127" s="289" t="s">
        <v>219</v>
      </c>
      <c r="F127" s="290" t="s">
        <v>38</v>
      </c>
      <c r="G127" s="291">
        <f>+'[3](1) MEMORIA'!$J$297</f>
        <v>2.5</v>
      </c>
      <c r="H127" s="246">
        <v>48797</v>
      </c>
      <c r="I127" s="681">
        <f t="shared" si="13"/>
        <v>121993</v>
      </c>
    </row>
    <row r="128" spans="3:9" ht="21" customHeight="1" x14ac:dyDescent="0.2">
      <c r="C128" s="235" t="s">
        <v>784</v>
      </c>
      <c r="D128" s="236"/>
      <c r="E128" s="251" t="s">
        <v>785</v>
      </c>
      <c r="F128" s="252"/>
      <c r="G128" s="253"/>
      <c r="H128" s="254"/>
      <c r="I128" s="684"/>
    </row>
    <row r="129" spans="3:10" ht="17.25" customHeight="1" x14ac:dyDescent="0.2">
      <c r="C129" s="288"/>
      <c r="D129" s="294" t="s">
        <v>220</v>
      </c>
      <c r="E129" s="314" t="s">
        <v>221</v>
      </c>
      <c r="F129" s="290" t="s">
        <v>31</v>
      </c>
      <c r="G129" s="291">
        <f>+'[3](1) MEMORIA'!$J$309</f>
        <v>10</v>
      </c>
      <c r="H129" s="246">
        <v>86780</v>
      </c>
      <c r="I129" s="681">
        <f t="shared" ref="I129" si="14">ROUND(H129*G129,0)</f>
        <v>867800</v>
      </c>
    </row>
    <row r="130" spans="3:10" ht="30" customHeight="1" x14ac:dyDescent="0.2">
      <c r="C130" s="235" t="s">
        <v>765</v>
      </c>
      <c r="D130" s="236"/>
      <c r="E130" s="251" t="s">
        <v>766</v>
      </c>
      <c r="F130" s="252"/>
      <c r="G130" s="253"/>
      <c r="H130" s="254"/>
      <c r="I130" s="684"/>
    </row>
    <row r="131" spans="3:10" ht="72.75" customHeight="1" x14ac:dyDescent="0.2">
      <c r="C131" s="288"/>
      <c r="D131" s="294" t="s">
        <v>222</v>
      </c>
      <c r="E131" s="289" t="str">
        <f>+'[3](1) APU'!$C$338</f>
        <v>SUMINISTRO, TRANSPORTE E INSTALACION DE LAMINAS DIFUSORAS DE LUZ DE 0.61 X 2.45 M CON ESTRUCTURA EN ALUMINIO NATURAL SUSPENDIDA A LA ESTRUCTURA INCLUYE ADECUACIÓN DE LÁMPARAS A LA MODULACIÓN DEL CIELO RASO</v>
      </c>
      <c r="F131" s="290" t="s">
        <v>6</v>
      </c>
      <c r="G131" s="291">
        <v>3</v>
      </c>
      <c r="H131" s="246">
        <v>113473</v>
      </c>
      <c r="I131" s="681">
        <f t="shared" ref="I131:I132" si="15">ROUND(H131*G131,0)</f>
        <v>340419</v>
      </c>
    </row>
    <row r="132" spans="3:10" ht="31.5" customHeight="1" x14ac:dyDescent="0.2">
      <c r="C132" s="288"/>
      <c r="D132" s="294" t="s">
        <v>223</v>
      </c>
      <c r="E132" s="289" t="s">
        <v>224</v>
      </c>
      <c r="F132" s="290" t="s">
        <v>2</v>
      </c>
      <c r="G132" s="291">
        <v>1</v>
      </c>
      <c r="H132" s="246">
        <v>241658</v>
      </c>
      <c r="I132" s="681">
        <f t="shared" si="15"/>
        <v>241658</v>
      </c>
    </row>
    <row r="133" spans="3:10" ht="29.25" customHeight="1" x14ac:dyDescent="0.2">
      <c r="C133" s="235" t="s">
        <v>186</v>
      </c>
      <c r="D133" s="236"/>
      <c r="E133" s="251" t="s">
        <v>786</v>
      </c>
      <c r="F133" s="252"/>
      <c r="G133" s="253"/>
      <c r="H133" s="254"/>
      <c r="I133" s="684"/>
    </row>
    <row r="134" spans="3:10" ht="47.25" customHeight="1" x14ac:dyDescent="0.2">
      <c r="C134" s="312"/>
      <c r="D134" s="313"/>
      <c r="E134" s="320" t="str">
        <f>+'[3](1) APU'!$C$379</f>
        <v>SUMINISTRO, TRANSPORTE E INSTALACION CIELO RASO 4 mm. SUPERBOARD SUSPENDIDO JUNTA PERDIDA (Perfileria Cal. 26) Incluye tres (3) manos de pintura, ancho de 0-0,6 m</v>
      </c>
      <c r="F134" s="309" t="str">
        <f>+'[3](1) APU'!$E$379</f>
        <v>M2</v>
      </c>
      <c r="G134" s="310">
        <v>30</v>
      </c>
      <c r="H134" s="311">
        <f>+'[3](1) APU'!$J$379</f>
        <v>129114.64350000001</v>
      </c>
      <c r="I134" s="692">
        <f t="shared" ref="I134:I136" si="16">ROUND(H134*G134,0)</f>
        <v>3873439</v>
      </c>
    </row>
    <row r="135" spans="3:10" ht="49.5" customHeight="1" x14ac:dyDescent="0.2">
      <c r="C135" s="321"/>
      <c r="D135" s="145"/>
      <c r="E135" s="178" t="s">
        <v>807</v>
      </c>
      <c r="F135" s="160" t="s">
        <v>38</v>
      </c>
      <c r="G135" s="250">
        <f>+'[3](1) MEMORIA'!$J$373</f>
        <v>31.25</v>
      </c>
      <c r="H135" s="256">
        <v>565429</v>
      </c>
      <c r="I135" s="685">
        <f t="shared" si="16"/>
        <v>17669656</v>
      </c>
    </row>
    <row r="136" spans="3:10" ht="51" customHeight="1" thickBot="1" x14ac:dyDescent="0.25">
      <c r="C136" s="322"/>
      <c r="D136" s="266"/>
      <c r="E136" s="267" t="s">
        <v>808</v>
      </c>
      <c r="F136" s="323" t="s">
        <v>41</v>
      </c>
      <c r="G136" s="324">
        <f>+'[3](1) MEMORIA'!$J$383</f>
        <v>5</v>
      </c>
      <c r="H136" s="325">
        <f>+'[3](1) APU'!$J$409</f>
        <v>1132220.6898209001</v>
      </c>
      <c r="I136" s="693">
        <f t="shared" si="16"/>
        <v>5661103</v>
      </c>
    </row>
    <row r="137" spans="3:10" ht="32.1" customHeight="1" thickBot="1" x14ac:dyDescent="0.25">
      <c r="C137" s="762" t="s">
        <v>809</v>
      </c>
      <c r="D137" s="763"/>
      <c r="E137" s="303"/>
      <c r="F137" s="304"/>
      <c r="G137" s="305"/>
      <c r="H137" s="306"/>
      <c r="I137" s="691">
        <f>SUM(I94:I136)</f>
        <v>70880797</v>
      </c>
    </row>
    <row r="138" spans="3:10" ht="32.1" customHeight="1" x14ac:dyDescent="0.2">
      <c r="C138" s="326"/>
      <c r="D138" s="327"/>
      <c r="E138" s="328"/>
      <c r="F138" s="329"/>
      <c r="G138" s="330"/>
      <c r="H138" s="331"/>
      <c r="I138" s="694">
        <f>I137*1.37</f>
        <v>97106691.890000001</v>
      </c>
    </row>
    <row r="139" spans="3:10" ht="32.1" customHeight="1" thickBot="1" x14ac:dyDescent="0.25">
      <c r="C139" s="326"/>
      <c r="D139" s="327"/>
      <c r="E139" s="328"/>
      <c r="F139" s="329"/>
      <c r="G139" s="330"/>
      <c r="H139" s="331"/>
      <c r="I139" s="694"/>
    </row>
    <row r="140" spans="3:10" ht="32.1" customHeight="1" thickBot="1" x14ac:dyDescent="0.45">
      <c r="C140" s="332"/>
      <c r="D140" s="764" t="s">
        <v>810</v>
      </c>
      <c r="E140" s="755"/>
      <c r="F140" s="755"/>
      <c r="G140" s="755"/>
      <c r="H140" s="755"/>
      <c r="I140" s="756"/>
      <c r="J140" s="333" t="s">
        <v>811</v>
      </c>
    </row>
    <row r="141" spans="3:10" ht="39" customHeight="1" thickBot="1" x14ac:dyDescent="0.25">
      <c r="C141" s="334"/>
      <c r="D141" s="335" t="s">
        <v>0</v>
      </c>
      <c r="E141" s="335" t="s">
        <v>1</v>
      </c>
      <c r="F141" s="335" t="s">
        <v>2</v>
      </c>
      <c r="G141" s="336" t="s">
        <v>3</v>
      </c>
      <c r="H141" s="335" t="s">
        <v>4</v>
      </c>
      <c r="I141" s="695" t="s">
        <v>749</v>
      </c>
    </row>
    <row r="142" spans="3:10" ht="26.25" customHeight="1" x14ac:dyDescent="0.2">
      <c r="C142" s="337" t="s">
        <v>752</v>
      </c>
      <c r="D142" s="338"/>
      <c r="E142" s="339" t="s">
        <v>753</v>
      </c>
      <c r="F142" s="340" t="s">
        <v>754</v>
      </c>
      <c r="G142" s="341" t="s">
        <v>754</v>
      </c>
      <c r="H142" s="342"/>
      <c r="I142" s="696"/>
    </row>
    <row r="143" spans="3:10" ht="48" customHeight="1" x14ac:dyDescent="0.2">
      <c r="C143" s="343"/>
      <c r="D143" s="294" t="s">
        <v>13</v>
      </c>
      <c r="E143" s="243" t="s">
        <v>14</v>
      </c>
      <c r="F143" s="244" t="s">
        <v>6</v>
      </c>
      <c r="G143" s="245">
        <v>10</v>
      </c>
      <c r="H143" s="344">
        <v>37836</v>
      </c>
      <c r="I143" s="681">
        <f>ROUND(H143*G143,0)</f>
        <v>378360</v>
      </c>
    </row>
    <row r="144" spans="3:10" ht="24.75" customHeight="1" x14ac:dyDescent="0.2">
      <c r="C144" s="345" t="s">
        <v>802</v>
      </c>
      <c r="D144" s="346"/>
      <c r="E144" s="347" t="s">
        <v>803</v>
      </c>
      <c r="F144" s="348"/>
      <c r="G144" s="349"/>
      <c r="H144" s="350"/>
      <c r="I144" s="697"/>
    </row>
    <row r="145" spans="3:9" ht="54" customHeight="1" x14ac:dyDescent="0.2">
      <c r="C145" s="351"/>
      <c r="D145" s="313"/>
      <c r="E145" s="352" t="s">
        <v>360</v>
      </c>
      <c r="F145" s="353" t="s">
        <v>2</v>
      </c>
      <c r="G145" s="354">
        <v>1</v>
      </c>
      <c r="H145" s="355">
        <v>105876</v>
      </c>
      <c r="I145" s="692">
        <f t="shared" ref="I145:I147" si="17">ROUND(H145*G145,0)</f>
        <v>105876</v>
      </c>
    </row>
    <row r="146" spans="3:9" ht="24.75" customHeight="1" x14ac:dyDescent="0.2">
      <c r="C146" s="356" t="s">
        <v>805</v>
      </c>
      <c r="D146" s="357"/>
      <c r="E146" s="358" t="s">
        <v>806</v>
      </c>
      <c r="F146" s="238"/>
      <c r="G146" s="239"/>
      <c r="H146" s="359"/>
      <c r="I146" s="698"/>
    </row>
    <row r="147" spans="3:9" ht="21.75" customHeight="1" x14ac:dyDescent="0.2">
      <c r="C147" s="360"/>
      <c r="D147" s="145" t="s">
        <v>812</v>
      </c>
      <c r="E147" s="179" t="s">
        <v>51</v>
      </c>
      <c r="F147" s="177" t="s">
        <v>2</v>
      </c>
      <c r="G147" s="361">
        <v>1</v>
      </c>
      <c r="H147" s="362">
        <v>78553</v>
      </c>
      <c r="I147" s="692">
        <f t="shared" si="17"/>
        <v>78553</v>
      </c>
    </row>
    <row r="148" spans="3:9" ht="21" customHeight="1" x14ac:dyDescent="0.2">
      <c r="C148" s="356" t="s">
        <v>759</v>
      </c>
      <c r="D148" s="357" t="s">
        <v>754</v>
      </c>
      <c r="E148" s="358" t="s">
        <v>760</v>
      </c>
      <c r="F148" s="238" t="s">
        <v>754</v>
      </c>
      <c r="G148" s="239" t="s">
        <v>754</v>
      </c>
      <c r="H148" s="359" t="s">
        <v>754</v>
      </c>
      <c r="I148" s="698" t="s">
        <v>754</v>
      </c>
    </row>
    <row r="149" spans="3:9" ht="70.5" customHeight="1" x14ac:dyDescent="0.2">
      <c r="C149" s="343"/>
      <c r="D149" s="294" t="s">
        <v>54</v>
      </c>
      <c r="E149" s="243" t="s">
        <v>16</v>
      </c>
      <c r="F149" s="244" t="s">
        <v>6</v>
      </c>
      <c r="G149" s="245">
        <v>10</v>
      </c>
      <c r="H149" s="344">
        <v>31005</v>
      </c>
      <c r="I149" s="681">
        <f>ROUND(H149*G149,0)</f>
        <v>310050</v>
      </c>
    </row>
    <row r="150" spans="3:9" ht="38.25" customHeight="1" x14ac:dyDescent="0.2">
      <c r="C150" s="343"/>
      <c r="D150" s="294" t="s">
        <v>361</v>
      </c>
      <c r="E150" s="243" t="s">
        <v>359</v>
      </c>
      <c r="F150" s="244" t="s">
        <v>6</v>
      </c>
      <c r="G150" s="245">
        <v>50</v>
      </c>
      <c r="H150" s="344">
        <v>41823</v>
      </c>
      <c r="I150" s="699">
        <f t="shared" ref="I150" si="18">ROUND(H150*G150,0)</f>
        <v>2091150</v>
      </c>
    </row>
    <row r="151" spans="3:9" ht="22.5" customHeight="1" x14ac:dyDescent="0.2">
      <c r="C151" s="356" t="s">
        <v>763</v>
      </c>
      <c r="D151" s="357"/>
      <c r="E151" s="358" t="s">
        <v>783</v>
      </c>
      <c r="F151" s="238" t="s">
        <v>754</v>
      </c>
      <c r="G151" s="239" t="s">
        <v>754</v>
      </c>
      <c r="H151" s="359" t="s">
        <v>754</v>
      </c>
      <c r="I151" s="698" t="s">
        <v>754</v>
      </c>
    </row>
    <row r="152" spans="3:9" ht="20.25" customHeight="1" x14ac:dyDescent="0.2">
      <c r="C152" s="343"/>
      <c r="D152" s="294" t="s">
        <v>11</v>
      </c>
      <c r="E152" s="243" t="s">
        <v>12</v>
      </c>
      <c r="F152" s="244" t="s">
        <v>6</v>
      </c>
      <c r="G152" s="245">
        <v>10</v>
      </c>
      <c r="H152" s="344">
        <v>110010</v>
      </c>
      <c r="I152" s="681">
        <f>ROUND(H152*G152,0)</f>
        <v>1100100</v>
      </c>
    </row>
    <row r="153" spans="3:9" ht="24.75" customHeight="1" x14ac:dyDescent="0.2">
      <c r="C153" s="356" t="s">
        <v>784</v>
      </c>
      <c r="D153" s="357"/>
      <c r="E153" s="358" t="s">
        <v>813</v>
      </c>
      <c r="F153" s="238"/>
      <c r="G153" s="239"/>
      <c r="H153" s="359"/>
      <c r="I153" s="698"/>
    </row>
    <row r="154" spans="3:9" ht="24" customHeight="1" x14ac:dyDescent="0.2">
      <c r="C154" s="343"/>
      <c r="D154" s="294" t="s">
        <v>220</v>
      </c>
      <c r="E154" s="243" t="s">
        <v>221</v>
      </c>
      <c r="F154" s="244" t="s">
        <v>31</v>
      </c>
      <c r="G154" s="245">
        <v>1</v>
      </c>
      <c r="H154" s="344">
        <v>86780</v>
      </c>
      <c r="I154" s="681">
        <f t="shared" ref="I154" si="19">ROUND(H154*G154,0)</f>
        <v>86780</v>
      </c>
    </row>
    <row r="155" spans="3:9" ht="32.1" customHeight="1" x14ac:dyDescent="0.2">
      <c r="C155" s="356" t="s">
        <v>765</v>
      </c>
      <c r="D155" s="357"/>
      <c r="E155" s="358" t="s">
        <v>814</v>
      </c>
      <c r="F155" s="238"/>
      <c r="G155" s="239"/>
      <c r="H155" s="359"/>
      <c r="I155" s="680"/>
    </row>
    <row r="156" spans="3:9" ht="40.5" customHeight="1" x14ac:dyDescent="0.2">
      <c r="C156" s="233"/>
      <c r="D156" s="294" t="s">
        <v>149</v>
      </c>
      <c r="E156" s="289" t="s">
        <v>185</v>
      </c>
      <c r="F156" s="244" t="s">
        <v>6</v>
      </c>
      <c r="G156" s="363">
        <v>2</v>
      </c>
      <c r="H156" s="344">
        <v>70218</v>
      </c>
      <c r="I156" s="681">
        <f>ROUND(H156*G156,0)</f>
        <v>140436</v>
      </c>
    </row>
    <row r="157" spans="3:9" ht="50.25" customHeight="1" x14ac:dyDescent="0.2">
      <c r="C157" s="343"/>
      <c r="D157" s="294" t="s">
        <v>79</v>
      </c>
      <c r="E157" s="243" t="s">
        <v>80</v>
      </c>
      <c r="F157" s="244" t="s">
        <v>2</v>
      </c>
      <c r="G157" s="245">
        <v>4</v>
      </c>
      <c r="H157" s="344">
        <v>79751</v>
      </c>
      <c r="I157" s="681">
        <f>G157*H157</f>
        <v>319004</v>
      </c>
    </row>
    <row r="158" spans="3:9" ht="47.25" customHeight="1" x14ac:dyDescent="0.2">
      <c r="C158" s="343"/>
      <c r="D158" s="294" t="s">
        <v>55</v>
      </c>
      <c r="E158" s="243" t="s">
        <v>46</v>
      </c>
      <c r="F158" s="244" t="s">
        <v>2</v>
      </c>
      <c r="G158" s="245">
        <v>3</v>
      </c>
      <c r="H158" s="344">
        <v>98787</v>
      </c>
      <c r="I158" s="681">
        <f>G158*H158</f>
        <v>296361</v>
      </c>
    </row>
    <row r="159" spans="3:9" ht="24.75" customHeight="1" x14ac:dyDescent="0.2">
      <c r="C159" s="356"/>
      <c r="D159" s="357"/>
      <c r="E159" s="358" t="s">
        <v>815</v>
      </c>
      <c r="F159" s="238"/>
      <c r="G159" s="239"/>
      <c r="H159" s="359"/>
      <c r="I159" s="680"/>
    </row>
    <row r="160" spans="3:9" ht="32.1" customHeight="1" thickBot="1" x14ac:dyDescent="0.25">
      <c r="C160" s="364"/>
      <c r="D160" s="365" t="s">
        <v>811</v>
      </c>
      <c r="E160" s="297" t="s">
        <v>816</v>
      </c>
      <c r="F160" s="366" t="s">
        <v>144</v>
      </c>
      <c r="G160" s="367">
        <v>1</v>
      </c>
      <c r="H160" s="368">
        <v>2344992</v>
      </c>
      <c r="I160" s="700">
        <v>2344992</v>
      </c>
    </row>
    <row r="161" spans="3:10" ht="32.1" customHeight="1" thickBot="1" x14ac:dyDescent="0.25">
      <c r="C161" s="765" t="s">
        <v>809</v>
      </c>
      <c r="D161" s="766"/>
      <c r="E161" s="369" t="s">
        <v>754</v>
      </c>
      <c r="F161" s="370" t="s">
        <v>754</v>
      </c>
      <c r="G161" s="371" t="s">
        <v>754</v>
      </c>
      <c r="H161" s="370" t="s">
        <v>754</v>
      </c>
      <c r="I161" s="687">
        <f>SUM(I143:I160)</f>
        <v>7251662</v>
      </c>
    </row>
    <row r="162" spans="3:10" s="126" customFormat="1" ht="21.75" customHeight="1" x14ac:dyDescent="0.2">
      <c r="C162" s="326"/>
      <c r="D162" s="327"/>
      <c r="E162" s="328"/>
      <c r="F162" s="329"/>
      <c r="G162" s="372">
        <v>9951036</v>
      </c>
      <c r="H162" s="331"/>
      <c r="I162" s="694">
        <f>I161*1.37</f>
        <v>9934776.9400000013</v>
      </c>
    </row>
    <row r="163" spans="3:10" ht="32.25" customHeight="1" thickBot="1" x14ac:dyDescent="0.25">
      <c r="C163" s="373"/>
      <c r="D163" s="374"/>
      <c r="E163" s="375"/>
      <c r="F163" s="376"/>
      <c r="G163" s="377"/>
      <c r="H163" s="378"/>
      <c r="I163" s="701"/>
    </row>
    <row r="164" spans="3:10" ht="27.75" customHeight="1" thickBot="1" x14ac:dyDescent="0.45">
      <c r="C164" s="767" t="s">
        <v>817</v>
      </c>
      <c r="D164" s="768"/>
      <c r="E164" s="768"/>
      <c r="F164" s="768"/>
      <c r="G164" s="768"/>
      <c r="H164" s="768"/>
      <c r="I164" s="769"/>
      <c r="J164" s="333" t="s">
        <v>811</v>
      </c>
    </row>
    <row r="165" spans="3:10" ht="32.25" customHeight="1" x14ac:dyDescent="0.2">
      <c r="C165" s="379"/>
      <c r="D165" s="380" t="s">
        <v>0</v>
      </c>
      <c r="E165" s="381" t="s">
        <v>1</v>
      </c>
      <c r="F165" s="381" t="s">
        <v>2</v>
      </c>
      <c r="G165" s="382" t="s">
        <v>3</v>
      </c>
      <c r="H165" s="383" t="s">
        <v>4</v>
      </c>
      <c r="I165" s="702" t="s">
        <v>749</v>
      </c>
    </row>
    <row r="166" spans="3:10" ht="22.5" customHeight="1" x14ac:dyDescent="0.2">
      <c r="C166" s="384" t="s">
        <v>794</v>
      </c>
      <c r="D166" s="385"/>
      <c r="E166" s="386" t="s">
        <v>818</v>
      </c>
      <c r="F166" s="385"/>
      <c r="G166" s="387"/>
      <c r="H166" s="388"/>
      <c r="I166" s="703"/>
    </row>
    <row r="167" spans="3:10" ht="62.25" customHeight="1" x14ac:dyDescent="0.2">
      <c r="C167" s="389"/>
      <c r="D167" s="168" t="s">
        <v>74</v>
      </c>
      <c r="E167" s="159" t="s">
        <v>75</v>
      </c>
      <c r="F167" s="160" t="s">
        <v>6</v>
      </c>
      <c r="G167" s="250">
        <v>12</v>
      </c>
      <c r="H167" s="259">
        <v>155644</v>
      </c>
      <c r="I167" s="685">
        <f>ROUND(H167*G167,0)</f>
        <v>1867728</v>
      </c>
    </row>
    <row r="168" spans="3:10" ht="23.25" customHeight="1" x14ac:dyDescent="0.2">
      <c r="C168" s="384" t="s">
        <v>773</v>
      </c>
      <c r="D168" s="385"/>
      <c r="E168" s="386" t="s">
        <v>774</v>
      </c>
      <c r="F168" s="385"/>
      <c r="G168" s="387"/>
      <c r="H168" s="388"/>
      <c r="I168" s="703"/>
    </row>
    <row r="169" spans="3:10" ht="39.75" customHeight="1" x14ac:dyDescent="0.2">
      <c r="C169" s="389"/>
      <c r="D169" s="168" t="s">
        <v>593</v>
      </c>
      <c r="E169" s="159" t="s">
        <v>592</v>
      </c>
      <c r="F169" s="160" t="s">
        <v>18</v>
      </c>
      <c r="G169" s="250">
        <v>1</v>
      </c>
      <c r="H169" s="259">
        <v>1185755</v>
      </c>
      <c r="I169" s="201">
        <v>1185755</v>
      </c>
    </row>
    <row r="170" spans="3:10" ht="39.75" customHeight="1" x14ac:dyDescent="0.2">
      <c r="C170" s="389"/>
      <c r="D170" s="168" t="s">
        <v>594</v>
      </c>
      <c r="E170" s="159" t="s">
        <v>595</v>
      </c>
      <c r="F170" s="160" t="s">
        <v>38</v>
      </c>
      <c r="G170" s="250">
        <v>2</v>
      </c>
      <c r="H170" s="259">
        <v>66314</v>
      </c>
      <c r="I170" s="201">
        <f>G170*H170</f>
        <v>132628</v>
      </c>
    </row>
    <row r="171" spans="3:10" ht="22.5" customHeight="1" x14ac:dyDescent="0.2">
      <c r="C171" s="384" t="s">
        <v>752</v>
      </c>
      <c r="D171" s="385"/>
      <c r="E171" s="386" t="s">
        <v>819</v>
      </c>
      <c r="F171" s="385"/>
      <c r="G171" s="387"/>
      <c r="H171" s="388"/>
      <c r="I171" s="703"/>
    </row>
    <row r="172" spans="3:10" ht="50.25" customHeight="1" x14ac:dyDescent="0.2">
      <c r="C172" s="257"/>
      <c r="D172" s="168" t="s">
        <v>13</v>
      </c>
      <c r="E172" s="159" t="s">
        <v>14</v>
      </c>
      <c r="F172" s="160" t="s">
        <v>6</v>
      </c>
      <c r="G172" s="258">
        <v>40</v>
      </c>
      <c r="H172" s="259">
        <v>37936</v>
      </c>
      <c r="I172" s="685">
        <f>ROUND(H172*G172,0)</f>
        <v>1517440</v>
      </c>
    </row>
    <row r="173" spans="3:10" ht="25.5" customHeight="1" x14ac:dyDescent="0.2">
      <c r="C173" s="384" t="s">
        <v>820</v>
      </c>
      <c r="D173" s="385"/>
      <c r="E173" s="386" t="s">
        <v>821</v>
      </c>
      <c r="F173" s="385"/>
      <c r="G173" s="387"/>
      <c r="H173" s="388"/>
      <c r="I173" s="703"/>
    </row>
    <row r="174" spans="3:10" ht="28.5" customHeight="1" x14ac:dyDescent="0.2">
      <c r="C174" s="389"/>
      <c r="D174" s="168" t="s">
        <v>5</v>
      </c>
      <c r="E174" s="159" t="s">
        <v>573</v>
      </c>
      <c r="F174" s="160" t="s">
        <v>6</v>
      </c>
      <c r="G174" s="250">
        <v>28</v>
      </c>
      <c r="H174" s="259">
        <v>18149</v>
      </c>
      <c r="I174" s="685">
        <f>ROUND(H174*G174,0)</f>
        <v>508172</v>
      </c>
    </row>
    <row r="175" spans="3:10" ht="28.5" customHeight="1" x14ac:dyDescent="0.2">
      <c r="C175" s="384" t="s">
        <v>822</v>
      </c>
      <c r="D175" s="385"/>
      <c r="E175" s="386" t="s">
        <v>823</v>
      </c>
      <c r="F175" s="385"/>
      <c r="G175" s="387"/>
      <c r="H175" s="388"/>
      <c r="I175" s="703"/>
    </row>
    <row r="176" spans="3:10" ht="92.25" customHeight="1" x14ac:dyDescent="0.2">
      <c r="C176" s="389"/>
      <c r="D176" s="168" t="s">
        <v>596</v>
      </c>
      <c r="E176" s="159" t="s">
        <v>824</v>
      </c>
      <c r="F176" s="160" t="s">
        <v>18</v>
      </c>
      <c r="G176" s="250">
        <v>1</v>
      </c>
      <c r="H176" s="259">
        <v>766015</v>
      </c>
      <c r="I176" s="685">
        <v>766015</v>
      </c>
    </row>
    <row r="177" spans="3:10" ht="27" customHeight="1" x14ac:dyDescent="0.2">
      <c r="C177" s="384" t="s">
        <v>805</v>
      </c>
      <c r="D177" s="385"/>
      <c r="E177" s="386" t="s">
        <v>806</v>
      </c>
      <c r="F177" s="385"/>
      <c r="G177" s="387"/>
      <c r="H177" s="388"/>
      <c r="I177" s="703"/>
    </row>
    <row r="178" spans="3:10" ht="25.5" customHeight="1" x14ac:dyDescent="0.2">
      <c r="C178" s="389"/>
      <c r="D178" s="185" t="s">
        <v>65</v>
      </c>
      <c r="E178" s="159" t="s">
        <v>51</v>
      </c>
      <c r="F178" s="160" t="s">
        <v>2</v>
      </c>
      <c r="G178" s="250">
        <v>1</v>
      </c>
      <c r="H178" s="259">
        <v>78553</v>
      </c>
      <c r="I178" s="685">
        <f>ROUND(H178*G178,0)</f>
        <v>78553</v>
      </c>
    </row>
    <row r="179" spans="3:10" ht="24.75" customHeight="1" x14ac:dyDescent="0.2">
      <c r="C179" s="384" t="s">
        <v>777</v>
      </c>
      <c r="D179" s="385"/>
      <c r="E179" s="386" t="s">
        <v>825</v>
      </c>
      <c r="F179" s="385"/>
      <c r="G179" s="387"/>
      <c r="H179" s="388"/>
      <c r="I179" s="703"/>
    </row>
    <row r="180" spans="3:10" ht="45" customHeight="1" x14ac:dyDescent="0.2">
      <c r="C180" s="389"/>
      <c r="D180" s="185" t="s">
        <v>151</v>
      </c>
      <c r="E180" s="159" t="s">
        <v>150</v>
      </c>
      <c r="F180" s="160" t="s">
        <v>18</v>
      </c>
      <c r="G180" s="250">
        <v>1</v>
      </c>
      <c r="H180" s="259">
        <v>204783</v>
      </c>
      <c r="I180" s="685">
        <f>ROUND(H180*G180,0)</f>
        <v>204783</v>
      </c>
    </row>
    <row r="181" spans="3:10" ht="51.75" customHeight="1" x14ac:dyDescent="0.2">
      <c r="C181" s="389"/>
      <c r="D181" s="185" t="s">
        <v>598</v>
      </c>
      <c r="E181" s="186" t="s">
        <v>826</v>
      </c>
      <c r="F181" s="160" t="s">
        <v>18</v>
      </c>
      <c r="G181" s="250">
        <v>1</v>
      </c>
      <c r="H181" s="259">
        <v>157258</v>
      </c>
      <c r="I181" s="685">
        <f>ROUND(H181*G181,0)</f>
        <v>157258</v>
      </c>
    </row>
    <row r="182" spans="3:10" ht="26.25" customHeight="1" x14ac:dyDescent="0.2">
      <c r="C182" s="384" t="s">
        <v>759</v>
      </c>
      <c r="D182" s="385"/>
      <c r="E182" s="386" t="s">
        <v>760</v>
      </c>
      <c r="F182" s="385"/>
      <c r="G182" s="387"/>
      <c r="H182" s="388"/>
      <c r="I182" s="703"/>
    </row>
    <row r="183" spans="3:10" ht="61.5" customHeight="1" x14ac:dyDescent="0.2">
      <c r="C183" s="257"/>
      <c r="D183" s="165" t="s">
        <v>15</v>
      </c>
      <c r="E183" s="159" t="s">
        <v>16</v>
      </c>
      <c r="F183" s="160" t="s">
        <v>6</v>
      </c>
      <c r="G183" s="258">
        <v>65</v>
      </c>
      <c r="H183" s="259">
        <v>26633</v>
      </c>
      <c r="I183" s="685">
        <f>ROUND(H183*G183,0)</f>
        <v>1731145</v>
      </c>
    </row>
    <row r="184" spans="3:10" ht="24.75" customHeight="1" x14ac:dyDescent="0.2">
      <c r="C184" s="384" t="s">
        <v>765</v>
      </c>
      <c r="D184" s="385"/>
      <c r="E184" s="386" t="s">
        <v>827</v>
      </c>
      <c r="F184" s="385"/>
      <c r="G184" s="387"/>
      <c r="H184" s="388"/>
      <c r="I184" s="703"/>
    </row>
    <row r="185" spans="3:10" ht="51" customHeight="1" x14ac:dyDescent="0.2">
      <c r="C185" s="257"/>
      <c r="D185" s="165" t="s">
        <v>79</v>
      </c>
      <c r="E185" s="159" t="s">
        <v>80</v>
      </c>
      <c r="F185" s="160" t="s">
        <v>2</v>
      </c>
      <c r="G185" s="258">
        <v>1</v>
      </c>
      <c r="H185" s="259">
        <v>79751</v>
      </c>
      <c r="I185" s="685">
        <f>ROUND(H185*G185,0)</f>
        <v>79751</v>
      </c>
    </row>
    <row r="186" spans="3:10" ht="34.5" customHeight="1" x14ac:dyDescent="0.2">
      <c r="C186" s="360"/>
      <c r="D186" s="181" t="s">
        <v>104</v>
      </c>
      <c r="E186" s="190" t="s">
        <v>105</v>
      </c>
      <c r="F186" s="189" t="s">
        <v>38</v>
      </c>
      <c r="G186" s="390">
        <v>18</v>
      </c>
      <c r="H186" s="391">
        <v>15217</v>
      </c>
      <c r="I186" s="685">
        <f>ROUND(H186*G186,0)</f>
        <v>273906</v>
      </c>
    </row>
    <row r="187" spans="3:10" ht="51" customHeight="1" thickBot="1" x14ac:dyDescent="0.25">
      <c r="C187" s="392"/>
      <c r="D187" s="393" t="s">
        <v>55</v>
      </c>
      <c r="E187" s="394" t="s">
        <v>46</v>
      </c>
      <c r="F187" s="323" t="s">
        <v>18</v>
      </c>
      <c r="G187" s="324">
        <v>1</v>
      </c>
      <c r="H187" s="270">
        <v>98787</v>
      </c>
      <c r="I187" s="693">
        <f>ROUND(H187*G187,0)</f>
        <v>98787</v>
      </c>
    </row>
    <row r="188" spans="3:10" ht="32.1" customHeight="1" thickBot="1" x14ac:dyDescent="0.25">
      <c r="C188" s="395" t="s">
        <v>790</v>
      </c>
      <c r="D188" s="396"/>
      <c r="E188" s="397"/>
      <c r="F188" s="398"/>
      <c r="G188" s="399"/>
      <c r="H188" s="400"/>
      <c r="I188" s="704">
        <f>SUM(I166:I187)</f>
        <v>8601921</v>
      </c>
    </row>
    <row r="189" spans="3:10" ht="27.75" customHeight="1" x14ac:dyDescent="0.2">
      <c r="C189" s="373"/>
      <c r="D189" s="374"/>
      <c r="E189" s="375"/>
      <c r="F189" s="376"/>
      <c r="G189" s="401">
        <v>11733355</v>
      </c>
      <c r="H189" s="378"/>
      <c r="I189" s="701">
        <f>I188*1.37</f>
        <v>11784631.770000001</v>
      </c>
    </row>
    <row r="190" spans="3:10" ht="27.75" customHeight="1" thickBot="1" x14ac:dyDescent="0.25">
      <c r="C190" s="373"/>
      <c r="D190" s="374"/>
      <c r="E190" s="375"/>
      <c r="F190" s="376"/>
      <c r="G190" s="377"/>
      <c r="H190" s="378"/>
      <c r="I190" s="701"/>
    </row>
    <row r="191" spans="3:10" ht="31.5" customHeight="1" thickBot="1" x14ac:dyDescent="0.45">
      <c r="C191" s="767" t="s">
        <v>828</v>
      </c>
      <c r="D191" s="768"/>
      <c r="E191" s="768"/>
      <c r="F191" s="768"/>
      <c r="G191" s="768"/>
      <c r="H191" s="768"/>
      <c r="I191" s="769"/>
      <c r="J191" s="333" t="s">
        <v>811</v>
      </c>
    </row>
    <row r="192" spans="3:10" ht="32.1" customHeight="1" thickBot="1" x14ac:dyDescent="0.25">
      <c r="C192" s="402"/>
      <c r="D192" s="403" t="s">
        <v>0</v>
      </c>
      <c r="E192" s="404" t="s">
        <v>1</v>
      </c>
      <c r="F192" s="404" t="s">
        <v>2</v>
      </c>
      <c r="G192" s="405" t="s">
        <v>3</v>
      </c>
      <c r="H192" s="406" t="s">
        <v>4</v>
      </c>
      <c r="I192" s="705" t="s">
        <v>749</v>
      </c>
    </row>
    <row r="193" spans="3:9" ht="24" customHeight="1" x14ac:dyDescent="0.2">
      <c r="C193" s="407" t="s">
        <v>771</v>
      </c>
      <c r="D193" s="408"/>
      <c r="E193" s="409" t="s">
        <v>772</v>
      </c>
      <c r="F193" s="410"/>
      <c r="G193" s="411"/>
      <c r="H193" s="412"/>
      <c r="I193" s="706"/>
    </row>
    <row r="194" spans="3:9" ht="51" customHeight="1" x14ac:dyDescent="0.2">
      <c r="C194" s="413"/>
      <c r="D194" s="414" t="s">
        <v>93</v>
      </c>
      <c r="E194" s="415" t="s">
        <v>94</v>
      </c>
      <c r="F194" s="290" t="s">
        <v>38</v>
      </c>
      <c r="G194" s="291">
        <v>20</v>
      </c>
      <c r="H194" s="416">
        <v>38890</v>
      </c>
      <c r="I194" s="681">
        <f>ROUND(H194*G194,0)</f>
        <v>777800</v>
      </c>
    </row>
    <row r="195" spans="3:9" ht="33" customHeight="1" x14ac:dyDescent="0.2">
      <c r="C195" s="413"/>
      <c r="D195" s="414" t="s">
        <v>66</v>
      </c>
      <c r="E195" s="417" t="s">
        <v>67</v>
      </c>
      <c r="F195" s="290" t="s">
        <v>18</v>
      </c>
      <c r="G195" s="291">
        <v>1</v>
      </c>
      <c r="H195" s="416">
        <v>12477</v>
      </c>
      <c r="I195" s="681">
        <f>ROUND(H195*G195,0)</f>
        <v>12477</v>
      </c>
    </row>
    <row r="196" spans="3:9" ht="29.25" customHeight="1" x14ac:dyDescent="0.2">
      <c r="C196" s="317" t="s">
        <v>750</v>
      </c>
      <c r="D196" s="418"/>
      <c r="E196" s="386" t="s">
        <v>751</v>
      </c>
      <c r="F196" s="419"/>
      <c r="G196" s="420"/>
      <c r="H196" s="421"/>
      <c r="I196" s="707"/>
    </row>
    <row r="197" spans="3:9" ht="50.25" customHeight="1" x14ac:dyDescent="0.2">
      <c r="C197" s="413"/>
      <c r="D197" s="422" t="s">
        <v>111</v>
      </c>
      <c r="E197" s="423" t="s">
        <v>112</v>
      </c>
      <c r="F197" s="290" t="s">
        <v>2</v>
      </c>
      <c r="G197" s="291">
        <v>4</v>
      </c>
      <c r="H197" s="416">
        <v>26116</v>
      </c>
      <c r="I197" s="681">
        <f>ROUND(H197*G197,0)</f>
        <v>104464</v>
      </c>
    </row>
    <row r="198" spans="3:9" ht="24.75" customHeight="1" x14ac:dyDescent="0.2">
      <c r="C198" s="413"/>
      <c r="D198" s="422" t="s">
        <v>113</v>
      </c>
      <c r="E198" s="424" t="s">
        <v>114</v>
      </c>
      <c r="F198" s="290" t="s">
        <v>18</v>
      </c>
      <c r="G198" s="291">
        <v>4</v>
      </c>
      <c r="H198" s="416">
        <v>42199</v>
      </c>
      <c r="I198" s="681">
        <f>ROUND(H198*G198,0)</f>
        <v>168796</v>
      </c>
    </row>
    <row r="199" spans="3:9" ht="27" customHeight="1" x14ac:dyDescent="0.2">
      <c r="C199" s="317" t="s">
        <v>752</v>
      </c>
      <c r="D199" s="418"/>
      <c r="E199" s="386" t="s">
        <v>753</v>
      </c>
      <c r="F199" s="419"/>
      <c r="G199" s="420"/>
      <c r="H199" s="421"/>
      <c r="I199" s="707"/>
    </row>
    <row r="200" spans="3:9" ht="46.5" customHeight="1" x14ac:dyDescent="0.2">
      <c r="C200" s="425"/>
      <c r="D200" s="422" t="s">
        <v>13</v>
      </c>
      <c r="E200" s="426" t="str">
        <f>+[4]APU!$C$608</f>
        <v>SUMINISTRO,TRANSPORTE E INSTALACION REVOQUE LISO MUROS 1:3  IMPERMEABILIZADO (INCLUYE FILOS Y DILATACIONES) PARA ALTURAS MENORES A 3 METROS</v>
      </c>
      <c r="F200" s="290" t="s">
        <v>6</v>
      </c>
      <c r="G200" s="291">
        <v>60</v>
      </c>
      <c r="H200" s="416">
        <v>37836</v>
      </c>
      <c r="I200" s="681">
        <f>ROUND(H200*G200,0)</f>
        <v>2270160</v>
      </c>
    </row>
    <row r="201" spans="3:9" ht="25.5" customHeight="1" x14ac:dyDescent="0.2">
      <c r="C201" s="317" t="s">
        <v>820</v>
      </c>
      <c r="D201" s="418"/>
      <c r="E201" s="386" t="s">
        <v>762</v>
      </c>
      <c r="F201" s="419"/>
      <c r="G201" s="420"/>
      <c r="H201" s="421"/>
      <c r="I201" s="707"/>
    </row>
    <row r="202" spans="3:9" ht="54" customHeight="1" x14ac:dyDescent="0.2">
      <c r="C202" s="427"/>
      <c r="D202" s="422" t="s">
        <v>107</v>
      </c>
      <c r="E202" s="428" t="s">
        <v>106</v>
      </c>
      <c r="F202" s="429" t="s">
        <v>38</v>
      </c>
      <c r="G202" s="291">
        <v>15</v>
      </c>
      <c r="H202" s="430">
        <v>34747</v>
      </c>
      <c r="I202" s="681">
        <f>ROUND(H202*G202,0)</f>
        <v>521205</v>
      </c>
    </row>
    <row r="203" spans="3:9" ht="60.75" customHeight="1" x14ac:dyDescent="0.2">
      <c r="C203" s="413"/>
      <c r="D203" s="414" t="s">
        <v>49</v>
      </c>
      <c r="E203" s="320" t="s">
        <v>50</v>
      </c>
      <c r="F203" s="290" t="s">
        <v>38</v>
      </c>
      <c r="G203" s="291">
        <v>7</v>
      </c>
      <c r="H203" s="416">
        <v>98143</v>
      </c>
      <c r="I203" s="681">
        <f>ROUND(H203*G203,0)</f>
        <v>687001</v>
      </c>
    </row>
    <row r="204" spans="3:9" ht="24.75" customHeight="1" x14ac:dyDescent="0.2">
      <c r="C204" s="431" t="s">
        <v>802</v>
      </c>
      <c r="D204" s="432"/>
      <c r="E204" s="433" t="s">
        <v>803</v>
      </c>
      <c r="F204" s="434" t="s">
        <v>754</v>
      </c>
      <c r="G204" s="435" t="s">
        <v>754</v>
      </c>
      <c r="H204" s="436" t="s">
        <v>754</v>
      </c>
      <c r="I204" s="708" t="s">
        <v>754</v>
      </c>
    </row>
    <row r="205" spans="3:9" ht="53.25" customHeight="1" x14ac:dyDescent="0.2">
      <c r="C205" s="241"/>
      <c r="D205" s="437" t="s">
        <v>155</v>
      </c>
      <c r="E205" s="438" t="s">
        <v>156</v>
      </c>
      <c r="F205" s="290" t="s">
        <v>18</v>
      </c>
      <c r="G205" s="439">
        <v>2</v>
      </c>
      <c r="H205" s="416">
        <v>188892</v>
      </c>
      <c r="I205" s="681">
        <f>ROUND(H205*G205,0)</f>
        <v>377784</v>
      </c>
    </row>
    <row r="206" spans="3:9" ht="23.25" customHeight="1" x14ac:dyDescent="0.2">
      <c r="C206" s="317" t="s">
        <v>759</v>
      </c>
      <c r="D206" s="418" t="s">
        <v>754</v>
      </c>
      <c r="E206" s="386" t="s">
        <v>760</v>
      </c>
      <c r="F206" s="419" t="s">
        <v>754</v>
      </c>
      <c r="G206" s="420"/>
      <c r="H206" s="421" t="s">
        <v>754</v>
      </c>
      <c r="I206" s="707" t="s">
        <v>754</v>
      </c>
    </row>
    <row r="207" spans="3:9" ht="64.5" customHeight="1" x14ac:dyDescent="0.2">
      <c r="C207" s="241" t="s">
        <v>754</v>
      </c>
      <c r="D207" s="437" t="s">
        <v>15</v>
      </c>
      <c r="E207" s="438" t="s">
        <v>16</v>
      </c>
      <c r="F207" s="290" t="s">
        <v>6</v>
      </c>
      <c r="G207" s="439">
        <v>70</v>
      </c>
      <c r="H207" s="416">
        <v>26633</v>
      </c>
      <c r="I207" s="681">
        <f>ROUND(H207*G207,0)</f>
        <v>1864310</v>
      </c>
    </row>
    <row r="208" spans="3:9" ht="36.75" customHeight="1" x14ac:dyDescent="0.2">
      <c r="C208" s="241" t="s">
        <v>754</v>
      </c>
      <c r="D208" s="437" t="s">
        <v>68</v>
      </c>
      <c r="E208" s="243" t="s">
        <v>69</v>
      </c>
      <c r="F208" s="244" t="s">
        <v>6</v>
      </c>
      <c r="G208" s="245">
        <v>40</v>
      </c>
      <c r="H208" s="440">
        <v>35465</v>
      </c>
      <c r="I208" s="681">
        <f>ROUND(H208*G208,0)</f>
        <v>1418600</v>
      </c>
    </row>
    <row r="209" spans="3:9" ht="75.75" customHeight="1" x14ac:dyDescent="0.2">
      <c r="C209" s="241" t="s">
        <v>754</v>
      </c>
      <c r="D209" s="437" t="s">
        <v>59</v>
      </c>
      <c r="E209" s="352" t="s">
        <v>60</v>
      </c>
      <c r="F209" s="244" t="s">
        <v>6</v>
      </c>
      <c r="G209" s="245">
        <v>40</v>
      </c>
      <c r="H209" s="440">
        <v>25295</v>
      </c>
      <c r="I209" s="681">
        <f>ROUND(H209*G209,0)</f>
        <v>1011800</v>
      </c>
    </row>
    <row r="210" spans="3:9" ht="21.75" customHeight="1" x14ac:dyDescent="0.2">
      <c r="C210" s="317" t="s">
        <v>761</v>
      </c>
      <c r="D210" s="418"/>
      <c r="E210" s="386" t="s">
        <v>781</v>
      </c>
      <c r="F210" s="419"/>
      <c r="G210" s="420"/>
      <c r="H210" s="421"/>
      <c r="I210" s="707"/>
    </row>
    <row r="211" spans="3:9" ht="21.75" customHeight="1" x14ac:dyDescent="0.2">
      <c r="C211" s="413"/>
      <c r="D211" s="422" t="s">
        <v>47</v>
      </c>
      <c r="E211" s="423" t="s">
        <v>48</v>
      </c>
      <c r="F211" s="290" t="s">
        <v>38</v>
      </c>
      <c r="G211" s="439">
        <v>10</v>
      </c>
      <c r="H211" s="416">
        <v>6185</v>
      </c>
      <c r="I211" s="681">
        <f>ROUND(H211*G211,0)</f>
        <v>61850</v>
      </c>
    </row>
    <row r="212" spans="3:9" ht="24" customHeight="1" x14ac:dyDescent="0.2">
      <c r="C212" s="343"/>
      <c r="D212" s="437" t="s">
        <v>7</v>
      </c>
      <c r="E212" s="441" t="s">
        <v>8</v>
      </c>
      <c r="F212" s="442" t="s">
        <v>6</v>
      </c>
      <c r="G212" s="443">
        <v>110</v>
      </c>
      <c r="H212" s="444">
        <v>17649</v>
      </c>
      <c r="I212" s="681">
        <f>ROUND(H212*G212,0)</f>
        <v>1941390</v>
      </c>
    </row>
    <row r="213" spans="3:9" ht="35.25" customHeight="1" x14ac:dyDescent="0.2">
      <c r="C213" s="343"/>
      <c r="D213" s="437" t="s">
        <v>108</v>
      </c>
      <c r="E213" s="445" t="s">
        <v>109</v>
      </c>
      <c r="F213" s="442" t="s">
        <v>38</v>
      </c>
      <c r="G213" s="443">
        <v>15</v>
      </c>
      <c r="H213" s="444">
        <v>4871</v>
      </c>
      <c r="I213" s="681">
        <f>ROUND(H213*G213,0)</f>
        <v>73065</v>
      </c>
    </row>
    <row r="214" spans="3:9" ht="24" customHeight="1" x14ac:dyDescent="0.2">
      <c r="C214" s="317" t="s">
        <v>763</v>
      </c>
      <c r="D214" s="418"/>
      <c r="E214" s="386" t="s">
        <v>783</v>
      </c>
      <c r="F214" s="419"/>
      <c r="G214" s="420"/>
      <c r="H214" s="421"/>
      <c r="I214" s="707"/>
    </row>
    <row r="215" spans="3:9" ht="23.25" customHeight="1" x14ac:dyDescent="0.2">
      <c r="C215" s="446"/>
      <c r="D215" s="422" t="s">
        <v>70</v>
      </c>
      <c r="E215" s="426" t="s">
        <v>71</v>
      </c>
      <c r="F215" s="290" t="s">
        <v>18</v>
      </c>
      <c r="G215" s="291">
        <v>1</v>
      </c>
      <c r="H215" s="416">
        <v>26648</v>
      </c>
      <c r="I215" s="681">
        <f>ROUND(H215*G215,0)</f>
        <v>26648</v>
      </c>
    </row>
    <row r="216" spans="3:9" ht="27" customHeight="1" x14ac:dyDescent="0.2">
      <c r="C216" s="317" t="s">
        <v>765</v>
      </c>
      <c r="D216" s="418"/>
      <c r="E216" s="386" t="s">
        <v>766</v>
      </c>
      <c r="F216" s="419"/>
      <c r="G216" s="420"/>
      <c r="H216" s="421"/>
      <c r="I216" s="707"/>
    </row>
    <row r="217" spans="3:9" ht="50.25" customHeight="1" x14ac:dyDescent="0.2">
      <c r="C217" s="413"/>
      <c r="D217" s="447" t="s">
        <v>55</v>
      </c>
      <c r="E217" s="423" t="s">
        <v>46</v>
      </c>
      <c r="F217" s="290" t="s">
        <v>18</v>
      </c>
      <c r="G217" s="291">
        <v>4</v>
      </c>
      <c r="H217" s="416">
        <v>98787</v>
      </c>
      <c r="I217" s="681">
        <f t="shared" ref="I217:I225" si="20">ROUND(H217*G217,0)</f>
        <v>395148</v>
      </c>
    </row>
    <row r="218" spans="3:9" ht="68.25" customHeight="1" x14ac:dyDescent="0.2">
      <c r="C218" s="413"/>
      <c r="D218" s="447" t="s">
        <v>72</v>
      </c>
      <c r="E218" s="423" t="s">
        <v>73</v>
      </c>
      <c r="F218" s="290" t="s">
        <v>2</v>
      </c>
      <c r="G218" s="291">
        <v>1</v>
      </c>
      <c r="H218" s="416">
        <v>662012</v>
      </c>
      <c r="I218" s="681">
        <f t="shared" si="20"/>
        <v>662012</v>
      </c>
    </row>
    <row r="219" spans="3:9" ht="45.75" customHeight="1" x14ac:dyDescent="0.2">
      <c r="C219" s="319"/>
      <c r="D219" s="447" t="s">
        <v>44</v>
      </c>
      <c r="E219" s="289" t="s">
        <v>45</v>
      </c>
      <c r="F219" s="290" t="s">
        <v>6</v>
      </c>
      <c r="G219" s="439">
        <v>7</v>
      </c>
      <c r="H219" s="416">
        <v>28412</v>
      </c>
      <c r="I219" s="681">
        <f t="shared" si="20"/>
        <v>198884</v>
      </c>
    </row>
    <row r="220" spans="3:9" ht="36" customHeight="1" x14ac:dyDescent="0.2">
      <c r="C220" s="343"/>
      <c r="D220" s="437" t="s">
        <v>101</v>
      </c>
      <c r="E220" s="448" t="s">
        <v>100</v>
      </c>
      <c r="F220" s="442" t="s">
        <v>6</v>
      </c>
      <c r="G220" s="443">
        <v>115</v>
      </c>
      <c r="H220" s="444">
        <v>49605</v>
      </c>
      <c r="I220" s="681">
        <f>ROUND(H220*G220,0)</f>
        <v>5704575</v>
      </c>
    </row>
    <row r="221" spans="3:9" ht="31.5" customHeight="1" x14ac:dyDescent="0.2">
      <c r="C221" s="343"/>
      <c r="D221" s="437" t="s">
        <v>104</v>
      </c>
      <c r="E221" s="448" t="s">
        <v>105</v>
      </c>
      <c r="F221" s="442" t="s">
        <v>38</v>
      </c>
      <c r="G221" s="443">
        <v>10</v>
      </c>
      <c r="H221" s="444">
        <v>15217</v>
      </c>
      <c r="I221" s="681">
        <f t="shared" si="20"/>
        <v>152170</v>
      </c>
    </row>
    <row r="222" spans="3:9" ht="33.75" customHeight="1" x14ac:dyDescent="0.2">
      <c r="C222" s="343"/>
      <c r="D222" s="437" t="s">
        <v>26</v>
      </c>
      <c r="E222" s="448" t="s">
        <v>27</v>
      </c>
      <c r="F222" s="442" t="s">
        <v>6</v>
      </c>
      <c r="G222" s="443">
        <v>10</v>
      </c>
      <c r="H222" s="444">
        <v>169416</v>
      </c>
      <c r="I222" s="681">
        <f t="shared" si="20"/>
        <v>1694160</v>
      </c>
    </row>
    <row r="223" spans="3:9" s="125" customFormat="1" ht="46.5" customHeight="1" x14ac:dyDescent="0.2">
      <c r="C223" s="343"/>
      <c r="D223" s="437" t="s">
        <v>79</v>
      </c>
      <c r="E223" s="449" t="s">
        <v>80</v>
      </c>
      <c r="F223" s="442" t="s">
        <v>18</v>
      </c>
      <c r="G223" s="443">
        <v>2</v>
      </c>
      <c r="H223" s="444">
        <v>79751</v>
      </c>
      <c r="I223" s="681">
        <f t="shared" si="20"/>
        <v>159502</v>
      </c>
    </row>
    <row r="224" spans="3:9" s="125" customFormat="1" ht="35.25" customHeight="1" x14ac:dyDescent="0.2">
      <c r="C224" s="319"/>
      <c r="D224" s="450" t="s">
        <v>157</v>
      </c>
      <c r="E224" s="320" t="s">
        <v>158</v>
      </c>
      <c r="F224" s="290" t="s">
        <v>38</v>
      </c>
      <c r="G224" s="291">
        <v>50</v>
      </c>
      <c r="H224" s="416">
        <v>10077</v>
      </c>
      <c r="I224" s="681">
        <f t="shared" si="20"/>
        <v>503850</v>
      </c>
    </row>
    <row r="225" spans="3:10" s="125" customFormat="1" ht="63.75" customHeight="1" thickBot="1" x14ac:dyDescent="0.25">
      <c r="C225" s="319"/>
      <c r="D225" s="450" t="s">
        <v>56</v>
      </c>
      <c r="E225" s="320" t="s">
        <v>829</v>
      </c>
      <c r="F225" s="290" t="s">
        <v>31</v>
      </c>
      <c r="G225" s="291">
        <v>5</v>
      </c>
      <c r="H225" s="416">
        <v>53105</v>
      </c>
      <c r="I225" s="681">
        <f t="shared" si="20"/>
        <v>265525</v>
      </c>
    </row>
    <row r="226" spans="3:10" ht="26.25" customHeight="1" thickBot="1" x14ac:dyDescent="0.25">
      <c r="C226" s="451" t="s">
        <v>790</v>
      </c>
      <c r="D226" s="452"/>
      <c r="E226" s="453"/>
      <c r="F226" s="454"/>
      <c r="G226" s="455"/>
      <c r="H226" s="456"/>
      <c r="I226" s="691">
        <f>SUM(I192:I225)</f>
        <v>21053176</v>
      </c>
    </row>
    <row r="227" spans="3:10" ht="24.75" customHeight="1" x14ac:dyDescent="0.2">
      <c r="C227" s="373"/>
      <c r="D227" s="374"/>
      <c r="E227" s="375"/>
      <c r="F227" s="376"/>
      <c r="G227" s="401">
        <v>28877953</v>
      </c>
      <c r="H227" s="378"/>
      <c r="I227" s="701">
        <f>I226*1.37</f>
        <v>28842851.120000001</v>
      </c>
    </row>
    <row r="228" spans="3:10" ht="24.75" customHeight="1" thickBot="1" x14ac:dyDescent="0.25">
      <c r="C228" s="373"/>
      <c r="D228" s="374"/>
      <c r="E228" s="375"/>
      <c r="F228" s="376"/>
      <c r="G228" s="377"/>
      <c r="H228" s="378"/>
      <c r="I228" s="701"/>
    </row>
    <row r="229" spans="3:10" ht="33" customHeight="1" thickBot="1" x14ac:dyDescent="0.45">
      <c r="C229" s="770" t="s">
        <v>830</v>
      </c>
      <c r="D229" s="771"/>
      <c r="E229" s="771"/>
      <c r="F229" s="771"/>
      <c r="G229" s="771"/>
      <c r="H229" s="771"/>
      <c r="I229" s="772"/>
      <c r="J229" s="333" t="s">
        <v>811</v>
      </c>
    </row>
    <row r="230" spans="3:10" ht="29.25" customHeight="1" x14ac:dyDescent="0.2">
      <c r="C230" s="379"/>
      <c r="D230" s="380" t="s">
        <v>0</v>
      </c>
      <c r="E230" s="381" t="s">
        <v>1</v>
      </c>
      <c r="F230" s="381" t="s">
        <v>2</v>
      </c>
      <c r="G230" s="382" t="s">
        <v>3</v>
      </c>
      <c r="H230" s="383" t="s">
        <v>4</v>
      </c>
      <c r="I230" s="702" t="s">
        <v>749</v>
      </c>
    </row>
    <row r="231" spans="3:10" ht="27.75" customHeight="1" x14ac:dyDescent="0.2">
      <c r="C231" s="384" t="s">
        <v>792</v>
      </c>
      <c r="D231" s="385"/>
      <c r="E231" s="386" t="s">
        <v>793</v>
      </c>
      <c r="F231" s="385"/>
      <c r="G231" s="387"/>
      <c r="H231" s="388"/>
      <c r="I231" s="703"/>
    </row>
    <row r="232" spans="3:10" ht="47.25" customHeight="1" x14ac:dyDescent="0.2">
      <c r="C232" s="389"/>
      <c r="D232" s="145" t="s">
        <v>147</v>
      </c>
      <c r="E232" s="159" t="s">
        <v>148</v>
      </c>
      <c r="F232" s="160" t="s">
        <v>57</v>
      </c>
      <c r="G232" s="250">
        <v>10</v>
      </c>
      <c r="H232" s="259">
        <v>21595</v>
      </c>
      <c r="I232" s="685">
        <f t="shared" ref="I232" si="21">ROUND(H232*G232,0)</f>
        <v>215950</v>
      </c>
    </row>
    <row r="233" spans="3:10" ht="26.25" customHeight="1" x14ac:dyDescent="0.2">
      <c r="C233" s="384" t="s">
        <v>759</v>
      </c>
      <c r="D233" s="385"/>
      <c r="E233" s="386" t="s">
        <v>760</v>
      </c>
      <c r="F233" s="385"/>
      <c r="G233" s="387"/>
      <c r="H233" s="388"/>
      <c r="I233" s="703"/>
    </row>
    <row r="234" spans="3:10" ht="63" customHeight="1" x14ac:dyDescent="0.2">
      <c r="C234" s="389"/>
      <c r="D234" s="145" t="s">
        <v>15</v>
      </c>
      <c r="E234" s="159" t="s">
        <v>16</v>
      </c>
      <c r="F234" s="160" t="s">
        <v>6</v>
      </c>
      <c r="G234" s="250">
        <v>35</v>
      </c>
      <c r="H234" s="259">
        <v>27431</v>
      </c>
      <c r="I234" s="685">
        <f>ROUND(H234*G234,0)</f>
        <v>960085</v>
      </c>
    </row>
    <row r="235" spans="3:10" ht="37.5" customHeight="1" x14ac:dyDescent="0.2">
      <c r="C235" s="241" t="s">
        <v>754</v>
      </c>
      <c r="D235" s="437" t="s">
        <v>68</v>
      </c>
      <c r="E235" s="243" t="s">
        <v>69</v>
      </c>
      <c r="F235" s="244" t="s">
        <v>6</v>
      </c>
      <c r="G235" s="245">
        <v>25</v>
      </c>
      <c r="H235" s="440">
        <v>35465</v>
      </c>
      <c r="I235" s="681">
        <f>ROUND(H235*G235,0)</f>
        <v>886625</v>
      </c>
    </row>
    <row r="236" spans="3:10" ht="75.75" customHeight="1" x14ac:dyDescent="0.2">
      <c r="C236" s="241" t="s">
        <v>754</v>
      </c>
      <c r="D236" s="437" t="s">
        <v>59</v>
      </c>
      <c r="E236" s="352" t="s">
        <v>60</v>
      </c>
      <c r="F236" s="244" t="s">
        <v>6</v>
      </c>
      <c r="G236" s="245">
        <v>20</v>
      </c>
      <c r="H236" s="440">
        <v>25295</v>
      </c>
      <c r="I236" s="681">
        <f>ROUND(H236*G236,0)</f>
        <v>505900</v>
      </c>
    </row>
    <row r="237" spans="3:10" ht="22.5" customHeight="1" x14ac:dyDescent="0.2">
      <c r="C237" s="384" t="s">
        <v>820</v>
      </c>
      <c r="D237" s="385"/>
      <c r="E237" s="386" t="s">
        <v>821</v>
      </c>
      <c r="F237" s="385"/>
      <c r="G237" s="387"/>
      <c r="H237" s="388"/>
      <c r="I237" s="388"/>
    </row>
    <row r="238" spans="3:10" ht="42" customHeight="1" x14ac:dyDescent="0.2">
      <c r="C238" s="389"/>
      <c r="D238" s="153" t="s">
        <v>99</v>
      </c>
      <c r="E238" s="159" t="s">
        <v>599</v>
      </c>
      <c r="F238" s="160" t="s">
        <v>38</v>
      </c>
      <c r="G238" s="250">
        <v>20</v>
      </c>
      <c r="H238" s="259">
        <v>22110</v>
      </c>
      <c r="I238" s="681">
        <f t="shared" ref="I238" si="22">ROUND(H238*G238,0)</f>
        <v>442200</v>
      </c>
    </row>
    <row r="239" spans="3:10" ht="60" customHeight="1" x14ac:dyDescent="0.2">
      <c r="C239" s="389"/>
      <c r="D239" s="153" t="s">
        <v>49</v>
      </c>
      <c r="E239" s="159" t="s">
        <v>50</v>
      </c>
      <c r="F239" s="160" t="s">
        <v>38</v>
      </c>
      <c r="G239" s="250" t="s">
        <v>831</v>
      </c>
      <c r="H239" s="259">
        <v>98143</v>
      </c>
      <c r="I239" s="685">
        <f>ROUND(H239*G239,0)</f>
        <v>1962860</v>
      </c>
    </row>
    <row r="240" spans="3:10" ht="29.25" customHeight="1" x14ac:dyDescent="0.2">
      <c r="C240" s="389"/>
      <c r="D240" s="168" t="s">
        <v>5</v>
      </c>
      <c r="E240" s="159" t="s">
        <v>573</v>
      </c>
      <c r="F240" s="160" t="s">
        <v>6</v>
      </c>
      <c r="G240" s="250">
        <v>95</v>
      </c>
      <c r="H240" s="259">
        <v>18149</v>
      </c>
      <c r="I240" s="685">
        <f>ROUND(H240*G240,0)</f>
        <v>1724155</v>
      </c>
    </row>
    <row r="241" spans="3:10" ht="19.5" customHeight="1" x14ac:dyDescent="0.2">
      <c r="C241" s="384" t="s">
        <v>761</v>
      </c>
      <c r="D241" s="385"/>
      <c r="E241" s="386" t="s">
        <v>832</v>
      </c>
      <c r="F241" s="385"/>
      <c r="G241" s="387"/>
      <c r="H241" s="388"/>
      <c r="I241" s="703"/>
    </row>
    <row r="242" spans="3:10" ht="22.5" customHeight="1" x14ac:dyDescent="0.2">
      <c r="C242" s="389"/>
      <c r="D242" s="145" t="s">
        <v>152</v>
      </c>
      <c r="E242" s="159" t="s">
        <v>35</v>
      </c>
      <c r="F242" s="160" t="s">
        <v>6</v>
      </c>
      <c r="G242" s="250">
        <v>20</v>
      </c>
      <c r="H242" s="259">
        <v>17080</v>
      </c>
      <c r="I242" s="685">
        <f t="shared" ref="I242:I247" si="23">ROUND(H242*G242,0)</f>
        <v>341600</v>
      </c>
    </row>
    <row r="243" spans="3:10" ht="21" customHeight="1" x14ac:dyDescent="0.2">
      <c r="C243" s="384" t="s">
        <v>765</v>
      </c>
      <c r="D243" s="385"/>
      <c r="E243" s="386" t="s">
        <v>766</v>
      </c>
      <c r="F243" s="385" t="s">
        <v>754</v>
      </c>
      <c r="G243" s="387" t="s">
        <v>754</v>
      </c>
      <c r="H243" s="388"/>
      <c r="I243" s="703" t="s">
        <v>754</v>
      </c>
    </row>
    <row r="244" spans="3:10" ht="46.5" customHeight="1" x14ac:dyDescent="0.2">
      <c r="C244" s="257"/>
      <c r="D244" s="183" t="s">
        <v>44</v>
      </c>
      <c r="E244" s="159" t="s">
        <v>45</v>
      </c>
      <c r="F244" s="160" t="s">
        <v>6</v>
      </c>
      <c r="G244" s="258">
        <v>15</v>
      </c>
      <c r="H244" s="259">
        <v>28412</v>
      </c>
      <c r="I244" s="685">
        <f>ROUND(H244*G244,0)</f>
        <v>426180</v>
      </c>
    </row>
    <row r="245" spans="3:10" ht="36" customHeight="1" x14ac:dyDescent="0.2">
      <c r="C245" s="457"/>
      <c r="D245" s="458" t="s">
        <v>154</v>
      </c>
      <c r="E245" s="459" t="s">
        <v>153</v>
      </c>
      <c r="F245" s="460" t="s">
        <v>6</v>
      </c>
      <c r="G245" s="461">
        <v>4</v>
      </c>
      <c r="H245" s="462">
        <v>65858</v>
      </c>
      <c r="I245" s="685">
        <f>ROUND(H245*G245,0)</f>
        <v>263432</v>
      </c>
    </row>
    <row r="246" spans="3:10" ht="32.1" customHeight="1" x14ac:dyDescent="0.2">
      <c r="C246" s="463"/>
      <c r="D246" s="464" t="s">
        <v>81</v>
      </c>
      <c r="E246" s="465" t="s">
        <v>82</v>
      </c>
      <c r="F246" s="466" t="s">
        <v>6</v>
      </c>
      <c r="G246" s="467">
        <v>20</v>
      </c>
      <c r="H246" s="468">
        <v>30645</v>
      </c>
      <c r="I246" s="685">
        <f t="shared" si="23"/>
        <v>612900</v>
      </c>
    </row>
    <row r="247" spans="3:10" ht="32.1" customHeight="1" thickBot="1" x14ac:dyDescent="0.25">
      <c r="C247" s="463"/>
      <c r="D247" s="464" t="s">
        <v>102</v>
      </c>
      <c r="E247" s="465" t="s">
        <v>103</v>
      </c>
      <c r="F247" s="466" t="s">
        <v>38</v>
      </c>
      <c r="G247" s="467">
        <v>30</v>
      </c>
      <c r="H247" s="468">
        <v>11217</v>
      </c>
      <c r="I247" s="709">
        <f t="shared" si="23"/>
        <v>336510</v>
      </c>
    </row>
    <row r="248" spans="3:10" ht="32.1" customHeight="1" thickBot="1" x14ac:dyDescent="0.25">
      <c r="C248" s="395" t="s">
        <v>790</v>
      </c>
      <c r="D248" s="396"/>
      <c r="E248" s="397"/>
      <c r="F248" s="398"/>
      <c r="G248" s="399"/>
      <c r="H248" s="400"/>
      <c r="I248" s="710">
        <f>SUM(I232:I247)</f>
        <v>8678397</v>
      </c>
    </row>
    <row r="249" spans="3:10" ht="19.5" customHeight="1" x14ac:dyDescent="0.2">
      <c r="C249" s="373"/>
      <c r="D249" s="374"/>
      <c r="E249" s="375"/>
      <c r="F249" s="376"/>
      <c r="G249" s="401">
        <v>11918740</v>
      </c>
      <c r="H249" s="378"/>
      <c r="I249" s="701">
        <f>I248*1.37</f>
        <v>11889403.890000001</v>
      </c>
    </row>
    <row r="250" spans="3:10" ht="32.25" customHeight="1" thickBot="1" x14ac:dyDescent="0.25">
      <c r="C250" s="373"/>
      <c r="D250" s="374"/>
      <c r="E250" s="375"/>
      <c r="F250" s="376"/>
      <c r="G250" s="377"/>
      <c r="H250" s="378"/>
      <c r="I250" s="701"/>
    </row>
    <row r="251" spans="3:10" ht="32.1" customHeight="1" thickBot="1" x14ac:dyDescent="0.45">
      <c r="C251" s="767" t="s">
        <v>833</v>
      </c>
      <c r="D251" s="768"/>
      <c r="E251" s="768"/>
      <c r="F251" s="768"/>
      <c r="G251" s="768"/>
      <c r="H251" s="768"/>
      <c r="I251" s="769"/>
      <c r="J251" s="333" t="s">
        <v>811</v>
      </c>
    </row>
    <row r="252" spans="3:10" ht="33" customHeight="1" x14ac:dyDescent="0.2">
      <c r="C252" s="379"/>
      <c r="D252" s="380" t="s">
        <v>0</v>
      </c>
      <c r="E252" s="381" t="s">
        <v>1</v>
      </c>
      <c r="F252" s="381" t="s">
        <v>2</v>
      </c>
      <c r="G252" s="382" t="s">
        <v>3</v>
      </c>
      <c r="H252" s="383" t="s">
        <v>4</v>
      </c>
      <c r="I252" s="702" t="s">
        <v>749</v>
      </c>
    </row>
    <row r="253" spans="3:10" ht="27" customHeight="1" x14ac:dyDescent="0.2">
      <c r="C253" s="384" t="s">
        <v>792</v>
      </c>
      <c r="D253" s="385"/>
      <c r="E253" s="386" t="s">
        <v>793</v>
      </c>
      <c r="F253" s="385"/>
      <c r="G253" s="387"/>
      <c r="H253" s="388"/>
      <c r="I253" s="703"/>
    </row>
    <row r="254" spans="3:10" ht="48.75" customHeight="1" x14ac:dyDescent="0.2">
      <c r="C254" s="469"/>
      <c r="D254" s="183" t="s">
        <v>379</v>
      </c>
      <c r="E254" s="179" t="s">
        <v>578</v>
      </c>
      <c r="F254" s="160" t="s">
        <v>57</v>
      </c>
      <c r="G254" s="258">
        <v>20</v>
      </c>
      <c r="H254" s="259">
        <v>8506</v>
      </c>
      <c r="I254" s="685">
        <f>ROUND(H254*G254,0)</f>
        <v>170120</v>
      </c>
    </row>
    <row r="255" spans="3:10" ht="39.75" customHeight="1" x14ac:dyDescent="0.2">
      <c r="C255" s="233"/>
      <c r="D255" s="153" t="s">
        <v>145</v>
      </c>
      <c r="E255" s="176" t="s">
        <v>146</v>
      </c>
      <c r="F255" s="154" t="s">
        <v>6</v>
      </c>
      <c r="G255" s="250">
        <v>40</v>
      </c>
      <c r="H255" s="259">
        <v>80331</v>
      </c>
      <c r="I255" s="685">
        <f>ROUND(H255*G255,0)</f>
        <v>3213240</v>
      </c>
    </row>
    <row r="256" spans="3:10" ht="48.75" customHeight="1" x14ac:dyDescent="0.2">
      <c r="C256" s="389"/>
      <c r="D256" s="145" t="s">
        <v>147</v>
      </c>
      <c r="E256" s="159" t="s">
        <v>148</v>
      </c>
      <c r="F256" s="160" t="s">
        <v>57</v>
      </c>
      <c r="G256" s="250">
        <v>15</v>
      </c>
      <c r="H256" s="259">
        <v>21595</v>
      </c>
      <c r="I256" s="685">
        <f t="shared" ref="I256" si="24">ROUND(H256*G256,0)</f>
        <v>323925</v>
      </c>
    </row>
    <row r="257" spans="3:9" ht="22.5" customHeight="1" x14ac:dyDescent="0.2">
      <c r="C257" s="384" t="s">
        <v>752</v>
      </c>
      <c r="D257" s="385"/>
      <c r="E257" s="386" t="s">
        <v>753</v>
      </c>
      <c r="F257" s="385" t="s">
        <v>754</v>
      </c>
      <c r="G257" s="387"/>
      <c r="H257" s="388" t="s">
        <v>754</v>
      </c>
      <c r="I257" s="703" t="s">
        <v>754</v>
      </c>
    </row>
    <row r="258" spans="3:9" ht="51" customHeight="1" x14ac:dyDescent="0.2">
      <c r="C258" s="469" t="s">
        <v>754</v>
      </c>
      <c r="D258" s="183" t="s">
        <v>13</v>
      </c>
      <c r="E258" s="179" t="s">
        <v>14</v>
      </c>
      <c r="F258" s="160" t="s">
        <v>6</v>
      </c>
      <c r="G258" s="258">
        <v>70</v>
      </c>
      <c r="H258" s="259">
        <f>+[4]APU!$H$616</f>
        <v>4970</v>
      </c>
      <c r="I258" s="685">
        <f>ROUND(H258*G258,0)</f>
        <v>347900</v>
      </c>
    </row>
    <row r="259" spans="3:9" ht="21.75" customHeight="1" x14ac:dyDescent="0.2">
      <c r="C259" s="384" t="s">
        <v>820</v>
      </c>
      <c r="D259" s="385"/>
      <c r="E259" s="386" t="s">
        <v>821</v>
      </c>
      <c r="F259" s="385"/>
      <c r="G259" s="387"/>
      <c r="H259" s="388"/>
      <c r="I259" s="703"/>
    </row>
    <row r="260" spans="3:9" ht="27" customHeight="1" x14ac:dyDescent="0.2">
      <c r="C260" s="389"/>
      <c r="D260" s="168" t="s">
        <v>5</v>
      </c>
      <c r="E260" s="159" t="s">
        <v>573</v>
      </c>
      <c r="F260" s="160" t="s">
        <v>6</v>
      </c>
      <c r="G260" s="250">
        <v>128</v>
      </c>
      <c r="H260" s="259">
        <v>18149</v>
      </c>
      <c r="I260" s="685">
        <f>ROUND(H260*G260,0)</f>
        <v>2323072</v>
      </c>
    </row>
    <row r="261" spans="3:9" ht="22.5" customHeight="1" x14ac:dyDescent="0.2">
      <c r="C261" s="384" t="s">
        <v>759</v>
      </c>
      <c r="D261" s="385" t="s">
        <v>754</v>
      </c>
      <c r="E261" s="386" t="s">
        <v>760</v>
      </c>
      <c r="F261" s="385" t="s">
        <v>754</v>
      </c>
      <c r="G261" s="387"/>
      <c r="H261" s="388" t="s">
        <v>754</v>
      </c>
      <c r="I261" s="703" t="s">
        <v>754</v>
      </c>
    </row>
    <row r="262" spans="3:9" ht="65.25" customHeight="1" x14ac:dyDescent="0.2">
      <c r="C262" s="469" t="s">
        <v>754</v>
      </c>
      <c r="D262" s="183" t="s">
        <v>15</v>
      </c>
      <c r="E262" s="179" t="s">
        <v>16</v>
      </c>
      <c r="F262" s="160" t="s">
        <v>6</v>
      </c>
      <c r="G262" s="258">
        <v>180</v>
      </c>
      <c r="H262" s="259">
        <f>+[4]APU!$H$982</f>
        <v>23330</v>
      </c>
      <c r="I262" s="685">
        <f>ROUND(H262*G262,0)</f>
        <v>4199400</v>
      </c>
    </row>
    <row r="263" spans="3:9" ht="34.5" customHeight="1" x14ac:dyDescent="0.2">
      <c r="C263" s="469" t="s">
        <v>754</v>
      </c>
      <c r="D263" s="181" t="s">
        <v>68</v>
      </c>
      <c r="E263" s="179" t="s">
        <v>69</v>
      </c>
      <c r="F263" s="177" t="s">
        <v>6</v>
      </c>
      <c r="G263" s="361">
        <v>40</v>
      </c>
      <c r="H263" s="470">
        <v>35465</v>
      </c>
      <c r="I263" s="685">
        <f>ROUND(H263*G263,0)</f>
        <v>1418600</v>
      </c>
    </row>
    <row r="264" spans="3:9" ht="47.25" customHeight="1" x14ac:dyDescent="0.2">
      <c r="C264" s="469"/>
      <c r="D264" s="181" t="s">
        <v>129</v>
      </c>
      <c r="E264" s="179" t="s">
        <v>130</v>
      </c>
      <c r="F264" s="177" t="s">
        <v>38</v>
      </c>
      <c r="G264" s="361">
        <v>40</v>
      </c>
      <c r="H264" s="470">
        <v>32747</v>
      </c>
      <c r="I264" s="685">
        <f>ROUND(H264*G264,0)</f>
        <v>1309880</v>
      </c>
    </row>
    <row r="265" spans="3:9" ht="75.75" customHeight="1" x14ac:dyDescent="0.2">
      <c r="C265" s="469" t="s">
        <v>754</v>
      </c>
      <c r="D265" s="181" t="s">
        <v>59</v>
      </c>
      <c r="E265" s="179" t="s">
        <v>60</v>
      </c>
      <c r="F265" s="177" t="s">
        <v>6</v>
      </c>
      <c r="G265" s="361">
        <v>40</v>
      </c>
      <c r="H265" s="470">
        <v>25295</v>
      </c>
      <c r="I265" s="685">
        <f>ROUND(H265*G265,0)</f>
        <v>1011800</v>
      </c>
    </row>
    <row r="266" spans="3:9" ht="23.25" customHeight="1" x14ac:dyDescent="0.2">
      <c r="C266" s="384" t="s">
        <v>779</v>
      </c>
      <c r="D266" s="385"/>
      <c r="E266" s="386" t="s">
        <v>780</v>
      </c>
      <c r="F266" s="385"/>
      <c r="G266" s="387"/>
      <c r="H266" s="388"/>
      <c r="I266" s="703"/>
    </row>
    <row r="267" spans="3:9" ht="24" customHeight="1" x14ac:dyDescent="0.2">
      <c r="C267" s="471"/>
      <c r="D267" s="181" t="s">
        <v>42</v>
      </c>
      <c r="E267" s="188" t="s">
        <v>43</v>
      </c>
      <c r="F267" s="189" t="s">
        <v>6</v>
      </c>
      <c r="G267" s="250">
        <v>12</v>
      </c>
      <c r="H267" s="391">
        <v>9744</v>
      </c>
      <c r="I267" s="685">
        <f>ROUND(H267*G267,0)</f>
        <v>116928</v>
      </c>
    </row>
    <row r="268" spans="3:9" ht="24" customHeight="1" x14ac:dyDescent="0.2">
      <c r="C268" s="384" t="s">
        <v>761</v>
      </c>
      <c r="D268" s="385"/>
      <c r="E268" s="386" t="s">
        <v>834</v>
      </c>
      <c r="F268" s="385"/>
      <c r="G268" s="387"/>
      <c r="H268" s="388"/>
      <c r="I268" s="703"/>
    </row>
    <row r="269" spans="3:9" ht="23.25" customHeight="1" x14ac:dyDescent="0.2">
      <c r="C269" s="343"/>
      <c r="D269" s="437" t="s">
        <v>7</v>
      </c>
      <c r="E269" s="441" t="s">
        <v>8</v>
      </c>
      <c r="F269" s="442" t="s">
        <v>6</v>
      </c>
      <c r="G269" s="443">
        <v>10</v>
      </c>
      <c r="H269" s="444">
        <v>17649</v>
      </c>
      <c r="I269" s="681">
        <f>ROUND(H269*G269,0)</f>
        <v>176490</v>
      </c>
    </row>
    <row r="270" spans="3:9" ht="27.75" customHeight="1" x14ac:dyDescent="0.2">
      <c r="C270" s="384" t="s">
        <v>763</v>
      </c>
      <c r="D270" s="385"/>
      <c r="E270" s="386" t="s">
        <v>783</v>
      </c>
      <c r="F270" s="385" t="s">
        <v>754</v>
      </c>
      <c r="G270" s="387"/>
      <c r="H270" s="388" t="s">
        <v>754</v>
      </c>
      <c r="I270" s="703" t="s">
        <v>754</v>
      </c>
    </row>
    <row r="271" spans="3:9" ht="25.5" customHeight="1" x14ac:dyDescent="0.2">
      <c r="C271" s="469" t="s">
        <v>754</v>
      </c>
      <c r="D271" s="183" t="s">
        <v>11</v>
      </c>
      <c r="E271" s="179" t="s">
        <v>12</v>
      </c>
      <c r="F271" s="160" t="s">
        <v>6</v>
      </c>
      <c r="G271" s="258">
        <v>10</v>
      </c>
      <c r="H271" s="259">
        <f>+[4]APU!$H$1333</f>
        <v>7135</v>
      </c>
      <c r="I271" s="685">
        <f>ROUND(H271*G271,0)</f>
        <v>71350</v>
      </c>
    </row>
    <row r="272" spans="3:9" ht="32.25" customHeight="1" x14ac:dyDescent="0.2">
      <c r="C272" s="469"/>
      <c r="D272" s="183" t="s">
        <v>64</v>
      </c>
      <c r="E272" s="179" t="s">
        <v>835</v>
      </c>
      <c r="F272" s="160" t="s">
        <v>6</v>
      </c>
      <c r="G272" s="250">
        <v>33</v>
      </c>
      <c r="H272" s="259">
        <f>+[4]APU!$H$1326</f>
        <v>27829</v>
      </c>
      <c r="I272" s="685">
        <f>ROUND(H272*G272,0)</f>
        <v>918357</v>
      </c>
    </row>
    <row r="273" spans="3:10" ht="27.75" customHeight="1" x14ac:dyDescent="0.2">
      <c r="C273" s="384" t="s">
        <v>765</v>
      </c>
      <c r="D273" s="385"/>
      <c r="E273" s="386" t="s">
        <v>827</v>
      </c>
      <c r="F273" s="385"/>
      <c r="G273" s="387"/>
      <c r="H273" s="388"/>
      <c r="I273" s="703"/>
      <c r="J273" s="472"/>
    </row>
    <row r="274" spans="3:10" ht="36" customHeight="1" x14ac:dyDescent="0.2">
      <c r="C274" s="473"/>
      <c r="D274" s="474" t="s">
        <v>39</v>
      </c>
      <c r="E274" s="475" t="s">
        <v>40</v>
      </c>
      <c r="F274" s="476" t="s">
        <v>6</v>
      </c>
      <c r="G274" s="477">
        <v>10</v>
      </c>
      <c r="H274" s="478">
        <v>40495</v>
      </c>
      <c r="I274" s="681">
        <f>ROUND(H274*G274,0)</f>
        <v>404950</v>
      </c>
    </row>
    <row r="275" spans="3:10" ht="33" customHeight="1" x14ac:dyDescent="0.2">
      <c r="C275" s="360"/>
      <c r="D275" s="181" t="s">
        <v>104</v>
      </c>
      <c r="E275" s="190" t="s">
        <v>105</v>
      </c>
      <c r="F275" s="189" t="s">
        <v>38</v>
      </c>
      <c r="G275" s="390">
        <v>20</v>
      </c>
      <c r="H275" s="391">
        <v>15217</v>
      </c>
      <c r="I275" s="685">
        <f>ROUND(H275*G275,0)</f>
        <v>304340</v>
      </c>
    </row>
    <row r="276" spans="3:10" ht="30.75" customHeight="1" x14ac:dyDescent="0.2">
      <c r="C276" s="343"/>
      <c r="D276" s="437" t="s">
        <v>101</v>
      </c>
      <c r="E276" s="448" t="s">
        <v>100</v>
      </c>
      <c r="F276" s="442" t="s">
        <v>6</v>
      </c>
      <c r="G276" s="443">
        <v>10</v>
      </c>
      <c r="H276" s="444">
        <v>49605</v>
      </c>
      <c r="I276" s="681">
        <f>ROUND(H276*G276,0)</f>
        <v>496050</v>
      </c>
    </row>
    <row r="277" spans="3:10" ht="33" customHeight="1" x14ac:dyDescent="0.2">
      <c r="C277" s="457"/>
      <c r="D277" s="458" t="s">
        <v>154</v>
      </c>
      <c r="E277" s="459" t="s">
        <v>153</v>
      </c>
      <c r="F277" s="460" t="s">
        <v>6</v>
      </c>
      <c r="G277" s="461">
        <v>6</v>
      </c>
      <c r="H277" s="462">
        <v>65858</v>
      </c>
      <c r="I277" s="685">
        <f>ROUND(H277*G277,0)</f>
        <v>395148</v>
      </c>
    </row>
    <row r="278" spans="3:10" ht="59.25" customHeight="1" x14ac:dyDescent="0.2">
      <c r="C278" s="479"/>
      <c r="D278" s="480" t="s">
        <v>44</v>
      </c>
      <c r="E278" s="465" t="s">
        <v>45</v>
      </c>
      <c r="F278" s="466" t="s">
        <v>6</v>
      </c>
      <c r="G278" s="481">
        <v>20</v>
      </c>
      <c r="H278" s="468">
        <f>+[4]APU!$H$1467</f>
        <v>25955</v>
      </c>
      <c r="I278" s="709">
        <f>ROUND(H278*G278,0)</f>
        <v>519100</v>
      </c>
    </row>
    <row r="279" spans="3:10" ht="66.75" customHeight="1" thickBot="1" x14ac:dyDescent="0.25">
      <c r="C279" s="319"/>
      <c r="D279" s="450" t="s">
        <v>56</v>
      </c>
      <c r="E279" s="320" t="s">
        <v>829</v>
      </c>
      <c r="F279" s="290" t="s">
        <v>31</v>
      </c>
      <c r="G279" s="291">
        <v>3</v>
      </c>
      <c r="H279" s="416">
        <v>53105</v>
      </c>
      <c r="I279" s="681">
        <f t="shared" ref="I279" si="25">ROUND(H279*G279,0)</f>
        <v>159315</v>
      </c>
    </row>
    <row r="280" spans="3:10" ht="20.25" customHeight="1" thickBot="1" x14ac:dyDescent="0.25">
      <c r="C280" s="395" t="s">
        <v>790</v>
      </c>
      <c r="D280" s="396"/>
      <c r="E280" s="397"/>
      <c r="F280" s="398"/>
      <c r="G280" s="399"/>
      <c r="H280" s="400"/>
      <c r="I280" s="711">
        <f>SUM(I252:I279)</f>
        <v>17879965</v>
      </c>
    </row>
    <row r="281" spans="3:10" ht="30.75" customHeight="1" x14ac:dyDescent="0.2">
      <c r="C281" s="373"/>
      <c r="D281" s="374"/>
      <c r="E281" s="375"/>
      <c r="F281" s="376"/>
      <c r="G281" s="482">
        <v>24452634</v>
      </c>
      <c r="H281" s="378"/>
      <c r="I281" s="701">
        <f>I280*1.37</f>
        <v>24495552.050000001</v>
      </c>
    </row>
    <row r="282" spans="3:10" ht="23.25" customHeight="1" thickBot="1" x14ac:dyDescent="0.25">
      <c r="C282" s="373"/>
      <c r="D282" s="374"/>
      <c r="E282" s="375"/>
      <c r="F282" s="376"/>
      <c r="G282" s="377"/>
      <c r="H282" s="378"/>
      <c r="I282" s="701"/>
    </row>
    <row r="283" spans="3:10" ht="36" customHeight="1" thickBot="1" x14ac:dyDescent="0.45">
      <c r="C283" s="773" t="s">
        <v>836</v>
      </c>
      <c r="D283" s="774"/>
      <c r="E283" s="774"/>
      <c r="F283" s="774"/>
      <c r="G283" s="774"/>
      <c r="H283" s="774"/>
      <c r="I283" s="775"/>
      <c r="J283" s="333" t="s">
        <v>811</v>
      </c>
    </row>
    <row r="284" spans="3:10" ht="33.75" customHeight="1" x14ac:dyDescent="0.2">
      <c r="C284" s="483"/>
      <c r="D284" s="484" t="s">
        <v>0</v>
      </c>
      <c r="E284" s="485" t="s">
        <v>1</v>
      </c>
      <c r="F284" s="485" t="s">
        <v>2</v>
      </c>
      <c r="G284" s="486" t="s">
        <v>3</v>
      </c>
      <c r="H284" s="487" t="s">
        <v>4</v>
      </c>
      <c r="I284" s="712" t="s">
        <v>749</v>
      </c>
    </row>
    <row r="285" spans="3:10" ht="24.75" customHeight="1" x14ac:dyDescent="0.2">
      <c r="C285" s="488" t="s">
        <v>750</v>
      </c>
      <c r="D285" s="357"/>
      <c r="E285" s="489" t="s">
        <v>751</v>
      </c>
      <c r="F285" s="490"/>
      <c r="G285" s="491"/>
      <c r="H285" s="492"/>
      <c r="I285" s="713"/>
    </row>
    <row r="286" spans="3:10" ht="30.75" customHeight="1" x14ac:dyDescent="0.2">
      <c r="C286" s="255"/>
      <c r="D286" s="493" t="s">
        <v>602</v>
      </c>
      <c r="E286" s="289" t="s">
        <v>837</v>
      </c>
      <c r="F286" s="290" t="s">
        <v>2</v>
      </c>
      <c r="G286" s="291">
        <v>4</v>
      </c>
      <c r="H286" s="416">
        <v>140969</v>
      </c>
      <c r="I286" s="681">
        <f t="shared" ref="I286:I288" si="26">ROUND(H286*G286,0)</f>
        <v>563876</v>
      </c>
    </row>
    <row r="287" spans="3:10" ht="51" customHeight="1" x14ac:dyDescent="0.2">
      <c r="C287" s="255"/>
      <c r="D287" s="493" t="s">
        <v>603</v>
      </c>
      <c r="E287" s="289" t="s">
        <v>196</v>
      </c>
      <c r="F287" s="290" t="s">
        <v>2</v>
      </c>
      <c r="G287" s="291">
        <v>4</v>
      </c>
      <c r="H287" s="416">
        <v>98695</v>
      </c>
      <c r="I287" s="681">
        <f t="shared" si="26"/>
        <v>394780</v>
      </c>
    </row>
    <row r="288" spans="3:10" ht="48" customHeight="1" x14ac:dyDescent="0.2">
      <c r="C288" s="255"/>
      <c r="D288" s="493" t="s">
        <v>601</v>
      </c>
      <c r="E288" s="289" t="s">
        <v>600</v>
      </c>
      <c r="F288" s="290" t="s">
        <v>2</v>
      </c>
      <c r="G288" s="291">
        <v>16</v>
      </c>
      <c r="H288" s="416">
        <v>68616</v>
      </c>
      <c r="I288" s="681">
        <f t="shared" si="26"/>
        <v>1097856</v>
      </c>
    </row>
    <row r="289" spans="3:10" ht="22.5" customHeight="1" x14ac:dyDescent="0.2">
      <c r="C289" s="488" t="s">
        <v>752</v>
      </c>
      <c r="D289" s="357"/>
      <c r="E289" s="489" t="s">
        <v>753</v>
      </c>
      <c r="F289" s="490"/>
      <c r="G289" s="491"/>
      <c r="H289" s="492"/>
      <c r="I289" s="492"/>
    </row>
    <row r="290" spans="3:10" ht="51" customHeight="1" x14ac:dyDescent="0.2">
      <c r="C290" s="255"/>
      <c r="D290" s="493" t="s">
        <v>13</v>
      </c>
      <c r="E290" s="289" t="s">
        <v>14</v>
      </c>
      <c r="F290" s="290" t="s">
        <v>6</v>
      </c>
      <c r="G290" s="291">
        <v>20</v>
      </c>
      <c r="H290" s="416">
        <v>37836</v>
      </c>
      <c r="I290" s="681">
        <f>ROUND(H290*G290,0)</f>
        <v>756720</v>
      </c>
    </row>
    <row r="291" spans="3:10" ht="23.25" customHeight="1" x14ac:dyDescent="0.2">
      <c r="C291" s="494" t="s">
        <v>759</v>
      </c>
      <c r="D291" s="495"/>
      <c r="E291" s="489" t="s">
        <v>760</v>
      </c>
      <c r="F291" s="490"/>
      <c r="G291" s="491"/>
      <c r="H291" s="492"/>
      <c r="I291" s="713"/>
    </row>
    <row r="292" spans="3:10" ht="60.75" customHeight="1" x14ac:dyDescent="0.2">
      <c r="C292" s="255"/>
      <c r="D292" s="496" t="s">
        <v>15</v>
      </c>
      <c r="E292" s="289" t="s">
        <v>16</v>
      </c>
      <c r="F292" s="290" t="s">
        <v>6</v>
      </c>
      <c r="G292" s="291">
        <v>150</v>
      </c>
      <c r="H292" s="416">
        <v>26633</v>
      </c>
      <c r="I292" s="681">
        <f>ROUND(H292*G292,0)</f>
        <v>3994950</v>
      </c>
    </row>
    <row r="293" spans="3:10" ht="74.25" customHeight="1" x14ac:dyDescent="0.2">
      <c r="C293" s="255"/>
      <c r="D293" s="496" t="s">
        <v>54</v>
      </c>
      <c r="E293" s="289" t="s">
        <v>36</v>
      </c>
      <c r="F293" s="290" t="s">
        <v>6</v>
      </c>
      <c r="G293" s="291">
        <v>100</v>
      </c>
      <c r="H293" s="416">
        <v>31005</v>
      </c>
      <c r="I293" s="681">
        <f>ROUND(H293*G293,0)</f>
        <v>3100500</v>
      </c>
    </row>
    <row r="294" spans="3:10" ht="23.25" customHeight="1" x14ac:dyDescent="0.2">
      <c r="C294" s="488" t="s">
        <v>779</v>
      </c>
      <c r="D294" s="495"/>
      <c r="E294" s="489" t="s">
        <v>780</v>
      </c>
      <c r="F294" s="490"/>
      <c r="G294" s="491"/>
      <c r="H294" s="492"/>
      <c r="I294" s="713"/>
    </row>
    <row r="295" spans="3:10" ht="23.25" customHeight="1" x14ac:dyDescent="0.2">
      <c r="C295" s="255"/>
      <c r="D295" s="496" t="s">
        <v>42</v>
      </c>
      <c r="E295" s="289" t="s">
        <v>43</v>
      </c>
      <c r="F295" s="290" t="s">
        <v>6</v>
      </c>
      <c r="G295" s="291">
        <v>40</v>
      </c>
      <c r="H295" s="416">
        <v>9744</v>
      </c>
      <c r="I295" s="681">
        <f>ROUND(H295*G295,0)</f>
        <v>389760</v>
      </c>
    </row>
    <row r="296" spans="3:10" ht="18.75" customHeight="1" x14ac:dyDescent="0.2">
      <c r="C296" s="488" t="s">
        <v>761</v>
      </c>
      <c r="D296" s="357"/>
      <c r="E296" s="489" t="s">
        <v>781</v>
      </c>
      <c r="F296" s="490"/>
      <c r="G296" s="491"/>
      <c r="H296" s="492"/>
      <c r="I296" s="713"/>
    </row>
    <row r="297" spans="3:10" ht="21" customHeight="1" x14ac:dyDescent="0.2">
      <c r="C297" s="255"/>
      <c r="D297" s="496" t="s">
        <v>152</v>
      </c>
      <c r="E297" s="289" t="s">
        <v>35</v>
      </c>
      <c r="F297" s="290" t="s">
        <v>6</v>
      </c>
      <c r="G297" s="291">
        <v>60</v>
      </c>
      <c r="H297" s="416">
        <v>17080</v>
      </c>
      <c r="I297" s="681">
        <f>ROUND(H297*G297,0)</f>
        <v>1024800</v>
      </c>
    </row>
    <row r="298" spans="3:10" ht="21" customHeight="1" x14ac:dyDescent="0.2">
      <c r="C298" s="255"/>
      <c r="D298" s="493" t="s">
        <v>171</v>
      </c>
      <c r="E298" s="289" t="s">
        <v>172</v>
      </c>
      <c r="F298" s="290" t="s">
        <v>2</v>
      </c>
      <c r="G298" s="291">
        <v>15</v>
      </c>
      <c r="H298" s="416">
        <v>7909</v>
      </c>
      <c r="I298" s="681">
        <f>ROUND(H298*G298,0)</f>
        <v>118635</v>
      </c>
    </row>
    <row r="299" spans="3:10" ht="21.75" customHeight="1" x14ac:dyDescent="0.2">
      <c r="C299" s="488" t="s">
        <v>765</v>
      </c>
      <c r="D299" s="357"/>
      <c r="E299" s="489" t="s">
        <v>838</v>
      </c>
      <c r="F299" s="490"/>
      <c r="G299" s="491"/>
      <c r="H299" s="492"/>
      <c r="I299" s="713"/>
      <c r="J299" s="472"/>
    </row>
    <row r="300" spans="3:10" ht="44.25" customHeight="1" x14ac:dyDescent="0.2">
      <c r="C300" s="255"/>
      <c r="D300" s="493" t="s">
        <v>44</v>
      </c>
      <c r="E300" s="497" t="s">
        <v>45</v>
      </c>
      <c r="F300" s="290" t="s">
        <v>6</v>
      </c>
      <c r="G300" s="291">
        <v>30</v>
      </c>
      <c r="H300" s="416">
        <v>28412</v>
      </c>
      <c r="I300" s="681">
        <f>ROUND(H300*G300,0)</f>
        <v>852360</v>
      </c>
    </row>
    <row r="301" spans="3:10" ht="32.1" customHeight="1" x14ac:dyDescent="0.2">
      <c r="C301" s="255"/>
      <c r="D301" s="496" t="s">
        <v>187</v>
      </c>
      <c r="E301" s="289" t="s">
        <v>188</v>
      </c>
      <c r="F301" s="290" t="s">
        <v>6</v>
      </c>
      <c r="G301" s="498">
        <v>20</v>
      </c>
      <c r="H301" s="416">
        <v>5740</v>
      </c>
      <c r="I301" s="681">
        <f>ROUND(H301*G301,0)</f>
        <v>114800</v>
      </c>
    </row>
    <row r="302" spans="3:10" ht="32.1" customHeight="1" x14ac:dyDescent="0.2">
      <c r="C302" s="463"/>
      <c r="D302" s="464" t="s">
        <v>81</v>
      </c>
      <c r="E302" s="465" t="s">
        <v>82</v>
      </c>
      <c r="F302" s="466" t="s">
        <v>6</v>
      </c>
      <c r="G302" s="467">
        <v>55</v>
      </c>
      <c r="H302" s="468">
        <v>30645</v>
      </c>
      <c r="I302" s="685">
        <f t="shared" ref="I302" si="27">ROUND(H302*G302,0)</f>
        <v>1685475</v>
      </c>
    </row>
    <row r="303" spans="3:10" ht="32.1" customHeight="1" thickBot="1" x14ac:dyDescent="0.25">
      <c r="C303" s="255"/>
      <c r="D303" s="493" t="s">
        <v>157</v>
      </c>
      <c r="E303" s="289" t="s">
        <v>158</v>
      </c>
      <c r="F303" s="290" t="s">
        <v>38</v>
      </c>
      <c r="G303" s="291">
        <v>30</v>
      </c>
      <c r="H303" s="416">
        <v>10077</v>
      </c>
      <c r="I303" s="681">
        <f>ROUND(H303*G303,0)</f>
        <v>302310</v>
      </c>
    </row>
    <row r="304" spans="3:10" ht="29.25" customHeight="1" thickBot="1" x14ac:dyDescent="0.25">
      <c r="C304" s="271"/>
      <c r="D304" s="272" t="s">
        <v>754</v>
      </c>
      <c r="E304" s="273" t="s">
        <v>754</v>
      </c>
      <c r="F304" s="274" t="s">
        <v>754</v>
      </c>
      <c r="G304" s="275" t="s">
        <v>754</v>
      </c>
      <c r="H304" s="276" t="s">
        <v>754</v>
      </c>
      <c r="I304" s="687">
        <f>SUM(I286:I303)</f>
        <v>14396822</v>
      </c>
    </row>
    <row r="305" spans="3:10" ht="36" customHeight="1" x14ac:dyDescent="0.2">
      <c r="C305" s="277"/>
      <c r="D305" s="278"/>
      <c r="E305" s="279"/>
      <c r="F305" s="280"/>
      <c r="G305" s="281">
        <v>19999658</v>
      </c>
      <c r="H305" s="282"/>
      <c r="I305" s="688">
        <f>I304*1.37</f>
        <v>19723646.140000001</v>
      </c>
    </row>
    <row r="306" spans="3:10" ht="23.25" customHeight="1" thickBot="1" x14ac:dyDescent="0.25">
      <c r="C306" s="277"/>
      <c r="D306" s="278"/>
      <c r="E306" s="279"/>
      <c r="F306" s="280"/>
      <c r="G306" s="283"/>
      <c r="H306" s="282"/>
      <c r="I306" s="688"/>
    </row>
    <row r="307" spans="3:10" ht="26.25" customHeight="1" thickBot="1" x14ac:dyDescent="0.45">
      <c r="C307" s="754" t="s">
        <v>839</v>
      </c>
      <c r="D307" s="755"/>
      <c r="E307" s="755"/>
      <c r="F307" s="755"/>
      <c r="G307" s="755"/>
      <c r="H307" s="755"/>
      <c r="I307" s="756"/>
      <c r="J307" s="333" t="s">
        <v>811</v>
      </c>
    </row>
    <row r="308" spans="3:10" ht="34.5" customHeight="1" x14ac:dyDescent="0.2">
      <c r="C308" s="483"/>
      <c r="D308" s="484" t="s">
        <v>0</v>
      </c>
      <c r="E308" s="485" t="s">
        <v>1</v>
      </c>
      <c r="F308" s="485" t="s">
        <v>2</v>
      </c>
      <c r="G308" s="486" t="s">
        <v>3</v>
      </c>
      <c r="H308" s="487" t="s">
        <v>4</v>
      </c>
      <c r="I308" s="712" t="s">
        <v>749</v>
      </c>
    </row>
    <row r="309" spans="3:10" ht="30.75" customHeight="1" x14ac:dyDescent="0.2">
      <c r="C309" s="488" t="s">
        <v>840</v>
      </c>
      <c r="D309" s="357"/>
      <c r="E309" s="499" t="s">
        <v>841</v>
      </c>
      <c r="F309" s="490"/>
      <c r="G309" s="491"/>
      <c r="H309" s="492"/>
      <c r="I309" s="713"/>
    </row>
    <row r="310" spans="3:10" ht="27.75" customHeight="1" x14ac:dyDescent="0.2">
      <c r="C310" s="255"/>
      <c r="D310" s="496" t="s">
        <v>625</v>
      </c>
      <c r="E310" s="289" t="s">
        <v>624</v>
      </c>
      <c r="F310" s="290" t="s">
        <v>41</v>
      </c>
      <c r="G310" s="291">
        <v>1.2</v>
      </c>
      <c r="H310" s="416">
        <v>27162</v>
      </c>
      <c r="I310" s="681">
        <f t="shared" ref="I310:I313" si="28">ROUND(H310*G310,0)</f>
        <v>32594</v>
      </c>
    </row>
    <row r="311" spans="3:10" ht="27" customHeight="1" x14ac:dyDescent="0.2">
      <c r="C311" s="494" t="s">
        <v>771</v>
      </c>
      <c r="D311" s="500" t="s">
        <v>771</v>
      </c>
      <c r="E311" s="489" t="s">
        <v>772</v>
      </c>
      <c r="F311" s="490"/>
      <c r="G311" s="491"/>
      <c r="H311" s="492"/>
      <c r="I311" s="492"/>
    </row>
    <row r="312" spans="3:10" ht="49.5" customHeight="1" x14ac:dyDescent="0.2">
      <c r="C312" s="255"/>
      <c r="D312" s="496" t="s">
        <v>83</v>
      </c>
      <c r="E312" s="289" t="s">
        <v>842</v>
      </c>
      <c r="F312" s="290" t="s">
        <v>2</v>
      </c>
      <c r="G312" s="291">
        <v>2</v>
      </c>
      <c r="H312" s="416">
        <v>83038</v>
      </c>
      <c r="I312" s="681">
        <f t="shared" si="28"/>
        <v>166076</v>
      </c>
    </row>
    <row r="313" spans="3:10" ht="46.5" customHeight="1" x14ac:dyDescent="0.2">
      <c r="C313" s="255"/>
      <c r="D313" s="496" t="s">
        <v>135</v>
      </c>
      <c r="E313" s="289" t="s">
        <v>843</v>
      </c>
      <c r="F313" s="290" t="s">
        <v>2</v>
      </c>
      <c r="G313" s="291">
        <v>2</v>
      </c>
      <c r="H313" s="416">
        <v>139123</v>
      </c>
      <c r="I313" s="681">
        <f t="shared" si="28"/>
        <v>278246</v>
      </c>
    </row>
    <row r="314" spans="3:10" ht="36.75" customHeight="1" x14ac:dyDescent="0.2">
      <c r="C314" s="471"/>
      <c r="D314" s="165" t="s">
        <v>91</v>
      </c>
      <c r="E314" s="166" t="s">
        <v>92</v>
      </c>
      <c r="F314" s="167" t="s">
        <v>38</v>
      </c>
      <c r="G314" s="501">
        <v>6</v>
      </c>
      <c r="H314" s="502">
        <v>21285</v>
      </c>
      <c r="I314" s="685">
        <f>ROUND(H314*G314,0)</f>
        <v>127710</v>
      </c>
    </row>
    <row r="315" spans="3:10" ht="39" customHeight="1" x14ac:dyDescent="0.2">
      <c r="C315" s="471"/>
      <c r="D315" s="165" t="s">
        <v>137</v>
      </c>
      <c r="E315" s="166" t="s">
        <v>138</v>
      </c>
      <c r="F315" s="167" t="s">
        <v>38</v>
      </c>
      <c r="G315" s="501">
        <v>5</v>
      </c>
      <c r="H315" s="502">
        <v>33532</v>
      </c>
      <c r="I315" s="685">
        <f>ROUND(H315*G315,0)</f>
        <v>167660</v>
      </c>
    </row>
    <row r="316" spans="3:10" ht="75" customHeight="1" x14ac:dyDescent="0.2">
      <c r="C316" s="255"/>
      <c r="D316" s="496" t="s">
        <v>177</v>
      </c>
      <c r="E316" s="289" t="s">
        <v>844</v>
      </c>
      <c r="F316" s="290" t="s">
        <v>2</v>
      </c>
      <c r="G316" s="291">
        <v>1</v>
      </c>
      <c r="H316" s="416">
        <v>882320</v>
      </c>
      <c r="I316" s="681">
        <f>ROUND(H316*G316,0)</f>
        <v>882320</v>
      </c>
    </row>
    <row r="317" spans="3:10" ht="26.25" customHeight="1" x14ac:dyDescent="0.2">
      <c r="C317" s="488" t="s">
        <v>792</v>
      </c>
      <c r="D317" s="357"/>
      <c r="E317" s="499" t="s">
        <v>793</v>
      </c>
      <c r="F317" s="490"/>
      <c r="G317" s="491"/>
      <c r="H317" s="492"/>
      <c r="I317" s="713"/>
    </row>
    <row r="318" spans="3:10" ht="32.25" customHeight="1" x14ac:dyDescent="0.2">
      <c r="C318" s="255"/>
      <c r="D318" s="496" t="s">
        <v>627</v>
      </c>
      <c r="E318" s="289" t="s">
        <v>626</v>
      </c>
      <c r="F318" s="290" t="s">
        <v>38</v>
      </c>
      <c r="G318" s="291">
        <v>8</v>
      </c>
      <c r="H318" s="416">
        <v>89184</v>
      </c>
      <c r="I318" s="681">
        <f>ROUND(H318*G318,0)</f>
        <v>713472</v>
      </c>
    </row>
    <row r="319" spans="3:10" ht="38.25" customHeight="1" x14ac:dyDescent="0.2">
      <c r="C319" s="255"/>
      <c r="D319" s="496" t="s">
        <v>178</v>
      </c>
      <c r="E319" s="289" t="s">
        <v>179</v>
      </c>
      <c r="F319" s="290" t="s">
        <v>38</v>
      </c>
      <c r="G319" s="291">
        <v>20</v>
      </c>
      <c r="H319" s="416">
        <v>47276</v>
      </c>
      <c r="I319" s="681">
        <f>ROUND(H319*G319,0)</f>
        <v>945520</v>
      </c>
    </row>
    <row r="320" spans="3:10" ht="21" customHeight="1" x14ac:dyDescent="0.2">
      <c r="C320" s="488" t="s">
        <v>794</v>
      </c>
      <c r="D320" s="357"/>
      <c r="E320" s="499" t="s">
        <v>818</v>
      </c>
      <c r="F320" s="490"/>
      <c r="G320" s="491"/>
      <c r="H320" s="492"/>
      <c r="I320" s="492"/>
    </row>
    <row r="321" spans="3:9" ht="48" customHeight="1" x14ac:dyDescent="0.2">
      <c r="C321" s="255"/>
      <c r="D321" s="496" t="s">
        <v>87</v>
      </c>
      <c r="E321" s="289" t="s">
        <v>845</v>
      </c>
      <c r="F321" s="290" t="s">
        <v>6</v>
      </c>
      <c r="G321" s="291">
        <v>24</v>
      </c>
      <c r="H321" s="416">
        <v>66405</v>
      </c>
      <c r="I321" s="681">
        <f t="shared" ref="I321:I327" si="29">ROUND(H321*G321,0)</f>
        <v>1593720</v>
      </c>
    </row>
    <row r="322" spans="3:9" ht="26.25" customHeight="1" x14ac:dyDescent="0.2">
      <c r="C322" s="488" t="s">
        <v>773</v>
      </c>
      <c r="D322" s="357"/>
      <c r="E322" s="499" t="s">
        <v>846</v>
      </c>
      <c r="F322" s="490"/>
      <c r="G322" s="491"/>
      <c r="H322" s="492"/>
      <c r="I322" s="492"/>
    </row>
    <row r="323" spans="3:9" ht="70.5" customHeight="1" x14ac:dyDescent="0.2">
      <c r="C323" s="255"/>
      <c r="D323" s="496" t="s">
        <v>629</v>
      </c>
      <c r="E323" s="289" t="s">
        <v>628</v>
      </c>
      <c r="F323" s="290" t="s">
        <v>18</v>
      </c>
      <c r="G323" s="291">
        <v>2</v>
      </c>
      <c r="H323" s="416">
        <v>496058</v>
      </c>
      <c r="I323" s="681">
        <f t="shared" si="29"/>
        <v>992116</v>
      </c>
    </row>
    <row r="324" spans="3:9" ht="24.75" customHeight="1" x14ac:dyDescent="0.2">
      <c r="C324" s="488" t="s">
        <v>750</v>
      </c>
      <c r="D324" s="357"/>
      <c r="E324" s="499" t="s">
        <v>847</v>
      </c>
      <c r="F324" s="490"/>
      <c r="G324" s="491"/>
      <c r="H324" s="492"/>
      <c r="I324" s="492"/>
    </row>
    <row r="325" spans="3:9" ht="47.25" customHeight="1" x14ac:dyDescent="0.2">
      <c r="C325" s="255"/>
      <c r="D325" s="496" t="s">
        <v>606</v>
      </c>
      <c r="E325" s="289" t="s">
        <v>619</v>
      </c>
      <c r="F325" s="290" t="s">
        <v>2</v>
      </c>
      <c r="G325" s="291">
        <v>2</v>
      </c>
      <c r="H325" s="416">
        <v>175249</v>
      </c>
      <c r="I325" s="681">
        <f t="shared" si="29"/>
        <v>350498</v>
      </c>
    </row>
    <row r="326" spans="3:9" ht="51.75" customHeight="1" x14ac:dyDescent="0.2">
      <c r="C326" s="255"/>
      <c r="D326" s="496" t="s">
        <v>848</v>
      </c>
      <c r="E326" s="289" t="s">
        <v>620</v>
      </c>
      <c r="F326" s="290" t="s">
        <v>2</v>
      </c>
      <c r="G326" s="291">
        <v>2</v>
      </c>
      <c r="H326" s="416">
        <v>163203</v>
      </c>
      <c r="I326" s="681">
        <f t="shared" si="29"/>
        <v>326406</v>
      </c>
    </row>
    <row r="327" spans="3:9" ht="50.25" customHeight="1" x14ac:dyDescent="0.2">
      <c r="C327" s="255"/>
      <c r="D327" s="493" t="s">
        <v>601</v>
      </c>
      <c r="E327" s="289" t="s">
        <v>600</v>
      </c>
      <c r="F327" s="290" t="s">
        <v>2</v>
      </c>
      <c r="G327" s="291">
        <v>8</v>
      </c>
      <c r="H327" s="416">
        <v>68616</v>
      </c>
      <c r="I327" s="681">
        <f t="shared" si="29"/>
        <v>548928</v>
      </c>
    </row>
    <row r="328" spans="3:9" ht="26.25" customHeight="1" x14ac:dyDescent="0.2">
      <c r="C328" s="488" t="s">
        <v>752</v>
      </c>
      <c r="D328" s="357"/>
      <c r="E328" s="489" t="s">
        <v>753</v>
      </c>
      <c r="F328" s="490"/>
      <c r="G328" s="491"/>
      <c r="H328" s="492"/>
      <c r="I328" s="713"/>
    </row>
    <row r="329" spans="3:9" ht="52.5" customHeight="1" x14ac:dyDescent="0.2">
      <c r="C329" s="255"/>
      <c r="D329" s="493" t="s">
        <v>13</v>
      </c>
      <c r="E329" s="289" t="s">
        <v>14</v>
      </c>
      <c r="F329" s="290" t="s">
        <v>6</v>
      </c>
      <c r="G329" s="291">
        <v>80</v>
      </c>
      <c r="H329" s="416">
        <v>37836</v>
      </c>
      <c r="I329" s="681">
        <f>ROUND(H329*G329,0)</f>
        <v>3026880</v>
      </c>
    </row>
    <row r="330" spans="3:9" ht="22.5" customHeight="1" x14ac:dyDescent="0.2">
      <c r="C330" s="255"/>
      <c r="D330" s="496" t="s">
        <v>180</v>
      </c>
      <c r="E330" s="289" t="s">
        <v>181</v>
      </c>
      <c r="F330" s="290" t="s">
        <v>6</v>
      </c>
      <c r="G330" s="291">
        <v>20</v>
      </c>
      <c r="H330" s="416">
        <v>4940</v>
      </c>
      <c r="I330" s="681">
        <f>ROUND(H330*G330,0)</f>
        <v>98800</v>
      </c>
    </row>
    <row r="331" spans="3:9" ht="56.25" customHeight="1" x14ac:dyDescent="0.2">
      <c r="C331" s="255"/>
      <c r="D331" s="496" t="s">
        <v>622</v>
      </c>
      <c r="E331" s="289" t="s">
        <v>623</v>
      </c>
      <c r="F331" s="290" t="s">
        <v>6</v>
      </c>
      <c r="G331" s="291">
        <v>11</v>
      </c>
      <c r="H331" s="416">
        <v>43906</v>
      </c>
      <c r="I331" s="681">
        <f t="shared" ref="I331" si="30">ROUND(H331*G331,0)</f>
        <v>482966</v>
      </c>
    </row>
    <row r="332" spans="3:9" ht="23.25" customHeight="1" x14ac:dyDescent="0.2">
      <c r="C332" s="488" t="s">
        <v>820</v>
      </c>
      <c r="D332" s="357"/>
      <c r="E332" s="489" t="s">
        <v>821</v>
      </c>
      <c r="F332" s="490"/>
      <c r="G332" s="491"/>
      <c r="H332" s="492"/>
      <c r="I332" s="713"/>
    </row>
    <row r="333" spans="3:9" ht="26.25" customHeight="1" x14ac:dyDescent="0.2">
      <c r="C333" s="255"/>
      <c r="D333" s="493" t="s">
        <v>5</v>
      </c>
      <c r="E333" s="289" t="s">
        <v>573</v>
      </c>
      <c r="F333" s="290" t="s">
        <v>6</v>
      </c>
      <c r="G333" s="291">
        <f>6.5*14</f>
        <v>91</v>
      </c>
      <c r="H333" s="416">
        <v>18149</v>
      </c>
      <c r="I333" s="681">
        <f>ROUND(H333*G333,0)</f>
        <v>1651559</v>
      </c>
    </row>
    <row r="334" spans="3:9" ht="28.5" customHeight="1" x14ac:dyDescent="0.2">
      <c r="C334" s="384" t="s">
        <v>777</v>
      </c>
      <c r="D334" s="385"/>
      <c r="E334" s="386" t="s">
        <v>825</v>
      </c>
      <c r="F334" s="385"/>
      <c r="G334" s="387"/>
      <c r="H334" s="388"/>
      <c r="I334" s="703"/>
    </row>
    <row r="335" spans="3:9" ht="63.75" customHeight="1" x14ac:dyDescent="0.2">
      <c r="C335" s="389"/>
      <c r="D335" s="185" t="s">
        <v>151</v>
      </c>
      <c r="E335" s="159" t="s">
        <v>150</v>
      </c>
      <c r="F335" s="160" t="s">
        <v>18</v>
      </c>
      <c r="G335" s="250">
        <v>2</v>
      </c>
      <c r="H335" s="259">
        <v>204783</v>
      </c>
      <c r="I335" s="685">
        <f>ROUND(H335*G335,0)</f>
        <v>409566</v>
      </c>
    </row>
    <row r="336" spans="3:9" ht="18.75" customHeight="1" x14ac:dyDescent="0.2">
      <c r="C336" s="488" t="s">
        <v>802</v>
      </c>
      <c r="D336" s="357"/>
      <c r="E336" s="489" t="s">
        <v>849</v>
      </c>
      <c r="F336" s="490"/>
      <c r="G336" s="491"/>
      <c r="H336" s="492"/>
      <c r="I336" s="713">
        <f t="shared" ref="I336:I337" si="31">ROUND(H336*G336,0)</f>
        <v>0</v>
      </c>
    </row>
    <row r="337" spans="3:10" ht="69" customHeight="1" x14ac:dyDescent="0.2">
      <c r="C337" s="255"/>
      <c r="D337" s="493" t="s">
        <v>17</v>
      </c>
      <c r="E337" s="289" t="s">
        <v>621</v>
      </c>
      <c r="F337" s="290" t="s">
        <v>2</v>
      </c>
      <c r="G337" s="291">
        <v>2</v>
      </c>
      <c r="H337" s="416">
        <v>360229</v>
      </c>
      <c r="I337" s="681">
        <f t="shared" si="31"/>
        <v>720458</v>
      </c>
    </row>
    <row r="338" spans="3:10" ht="24" customHeight="1" x14ac:dyDescent="0.2">
      <c r="C338" s="488" t="s">
        <v>805</v>
      </c>
      <c r="D338" s="357"/>
      <c r="E338" s="489" t="s">
        <v>806</v>
      </c>
      <c r="F338" s="490"/>
      <c r="G338" s="491"/>
      <c r="H338" s="492"/>
      <c r="I338" s="713"/>
    </row>
    <row r="339" spans="3:10" ht="102.75" customHeight="1" x14ac:dyDescent="0.2">
      <c r="C339" s="255"/>
      <c r="D339" s="493" t="s">
        <v>78</v>
      </c>
      <c r="E339" s="289" t="s">
        <v>131</v>
      </c>
      <c r="F339" s="290" t="s">
        <v>6</v>
      </c>
      <c r="G339" s="291">
        <v>6.2</v>
      </c>
      <c r="H339" s="416">
        <v>647513</v>
      </c>
      <c r="I339" s="681">
        <f t="shared" ref="I339" si="32">ROUND(H339*G339,0)</f>
        <v>4014581</v>
      </c>
    </row>
    <row r="340" spans="3:10" ht="26.25" customHeight="1" x14ac:dyDescent="0.2">
      <c r="C340" s="494" t="s">
        <v>759</v>
      </c>
      <c r="D340" s="503"/>
      <c r="E340" s="489" t="s">
        <v>760</v>
      </c>
      <c r="F340" s="490"/>
      <c r="G340" s="491"/>
      <c r="H340" s="492"/>
      <c r="I340" s="713"/>
    </row>
    <row r="341" spans="3:10" ht="69.75" customHeight="1" x14ac:dyDescent="0.2">
      <c r="C341" s="504"/>
      <c r="D341" s="145" t="s">
        <v>15</v>
      </c>
      <c r="E341" s="505" t="s">
        <v>16</v>
      </c>
      <c r="F341" s="290" t="s">
        <v>6</v>
      </c>
      <c r="G341" s="291">
        <v>400</v>
      </c>
      <c r="H341" s="416">
        <v>26633</v>
      </c>
      <c r="I341" s="681">
        <f>ROUND(H341*G341,0)</f>
        <v>10653200</v>
      </c>
    </row>
    <row r="342" spans="3:10" ht="78.75" customHeight="1" x14ac:dyDescent="0.2">
      <c r="C342" s="504"/>
      <c r="D342" s="145" t="s">
        <v>54</v>
      </c>
      <c r="E342" s="505" t="s">
        <v>36</v>
      </c>
      <c r="F342" s="290" t="s">
        <v>6</v>
      </c>
      <c r="G342" s="291">
        <v>373</v>
      </c>
      <c r="H342" s="416">
        <v>31005</v>
      </c>
      <c r="I342" s="681">
        <f>ROUND(H342*G342,0)</f>
        <v>11564865</v>
      </c>
    </row>
    <row r="343" spans="3:10" ht="33" customHeight="1" x14ac:dyDescent="0.2">
      <c r="C343" s="504"/>
      <c r="D343" s="145" t="s">
        <v>617</v>
      </c>
      <c r="E343" s="505" t="s">
        <v>618</v>
      </c>
      <c r="F343" s="290" t="s">
        <v>6</v>
      </c>
      <c r="G343" s="291">
        <v>20</v>
      </c>
      <c r="H343" s="416">
        <v>30749</v>
      </c>
      <c r="I343" s="681">
        <f>ROUND(H343*G343,0)</f>
        <v>614980</v>
      </c>
    </row>
    <row r="344" spans="3:10" ht="23.25" customHeight="1" x14ac:dyDescent="0.2">
      <c r="C344" s="227" t="s">
        <v>850</v>
      </c>
      <c r="D344" s="228"/>
      <c r="E344" s="506" t="s">
        <v>851</v>
      </c>
      <c r="F344" s="490"/>
      <c r="G344" s="491"/>
      <c r="H344" s="492"/>
      <c r="I344" s="713">
        <f t="shared" ref="I344:I345" si="33">ROUND(H344*G344,0)</f>
        <v>0</v>
      </c>
    </row>
    <row r="345" spans="3:10" ht="36.75" customHeight="1" x14ac:dyDescent="0.2">
      <c r="C345" s="504"/>
      <c r="D345" s="145" t="s">
        <v>614</v>
      </c>
      <c r="E345" s="505" t="s">
        <v>613</v>
      </c>
      <c r="F345" s="290" t="s">
        <v>38</v>
      </c>
      <c r="G345" s="291">
        <v>2</v>
      </c>
      <c r="H345" s="416">
        <v>19845</v>
      </c>
      <c r="I345" s="681">
        <f t="shared" si="33"/>
        <v>39690</v>
      </c>
    </row>
    <row r="346" spans="3:10" ht="20.25" customHeight="1" x14ac:dyDescent="0.2">
      <c r="C346" s="227" t="s">
        <v>761</v>
      </c>
      <c r="D346" s="228"/>
      <c r="E346" s="506" t="s">
        <v>781</v>
      </c>
      <c r="F346" s="490"/>
      <c r="G346" s="491"/>
      <c r="H346" s="492"/>
      <c r="I346" s="713"/>
    </row>
    <row r="347" spans="3:10" ht="27" customHeight="1" x14ac:dyDescent="0.2">
      <c r="C347" s="504"/>
      <c r="D347" s="145" t="s">
        <v>163</v>
      </c>
      <c r="E347" s="505" t="s">
        <v>164</v>
      </c>
      <c r="F347" s="290" t="s">
        <v>2</v>
      </c>
      <c r="G347" s="291">
        <v>2</v>
      </c>
      <c r="H347" s="416">
        <v>65027</v>
      </c>
      <c r="I347" s="681">
        <f>ROUND(H347*G347,0)</f>
        <v>130054</v>
      </c>
    </row>
    <row r="348" spans="3:10" ht="20.25" customHeight="1" x14ac:dyDescent="0.2">
      <c r="C348" s="504"/>
      <c r="D348" s="153" t="s">
        <v>7</v>
      </c>
      <c r="E348" s="505" t="s">
        <v>8</v>
      </c>
      <c r="F348" s="290" t="s">
        <v>6</v>
      </c>
      <c r="G348" s="315">
        <v>130</v>
      </c>
      <c r="H348" s="416">
        <v>17649</v>
      </c>
      <c r="I348" s="681">
        <f>ROUND(H348*G348,0)</f>
        <v>2294370</v>
      </c>
    </row>
    <row r="349" spans="3:10" ht="20.25" customHeight="1" x14ac:dyDescent="0.2">
      <c r="C349" s="504"/>
      <c r="D349" s="153" t="s">
        <v>165</v>
      </c>
      <c r="E349" s="505" t="s">
        <v>58</v>
      </c>
      <c r="F349" s="290" t="s">
        <v>6</v>
      </c>
      <c r="G349" s="315">
        <v>11</v>
      </c>
      <c r="H349" s="416">
        <v>6070</v>
      </c>
      <c r="I349" s="681">
        <f>ROUND(H349*G349,0)</f>
        <v>66770</v>
      </c>
    </row>
    <row r="350" spans="3:10" ht="23.25" customHeight="1" x14ac:dyDescent="0.2">
      <c r="C350" s="504"/>
      <c r="D350" s="153" t="s">
        <v>171</v>
      </c>
      <c r="E350" s="505" t="s">
        <v>172</v>
      </c>
      <c r="F350" s="290" t="s">
        <v>2</v>
      </c>
      <c r="G350" s="291">
        <v>2</v>
      </c>
      <c r="H350" s="416">
        <v>7909</v>
      </c>
      <c r="I350" s="681">
        <f>ROUND(H350*G350,0)</f>
        <v>15818</v>
      </c>
      <c r="J350" s="472"/>
    </row>
    <row r="351" spans="3:10" ht="24.75" customHeight="1" x14ac:dyDescent="0.2">
      <c r="C351" s="227" t="s">
        <v>763</v>
      </c>
      <c r="D351" s="228"/>
      <c r="E351" s="506" t="s">
        <v>783</v>
      </c>
      <c r="F351" s="490"/>
      <c r="G351" s="491"/>
      <c r="H351" s="492"/>
      <c r="I351" s="713"/>
    </row>
    <row r="352" spans="3:10" ht="20.25" customHeight="1" x14ac:dyDescent="0.2">
      <c r="C352" s="504"/>
      <c r="D352" s="153" t="s">
        <v>11</v>
      </c>
      <c r="E352" s="505" t="s">
        <v>12</v>
      </c>
      <c r="F352" s="290" t="s">
        <v>6</v>
      </c>
      <c r="G352" s="291">
        <f>19.6+0.9+11+29</f>
        <v>60.5</v>
      </c>
      <c r="H352" s="416">
        <v>11010</v>
      </c>
      <c r="I352" s="681">
        <f>ROUND(H352*G352,0)</f>
        <v>666105</v>
      </c>
    </row>
    <row r="353" spans="3:10" ht="25.5" customHeight="1" x14ac:dyDescent="0.2">
      <c r="C353" s="233"/>
      <c r="D353" s="153" t="s">
        <v>183</v>
      </c>
      <c r="E353" s="505" t="s">
        <v>184</v>
      </c>
      <c r="F353" s="290" t="s">
        <v>6</v>
      </c>
      <c r="G353" s="291">
        <v>8</v>
      </c>
      <c r="H353" s="416">
        <v>138172</v>
      </c>
      <c r="I353" s="681">
        <f>ROUND(H353*G353,0)</f>
        <v>1105376</v>
      </c>
    </row>
    <row r="354" spans="3:10" ht="24.75" customHeight="1" x14ac:dyDescent="0.2">
      <c r="C354" s="507" t="s">
        <v>784</v>
      </c>
      <c r="D354" s="508"/>
      <c r="E354" s="237" t="s">
        <v>785</v>
      </c>
      <c r="F354" s="238"/>
      <c r="G354" s="239"/>
      <c r="H354" s="509"/>
      <c r="I354" s="680"/>
    </row>
    <row r="355" spans="3:10" ht="23.25" customHeight="1" x14ac:dyDescent="0.2">
      <c r="C355" s="233"/>
      <c r="D355" s="294" t="s">
        <v>220</v>
      </c>
      <c r="E355" s="243" t="s">
        <v>221</v>
      </c>
      <c r="F355" s="244" t="s">
        <v>31</v>
      </c>
      <c r="G355" s="245">
        <v>13</v>
      </c>
      <c r="H355" s="416">
        <v>123306</v>
      </c>
      <c r="I355" s="681">
        <f>ROUND(H355*G355,0)</f>
        <v>1602978</v>
      </c>
    </row>
    <row r="356" spans="3:10" ht="27.75" customHeight="1" x14ac:dyDescent="0.2">
      <c r="C356" s="510" t="s">
        <v>765</v>
      </c>
      <c r="D356" s="511"/>
      <c r="E356" s="512" t="s">
        <v>827</v>
      </c>
      <c r="F356" s="513"/>
      <c r="G356" s="514"/>
      <c r="H356" s="515"/>
      <c r="I356" s="714"/>
    </row>
    <row r="357" spans="3:10" ht="36.75" customHeight="1" x14ac:dyDescent="0.2">
      <c r="C357" s="516"/>
      <c r="D357" s="437" t="s">
        <v>101</v>
      </c>
      <c r="E357" s="448" t="s">
        <v>100</v>
      </c>
      <c r="F357" s="442" t="s">
        <v>6</v>
      </c>
      <c r="G357" s="443">
        <v>30</v>
      </c>
      <c r="H357" s="444">
        <v>49605</v>
      </c>
      <c r="I357" s="681">
        <f t="shared" ref="I357:I358" si="34">ROUND(H357*G357,0)</f>
        <v>1488150</v>
      </c>
    </row>
    <row r="358" spans="3:10" ht="50.25" customHeight="1" x14ac:dyDescent="0.2">
      <c r="C358" s="255"/>
      <c r="D358" s="496" t="s">
        <v>149</v>
      </c>
      <c r="E358" s="289" t="s">
        <v>185</v>
      </c>
      <c r="F358" s="290" t="s">
        <v>6</v>
      </c>
      <c r="G358" s="291">
        <v>10.5</v>
      </c>
      <c r="H358" s="416">
        <v>70218</v>
      </c>
      <c r="I358" s="681">
        <f t="shared" si="34"/>
        <v>737289</v>
      </c>
    </row>
    <row r="359" spans="3:10" ht="48.75" customHeight="1" thickBot="1" x14ac:dyDescent="0.25">
      <c r="C359" s="255"/>
      <c r="D359" s="496" t="s">
        <v>615</v>
      </c>
      <c r="E359" s="289" t="s">
        <v>616</v>
      </c>
      <c r="F359" s="290" t="s">
        <v>38</v>
      </c>
      <c r="G359" s="291">
        <v>1.96</v>
      </c>
      <c r="H359" s="416">
        <v>628923</v>
      </c>
      <c r="I359" s="681">
        <f>ROUND(H359*G359,0)</f>
        <v>1232689</v>
      </c>
    </row>
    <row r="360" spans="3:10" ht="30.75" customHeight="1" thickBot="1" x14ac:dyDescent="0.25">
      <c r="C360" s="271"/>
      <c r="D360" s="272"/>
      <c r="E360" s="273"/>
      <c r="F360" s="274"/>
      <c r="G360" s="275"/>
      <c r="H360" s="276"/>
      <c r="I360" s="687">
        <f>SUM(I309:I359)</f>
        <v>49742410</v>
      </c>
    </row>
    <row r="361" spans="3:10" ht="22.5" customHeight="1" x14ac:dyDescent="0.2">
      <c r="C361" s="373"/>
      <c r="D361" s="374"/>
      <c r="E361" s="375"/>
      <c r="F361" s="376"/>
      <c r="G361" s="401">
        <v>68111568</v>
      </c>
      <c r="H361" s="378"/>
      <c r="I361" s="701">
        <f>I360*1.37</f>
        <v>68147101.700000003</v>
      </c>
    </row>
    <row r="362" spans="3:10" ht="36.75" customHeight="1" thickBot="1" x14ac:dyDescent="0.25">
      <c r="C362" s="373"/>
      <c r="D362" s="374"/>
      <c r="E362" s="375"/>
      <c r="F362" s="376"/>
      <c r="G362" s="377"/>
      <c r="H362" s="378"/>
      <c r="I362" s="701"/>
    </row>
    <row r="363" spans="3:10" ht="27" customHeight="1" thickBot="1" x14ac:dyDescent="0.45">
      <c r="C363" s="754" t="s">
        <v>852</v>
      </c>
      <c r="D363" s="755"/>
      <c r="E363" s="755"/>
      <c r="F363" s="755"/>
      <c r="G363" s="755"/>
      <c r="H363" s="755"/>
      <c r="I363" s="756"/>
      <c r="J363" s="333" t="s">
        <v>811</v>
      </c>
    </row>
    <row r="364" spans="3:10" ht="30" customHeight="1" x14ac:dyDescent="0.2">
      <c r="C364" s="517"/>
      <c r="D364" s="518" t="s">
        <v>0</v>
      </c>
      <c r="E364" s="518" t="s">
        <v>1</v>
      </c>
      <c r="F364" s="518" t="s">
        <v>2</v>
      </c>
      <c r="G364" s="519" t="s">
        <v>3</v>
      </c>
      <c r="H364" s="520" t="s">
        <v>4</v>
      </c>
      <c r="I364" s="715" t="s">
        <v>749</v>
      </c>
    </row>
    <row r="365" spans="3:10" ht="20.25" customHeight="1" x14ac:dyDescent="0.2">
      <c r="C365" s="507" t="s">
        <v>771</v>
      </c>
      <c r="D365" s="508"/>
      <c r="E365" s="237" t="s">
        <v>772</v>
      </c>
      <c r="F365" s="238"/>
      <c r="G365" s="239"/>
      <c r="H365" s="492"/>
      <c r="I365" s="680"/>
    </row>
    <row r="366" spans="3:10" ht="51.75" customHeight="1" x14ac:dyDescent="0.2">
      <c r="C366" s="233"/>
      <c r="D366" s="294" t="s">
        <v>52</v>
      </c>
      <c r="E366" s="243" t="s">
        <v>53</v>
      </c>
      <c r="F366" s="244" t="s">
        <v>38</v>
      </c>
      <c r="G366" s="245">
        <v>20</v>
      </c>
      <c r="H366" s="416">
        <v>29671</v>
      </c>
      <c r="I366" s="681">
        <f t="shared" ref="I366" si="35">ROUND(H366*G366,0)</f>
        <v>593420</v>
      </c>
    </row>
    <row r="367" spans="3:10" ht="24.75" customHeight="1" x14ac:dyDescent="0.2">
      <c r="C367" s="507" t="s">
        <v>792</v>
      </c>
      <c r="D367" s="508"/>
      <c r="E367" s="237" t="s">
        <v>853</v>
      </c>
      <c r="F367" s="238"/>
      <c r="G367" s="239"/>
      <c r="H367" s="492"/>
      <c r="I367" s="680"/>
    </row>
    <row r="368" spans="3:10" ht="44.25" customHeight="1" x14ac:dyDescent="0.2">
      <c r="C368" s="233"/>
      <c r="D368" s="294" t="s">
        <v>147</v>
      </c>
      <c r="E368" s="289" t="s">
        <v>148</v>
      </c>
      <c r="F368" s="244" t="s">
        <v>57</v>
      </c>
      <c r="G368" s="363">
        <v>80</v>
      </c>
      <c r="H368" s="416">
        <v>21595</v>
      </c>
      <c r="I368" s="681">
        <f>ROUND(H368*G368,0)</f>
        <v>1727600</v>
      </c>
    </row>
    <row r="369" spans="3:9" ht="24.75" customHeight="1" x14ac:dyDescent="0.2">
      <c r="C369" s="507" t="s">
        <v>752</v>
      </c>
      <c r="D369" s="508"/>
      <c r="E369" s="237" t="s">
        <v>753</v>
      </c>
      <c r="F369" s="238" t="s">
        <v>754</v>
      </c>
      <c r="G369" s="239" t="s">
        <v>754</v>
      </c>
      <c r="H369" s="492"/>
      <c r="I369" s="713"/>
    </row>
    <row r="370" spans="3:9" ht="46.5" customHeight="1" x14ac:dyDescent="0.2">
      <c r="C370" s="233"/>
      <c r="D370" s="294" t="s">
        <v>13</v>
      </c>
      <c r="E370" s="243" t="s">
        <v>14</v>
      </c>
      <c r="F370" s="244" t="s">
        <v>6</v>
      </c>
      <c r="G370" s="245">
        <v>60</v>
      </c>
      <c r="H370" s="416">
        <v>37836</v>
      </c>
      <c r="I370" s="681">
        <f>ROUND(H370*G370,0)</f>
        <v>2270160</v>
      </c>
    </row>
    <row r="371" spans="3:9" ht="24" customHeight="1" x14ac:dyDescent="0.2">
      <c r="C371" s="507" t="s">
        <v>820</v>
      </c>
      <c r="D371" s="293"/>
      <c r="E371" s="237" t="s">
        <v>821</v>
      </c>
      <c r="F371" s="238" t="s">
        <v>754</v>
      </c>
      <c r="G371" s="239" t="s">
        <v>754</v>
      </c>
      <c r="H371" s="509" t="s">
        <v>754</v>
      </c>
      <c r="I371" s="680" t="s">
        <v>754</v>
      </c>
    </row>
    <row r="372" spans="3:9" ht="62.25" customHeight="1" x14ac:dyDescent="0.2">
      <c r="C372" s="233"/>
      <c r="D372" s="294" t="s">
        <v>169</v>
      </c>
      <c r="E372" s="289" t="s">
        <v>170</v>
      </c>
      <c r="F372" s="244" t="s">
        <v>38</v>
      </c>
      <c r="G372" s="363">
        <v>10</v>
      </c>
      <c r="H372" s="416">
        <v>62486</v>
      </c>
      <c r="I372" s="681">
        <f t="shared" ref="I372" si="36">ROUND(H372*G372,0)</f>
        <v>624860</v>
      </c>
    </row>
    <row r="373" spans="3:9" ht="24.75" customHeight="1" x14ac:dyDescent="0.2">
      <c r="C373" s="507" t="s">
        <v>755</v>
      </c>
      <c r="D373" s="293"/>
      <c r="E373" s="237" t="s">
        <v>756</v>
      </c>
      <c r="F373" s="238"/>
      <c r="G373" s="239"/>
      <c r="H373" s="509"/>
      <c r="I373" s="680"/>
    </row>
    <row r="374" spans="3:9" ht="60.75" customHeight="1" x14ac:dyDescent="0.2">
      <c r="C374" s="233"/>
      <c r="D374" s="294" t="s">
        <v>84</v>
      </c>
      <c r="E374" s="289" t="s">
        <v>85</v>
      </c>
      <c r="F374" s="244" t="s">
        <v>6</v>
      </c>
      <c r="G374" s="363">
        <v>70</v>
      </c>
      <c r="H374" s="416">
        <v>76082</v>
      </c>
      <c r="I374" s="681">
        <f>ROUND(H374*G374,0)</f>
        <v>5325740</v>
      </c>
    </row>
    <row r="375" spans="3:9" ht="23.25" customHeight="1" x14ac:dyDescent="0.2">
      <c r="C375" s="507" t="s">
        <v>759</v>
      </c>
      <c r="D375" s="508" t="s">
        <v>754</v>
      </c>
      <c r="E375" s="237" t="s">
        <v>760</v>
      </c>
      <c r="F375" s="238" t="s">
        <v>754</v>
      </c>
      <c r="G375" s="239" t="s">
        <v>754</v>
      </c>
      <c r="H375" s="509" t="s">
        <v>754</v>
      </c>
      <c r="I375" s="680" t="s">
        <v>754</v>
      </c>
    </row>
    <row r="376" spans="3:9" ht="67.5" customHeight="1" x14ac:dyDescent="0.2">
      <c r="C376" s="233"/>
      <c r="D376" s="294" t="s">
        <v>15</v>
      </c>
      <c r="E376" s="243" t="s">
        <v>16</v>
      </c>
      <c r="F376" s="244" t="s">
        <v>6</v>
      </c>
      <c r="G376" s="245">
        <v>300</v>
      </c>
      <c r="H376" s="416">
        <v>26633</v>
      </c>
      <c r="I376" s="681">
        <f>ROUND(H376*G376,0)</f>
        <v>7989900</v>
      </c>
    </row>
    <row r="377" spans="3:9" ht="21.75" customHeight="1" x14ac:dyDescent="0.2">
      <c r="C377" s="507" t="s">
        <v>779</v>
      </c>
      <c r="D377" s="236"/>
      <c r="E377" s="489" t="s">
        <v>780</v>
      </c>
      <c r="F377" s="490"/>
      <c r="G377" s="491"/>
      <c r="H377" s="492"/>
      <c r="I377" s="713"/>
    </row>
    <row r="378" spans="3:9" ht="24.75" customHeight="1" x14ac:dyDescent="0.2">
      <c r="C378" s="233"/>
      <c r="D378" s="294" t="s">
        <v>19</v>
      </c>
      <c r="E378" s="289" t="s">
        <v>20</v>
      </c>
      <c r="F378" s="290" t="s">
        <v>6</v>
      </c>
      <c r="G378" s="291">
        <v>180</v>
      </c>
      <c r="H378" s="416">
        <v>3815</v>
      </c>
      <c r="I378" s="681">
        <f t="shared" ref="I378" si="37">ROUND(H378*G378,0)</f>
        <v>686700</v>
      </c>
    </row>
    <row r="379" spans="3:9" ht="18" customHeight="1" x14ac:dyDescent="0.2">
      <c r="C379" s="507" t="s">
        <v>761</v>
      </c>
      <c r="D379" s="293"/>
      <c r="E379" s="237" t="s">
        <v>781</v>
      </c>
      <c r="F379" s="238" t="s">
        <v>754</v>
      </c>
      <c r="G379" s="239" t="s">
        <v>754</v>
      </c>
      <c r="H379" s="509" t="s">
        <v>754</v>
      </c>
      <c r="I379" s="680" t="s">
        <v>754</v>
      </c>
    </row>
    <row r="380" spans="3:9" ht="26.25" customHeight="1" x14ac:dyDescent="0.2">
      <c r="C380" s="233"/>
      <c r="D380" s="294" t="s">
        <v>171</v>
      </c>
      <c r="E380" s="243" t="s">
        <v>172</v>
      </c>
      <c r="F380" s="244" t="s">
        <v>2</v>
      </c>
      <c r="G380" s="245">
        <v>12</v>
      </c>
      <c r="H380" s="416">
        <v>7909</v>
      </c>
      <c r="I380" s="681">
        <f>ROUND(H380*G380,0)</f>
        <v>94908</v>
      </c>
    </row>
    <row r="381" spans="3:9" ht="24" customHeight="1" x14ac:dyDescent="0.2">
      <c r="C381" s="233"/>
      <c r="D381" s="294" t="s">
        <v>47</v>
      </c>
      <c r="E381" s="243" t="s">
        <v>48</v>
      </c>
      <c r="F381" s="244" t="s">
        <v>38</v>
      </c>
      <c r="G381" s="245">
        <v>25</v>
      </c>
      <c r="H381" s="416">
        <v>6185</v>
      </c>
      <c r="I381" s="681">
        <f>ROUND(H381*G381,0)</f>
        <v>154625</v>
      </c>
    </row>
    <row r="382" spans="3:9" ht="24" customHeight="1" x14ac:dyDescent="0.2">
      <c r="C382" s="233"/>
      <c r="D382" s="242" t="s">
        <v>7</v>
      </c>
      <c r="E382" s="289" t="s">
        <v>8</v>
      </c>
      <c r="F382" s="290" t="s">
        <v>6</v>
      </c>
      <c r="G382" s="315">
        <v>150</v>
      </c>
      <c r="H382" s="416">
        <v>17649</v>
      </c>
      <c r="I382" s="681">
        <f>ROUND(H382*G382,0)</f>
        <v>2647350</v>
      </c>
    </row>
    <row r="383" spans="3:9" ht="19.5" customHeight="1" x14ac:dyDescent="0.2">
      <c r="C383" s="507" t="s">
        <v>763</v>
      </c>
      <c r="D383" s="508"/>
      <c r="E383" s="237" t="s">
        <v>783</v>
      </c>
      <c r="F383" s="238" t="s">
        <v>754</v>
      </c>
      <c r="G383" s="239" t="s">
        <v>754</v>
      </c>
      <c r="H383" s="509" t="s">
        <v>754</v>
      </c>
      <c r="I383" s="680" t="s">
        <v>754</v>
      </c>
    </row>
    <row r="384" spans="3:9" ht="24.75" customHeight="1" x14ac:dyDescent="0.2">
      <c r="C384" s="233"/>
      <c r="D384" s="294" t="s">
        <v>11</v>
      </c>
      <c r="E384" s="243" t="s">
        <v>12</v>
      </c>
      <c r="F384" s="244" t="s">
        <v>6</v>
      </c>
      <c r="G384" s="245">
        <v>35</v>
      </c>
      <c r="H384" s="416">
        <v>110010</v>
      </c>
      <c r="I384" s="681">
        <f>ROUND(H384*G384,0)</f>
        <v>3850350</v>
      </c>
    </row>
    <row r="385" spans="3:9" ht="21.75" customHeight="1" x14ac:dyDescent="0.2">
      <c r="C385" s="507" t="s">
        <v>784</v>
      </c>
      <c r="D385" s="508"/>
      <c r="E385" s="237" t="s">
        <v>785</v>
      </c>
      <c r="F385" s="238"/>
      <c r="G385" s="239"/>
      <c r="H385" s="509"/>
      <c r="I385" s="680"/>
    </row>
    <row r="386" spans="3:9" ht="21.75" customHeight="1" x14ac:dyDescent="0.2">
      <c r="C386" s="233"/>
      <c r="D386" s="294" t="s">
        <v>220</v>
      </c>
      <c r="E386" s="243" t="s">
        <v>221</v>
      </c>
      <c r="F386" s="244" t="s">
        <v>31</v>
      </c>
      <c r="G386" s="245">
        <v>20</v>
      </c>
      <c r="H386" s="416">
        <v>123306</v>
      </c>
      <c r="I386" s="681">
        <f>ROUND(H386*G386,0)</f>
        <v>2466120</v>
      </c>
    </row>
    <row r="387" spans="3:9" ht="21" customHeight="1" x14ac:dyDescent="0.2">
      <c r="C387" s="507" t="s">
        <v>765</v>
      </c>
      <c r="D387" s="293"/>
      <c r="E387" s="358" t="s">
        <v>814</v>
      </c>
      <c r="F387" s="238"/>
      <c r="G387" s="239"/>
      <c r="H387" s="509"/>
      <c r="I387" s="680"/>
    </row>
    <row r="388" spans="3:9" ht="41.25" customHeight="1" x14ac:dyDescent="0.2">
      <c r="C388" s="233"/>
      <c r="D388" s="294" t="s">
        <v>173</v>
      </c>
      <c r="E388" s="289" t="s">
        <v>174</v>
      </c>
      <c r="F388" s="244" t="s">
        <v>6</v>
      </c>
      <c r="G388" s="363">
        <v>26</v>
      </c>
      <c r="H388" s="416">
        <v>60448</v>
      </c>
      <c r="I388" s="681">
        <f>ROUND(H388*G388,0)</f>
        <v>1571648</v>
      </c>
    </row>
    <row r="389" spans="3:9" ht="60.75" customHeight="1" x14ac:dyDescent="0.2">
      <c r="C389" s="233"/>
      <c r="D389" s="313" t="s">
        <v>56</v>
      </c>
      <c r="E389" s="320" t="s">
        <v>175</v>
      </c>
      <c r="F389" s="353" t="s">
        <v>176</v>
      </c>
      <c r="G389" s="521">
        <v>5</v>
      </c>
      <c r="H389" s="522">
        <v>53105</v>
      </c>
      <c r="I389" s="681">
        <f>ROUND(H389*G389,0)</f>
        <v>265525</v>
      </c>
    </row>
    <row r="390" spans="3:9" ht="20.25" customHeight="1" x14ac:dyDescent="0.2">
      <c r="C390" s="523" t="s">
        <v>815</v>
      </c>
      <c r="D390" s="524"/>
      <c r="E390" s="525" t="s">
        <v>815</v>
      </c>
      <c r="F390" s="526"/>
      <c r="G390" s="527"/>
      <c r="H390" s="528"/>
      <c r="I390" s="716"/>
    </row>
    <row r="391" spans="3:9" ht="69.75" customHeight="1" x14ac:dyDescent="0.2">
      <c r="C391" s="255"/>
      <c r="D391" s="145"/>
      <c r="E391" s="159" t="s">
        <v>854</v>
      </c>
      <c r="F391" s="244" t="s">
        <v>6</v>
      </c>
      <c r="G391" s="363">
        <v>150</v>
      </c>
      <c r="H391" s="416">
        <v>86547</v>
      </c>
      <c r="I391" s="681">
        <f t="shared" ref="I391" si="38">ROUND(H391*G391,0)</f>
        <v>12982050</v>
      </c>
    </row>
    <row r="392" spans="3:9" ht="26.25" customHeight="1" x14ac:dyDescent="0.2">
      <c r="C392" s="494" t="s">
        <v>750</v>
      </c>
      <c r="D392" s="495"/>
      <c r="E392" s="489" t="s">
        <v>751</v>
      </c>
      <c r="F392" s="490"/>
      <c r="G392" s="491"/>
      <c r="H392" s="492"/>
      <c r="I392" s="713"/>
    </row>
    <row r="393" spans="3:9" ht="49.5" customHeight="1" x14ac:dyDescent="0.2">
      <c r="C393" s="233"/>
      <c r="D393" s="313" t="s">
        <v>604</v>
      </c>
      <c r="E393" s="320" t="s">
        <v>605</v>
      </c>
      <c r="F393" s="353" t="s">
        <v>18</v>
      </c>
      <c r="G393" s="521">
        <v>4</v>
      </c>
      <c r="H393" s="522">
        <v>230182</v>
      </c>
      <c r="I393" s="681">
        <f t="shared" ref="I393:I401" si="39">ROUND(H393*G393,0)</f>
        <v>920728</v>
      </c>
    </row>
    <row r="394" spans="3:9" ht="47.25" customHeight="1" x14ac:dyDescent="0.2">
      <c r="C394" s="233"/>
      <c r="D394" s="313" t="s">
        <v>606</v>
      </c>
      <c r="E394" s="320" t="s">
        <v>855</v>
      </c>
      <c r="F394" s="353" t="s">
        <v>18</v>
      </c>
      <c r="G394" s="521">
        <v>3</v>
      </c>
      <c r="H394" s="522">
        <v>249012</v>
      </c>
      <c r="I394" s="681">
        <f t="shared" si="39"/>
        <v>747036</v>
      </c>
    </row>
    <row r="395" spans="3:9" ht="48" customHeight="1" x14ac:dyDescent="0.2">
      <c r="C395" s="233"/>
      <c r="D395" s="313" t="s">
        <v>607</v>
      </c>
      <c r="E395" s="320" t="s">
        <v>608</v>
      </c>
      <c r="F395" s="353" t="s">
        <v>18</v>
      </c>
      <c r="G395" s="521">
        <v>1</v>
      </c>
      <c r="H395" s="522">
        <v>271029</v>
      </c>
      <c r="I395" s="681">
        <f t="shared" si="39"/>
        <v>271029</v>
      </c>
    </row>
    <row r="396" spans="3:9" ht="36" customHeight="1" x14ac:dyDescent="0.2">
      <c r="C396" s="233"/>
      <c r="D396" s="313" t="s">
        <v>630</v>
      </c>
      <c r="E396" s="320" t="s">
        <v>631</v>
      </c>
      <c r="F396" s="353" t="s">
        <v>18</v>
      </c>
      <c r="G396" s="521">
        <v>8</v>
      </c>
      <c r="H396" s="522">
        <v>307028</v>
      </c>
      <c r="I396" s="681">
        <f t="shared" si="39"/>
        <v>2456224</v>
      </c>
    </row>
    <row r="397" spans="3:9" ht="43.5" customHeight="1" x14ac:dyDescent="0.2">
      <c r="C397" s="233"/>
      <c r="D397" s="313" t="s">
        <v>193</v>
      </c>
      <c r="E397" s="320" t="s">
        <v>194</v>
      </c>
      <c r="F397" s="353" t="s">
        <v>18</v>
      </c>
      <c r="G397" s="521">
        <v>4</v>
      </c>
      <c r="H397" s="522">
        <v>218335</v>
      </c>
      <c r="I397" s="681">
        <f t="shared" si="39"/>
        <v>873340</v>
      </c>
    </row>
    <row r="398" spans="3:9" ht="30.75" customHeight="1" x14ac:dyDescent="0.2">
      <c r="C398" s="233"/>
      <c r="D398" s="313" t="s">
        <v>609</v>
      </c>
      <c r="E398" s="320" t="s">
        <v>610</v>
      </c>
      <c r="F398" s="353" t="s">
        <v>18</v>
      </c>
      <c r="G398" s="521">
        <v>4</v>
      </c>
      <c r="H398" s="522">
        <v>147264</v>
      </c>
      <c r="I398" s="681">
        <f t="shared" si="39"/>
        <v>589056</v>
      </c>
    </row>
    <row r="399" spans="3:9" ht="50.25" customHeight="1" x14ac:dyDescent="0.2">
      <c r="C399" s="233"/>
      <c r="D399" s="313" t="s">
        <v>797</v>
      </c>
      <c r="E399" s="320" t="s">
        <v>856</v>
      </c>
      <c r="F399" s="353" t="s">
        <v>18</v>
      </c>
      <c r="G399" s="521">
        <v>6</v>
      </c>
      <c r="H399" s="522">
        <v>37595</v>
      </c>
      <c r="I399" s="681">
        <f t="shared" si="39"/>
        <v>225570</v>
      </c>
    </row>
    <row r="400" spans="3:9" ht="52.5" customHeight="1" x14ac:dyDescent="0.2">
      <c r="C400" s="233"/>
      <c r="D400" s="313" t="s">
        <v>209</v>
      </c>
      <c r="E400" s="320" t="s">
        <v>733</v>
      </c>
      <c r="F400" s="353" t="s">
        <v>18</v>
      </c>
      <c r="G400" s="521">
        <v>3</v>
      </c>
      <c r="H400" s="522">
        <v>13886</v>
      </c>
      <c r="I400" s="681">
        <f t="shared" si="39"/>
        <v>41658</v>
      </c>
    </row>
    <row r="401" spans="3:10" ht="60" customHeight="1" thickBot="1" x14ac:dyDescent="0.25">
      <c r="C401" s="233"/>
      <c r="D401" s="313" t="s">
        <v>611</v>
      </c>
      <c r="E401" s="320" t="s">
        <v>612</v>
      </c>
      <c r="F401" s="353" t="s">
        <v>18</v>
      </c>
      <c r="G401" s="521">
        <v>4</v>
      </c>
      <c r="H401" s="522">
        <v>193327</v>
      </c>
      <c r="I401" s="681">
        <f t="shared" si="39"/>
        <v>773308</v>
      </c>
    </row>
    <row r="402" spans="3:10" ht="32.1" customHeight="1" thickBot="1" x14ac:dyDescent="0.25">
      <c r="C402" s="757" t="s">
        <v>809</v>
      </c>
      <c r="D402" s="758"/>
      <c r="E402" s="369" t="s">
        <v>754</v>
      </c>
      <c r="F402" s="370" t="s">
        <v>754</v>
      </c>
      <c r="G402" s="371" t="s">
        <v>754</v>
      </c>
      <c r="H402" s="529" t="s">
        <v>754</v>
      </c>
      <c r="I402" s="687">
        <f>SUM(I366:I401)</f>
        <v>50148905</v>
      </c>
    </row>
    <row r="403" spans="3:10" ht="32.1" customHeight="1" x14ac:dyDescent="0.2">
      <c r="C403" s="530"/>
      <c r="D403" s="531"/>
      <c r="E403" s="532"/>
      <c r="F403" s="533"/>
      <c r="G403" s="534">
        <v>68664998</v>
      </c>
      <c r="H403" s="535"/>
      <c r="I403" s="688">
        <f>I402*1.37</f>
        <v>68703999.850000009</v>
      </c>
    </row>
    <row r="404" spans="3:10" ht="32.1" customHeight="1" thickBot="1" x14ac:dyDescent="0.25">
      <c r="C404" s="530"/>
      <c r="D404" s="531"/>
      <c r="E404" s="532"/>
      <c r="F404" s="533"/>
      <c r="G404" s="536"/>
      <c r="H404" s="535"/>
      <c r="I404" s="688"/>
    </row>
    <row r="405" spans="3:10" ht="27" customHeight="1" thickBot="1" x14ac:dyDescent="0.45">
      <c r="C405" s="770" t="s">
        <v>857</v>
      </c>
      <c r="D405" s="771"/>
      <c r="E405" s="771"/>
      <c r="F405" s="771"/>
      <c r="G405" s="771"/>
      <c r="H405" s="771"/>
      <c r="I405" s="772"/>
      <c r="J405" s="333" t="s">
        <v>811</v>
      </c>
    </row>
    <row r="406" spans="3:10" ht="30.75" customHeight="1" x14ac:dyDescent="0.2">
      <c r="C406" s="537"/>
      <c r="D406" s="538" t="s">
        <v>0</v>
      </c>
      <c r="E406" s="485" t="s">
        <v>1</v>
      </c>
      <c r="F406" s="485" t="s">
        <v>2</v>
      </c>
      <c r="G406" s="486" t="s">
        <v>3</v>
      </c>
      <c r="H406" s="487" t="s">
        <v>4</v>
      </c>
      <c r="I406" s="712" t="s">
        <v>749</v>
      </c>
    </row>
    <row r="407" spans="3:10" ht="32.1" customHeight="1" x14ac:dyDescent="0.2">
      <c r="C407" s="317" t="s">
        <v>792</v>
      </c>
      <c r="D407" s="318"/>
      <c r="E407" s="539" t="s">
        <v>853</v>
      </c>
      <c r="F407" s="318"/>
      <c r="G407" s="420"/>
      <c r="H407" s="421"/>
      <c r="I407" s="707"/>
    </row>
    <row r="408" spans="3:10" ht="48.75" customHeight="1" x14ac:dyDescent="0.2">
      <c r="C408" s="473"/>
      <c r="D408" s="474" t="s">
        <v>379</v>
      </c>
      <c r="E408" s="540" t="s">
        <v>578</v>
      </c>
      <c r="F408" s="476" t="s">
        <v>57</v>
      </c>
      <c r="G408" s="477">
        <v>80</v>
      </c>
      <c r="H408" s="478">
        <v>8506</v>
      </c>
      <c r="I408" s="681">
        <f>ROUND(H408*G408,0)</f>
        <v>680480</v>
      </c>
    </row>
    <row r="409" spans="3:10" ht="22.5" customHeight="1" x14ac:dyDescent="0.2">
      <c r="C409" s="494" t="s">
        <v>750</v>
      </c>
      <c r="D409" s="495"/>
      <c r="E409" s="489" t="s">
        <v>751</v>
      </c>
      <c r="F409" s="490"/>
      <c r="G409" s="491"/>
      <c r="H409" s="492"/>
      <c r="I409" s="713"/>
    </row>
    <row r="410" spans="3:10" ht="48.75" customHeight="1" x14ac:dyDescent="0.2">
      <c r="C410" s="233"/>
      <c r="D410" s="313" t="s">
        <v>604</v>
      </c>
      <c r="E410" s="320" t="s">
        <v>605</v>
      </c>
      <c r="F410" s="353" t="s">
        <v>18</v>
      </c>
      <c r="G410" s="521">
        <v>4</v>
      </c>
      <c r="H410" s="522">
        <v>230182</v>
      </c>
      <c r="I410" s="681">
        <f t="shared" ref="I410:I413" si="40">ROUND(H410*G410,0)</f>
        <v>920728</v>
      </c>
    </row>
    <row r="411" spans="3:10" ht="48.75" customHeight="1" x14ac:dyDescent="0.2">
      <c r="C411" s="233"/>
      <c r="D411" s="313" t="s">
        <v>606</v>
      </c>
      <c r="E411" s="320" t="s">
        <v>855</v>
      </c>
      <c r="F411" s="353" t="s">
        <v>18</v>
      </c>
      <c r="G411" s="521">
        <v>3</v>
      </c>
      <c r="H411" s="522">
        <v>249012</v>
      </c>
      <c r="I411" s="681">
        <f t="shared" si="40"/>
        <v>747036</v>
      </c>
    </row>
    <row r="412" spans="3:10" ht="48.75" customHeight="1" x14ac:dyDescent="0.2">
      <c r="C412" s="233"/>
      <c r="D412" s="313" t="s">
        <v>607</v>
      </c>
      <c r="E412" s="320" t="s">
        <v>608</v>
      </c>
      <c r="F412" s="353" t="s">
        <v>18</v>
      </c>
      <c r="G412" s="521">
        <v>1</v>
      </c>
      <c r="H412" s="522">
        <v>271029</v>
      </c>
      <c r="I412" s="681">
        <f t="shared" si="40"/>
        <v>271029</v>
      </c>
    </row>
    <row r="413" spans="3:10" ht="39.75" customHeight="1" x14ac:dyDescent="0.2">
      <c r="C413" s="233"/>
      <c r="D413" s="313" t="s">
        <v>630</v>
      </c>
      <c r="E413" s="320" t="s">
        <v>631</v>
      </c>
      <c r="F413" s="353" t="s">
        <v>18</v>
      </c>
      <c r="G413" s="521">
        <v>8</v>
      </c>
      <c r="H413" s="522">
        <v>307028</v>
      </c>
      <c r="I413" s="681">
        <f t="shared" si="40"/>
        <v>2456224</v>
      </c>
    </row>
    <row r="414" spans="3:10" ht="24" customHeight="1" x14ac:dyDescent="0.2">
      <c r="C414" s="317" t="s">
        <v>755</v>
      </c>
      <c r="D414" s="318"/>
      <c r="E414" s="541" t="s">
        <v>858</v>
      </c>
      <c r="F414" s="318"/>
      <c r="G414" s="420"/>
      <c r="H414" s="421"/>
      <c r="I414" s="707"/>
    </row>
    <row r="415" spans="3:10" ht="69.75" customHeight="1" x14ac:dyDescent="0.2">
      <c r="C415" s="473"/>
      <c r="D415" s="474" t="s">
        <v>84</v>
      </c>
      <c r="E415" s="540" t="s">
        <v>85</v>
      </c>
      <c r="F415" s="476" t="s">
        <v>6</v>
      </c>
      <c r="G415" s="477">
        <v>15</v>
      </c>
      <c r="H415" s="478">
        <v>76082</v>
      </c>
      <c r="I415" s="681">
        <f t="shared" ref="I415:I430" si="41">ROUND(H415*G415,0)</f>
        <v>1141230</v>
      </c>
    </row>
    <row r="416" spans="3:10" ht="34.5" customHeight="1" x14ac:dyDescent="0.2">
      <c r="C416" s="317" t="s">
        <v>757</v>
      </c>
      <c r="D416" s="542"/>
      <c r="E416" s="543" t="s">
        <v>758</v>
      </c>
      <c r="F416" s="318"/>
      <c r="G416" s="420"/>
      <c r="H416" s="421"/>
      <c r="I416" s="707"/>
    </row>
    <row r="417" spans="3:9" ht="63" customHeight="1" x14ac:dyDescent="0.2">
      <c r="C417" s="544"/>
      <c r="D417" s="262" t="s">
        <v>213</v>
      </c>
      <c r="E417" s="545" t="s">
        <v>214</v>
      </c>
      <c r="F417" s="546" t="s">
        <v>6</v>
      </c>
      <c r="G417" s="477">
        <v>105</v>
      </c>
      <c r="H417" s="478">
        <v>72763</v>
      </c>
      <c r="I417" s="681">
        <f t="shared" si="41"/>
        <v>7640115</v>
      </c>
    </row>
    <row r="418" spans="3:9" ht="74.25" customHeight="1" x14ac:dyDescent="0.2">
      <c r="C418" s="547"/>
      <c r="D418" s="548" t="s">
        <v>574</v>
      </c>
      <c r="E418" s="549" t="s">
        <v>575</v>
      </c>
      <c r="F418" s="548" t="s">
        <v>6</v>
      </c>
      <c r="G418" s="477">
        <v>75</v>
      </c>
      <c r="H418" s="478">
        <v>16058</v>
      </c>
      <c r="I418" s="681">
        <f t="shared" si="41"/>
        <v>1204350</v>
      </c>
    </row>
    <row r="419" spans="3:9" ht="27" customHeight="1" x14ac:dyDescent="0.2">
      <c r="C419" s="235" t="s">
        <v>805</v>
      </c>
      <c r="D419" s="316"/>
      <c r="E419" s="489" t="s">
        <v>806</v>
      </c>
      <c r="F419" s="489"/>
      <c r="G419" s="491"/>
      <c r="H419" s="492"/>
      <c r="I419" s="713"/>
    </row>
    <row r="420" spans="3:9" ht="72" customHeight="1" x14ac:dyDescent="0.2">
      <c r="C420" s="413"/>
      <c r="D420" s="550" t="s">
        <v>76</v>
      </c>
      <c r="E420" s="289" t="s">
        <v>77</v>
      </c>
      <c r="F420" s="290" t="s">
        <v>6</v>
      </c>
      <c r="G420" s="291">
        <v>6</v>
      </c>
      <c r="H420" s="416">
        <v>224213</v>
      </c>
      <c r="I420" s="681">
        <f>ROUND(H420*G420,0)</f>
        <v>1345278</v>
      </c>
    </row>
    <row r="421" spans="3:9" ht="39.75" customHeight="1" x14ac:dyDescent="0.2">
      <c r="C421" s="413"/>
      <c r="D421" s="437" t="s">
        <v>95</v>
      </c>
      <c r="E421" s="289" t="s">
        <v>96</v>
      </c>
      <c r="F421" s="290" t="s">
        <v>6</v>
      </c>
      <c r="G421" s="291">
        <v>6</v>
      </c>
      <c r="H421" s="416">
        <v>251876</v>
      </c>
      <c r="I421" s="681">
        <f>ROUND(H421*G421,0)</f>
        <v>1511256</v>
      </c>
    </row>
    <row r="422" spans="3:9" ht="24.75" customHeight="1" x14ac:dyDescent="0.2">
      <c r="C422" s="317" t="s">
        <v>759</v>
      </c>
      <c r="D422" s="318" t="s">
        <v>754</v>
      </c>
      <c r="E422" s="541" t="s">
        <v>760</v>
      </c>
      <c r="F422" s="318" t="s">
        <v>754</v>
      </c>
      <c r="G422" s="420"/>
      <c r="H422" s="421" t="s">
        <v>754</v>
      </c>
      <c r="I422" s="707"/>
    </row>
    <row r="423" spans="3:9" ht="68.25" customHeight="1" x14ac:dyDescent="0.2">
      <c r="C423" s="241" t="s">
        <v>754</v>
      </c>
      <c r="D423" s="447" t="s">
        <v>15</v>
      </c>
      <c r="E423" s="243" t="s">
        <v>16</v>
      </c>
      <c r="F423" s="290" t="s">
        <v>6</v>
      </c>
      <c r="G423" s="439">
        <v>80</v>
      </c>
      <c r="H423" s="416">
        <v>26633</v>
      </c>
      <c r="I423" s="681">
        <f>ROUND(H423*G423,0)</f>
        <v>2130640</v>
      </c>
    </row>
    <row r="424" spans="3:9" ht="36" customHeight="1" x14ac:dyDescent="0.2">
      <c r="C424" s="241" t="s">
        <v>754</v>
      </c>
      <c r="D424" s="447" t="s">
        <v>68</v>
      </c>
      <c r="E424" s="243" t="s">
        <v>69</v>
      </c>
      <c r="F424" s="244" t="s">
        <v>6</v>
      </c>
      <c r="G424" s="245">
        <v>10</v>
      </c>
      <c r="H424" s="440">
        <v>35465</v>
      </c>
      <c r="I424" s="681">
        <f>ROUND(H424*G424,0)</f>
        <v>354650</v>
      </c>
    </row>
    <row r="425" spans="3:9" ht="74.25" customHeight="1" x14ac:dyDescent="0.2">
      <c r="C425" s="241" t="s">
        <v>754</v>
      </c>
      <c r="D425" s="447" t="s">
        <v>59</v>
      </c>
      <c r="E425" s="243" t="s">
        <v>60</v>
      </c>
      <c r="F425" s="244" t="s">
        <v>6</v>
      </c>
      <c r="G425" s="245">
        <v>15</v>
      </c>
      <c r="H425" s="440">
        <v>25295</v>
      </c>
      <c r="I425" s="681">
        <f>ROUND(H425*G425,0)</f>
        <v>379425</v>
      </c>
    </row>
    <row r="426" spans="3:9" ht="27" customHeight="1" x14ac:dyDescent="0.2">
      <c r="C426" s="235" t="s">
        <v>779</v>
      </c>
      <c r="D426" s="236"/>
      <c r="E426" s="489" t="s">
        <v>780</v>
      </c>
      <c r="F426" s="489"/>
      <c r="G426" s="491"/>
      <c r="H426" s="492"/>
      <c r="I426" s="713"/>
    </row>
    <row r="427" spans="3:9" ht="27" customHeight="1" x14ac:dyDescent="0.2">
      <c r="C427" s="551"/>
      <c r="D427" s="313" t="s">
        <v>19</v>
      </c>
      <c r="E427" s="320" t="s">
        <v>20</v>
      </c>
      <c r="F427" s="309" t="s">
        <v>6</v>
      </c>
      <c r="G427" s="310">
        <v>104</v>
      </c>
      <c r="H427" s="522">
        <v>3009</v>
      </c>
      <c r="I427" s="692">
        <f>ROUND(H427*G427,0)</f>
        <v>312936</v>
      </c>
    </row>
    <row r="428" spans="3:9" ht="32.1" customHeight="1" x14ac:dyDescent="0.2">
      <c r="C428" s="317" t="s">
        <v>761</v>
      </c>
      <c r="D428" s="318"/>
      <c r="E428" s="541" t="s">
        <v>781</v>
      </c>
      <c r="F428" s="318"/>
      <c r="G428" s="420"/>
      <c r="H428" s="421"/>
      <c r="I428" s="707"/>
    </row>
    <row r="429" spans="3:9" ht="26.25" customHeight="1" x14ac:dyDescent="0.2">
      <c r="C429" s="552"/>
      <c r="D429" s="474" t="s">
        <v>7</v>
      </c>
      <c r="E429" s="540" t="s">
        <v>8</v>
      </c>
      <c r="F429" s="476" t="s">
        <v>6</v>
      </c>
      <c r="G429" s="477">
        <v>50</v>
      </c>
      <c r="H429" s="478">
        <v>17649</v>
      </c>
      <c r="I429" s="681">
        <f t="shared" si="41"/>
        <v>882450</v>
      </c>
    </row>
    <row r="430" spans="3:9" ht="27.75" customHeight="1" x14ac:dyDescent="0.2">
      <c r="C430" s="552"/>
      <c r="D430" s="474"/>
      <c r="E430" s="540" t="s">
        <v>35</v>
      </c>
      <c r="F430" s="476" t="s">
        <v>6</v>
      </c>
      <c r="G430" s="477">
        <v>6</v>
      </c>
      <c r="H430" s="478">
        <v>17080</v>
      </c>
      <c r="I430" s="681">
        <f t="shared" si="41"/>
        <v>102480</v>
      </c>
    </row>
    <row r="431" spans="3:9" ht="24" customHeight="1" x14ac:dyDescent="0.2">
      <c r="C431" s="507" t="s">
        <v>784</v>
      </c>
      <c r="D431" s="508"/>
      <c r="E431" s="237" t="s">
        <v>785</v>
      </c>
      <c r="F431" s="238"/>
      <c r="G431" s="239"/>
      <c r="H431" s="509"/>
      <c r="I431" s="680"/>
    </row>
    <row r="432" spans="3:9" ht="29.25" customHeight="1" x14ac:dyDescent="0.2">
      <c r="C432" s="233"/>
      <c r="D432" s="294" t="s">
        <v>220</v>
      </c>
      <c r="E432" s="243" t="s">
        <v>221</v>
      </c>
      <c r="F432" s="244" t="s">
        <v>31</v>
      </c>
      <c r="G432" s="245">
        <v>20</v>
      </c>
      <c r="H432" s="416">
        <v>123306</v>
      </c>
      <c r="I432" s="681">
        <f>ROUND(H432*G432,0)</f>
        <v>2466120</v>
      </c>
    </row>
    <row r="433" spans="3:9" ht="30" customHeight="1" x14ac:dyDescent="0.2">
      <c r="C433" s="317" t="s">
        <v>765</v>
      </c>
      <c r="D433" s="318"/>
      <c r="E433" s="541" t="s">
        <v>766</v>
      </c>
      <c r="F433" s="318" t="s">
        <v>754</v>
      </c>
      <c r="G433" s="420" t="s">
        <v>754</v>
      </c>
      <c r="H433" s="421"/>
      <c r="I433" s="707"/>
    </row>
    <row r="434" spans="3:9" ht="32.1" customHeight="1" x14ac:dyDescent="0.2">
      <c r="C434" s="473"/>
      <c r="D434" s="474" t="s">
        <v>39</v>
      </c>
      <c r="E434" s="475" t="s">
        <v>40</v>
      </c>
      <c r="F434" s="476" t="s">
        <v>6</v>
      </c>
      <c r="G434" s="477">
        <v>105</v>
      </c>
      <c r="H434" s="478">
        <v>40495</v>
      </c>
      <c r="I434" s="681">
        <f>ROUND(H434*G434,0)</f>
        <v>4251975</v>
      </c>
    </row>
    <row r="435" spans="3:9" ht="28.5" customHeight="1" x14ac:dyDescent="0.2">
      <c r="C435" s="516"/>
      <c r="D435" s="437" t="s">
        <v>5</v>
      </c>
      <c r="E435" s="448" t="s">
        <v>573</v>
      </c>
      <c r="F435" s="442" t="s">
        <v>6</v>
      </c>
      <c r="G435" s="443">
        <v>70</v>
      </c>
      <c r="H435" s="444">
        <v>18149</v>
      </c>
      <c r="I435" s="681">
        <f t="shared" ref="I435:I437" si="42">ROUND(H435*G435,0)</f>
        <v>1270430</v>
      </c>
    </row>
    <row r="436" spans="3:9" ht="37.5" customHeight="1" x14ac:dyDescent="0.2">
      <c r="C436" s="516"/>
      <c r="D436" s="437" t="s">
        <v>101</v>
      </c>
      <c r="E436" s="448" t="s">
        <v>100</v>
      </c>
      <c r="F436" s="442" t="s">
        <v>6</v>
      </c>
      <c r="G436" s="443">
        <v>20</v>
      </c>
      <c r="H436" s="444">
        <v>49605</v>
      </c>
      <c r="I436" s="681">
        <f t="shared" si="42"/>
        <v>992100</v>
      </c>
    </row>
    <row r="437" spans="3:9" ht="32.1" customHeight="1" x14ac:dyDescent="0.2">
      <c r="C437" s="516"/>
      <c r="D437" s="437" t="s">
        <v>128</v>
      </c>
      <c r="E437" s="448" t="s">
        <v>127</v>
      </c>
      <c r="F437" s="442" t="s">
        <v>38</v>
      </c>
      <c r="G437" s="443">
        <v>14</v>
      </c>
      <c r="H437" s="444">
        <v>26916</v>
      </c>
      <c r="I437" s="681">
        <f t="shared" si="42"/>
        <v>376824</v>
      </c>
    </row>
    <row r="438" spans="3:9" ht="48.75" customHeight="1" thickBot="1" x14ac:dyDescent="0.25">
      <c r="C438" s="319"/>
      <c r="D438" s="447" t="s">
        <v>44</v>
      </c>
      <c r="E438" s="289" t="s">
        <v>45</v>
      </c>
      <c r="F438" s="290" t="s">
        <v>6</v>
      </c>
      <c r="G438" s="439">
        <v>6</v>
      </c>
      <c r="H438" s="416">
        <v>28412</v>
      </c>
      <c r="I438" s="681">
        <f>ROUND(H438*G438,0)</f>
        <v>170472</v>
      </c>
    </row>
    <row r="439" spans="3:9" ht="33.75" customHeight="1" thickBot="1" x14ac:dyDescent="0.25">
      <c r="C439" s="451" t="s">
        <v>790</v>
      </c>
      <c r="D439" s="452"/>
      <c r="E439" s="453"/>
      <c r="F439" s="454"/>
      <c r="G439" s="455"/>
      <c r="H439" s="456"/>
      <c r="I439" s="691">
        <f>SUM(I406:I438)</f>
        <v>31608228</v>
      </c>
    </row>
    <row r="440" spans="3:9" ht="40.5" customHeight="1" x14ac:dyDescent="0.2">
      <c r="C440" s="373"/>
      <c r="D440" s="374"/>
      <c r="E440" s="375"/>
      <c r="F440" s="376"/>
      <c r="G440" s="401">
        <v>43318556</v>
      </c>
      <c r="H440" s="378"/>
      <c r="I440" s="701">
        <f>I439*1.37</f>
        <v>43303272.360000007</v>
      </c>
    </row>
    <row r="441" spans="3:9" ht="24" customHeight="1" thickBot="1" x14ac:dyDescent="0.25">
      <c r="C441" s="373"/>
      <c r="D441" s="374"/>
      <c r="E441" s="375"/>
      <c r="F441" s="376"/>
      <c r="G441" s="377"/>
      <c r="H441" s="378"/>
      <c r="I441" s="701"/>
    </row>
    <row r="442" spans="3:9" ht="32.1" customHeight="1" thickBot="1" x14ac:dyDescent="0.25">
      <c r="C442" s="770" t="s">
        <v>859</v>
      </c>
      <c r="D442" s="771"/>
      <c r="E442" s="771"/>
      <c r="F442" s="771"/>
      <c r="G442" s="771"/>
      <c r="H442" s="771"/>
      <c r="I442" s="772"/>
    </row>
    <row r="443" spans="3:9" ht="32.1" customHeight="1" x14ac:dyDescent="0.2">
      <c r="C443" s="537"/>
      <c r="D443" s="538" t="s">
        <v>0</v>
      </c>
      <c r="E443" s="485" t="s">
        <v>1</v>
      </c>
      <c r="F443" s="485" t="s">
        <v>2</v>
      </c>
      <c r="G443" s="486" t="s">
        <v>3</v>
      </c>
      <c r="H443" s="487" t="s">
        <v>4</v>
      </c>
      <c r="I443" s="712" t="s">
        <v>749</v>
      </c>
    </row>
    <row r="444" spans="3:9" ht="32.1" customHeight="1" x14ac:dyDescent="0.2">
      <c r="C444" s="523" t="s">
        <v>771</v>
      </c>
      <c r="D444" s="553"/>
      <c r="E444" s="554" t="s">
        <v>860</v>
      </c>
      <c r="F444" s="555"/>
      <c r="G444" s="556"/>
      <c r="H444" s="557"/>
      <c r="I444" s="717"/>
    </row>
    <row r="445" spans="3:9" ht="48" customHeight="1" x14ac:dyDescent="0.2">
      <c r="C445" s="471"/>
      <c r="D445" s="165" t="s">
        <v>52</v>
      </c>
      <c r="E445" s="166" t="s">
        <v>53</v>
      </c>
      <c r="F445" s="167" t="s">
        <v>38</v>
      </c>
      <c r="G445" s="501">
        <v>6</v>
      </c>
      <c r="H445" s="502">
        <v>29571</v>
      </c>
      <c r="I445" s="685">
        <f>ROUND(H445*G445,0)</f>
        <v>177426</v>
      </c>
    </row>
    <row r="446" spans="3:9" ht="48.75" customHeight="1" x14ac:dyDescent="0.2">
      <c r="C446" s="471"/>
      <c r="D446" s="165" t="s">
        <v>83</v>
      </c>
      <c r="E446" s="166" t="s">
        <v>37</v>
      </c>
      <c r="F446" s="167" t="s">
        <v>133</v>
      </c>
      <c r="G446" s="501">
        <v>6</v>
      </c>
      <c r="H446" s="502">
        <v>83038</v>
      </c>
      <c r="I446" s="685">
        <f>ROUND(H446*G446,0)</f>
        <v>498228</v>
      </c>
    </row>
    <row r="447" spans="3:9" ht="49.5" customHeight="1" x14ac:dyDescent="0.2">
      <c r="C447" s="471"/>
      <c r="D447" s="165" t="s">
        <v>135</v>
      </c>
      <c r="E447" s="166" t="s">
        <v>136</v>
      </c>
      <c r="F447" s="167" t="s">
        <v>133</v>
      </c>
      <c r="G447" s="501">
        <v>2</v>
      </c>
      <c r="H447" s="502">
        <v>139123</v>
      </c>
      <c r="I447" s="685">
        <f>ROUND(H447*G447,0)</f>
        <v>278246</v>
      </c>
    </row>
    <row r="448" spans="3:9" ht="39.75" customHeight="1" x14ac:dyDescent="0.2">
      <c r="C448" s="471"/>
      <c r="D448" s="165" t="s">
        <v>91</v>
      </c>
      <c r="E448" s="166" t="s">
        <v>92</v>
      </c>
      <c r="F448" s="167" t="s">
        <v>38</v>
      </c>
      <c r="G448" s="501">
        <v>6</v>
      </c>
      <c r="H448" s="502">
        <v>21285</v>
      </c>
      <c r="I448" s="685">
        <f>ROUND(H448*G448,0)</f>
        <v>127710</v>
      </c>
    </row>
    <row r="449" spans="3:9" ht="41.25" customHeight="1" x14ac:dyDescent="0.2">
      <c r="C449" s="471"/>
      <c r="D449" s="165" t="s">
        <v>137</v>
      </c>
      <c r="E449" s="166" t="s">
        <v>138</v>
      </c>
      <c r="F449" s="167" t="s">
        <v>38</v>
      </c>
      <c r="G449" s="501">
        <v>11</v>
      </c>
      <c r="H449" s="502">
        <v>33532</v>
      </c>
      <c r="I449" s="685">
        <f>ROUND(H449*G449,0)</f>
        <v>368852</v>
      </c>
    </row>
    <row r="450" spans="3:9" ht="24" customHeight="1" x14ac:dyDescent="0.2">
      <c r="C450" s="558" t="s">
        <v>792</v>
      </c>
      <c r="D450" s="542"/>
      <c r="E450" s="559" t="s">
        <v>793</v>
      </c>
      <c r="F450" s="542"/>
      <c r="G450" s="560"/>
      <c r="H450" s="561"/>
      <c r="I450" s="718"/>
    </row>
    <row r="451" spans="3:9" ht="33" customHeight="1" x14ac:dyDescent="0.2">
      <c r="C451" s="471"/>
      <c r="D451" s="165" t="s">
        <v>143</v>
      </c>
      <c r="E451" s="166" t="s">
        <v>861</v>
      </c>
      <c r="F451" s="167" t="s">
        <v>6</v>
      </c>
      <c r="G451" s="501">
        <v>2</v>
      </c>
      <c r="H451" s="502">
        <v>159211</v>
      </c>
      <c r="I451" s="685">
        <f>ROUND(H451*G451,0)</f>
        <v>318422</v>
      </c>
    </row>
    <row r="452" spans="3:9" ht="20.25" customHeight="1" x14ac:dyDescent="0.2">
      <c r="C452" s="562" t="s">
        <v>794</v>
      </c>
      <c r="D452" s="563"/>
      <c r="E452" s="564" t="s">
        <v>818</v>
      </c>
      <c r="F452" s="563"/>
      <c r="G452" s="565"/>
      <c r="H452" s="566"/>
      <c r="I452" s="719"/>
    </row>
    <row r="453" spans="3:9" ht="38.25" customHeight="1" x14ac:dyDescent="0.2">
      <c r="C453" s="567"/>
      <c r="D453" s="568" t="s">
        <v>87</v>
      </c>
      <c r="E453" s="569" t="s">
        <v>88</v>
      </c>
      <c r="F453" s="570" t="s">
        <v>6</v>
      </c>
      <c r="G453" s="571">
        <v>15</v>
      </c>
      <c r="H453" s="572">
        <v>66405</v>
      </c>
      <c r="I453" s="681">
        <f t="shared" ref="I453:I455" si="43">ROUND(H453*G453,0)</f>
        <v>996075</v>
      </c>
    </row>
    <row r="454" spans="3:9" ht="21.75" customHeight="1" x14ac:dyDescent="0.2">
      <c r="C454" s="317" t="s">
        <v>773</v>
      </c>
      <c r="D454" s="318"/>
      <c r="E454" s="541" t="s">
        <v>774</v>
      </c>
      <c r="F454" s="318"/>
      <c r="G454" s="420"/>
      <c r="H454" s="421"/>
      <c r="I454" s="707"/>
    </row>
    <row r="455" spans="3:9" ht="32.1" customHeight="1" x14ac:dyDescent="0.2">
      <c r="C455" s="567"/>
      <c r="D455" s="568" t="s">
        <v>141</v>
      </c>
      <c r="E455" s="573" t="s">
        <v>142</v>
      </c>
      <c r="F455" s="570" t="s">
        <v>133</v>
      </c>
      <c r="G455" s="571">
        <v>1</v>
      </c>
      <c r="H455" s="572">
        <v>58732</v>
      </c>
      <c r="I455" s="681">
        <f t="shared" si="43"/>
        <v>58732</v>
      </c>
    </row>
    <row r="456" spans="3:9" ht="28.5" customHeight="1" x14ac:dyDescent="0.2">
      <c r="C456" s="494" t="s">
        <v>750</v>
      </c>
      <c r="D456" s="495"/>
      <c r="E456" s="489" t="s">
        <v>751</v>
      </c>
      <c r="F456" s="490"/>
      <c r="G456" s="491"/>
      <c r="H456" s="492"/>
      <c r="I456" s="713"/>
    </row>
    <row r="457" spans="3:9" ht="46.5" customHeight="1" x14ac:dyDescent="0.2">
      <c r="C457" s="233"/>
      <c r="D457" s="313" t="s">
        <v>604</v>
      </c>
      <c r="E457" s="320" t="s">
        <v>605</v>
      </c>
      <c r="F457" s="353" t="s">
        <v>18</v>
      </c>
      <c r="G457" s="521">
        <v>4</v>
      </c>
      <c r="H457" s="522">
        <v>230182</v>
      </c>
      <c r="I457" s="681">
        <f t="shared" ref="I457:I460" si="44">ROUND(H457*G457,0)</f>
        <v>920728</v>
      </c>
    </row>
    <row r="458" spans="3:9" ht="49.5" customHeight="1" x14ac:dyDescent="0.2">
      <c r="C458" s="233"/>
      <c r="D458" s="313" t="s">
        <v>606</v>
      </c>
      <c r="E458" s="320" t="s">
        <v>855</v>
      </c>
      <c r="F458" s="353" t="s">
        <v>18</v>
      </c>
      <c r="G458" s="521">
        <v>3</v>
      </c>
      <c r="H458" s="522">
        <v>249012</v>
      </c>
      <c r="I458" s="681">
        <f t="shared" si="44"/>
        <v>747036</v>
      </c>
    </row>
    <row r="459" spans="3:9" ht="49.5" customHeight="1" x14ac:dyDescent="0.2">
      <c r="C459" s="233"/>
      <c r="D459" s="313" t="s">
        <v>607</v>
      </c>
      <c r="E459" s="320" t="s">
        <v>608</v>
      </c>
      <c r="F459" s="353" t="s">
        <v>18</v>
      </c>
      <c r="G459" s="521">
        <v>1</v>
      </c>
      <c r="H459" s="522">
        <v>271029</v>
      </c>
      <c r="I459" s="681">
        <f t="shared" si="44"/>
        <v>271029</v>
      </c>
    </row>
    <row r="460" spans="3:9" ht="32.1" customHeight="1" x14ac:dyDescent="0.2">
      <c r="C460" s="233"/>
      <c r="D460" s="313" t="s">
        <v>630</v>
      </c>
      <c r="E460" s="320" t="s">
        <v>631</v>
      </c>
      <c r="F460" s="353" t="s">
        <v>18</v>
      </c>
      <c r="G460" s="521">
        <v>8</v>
      </c>
      <c r="H460" s="522">
        <v>307028</v>
      </c>
      <c r="I460" s="681">
        <f t="shared" si="44"/>
        <v>2456224</v>
      </c>
    </row>
    <row r="461" spans="3:9" ht="32.1" customHeight="1" x14ac:dyDescent="0.2">
      <c r="C461" s="317" t="s">
        <v>752</v>
      </c>
      <c r="D461" s="318"/>
      <c r="E461" s="541" t="s">
        <v>753</v>
      </c>
      <c r="F461" s="318" t="s">
        <v>754</v>
      </c>
      <c r="G461" s="420"/>
      <c r="H461" s="421" t="s">
        <v>754</v>
      </c>
      <c r="I461" s="707" t="s">
        <v>754</v>
      </c>
    </row>
    <row r="462" spans="3:9" ht="54.75" customHeight="1" x14ac:dyDescent="0.2">
      <c r="C462" s="241" t="s">
        <v>754</v>
      </c>
      <c r="D462" s="447" t="s">
        <v>13</v>
      </c>
      <c r="E462" s="243" t="s">
        <v>14</v>
      </c>
      <c r="F462" s="290" t="s">
        <v>6</v>
      </c>
      <c r="G462" s="439">
        <v>110</v>
      </c>
      <c r="H462" s="416">
        <v>37836</v>
      </c>
      <c r="I462" s="681">
        <f>ROUND(H462*G462,0)</f>
        <v>4161960</v>
      </c>
    </row>
    <row r="463" spans="3:9" ht="24.75" customHeight="1" x14ac:dyDescent="0.2">
      <c r="C463" s="317" t="s">
        <v>820</v>
      </c>
      <c r="D463" s="318"/>
      <c r="E463" s="541" t="s">
        <v>821</v>
      </c>
      <c r="F463" s="318"/>
      <c r="G463" s="420"/>
      <c r="H463" s="421"/>
      <c r="I463" s="707"/>
    </row>
    <row r="464" spans="3:9" ht="62.25" customHeight="1" x14ac:dyDescent="0.2">
      <c r="C464" s="413"/>
      <c r="D464" s="242" t="s">
        <v>49</v>
      </c>
      <c r="E464" s="289" t="s">
        <v>50</v>
      </c>
      <c r="F464" s="290" t="s">
        <v>38</v>
      </c>
      <c r="G464" s="291">
        <v>6.7</v>
      </c>
      <c r="H464" s="416">
        <v>98143</v>
      </c>
      <c r="I464" s="681">
        <f>ROUND(H464*G464,0)</f>
        <v>657558</v>
      </c>
    </row>
    <row r="465" spans="3:9" ht="32.1" customHeight="1" x14ac:dyDescent="0.2">
      <c r="C465" s="317" t="s">
        <v>757</v>
      </c>
      <c r="D465" s="318"/>
      <c r="E465" s="541" t="s">
        <v>758</v>
      </c>
      <c r="F465" s="318"/>
      <c r="G465" s="420"/>
      <c r="H465" s="421"/>
      <c r="I465" s="421"/>
    </row>
    <row r="466" spans="3:9" ht="39" customHeight="1" x14ac:dyDescent="0.2">
      <c r="C466" s="544"/>
      <c r="D466" s="262" t="s">
        <v>579</v>
      </c>
      <c r="E466" s="545" t="s">
        <v>580</v>
      </c>
      <c r="F466" s="546" t="s">
        <v>6</v>
      </c>
      <c r="G466" s="477">
        <v>65</v>
      </c>
      <c r="H466" s="478">
        <v>29797</v>
      </c>
      <c r="I466" s="681">
        <f t="shared" ref="I466:I468" si="45">ROUND(H466*G466,0)</f>
        <v>1936805</v>
      </c>
    </row>
    <row r="467" spans="3:9" ht="60.75" customHeight="1" x14ac:dyDescent="0.2">
      <c r="C467" s="544"/>
      <c r="D467" s="262" t="s">
        <v>213</v>
      </c>
      <c r="E467" s="545" t="s">
        <v>214</v>
      </c>
      <c r="F467" s="546" t="s">
        <v>6</v>
      </c>
      <c r="G467" s="477">
        <v>55</v>
      </c>
      <c r="H467" s="478">
        <v>72763</v>
      </c>
      <c r="I467" s="681">
        <f t="shared" si="45"/>
        <v>4001965</v>
      </c>
    </row>
    <row r="468" spans="3:9" ht="75.75" customHeight="1" x14ac:dyDescent="0.2">
      <c r="C468" s="547"/>
      <c r="D468" s="548" t="s">
        <v>574</v>
      </c>
      <c r="E468" s="549" t="s">
        <v>575</v>
      </c>
      <c r="F468" s="548" t="s">
        <v>6</v>
      </c>
      <c r="G468" s="477">
        <v>30</v>
      </c>
      <c r="H468" s="478">
        <v>16058</v>
      </c>
      <c r="I468" s="681">
        <f t="shared" si="45"/>
        <v>481740</v>
      </c>
    </row>
    <row r="469" spans="3:9" ht="22.5" customHeight="1" x14ac:dyDescent="0.2">
      <c r="C469" s="523" t="s">
        <v>802</v>
      </c>
      <c r="D469" s="524"/>
      <c r="E469" s="555" t="s">
        <v>849</v>
      </c>
      <c r="F469" s="574" t="s">
        <v>754</v>
      </c>
      <c r="G469" s="556" t="s">
        <v>754</v>
      </c>
      <c r="H469" s="557" t="s">
        <v>754</v>
      </c>
      <c r="I469" s="720" t="s">
        <v>754</v>
      </c>
    </row>
    <row r="470" spans="3:9" ht="94.5" customHeight="1" x14ac:dyDescent="0.2">
      <c r="C470" s="471"/>
      <c r="D470" s="165" t="s">
        <v>17</v>
      </c>
      <c r="E470" s="166" t="s">
        <v>132</v>
      </c>
      <c r="F470" s="167" t="s">
        <v>133</v>
      </c>
      <c r="G470" s="501">
        <v>1</v>
      </c>
      <c r="H470" s="502">
        <v>651201</v>
      </c>
      <c r="I470" s="685">
        <f>ROUND(H470*G470,0)</f>
        <v>651201</v>
      </c>
    </row>
    <row r="471" spans="3:9" ht="63.75" customHeight="1" x14ac:dyDescent="0.2">
      <c r="C471" s="471"/>
      <c r="D471" s="165" t="s">
        <v>63</v>
      </c>
      <c r="E471" s="166" t="s">
        <v>134</v>
      </c>
      <c r="F471" s="167" t="s">
        <v>133</v>
      </c>
      <c r="G471" s="501">
        <v>1</v>
      </c>
      <c r="H471" s="502">
        <v>901362</v>
      </c>
      <c r="I471" s="685">
        <f>ROUND(H471*G471,0)</f>
        <v>901362</v>
      </c>
    </row>
    <row r="472" spans="3:9" ht="28.5" customHeight="1" x14ac:dyDescent="0.2">
      <c r="C472" s="235" t="s">
        <v>822</v>
      </c>
      <c r="D472" s="575"/>
      <c r="E472" s="489" t="s">
        <v>862</v>
      </c>
      <c r="F472" s="490"/>
      <c r="G472" s="491"/>
      <c r="H472" s="492"/>
      <c r="I472" s="713"/>
    </row>
    <row r="473" spans="3:9" ht="154.5" customHeight="1" x14ac:dyDescent="0.2">
      <c r="C473" s="319"/>
      <c r="D473" s="447" t="s">
        <v>61</v>
      </c>
      <c r="E473" s="289" t="s">
        <v>62</v>
      </c>
      <c r="F473" s="290" t="s">
        <v>6</v>
      </c>
      <c r="G473" s="439">
        <v>1.5</v>
      </c>
      <c r="H473" s="416">
        <v>507616</v>
      </c>
      <c r="I473" s="681">
        <f t="shared" ref="I473" si="46">ROUND(H473*G473,0)</f>
        <v>761424</v>
      </c>
    </row>
    <row r="474" spans="3:9" ht="25.5" customHeight="1" x14ac:dyDescent="0.2">
      <c r="C474" s="235" t="s">
        <v>805</v>
      </c>
      <c r="D474" s="575"/>
      <c r="E474" s="489" t="s">
        <v>806</v>
      </c>
      <c r="F474" s="490"/>
      <c r="G474" s="491"/>
      <c r="H474" s="492"/>
      <c r="I474" s="721"/>
    </row>
    <row r="475" spans="3:9" ht="132.75" customHeight="1" x14ac:dyDescent="0.2">
      <c r="C475" s="319"/>
      <c r="D475" s="447" t="s">
        <v>76</v>
      </c>
      <c r="E475" s="289" t="s">
        <v>77</v>
      </c>
      <c r="F475" s="290" t="s">
        <v>6</v>
      </c>
      <c r="G475" s="439">
        <v>4</v>
      </c>
      <c r="H475" s="416">
        <v>302515</v>
      </c>
      <c r="I475" s="681">
        <f>ROUND(H475*G475,0)</f>
        <v>1210060</v>
      </c>
    </row>
    <row r="476" spans="3:9" ht="47.25" customHeight="1" x14ac:dyDescent="0.2">
      <c r="C476" s="413"/>
      <c r="D476" s="437" t="s">
        <v>95</v>
      </c>
      <c r="E476" s="289" t="s">
        <v>96</v>
      </c>
      <c r="F476" s="290" t="s">
        <v>6</v>
      </c>
      <c r="G476" s="291">
        <v>4</v>
      </c>
      <c r="H476" s="416">
        <v>251876</v>
      </c>
      <c r="I476" s="681">
        <f>ROUND(H476*G476,0)</f>
        <v>1007504</v>
      </c>
    </row>
    <row r="477" spans="3:9" ht="46.5" customHeight="1" x14ac:dyDescent="0.2">
      <c r="C477" s="413"/>
      <c r="D477" s="437" t="s">
        <v>78</v>
      </c>
      <c r="E477" s="289" t="s">
        <v>131</v>
      </c>
      <c r="F477" s="290" t="s">
        <v>6</v>
      </c>
      <c r="G477" s="291">
        <v>1.8</v>
      </c>
      <c r="H477" s="416">
        <v>647513</v>
      </c>
      <c r="I477" s="681">
        <f>ROUND(H477*G477,0)</f>
        <v>1165523</v>
      </c>
    </row>
    <row r="478" spans="3:9" ht="24.75" customHeight="1" x14ac:dyDescent="0.2">
      <c r="C478" s="576" t="s">
        <v>779</v>
      </c>
      <c r="D478" s="577"/>
      <c r="E478" s="578" t="s">
        <v>780</v>
      </c>
      <c r="F478" s="578"/>
      <c r="G478" s="579"/>
      <c r="H478" s="580"/>
      <c r="I478" s="722"/>
    </row>
    <row r="479" spans="3:9" ht="66" customHeight="1" x14ac:dyDescent="0.2">
      <c r="C479" s="389"/>
      <c r="D479" s="145" t="s">
        <v>19</v>
      </c>
      <c r="E479" s="159" t="s">
        <v>20</v>
      </c>
      <c r="F479" s="160" t="s">
        <v>6</v>
      </c>
      <c r="G479" s="250">
        <v>55</v>
      </c>
      <c r="H479" s="259">
        <f>+[4]APU!$H$1163</f>
        <v>3009</v>
      </c>
      <c r="I479" s="685">
        <f t="shared" ref="I479" si="47">ROUND(H479*G479,0)</f>
        <v>165495</v>
      </c>
    </row>
    <row r="480" spans="3:9" ht="21.75" customHeight="1" x14ac:dyDescent="0.2">
      <c r="C480" s="317" t="s">
        <v>759</v>
      </c>
      <c r="D480" s="318" t="s">
        <v>754</v>
      </c>
      <c r="E480" s="541" t="s">
        <v>760</v>
      </c>
      <c r="F480" s="318" t="s">
        <v>754</v>
      </c>
      <c r="G480" s="420"/>
      <c r="H480" s="421" t="s">
        <v>754</v>
      </c>
      <c r="I480" s="707" t="s">
        <v>754</v>
      </c>
    </row>
    <row r="481" spans="3:9" ht="63" customHeight="1" x14ac:dyDescent="0.2">
      <c r="C481" s="241" t="s">
        <v>754</v>
      </c>
      <c r="D481" s="447" t="s">
        <v>15</v>
      </c>
      <c r="E481" s="243" t="s">
        <v>16</v>
      </c>
      <c r="F481" s="290" t="s">
        <v>6</v>
      </c>
      <c r="G481" s="439">
        <v>96</v>
      </c>
      <c r="H481" s="416">
        <v>26633</v>
      </c>
      <c r="I481" s="681">
        <f>ROUND(H481*G481,0)</f>
        <v>2556768</v>
      </c>
    </row>
    <row r="482" spans="3:9" ht="78.75" customHeight="1" x14ac:dyDescent="0.2">
      <c r="C482" s="241"/>
      <c r="D482" s="447" t="s">
        <v>54</v>
      </c>
      <c r="E482" s="243" t="s">
        <v>36</v>
      </c>
      <c r="F482" s="290" t="s">
        <v>6</v>
      </c>
      <c r="G482" s="439">
        <v>10</v>
      </c>
      <c r="H482" s="416">
        <v>31005</v>
      </c>
      <c r="I482" s="681">
        <f>ROUND(H482*G482,0)</f>
        <v>310050</v>
      </c>
    </row>
    <row r="483" spans="3:9" ht="54" customHeight="1" x14ac:dyDescent="0.2">
      <c r="C483" s="241"/>
      <c r="D483" s="447" t="s">
        <v>129</v>
      </c>
      <c r="E483" s="243" t="s">
        <v>130</v>
      </c>
      <c r="F483" s="290" t="s">
        <v>38</v>
      </c>
      <c r="G483" s="439">
        <v>26</v>
      </c>
      <c r="H483" s="416">
        <v>32747</v>
      </c>
      <c r="I483" s="681">
        <f>ROUND(H483*G483,0)</f>
        <v>851422</v>
      </c>
    </row>
    <row r="484" spans="3:9" ht="26.25" customHeight="1" x14ac:dyDescent="0.2">
      <c r="C484" s="235" t="s">
        <v>761</v>
      </c>
      <c r="D484" s="575"/>
      <c r="E484" s="237" t="s">
        <v>781</v>
      </c>
      <c r="F484" s="238"/>
      <c r="G484" s="239"/>
      <c r="H484" s="509"/>
      <c r="I484" s="680"/>
    </row>
    <row r="485" spans="3:9" ht="23.25" customHeight="1" x14ac:dyDescent="0.2">
      <c r="C485" s="413"/>
      <c r="D485" s="242" t="s">
        <v>863</v>
      </c>
      <c r="E485" s="289" t="s">
        <v>58</v>
      </c>
      <c r="F485" s="290" t="s">
        <v>6</v>
      </c>
      <c r="G485" s="291">
        <v>4</v>
      </c>
      <c r="H485" s="416"/>
      <c r="I485" s="681">
        <f>ROUND(H485*G485,0)</f>
        <v>0</v>
      </c>
    </row>
    <row r="486" spans="3:9" ht="20.25" customHeight="1" x14ac:dyDescent="0.2">
      <c r="C486" s="413"/>
      <c r="D486" s="242" t="s">
        <v>7</v>
      </c>
      <c r="E486" s="289" t="s">
        <v>8</v>
      </c>
      <c r="F486" s="290" t="s">
        <v>6</v>
      </c>
      <c r="G486" s="291">
        <v>55</v>
      </c>
      <c r="H486" s="416">
        <v>17659</v>
      </c>
      <c r="I486" s="681">
        <f t="shared" ref="I486:I489" si="48">ROUND(H486*G486,0)</f>
        <v>971245</v>
      </c>
    </row>
    <row r="487" spans="3:9" ht="22.5" customHeight="1" x14ac:dyDescent="0.2">
      <c r="C487" s="413"/>
      <c r="D487" s="242" t="s">
        <v>89</v>
      </c>
      <c r="E487" s="289" t="s">
        <v>90</v>
      </c>
      <c r="F487" s="290" t="s">
        <v>6</v>
      </c>
      <c r="G487" s="291">
        <v>2.5</v>
      </c>
      <c r="H487" s="416">
        <v>21931</v>
      </c>
      <c r="I487" s="681">
        <f t="shared" si="48"/>
        <v>54828</v>
      </c>
    </row>
    <row r="488" spans="3:9" ht="25.5" customHeight="1" x14ac:dyDescent="0.2">
      <c r="C488" s="413"/>
      <c r="D488" s="242" t="s">
        <v>9</v>
      </c>
      <c r="E488" s="289" t="s">
        <v>10</v>
      </c>
      <c r="F488" s="290" t="s">
        <v>2</v>
      </c>
      <c r="G488" s="291">
        <v>1</v>
      </c>
      <c r="H488" s="416">
        <v>48599</v>
      </c>
      <c r="I488" s="681">
        <f t="shared" si="48"/>
        <v>48599</v>
      </c>
    </row>
    <row r="489" spans="3:9" ht="24" customHeight="1" x14ac:dyDescent="0.2">
      <c r="C489" s="413"/>
      <c r="D489" s="242" t="s">
        <v>97</v>
      </c>
      <c r="E489" s="289" t="s">
        <v>98</v>
      </c>
      <c r="F489" s="290" t="s">
        <v>6</v>
      </c>
      <c r="G489" s="291">
        <v>3</v>
      </c>
      <c r="H489" s="416">
        <v>23850</v>
      </c>
      <c r="I489" s="681">
        <f t="shared" si="48"/>
        <v>71550</v>
      </c>
    </row>
    <row r="490" spans="3:9" ht="32.1" customHeight="1" x14ac:dyDescent="0.2">
      <c r="C490" s="317" t="s">
        <v>763</v>
      </c>
      <c r="D490" s="318"/>
      <c r="E490" s="541" t="s">
        <v>783</v>
      </c>
      <c r="F490" s="318" t="s">
        <v>754</v>
      </c>
      <c r="G490" s="420"/>
      <c r="H490" s="421" t="s">
        <v>754</v>
      </c>
      <c r="I490" s="707" t="s">
        <v>754</v>
      </c>
    </row>
    <row r="491" spans="3:9" ht="32.1" customHeight="1" x14ac:dyDescent="0.2">
      <c r="C491" s="241" t="s">
        <v>754</v>
      </c>
      <c r="D491" s="447" t="s">
        <v>11</v>
      </c>
      <c r="E491" s="243" t="s">
        <v>12</v>
      </c>
      <c r="F491" s="290" t="s">
        <v>6</v>
      </c>
      <c r="G491" s="439">
        <v>55</v>
      </c>
      <c r="H491" s="416">
        <v>11010</v>
      </c>
      <c r="I491" s="681">
        <f>ROUND(H491*G491,0)</f>
        <v>605550</v>
      </c>
    </row>
    <row r="492" spans="3:9" ht="32.1" customHeight="1" x14ac:dyDescent="0.2">
      <c r="C492" s="241"/>
      <c r="D492" s="447" t="s">
        <v>86</v>
      </c>
      <c r="E492" s="581" t="s">
        <v>346</v>
      </c>
      <c r="F492" s="290" t="s">
        <v>6</v>
      </c>
      <c r="G492" s="439">
        <v>3</v>
      </c>
      <c r="H492" s="416">
        <v>34353</v>
      </c>
      <c r="I492" s="681">
        <f>ROUND(H492*G492,0)</f>
        <v>103059</v>
      </c>
    </row>
    <row r="493" spans="3:9" ht="32.1" customHeight="1" x14ac:dyDescent="0.2">
      <c r="C493" s="523" t="s">
        <v>765</v>
      </c>
      <c r="D493" s="582"/>
      <c r="E493" s="525" t="s">
        <v>766</v>
      </c>
      <c r="F493" s="583" t="s">
        <v>754</v>
      </c>
      <c r="G493" s="527" t="s">
        <v>754</v>
      </c>
      <c r="H493" s="528" t="s">
        <v>754</v>
      </c>
      <c r="I493" s="716" t="s">
        <v>754</v>
      </c>
    </row>
    <row r="494" spans="3:9" ht="51" customHeight="1" x14ac:dyDescent="0.2">
      <c r="C494" s="471"/>
      <c r="D494" s="165" t="s">
        <v>139</v>
      </c>
      <c r="E494" s="166" t="s">
        <v>140</v>
      </c>
      <c r="F494" s="167" t="s">
        <v>133</v>
      </c>
      <c r="G494" s="501">
        <v>1</v>
      </c>
      <c r="H494" s="502">
        <v>370432</v>
      </c>
      <c r="I494" s="685">
        <f t="shared" ref="I494:I495" si="49">ROUND(H494*G494,0)</f>
        <v>370432</v>
      </c>
    </row>
    <row r="495" spans="3:9" ht="63" customHeight="1" x14ac:dyDescent="0.2">
      <c r="C495" s="471"/>
      <c r="D495" s="165" t="s">
        <v>72</v>
      </c>
      <c r="E495" s="166" t="s">
        <v>73</v>
      </c>
      <c r="F495" s="167" t="s">
        <v>133</v>
      </c>
      <c r="G495" s="501">
        <v>1</v>
      </c>
      <c r="H495" s="502">
        <v>662012</v>
      </c>
      <c r="I495" s="685">
        <f t="shared" si="49"/>
        <v>662012</v>
      </c>
    </row>
    <row r="496" spans="3:9" ht="32.1" customHeight="1" x14ac:dyDescent="0.2">
      <c r="C496" s="576" t="s">
        <v>864</v>
      </c>
      <c r="D496" s="577"/>
      <c r="E496" s="578" t="s">
        <v>865</v>
      </c>
      <c r="F496" s="578"/>
      <c r="G496" s="579"/>
      <c r="H496" s="580"/>
      <c r="I496" s="722"/>
    </row>
    <row r="497" spans="3:9" ht="64.5" customHeight="1" thickBot="1" x14ac:dyDescent="0.25">
      <c r="C497" s="319"/>
      <c r="D497" s="447"/>
      <c r="E497" s="289" t="s">
        <v>854</v>
      </c>
      <c r="F497" s="290" t="s">
        <v>6</v>
      </c>
      <c r="G497" s="439">
        <v>70</v>
      </c>
      <c r="H497" s="416">
        <v>124139</v>
      </c>
      <c r="I497" s="681">
        <f>ROUND(H497*G497,0)</f>
        <v>8689730</v>
      </c>
    </row>
    <row r="498" spans="3:9" ht="43.5" customHeight="1" thickBot="1" x14ac:dyDescent="0.25">
      <c r="C498" s="584" t="s">
        <v>790</v>
      </c>
      <c r="D498" s="585"/>
      <c r="E498" s="453"/>
      <c r="F498" s="454"/>
      <c r="G498" s="455"/>
      <c r="H498" s="456"/>
      <c r="I498" s="723">
        <f>SUM(I445:I497)</f>
        <v>39616550</v>
      </c>
    </row>
    <row r="499" spans="3:9" ht="30.75" customHeight="1" x14ac:dyDescent="0.2">
      <c r="C499" s="373"/>
      <c r="D499" s="374"/>
      <c r="E499" s="375"/>
      <c r="F499" s="376"/>
      <c r="G499" s="401">
        <v>69022087</v>
      </c>
      <c r="H499" s="378"/>
      <c r="I499" s="724">
        <f>I498*1.37</f>
        <v>54274673.500000007</v>
      </c>
    </row>
    <row r="500" spans="3:9" ht="44.25" customHeight="1" thickBot="1" x14ac:dyDescent="0.25">
      <c r="C500" s="373"/>
      <c r="D500" s="374"/>
      <c r="E500" s="375"/>
      <c r="F500" s="376"/>
      <c r="G500" s="377"/>
      <c r="H500" s="378"/>
      <c r="I500" s="724"/>
    </row>
    <row r="501" spans="3:9" ht="33" customHeight="1" thickBot="1" x14ac:dyDescent="0.25">
      <c r="C501" s="754" t="s">
        <v>866</v>
      </c>
      <c r="D501" s="755"/>
      <c r="E501" s="755"/>
      <c r="F501" s="755"/>
      <c r="G501" s="755"/>
      <c r="H501" s="755"/>
      <c r="I501" s="756"/>
    </row>
    <row r="502" spans="3:9" ht="36" customHeight="1" x14ac:dyDescent="0.2">
      <c r="C502" s="483"/>
      <c r="D502" s="586" t="s">
        <v>0</v>
      </c>
      <c r="E502" s="586" t="s">
        <v>1</v>
      </c>
      <c r="F502" s="586" t="s">
        <v>2</v>
      </c>
      <c r="G502" s="587" t="s">
        <v>3</v>
      </c>
      <c r="H502" s="588" t="s">
        <v>4</v>
      </c>
      <c r="I502" s="725" t="s">
        <v>749</v>
      </c>
    </row>
    <row r="503" spans="3:9" ht="24.75" customHeight="1" x14ac:dyDescent="0.2">
      <c r="C503" s="255"/>
      <c r="D503" s="145" t="s">
        <v>349</v>
      </c>
      <c r="E503" s="179" t="s">
        <v>350</v>
      </c>
      <c r="F503" s="177" t="s">
        <v>18</v>
      </c>
      <c r="G503" s="361">
        <v>3</v>
      </c>
      <c r="H503" s="170">
        <v>93846</v>
      </c>
      <c r="I503" s="685">
        <f t="shared" ref="I503:I505" si="50">ROUND(H503*G503,0)</f>
        <v>281538</v>
      </c>
    </row>
    <row r="504" spans="3:9" ht="32.1" customHeight="1" x14ac:dyDescent="0.2">
      <c r="C504" s="431" t="s">
        <v>752</v>
      </c>
      <c r="D504" s="432"/>
      <c r="E504" s="433" t="s">
        <v>753</v>
      </c>
      <c r="F504" s="434" t="s">
        <v>754</v>
      </c>
      <c r="G504" s="435" t="s">
        <v>754</v>
      </c>
      <c r="H504" s="589" t="s">
        <v>754</v>
      </c>
      <c r="I504" s="726" t="s">
        <v>754</v>
      </c>
    </row>
    <row r="505" spans="3:9" ht="41.25" customHeight="1" x14ac:dyDescent="0.2">
      <c r="C505" s="255"/>
      <c r="D505" s="145" t="s">
        <v>351</v>
      </c>
      <c r="E505" s="179" t="s">
        <v>352</v>
      </c>
      <c r="F505" s="177" t="s">
        <v>6</v>
      </c>
      <c r="G505" s="361">
        <v>2</v>
      </c>
      <c r="H505" s="170">
        <v>32616</v>
      </c>
      <c r="I505" s="685">
        <f t="shared" si="50"/>
        <v>65232</v>
      </c>
    </row>
    <row r="506" spans="3:9" ht="57.75" customHeight="1" x14ac:dyDescent="0.2">
      <c r="C506" s="255"/>
      <c r="D506" s="145" t="s">
        <v>13</v>
      </c>
      <c r="E506" s="179" t="s">
        <v>14</v>
      </c>
      <c r="F506" s="177" t="s">
        <v>6</v>
      </c>
      <c r="G506" s="361">
        <v>5</v>
      </c>
      <c r="H506" s="170">
        <v>37836</v>
      </c>
      <c r="I506" s="685">
        <f>ROUND(H506*G506,0)</f>
        <v>189180</v>
      </c>
    </row>
    <row r="507" spans="3:9" ht="32.1" customHeight="1" x14ac:dyDescent="0.2">
      <c r="C507" s="431" t="s">
        <v>799</v>
      </c>
      <c r="D507" s="432"/>
      <c r="E507" s="433"/>
      <c r="F507" s="434"/>
      <c r="G507" s="435"/>
      <c r="H507" s="589"/>
      <c r="I507" s="726"/>
    </row>
    <row r="508" spans="3:9" ht="59.25" customHeight="1" x14ac:dyDescent="0.2">
      <c r="C508" s="255"/>
      <c r="D508" s="145" t="s">
        <v>353</v>
      </c>
      <c r="E508" s="179" t="s">
        <v>354</v>
      </c>
      <c r="F508" s="177" t="s">
        <v>38</v>
      </c>
      <c r="G508" s="361">
        <v>8</v>
      </c>
      <c r="H508" s="170">
        <v>42259</v>
      </c>
      <c r="I508" s="685">
        <f t="shared" ref="I508" si="51">ROUND(H508*G508,0)</f>
        <v>338072</v>
      </c>
    </row>
    <row r="509" spans="3:9" ht="32.1" customHeight="1" x14ac:dyDescent="0.2">
      <c r="C509" s="431" t="s">
        <v>802</v>
      </c>
      <c r="D509" s="432"/>
      <c r="E509" s="433" t="s">
        <v>803</v>
      </c>
      <c r="F509" s="434" t="s">
        <v>754</v>
      </c>
      <c r="G509" s="435" t="s">
        <v>754</v>
      </c>
      <c r="H509" s="589" t="s">
        <v>754</v>
      </c>
      <c r="I509" s="708" t="s">
        <v>754</v>
      </c>
    </row>
    <row r="510" spans="3:9" ht="45" customHeight="1" x14ac:dyDescent="0.2">
      <c r="C510" s="255"/>
      <c r="D510" s="145" t="s">
        <v>155</v>
      </c>
      <c r="E510" s="179" t="s">
        <v>156</v>
      </c>
      <c r="F510" s="177" t="s">
        <v>18</v>
      </c>
      <c r="G510" s="361">
        <v>2</v>
      </c>
      <c r="H510" s="170">
        <v>188892</v>
      </c>
      <c r="I510" s="685">
        <f>ROUND(H510*G510,0)</f>
        <v>377784</v>
      </c>
    </row>
    <row r="511" spans="3:9" ht="26.25" customHeight="1" x14ac:dyDescent="0.2">
      <c r="C511" s="431" t="s">
        <v>822</v>
      </c>
      <c r="D511" s="432"/>
      <c r="E511" s="433"/>
      <c r="F511" s="434"/>
      <c r="G511" s="435"/>
      <c r="H511" s="589"/>
      <c r="I511" s="726"/>
    </row>
    <row r="512" spans="3:9" ht="201.75" customHeight="1" x14ac:dyDescent="0.2">
      <c r="C512" s="255"/>
      <c r="D512" s="145" t="s">
        <v>355</v>
      </c>
      <c r="E512" s="179" t="s">
        <v>356</v>
      </c>
      <c r="F512" s="177" t="s">
        <v>6</v>
      </c>
      <c r="G512" s="361">
        <v>2</v>
      </c>
      <c r="H512" s="182">
        <v>872418</v>
      </c>
      <c r="I512" s="685">
        <f t="shared" ref="I512" si="52">ROUND(H512*G512,0)</f>
        <v>1744836</v>
      </c>
    </row>
    <row r="513" spans="3:9" ht="23.25" customHeight="1" x14ac:dyDescent="0.2">
      <c r="C513" s="431" t="s">
        <v>759</v>
      </c>
      <c r="D513" s="432" t="s">
        <v>754</v>
      </c>
      <c r="E513" s="433" t="s">
        <v>760</v>
      </c>
      <c r="F513" s="434" t="s">
        <v>754</v>
      </c>
      <c r="G513" s="435" t="s">
        <v>754</v>
      </c>
      <c r="H513" s="589" t="s">
        <v>754</v>
      </c>
      <c r="I513" s="726" t="s">
        <v>754</v>
      </c>
    </row>
    <row r="514" spans="3:9" ht="71.25" customHeight="1" x14ac:dyDescent="0.2">
      <c r="C514" s="255"/>
      <c r="D514" s="145" t="s">
        <v>15</v>
      </c>
      <c r="E514" s="179" t="s">
        <v>16</v>
      </c>
      <c r="F514" s="177" t="s">
        <v>6</v>
      </c>
      <c r="G514" s="361">
        <v>800</v>
      </c>
      <c r="H514" s="170">
        <v>26633</v>
      </c>
      <c r="I514" s="685">
        <f>ROUND(H514*G514,0)</f>
        <v>21306400</v>
      </c>
    </row>
    <row r="515" spans="3:9" ht="24" customHeight="1" x14ac:dyDescent="0.2">
      <c r="C515" s="431" t="s">
        <v>779</v>
      </c>
      <c r="D515" s="590"/>
      <c r="E515" s="229" t="s">
        <v>780</v>
      </c>
      <c r="F515" s="230"/>
      <c r="G515" s="231"/>
      <c r="H515" s="591"/>
      <c r="I515" s="682"/>
    </row>
    <row r="516" spans="3:9" ht="25.5" customHeight="1" x14ac:dyDescent="0.2">
      <c r="C516" s="255"/>
      <c r="D516" s="145" t="s">
        <v>19</v>
      </c>
      <c r="E516" s="159" t="s">
        <v>20</v>
      </c>
      <c r="F516" s="160" t="s">
        <v>6</v>
      </c>
      <c r="G516" s="250"/>
      <c r="H516" s="170">
        <v>3815</v>
      </c>
      <c r="I516" s="685">
        <f>ROUND(H516*G516,0)</f>
        <v>0</v>
      </c>
    </row>
    <row r="517" spans="3:9" ht="22.5" customHeight="1" x14ac:dyDescent="0.2">
      <c r="C517" s="255"/>
      <c r="D517" s="145" t="s">
        <v>42</v>
      </c>
      <c r="E517" s="159" t="s">
        <v>43</v>
      </c>
      <c r="F517" s="160" t="s">
        <v>6</v>
      </c>
      <c r="G517" s="250">
        <v>20</v>
      </c>
      <c r="H517" s="170">
        <v>9744</v>
      </c>
      <c r="I517" s="685">
        <f>ROUND(H517*G517,0)</f>
        <v>194880</v>
      </c>
    </row>
    <row r="518" spans="3:9" ht="23.25" customHeight="1" x14ac:dyDescent="0.2">
      <c r="C518" s="431" t="s">
        <v>761</v>
      </c>
      <c r="D518" s="432"/>
      <c r="E518" s="433" t="s">
        <v>781</v>
      </c>
      <c r="F518" s="592" t="s">
        <v>754</v>
      </c>
      <c r="G518" s="593" t="s">
        <v>754</v>
      </c>
      <c r="H518" s="589" t="s">
        <v>754</v>
      </c>
      <c r="I518" s="708" t="s">
        <v>754</v>
      </c>
    </row>
    <row r="519" spans="3:9" ht="28.5" customHeight="1" x14ac:dyDescent="0.2">
      <c r="C519" s="255"/>
      <c r="D519" s="145" t="s">
        <v>163</v>
      </c>
      <c r="E519" s="179" t="s">
        <v>164</v>
      </c>
      <c r="F519" s="160" t="s">
        <v>2</v>
      </c>
      <c r="G519" s="250">
        <v>2</v>
      </c>
      <c r="H519" s="170">
        <v>65027</v>
      </c>
      <c r="I519" s="685">
        <f>ROUND(H519*G519,0)</f>
        <v>130054</v>
      </c>
    </row>
    <row r="520" spans="3:9" ht="27.75" customHeight="1" x14ac:dyDescent="0.2">
      <c r="C520" s="255"/>
      <c r="D520" s="145" t="s">
        <v>7</v>
      </c>
      <c r="E520" s="179" t="s">
        <v>8</v>
      </c>
      <c r="F520" s="160" t="s">
        <v>6</v>
      </c>
      <c r="G520" s="250">
        <v>10</v>
      </c>
      <c r="H520" s="170">
        <v>17649</v>
      </c>
      <c r="I520" s="685">
        <f>ROUND(H520*G520,0)</f>
        <v>176490</v>
      </c>
    </row>
    <row r="521" spans="3:9" ht="18.75" customHeight="1" x14ac:dyDescent="0.2">
      <c r="C521" s="255"/>
      <c r="D521" s="145" t="s">
        <v>165</v>
      </c>
      <c r="E521" s="179" t="s">
        <v>58</v>
      </c>
      <c r="F521" s="160" t="s">
        <v>6</v>
      </c>
      <c r="G521" s="250">
        <v>2</v>
      </c>
      <c r="H521" s="182">
        <v>6070</v>
      </c>
      <c r="I521" s="685">
        <f>ROUND(H521*G521,0)</f>
        <v>12140</v>
      </c>
    </row>
    <row r="522" spans="3:9" ht="24.75" customHeight="1" x14ac:dyDescent="0.2">
      <c r="C522" s="255"/>
      <c r="D522" s="145" t="s">
        <v>171</v>
      </c>
      <c r="E522" s="179" t="s">
        <v>867</v>
      </c>
      <c r="F522" s="160" t="s">
        <v>18</v>
      </c>
      <c r="G522" s="250">
        <v>10</v>
      </c>
      <c r="H522" s="182">
        <v>7909</v>
      </c>
      <c r="I522" s="685">
        <f>ROUND(H522*G522,0)</f>
        <v>79090</v>
      </c>
    </row>
    <row r="523" spans="3:9" ht="33.75" customHeight="1" x14ac:dyDescent="0.2">
      <c r="C523" s="431" t="s">
        <v>765</v>
      </c>
      <c r="D523" s="228"/>
      <c r="E523" s="248" t="s">
        <v>814</v>
      </c>
      <c r="F523" s="434"/>
      <c r="G523" s="435"/>
      <c r="H523" s="594"/>
      <c r="I523" s="708"/>
    </row>
    <row r="524" spans="3:9" ht="32.25" customHeight="1" x14ac:dyDescent="0.2">
      <c r="C524" s="255"/>
      <c r="D524" s="153" t="s">
        <v>5</v>
      </c>
      <c r="E524" s="159" t="s">
        <v>573</v>
      </c>
      <c r="F524" s="160" t="s">
        <v>6</v>
      </c>
      <c r="G524" s="250">
        <v>294</v>
      </c>
      <c r="H524" s="170">
        <v>18149</v>
      </c>
      <c r="I524" s="685">
        <f t="shared" ref="I524:I532" si="53">ROUND(H524*G524,0)</f>
        <v>5335806</v>
      </c>
    </row>
    <row r="525" spans="3:9" ht="21" customHeight="1" x14ac:dyDescent="0.2">
      <c r="C525" s="255"/>
      <c r="D525" s="153" t="s">
        <v>104</v>
      </c>
      <c r="E525" s="159" t="s">
        <v>105</v>
      </c>
      <c r="F525" s="160" t="s">
        <v>38</v>
      </c>
      <c r="G525" s="250">
        <v>30</v>
      </c>
      <c r="H525" s="170">
        <v>15217</v>
      </c>
      <c r="I525" s="685">
        <f t="shared" si="53"/>
        <v>456510</v>
      </c>
    </row>
    <row r="526" spans="3:9" ht="24.95" customHeight="1" x14ac:dyDescent="0.2">
      <c r="C526" s="255"/>
      <c r="D526" s="153" t="s">
        <v>101</v>
      </c>
      <c r="E526" s="159" t="s">
        <v>100</v>
      </c>
      <c r="F526" s="160" t="s">
        <v>6</v>
      </c>
      <c r="G526" s="250">
        <v>10</v>
      </c>
      <c r="H526" s="170">
        <v>49605</v>
      </c>
      <c r="I526" s="685">
        <f t="shared" si="53"/>
        <v>496050</v>
      </c>
    </row>
    <row r="527" spans="3:9" ht="24.95" customHeight="1" x14ac:dyDescent="0.2">
      <c r="C527" s="255"/>
      <c r="D527" s="153" t="s">
        <v>347</v>
      </c>
      <c r="E527" s="159" t="s">
        <v>348</v>
      </c>
      <c r="F527" s="160" t="s">
        <v>18</v>
      </c>
      <c r="G527" s="250">
        <v>2</v>
      </c>
      <c r="H527" s="170">
        <v>762722</v>
      </c>
      <c r="I527" s="685">
        <f t="shared" si="53"/>
        <v>1525444</v>
      </c>
    </row>
    <row r="528" spans="3:9" ht="24.95" customHeight="1" x14ac:dyDescent="0.2">
      <c r="C528" s="255"/>
      <c r="D528" s="153" t="s">
        <v>55</v>
      </c>
      <c r="E528" s="159" t="s">
        <v>46</v>
      </c>
      <c r="F528" s="160" t="s">
        <v>18</v>
      </c>
      <c r="G528" s="250">
        <v>3</v>
      </c>
      <c r="H528" s="170">
        <v>98787</v>
      </c>
      <c r="I528" s="685">
        <f t="shared" si="53"/>
        <v>296361</v>
      </c>
    </row>
    <row r="529" spans="3:9" ht="24.95" customHeight="1" x14ac:dyDescent="0.2">
      <c r="C529" s="255"/>
      <c r="D529" s="145" t="s">
        <v>44</v>
      </c>
      <c r="E529" s="159" t="s">
        <v>868</v>
      </c>
      <c r="F529" s="177" t="s">
        <v>6</v>
      </c>
      <c r="G529" s="361">
        <v>20</v>
      </c>
      <c r="H529" s="170">
        <v>28412</v>
      </c>
      <c r="I529" s="685">
        <f t="shared" si="53"/>
        <v>568240</v>
      </c>
    </row>
    <row r="530" spans="3:9" ht="24.95" customHeight="1" x14ac:dyDescent="0.2">
      <c r="C530" s="255"/>
      <c r="D530" s="145" t="s">
        <v>149</v>
      </c>
      <c r="E530" s="159" t="s">
        <v>789</v>
      </c>
      <c r="F530" s="177" t="s">
        <v>6</v>
      </c>
      <c r="G530" s="361">
        <v>2</v>
      </c>
      <c r="H530" s="170">
        <v>70218</v>
      </c>
      <c r="I530" s="685">
        <f t="shared" si="53"/>
        <v>140436</v>
      </c>
    </row>
    <row r="531" spans="3:9" ht="24.95" customHeight="1" x14ac:dyDescent="0.2">
      <c r="C531" s="255"/>
      <c r="D531" s="145" t="s">
        <v>157</v>
      </c>
      <c r="E531" s="159" t="s">
        <v>158</v>
      </c>
      <c r="F531" s="177" t="s">
        <v>38</v>
      </c>
      <c r="G531" s="361">
        <v>70</v>
      </c>
      <c r="H531" s="170">
        <v>10077</v>
      </c>
      <c r="I531" s="685">
        <f t="shared" si="53"/>
        <v>705390</v>
      </c>
    </row>
    <row r="532" spans="3:9" ht="24.95" customHeight="1" x14ac:dyDescent="0.2">
      <c r="C532" s="255"/>
      <c r="D532" s="145" t="s">
        <v>357</v>
      </c>
      <c r="E532" s="159" t="s">
        <v>358</v>
      </c>
      <c r="F532" s="177" t="s">
        <v>18</v>
      </c>
      <c r="G532" s="361">
        <v>4</v>
      </c>
      <c r="H532" s="170">
        <v>223305</v>
      </c>
      <c r="I532" s="685">
        <f t="shared" si="53"/>
        <v>893220</v>
      </c>
    </row>
    <row r="533" spans="3:9" ht="32.1" customHeight="1" x14ac:dyDescent="0.2">
      <c r="C533" s="431"/>
      <c r="D533" s="432"/>
      <c r="E533" s="433" t="s">
        <v>751</v>
      </c>
      <c r="F533" s="434" t="s">
        <v>754</v>
      </c>
      <c r="G533" s="435" t="s">
        <v>754</v>
      </c>
      <c r="H533" s="589" t="s">
        <v>754</v>
      </c>
      <c r="I533" s="708" t="s">
        <v>754</v>
      </c>
    </row>
    <row r="534" spans="3:9" ht="32.1" customHeight="1" x14ac:dyDescent="0.2">
      <c r="C534" s="595"/>
      <c r="D534" s="168"/>
      <c r="E534" s="261" t="s">
        <v>768</v>
      </c>
      <c r="F534" s="262" t="s">
        <v>133</v>
      </c>
      <c r="G534" s="263">
        <v>24</v>
      </c>
      <c r="H534" s="180">
        <v>202131</v>
      </c>
      <c r="I534" s="679">
        <f>+ROUND((G534*H534),0)</f>
        <v>4851144</v>
      </c>
    </row>
    <row r="535" spans="3:9" ht="32.1" customHeight="1" x14ac:dyDescent="0.2">
      <c r="C535" s="596"/>
      <c r="D535" s="165"/>
      <c r="E535" s="159" t="s">
        <v>751</v>
      </c>
      <c r="F535" s="189" t="s">
        <v>144</v>
      </c>
      <c r="G535" s="390">
        <v>1</v>
      </c>
      <c r="H535" s="187">
        <v>6000000</v>
      </c>
      <c r="I535" s="683">
        <v>6000000</v>
      </c>
    </row>
    <row r="536" spans="3:9" ht="32.1" customHeight="1" x14ac:dyDescent="0.2">
      <c r="C536" s="431"/>
      <c r="D536" s="432"/>
      <c r="E536" s="433" t="s">
        <v>186</v>
      </c>
      <c r="F536" s="434"/>
      <c r="G536" s="435"/>
      <c r="H536" s="589"/>
      <c r="I536" s="726"/>
    </row>
    <row r="537" spans="3:9" ht="41.25" customHeight="1" x14ac:dyDescent="0.2">
      <c r="C537" s="596"/>
      <c r="D537" s="165"/>
      <c r="E537" s="159" t="s">
        <v>869</v>
      </c>
      <c r="F537" s="189" t="s">
        <v>18</v>
      </c>
      <c r="G537" s="390">
        <v>8</v>
      </c>
      <c r="H537" s="187">
        <v>297875</v>
      </c>
      <c r="I537" s="683">
        <f t="shared" ref="I537:I538" si="54">+ROUND((G537*H537),0)</f>
        <v>2383000</v>
      </c>
    </row>
    <row r="538" spans="3:9" ht="36.75" customHeight="1" thickBot="1" x14ac:dyDescent="0.25">
      <c r="C538" s="597"/>
      <c r="D538" s="598"/>
      <c r="E538" s="599" t="s">
        <v>870</v>
      </c>
      <c r="F538" s="600" t="s">
        <v>18</v>
      </c>
      <c r="G538" s="601">
        <v>1</v>
      </c>
      <c r="H538" s="602">
        <v>208133</v>
      </c>
      <c r="I538" s="686">
        <f t="shared" si="54"/>
        <v>208133</v>
      </c>
    </row>
    <row r="539" spans="3:9" ht="45.75" customHeight="1" thickBot="1" x14ac:dyDescent="0.25">
      <c r="C539" s="603"/>
      <c r="D539" s="604"/>
      <c r="E539" s="605"/>
      <c r="F539" s="606"/>
      <c r="G539" s="607"/>
      <c r="H539" s="608"/>
      <c r="I539" s="727">
        <f>SUM(I504:I538)</f>
        <v>48473892</v>
      </c>
    </row>
    <row r="540" spans="3:9" ht="65.25" customHeight="1" x14ac:dyDescent="0.2">
      <c r="C540" s="373"/>
      <c r="D540" s="374"/>
      <c r="E540" s="375"/>
      <c r="F540" s="376"/>
      <c r="G540" s="377"/>
      <c r="H540" s="609">
        <v>67820642</v>
      </c>
      <c r="I540" s="724">
        <f>I539*1.37</f>
        <v>66409232.040000007</v>
      </c>
    </row>
    <row r="541" spans="3:9" ht="54.75" customHeight="1" thickBot="1" x14ac:dyDescent="0.25">
      <c r="C541" s="373"/>
      <c r="D541" s="374"/>
      <c r="E541" s="375"/>
      <c r="F541" s="376"/>
      <c r="G541" s="377"/>
      <c r="H541" s="378"/>
      <c r="I541" s="701"/>
    </row>
    <row r="542" spans="3:9" ht="32.1" customHeight="1" thickBot="1" x14ac:dyDescent="0.25">
      <c r="C542" s="754" t="s">
        <v>871</v>
      </c>
      <c r="D542" s="755"/>
      <c r="E542" s="755"/>
      <c r="F542" s="755"/>
      <c r="G542" s="755"/>
      <c r="H542" s="755"/>
      <c r="I542" s="756"/>
    </row>
    <row r="543" spans="3:9" ht="32.1" customHeight="1" x14ac:dyDescent="0.2">
      <c r="C543" s="483"/>
      <c r="D543" s="610" t="s">
        <v>0</v>
      </c>
      <c r="E543" s="518" t="s">
        <v>1</v>
      </c>
      <c r="F543" s="518" t="s">
        <v>2</v>
      </c>
      <c r="G543" s="519" t="s">
        <v>3</v>
      </c>
      <c r="H543" s="520" t="s">
        <v>4</v>
      </c>
      <c r="I543" s="715" t="s">
        <v>749</v>
      </c>
    </row>
    <row r="544" spans="3:9" ht="32.1" customHeight="1" x14ac:dyDescent="0.2">
      <c r="C544" s="611" t="s">
        <v>773</v>
      </c>
      <c r="D544" s="612"/>
      <c r="E544" s="237" t="s">
        <v>774</v>
      </c>
      <c r="F544" s="238" t="s">
        <v>754</v>
      </c>
      <c r="G544" s="239" t="s">
        <v>754</v>
      </c>
      <c r="H544" s="509" t="s">
        <v>754</v>
      </c>
      <c r="I544" s="680" t="s">
        <v>754</v>
      </c>
    </row>
    <row r="545" spans="3:9" ht="32.1" customHeight="1" x14ac:dyDescent="0.2">
      <c r="C545" s="255"/>
      <c r="D545" s="496" t="s">
        <v>159</v>
      </c>
      <c r="E545" s="243" t="s">
        <v>775</v>
      </c>
      <c r="F545" s="244" t="s">
        <v>18</v>
      </c>
      <c r="G545" s="245">
        <v>2</v>
      </c>
      <c r="H545" s="440">
        <v>54335</v>
      </c>
      <c r="I545" s="681">
        <f>ROUND(H545*G545,0)</f>
        <v>108670</v>
      </c>
    </row>
    <row r="546" spans="3:9" ht="13.5" customHeight="1" x14ac:dyDescent="0.2">
      <c r="C546" s="611" t="s">
        <v>752</v>
      </c>
      <c r="D546" s="612"/>
      <c r="E546" s="237" t="s">
        <v>753</v>
      </c>
      <c r="F546" s="238" t="s">
        <v>754</v>
      </c>
      <c r="G546" s="239" t="s">
        <v>754</v>
      </c>
      <c r="H546" s="509" t="s">
        <v>754</v>
      </c>
      <c r="I546" s="680" t="s">
        <v>754</v>
      </c>
    </row>
    <row r="547" spans="3:9" ht="32.1" customHeight="1" x14ac:dyDescent="0.2">
      <c r="C547" s="255"/>
      <c r="D547" s="496" t="s">
        <v>13</v>
      </c>
      <c r="E547" s="243" t="s">
        <v>14</v>
      </c>
      <c r="F547" s="244" t="s">
        <v>6</v>
      </c>
      <c r="G547" s="245">
        <v>100</v>
      </c>
      <c r="H547" s="416">
        <v>37836</v>
      </c>
      <c r="I547" s="681">
        <f>ROUND(H547*G547,0)</f>
        <v>3783600</v>
      </c>
    </row>
    <row r="548" spans="3:9" ht="32.1" customHeight="1" x14ac:dyDescent="0.2">
      <c r="C548" s="611" t="s">
        <v>802</v>
      </c>
      <c r="D548" s="612"/>
      <c r="E548" s="237" t="s">
        <v>803</v>
      </c>
      <c r="F548" s="238" t="s">
        <v>754</v>
      </c>
      <c r="G548" s="239" t="s">
        <v>754</v>
      </c>
      <c r="H548" s="509" t="s">
        <v>754</v>
      </c>
      <c r="I548" s="680" t="s">
        <v>754</v>
      </c>
    </row>
    <row r="549" spans="3:9" ht="100.5" customHeight="1" x14ac:dyDescent="0.2">
      <c r="C549" s="255"/>
      <c r="D549" s="496" t="s">
        <v>17</v>
      </c>
      <c r="E549" s="243" t="s">
        <v>872</v>
      </c>
      <c r="F549" s="244" t="s">
        <v>2</v>
      </c>
      <c r="G549" s="245">
        <v>4</v>
      </c>
      <c r="H549" s="416">
        <v>651201</v>
      </c>
      <c r="I549" s="681">
        <f>ROUND(H549*G549,0)</f>
        <v>2604804</v>
      </c>
    </row>
    <row r="550" spans="3:9" ht="73.5" customHeight="1" x14ac:dyDescent="0.2">
      <c r="C550" s="613"/>
      <c r="D550" s="614" t="s">
        <v>160</v>
      </c>
      <c r="E550" s="352" t="s">
        <v>161</v>
      </c>
      <c r="F550" s="353" t="s">
        <v>18</v>
      </c>
      <c r="G550" s="354"/>
      <c r="H550" s="615">
        <v>989216</v>
      </c>
      <c r="I550" s="692">
        <f>ROUND(H550*G550,0)</f>
        <v>0</v>
      </c>
    </row>
    <row r="551" spans="3:9" ht="66.75" customHeight="1" x14ac:dyDescent="0.2">
      <c r="C551" s="255"/>
      <c r="D551" s="145" t="s">
        <v>162</v>
      </c>
      <c r="E551" s="179" t="s">
        <v>741</v>
      </c>
      <c r="F551" s="177" t="s">
        <v>18</v>
      </c>
      <c r="G551" s="361">
        <v>2</v>
      </c>
      <c r="H551" s="470">
        <v>484878</v>
      </c>
      <c r="I551" s="692">
        <f>ROUND(H551*G551,0)</f>
        <v>969756</v>
      </c>
    </row>
    <row r="552" spans="3:9" ht="32.1" customHeight="1" x14ac:dyDescent="0.2">
      <c r="C552" s="616" t="s">
        <v>759</v>
      </c>
      <c r="D552" s="617" t="s">
        <v>754</v>
      </c>
      <c r="E552" s="618" t="s">
        <v>760</v>
      </c>
      <c r="F552" s="348" t="s">
        <v>754</v>
      </c>
      <c r="G552" s="349" t="s">
        <v>754</v>
      </c>
      <c r="H552" s="619" t="s">
        <v>754</v>
      </c>
      <c r="I552" s="708" t="s">
        <v>754</v>
      </c>
    </row>
    <row r="553" spans="3:9" ht="51.75" customHeight="1" x14ac:dyDescent="0.2">
      <c r="C553" s="613"/>
      <c r="D553" s="614" t="s">
        <v>15</v>
      </c>
      <c r="E553" s="352" t="s">
        <v>16</v>
      </c>
      <c r="F553" s="353" t="s">
        <v>6</v>
      </c>
      <c r="G553" s="354">
        <v>400</v>
      </c>
      <c r="H553" s="522">
        <v>26633</v>
      </c>
      <c r="I553" s="728">
        <f>ROUND(H553*G553,0)</f>
        <v>10653200</v>
      </c>
    </row>
    <row r="554" spans="3:9" ht="41.25" customHeight="1" x14ac:dyDescent="0.2">
      <c r="C554" s="613"/>
      <c r="D554" s="620" t="s">
        <v>68</v>
      </c>
      <c r="E554" s="621" t="s">
        <v>69</v>
      </c>
      <c r="F554" s="622" t="s">
        <v>6</v>
      </c>
      <c r="G554" s="623">
        <v>50</v>
      </c>
      <c r="H554" s="468">
        <v>35465</v>
      </c>
      <c r="I554" s="692">
        <f>ROUND(H554*G554,0)</f>
        <v>1773250</v>
      </c>
    </row>
    <row r="555" spans="3:9" ht="41.25" customHeight="1" x14ac:dyDescent="0.2">
      <c r="C555" s="255"/>
      <c r="D555" s="145" t="s">
        <v>59</v>
      </c>
      <c r="E555" s="179" t="s">
        <v>60</v>
      </c>
      <c r="F555" s="177" t="s">
        <v>6</v>
      </c>
      <c r="G555" s="361">
        <v>50</v>
      </c>
      <c r="H555" s="259">
        <v>25295</v>
      </c>
      <c r="I555" s="685">
        <f>ROUND(H555*G555,0)</f>
        <v>1264750</v>
      </c>
    </row>
    <row r="556" spans="3:9" ht="32.1" customHeight="1" x14ac:dyDescent="0.2">
      <c r="C556" s="431" t="s">
        <v>779</v>
      </c>
      <c r="D556" s="590"/>
      <c r="E556" s="229" t="s">
        <v>780</v>
      </c>
      <c r="F556" s="230"/>
      <c r="G556" s="231"/>
      <c r="H556" s="232"/>
      <c r="I556" s="682"/>
    </row>
    <row r="557" spans="3:9" ht="32.1" customHeight="1" x14ac:dyDescent="0.2">
      <c r="C557" s="624"/>
      <c r="D557" s="625" t="s">
        <v>19</v>
      </c>
      <c r="E557" s="423" t="s">
        <v>20</v>
      </c>
      <c r="F557" s="626" t="s">
        <v>6</v>
      </c>
      <c r="G557" s="627">
        <v>100</v>
      </c>
      <c r="H557" s="628">
        <v>3815</v>
      </c>
      <c r="I557" s="699">
        <f>ROUND(H557*G557,0)</f>
        <v>381500</v>
      </c>
    </row>
    <row r="558" spans="3:9" ht="32.1" customHeight="1" x14ac:dyDescent="0.2">
      <c r="C558" s="611" t="s">
        <v>761</v>
      </c>
      <c r="D558" s="612"/>
      <c r="E558" s="237" t="s">
        <v>781</v>
      </c>
      <c r="F558" s="629" t="s">
        <v>754</v>
      </c>
      <c r="G558" s="630" t="s">
        <v>754</v>
      </c>
      <c r="H558" s="509" t="s">
        <v>754</v>
      </c>
      <c r="I558" s="680" t="s">
        <v>754</v>
      </c>
    </row>
    <row r="559" spans="3:9" ht="32.1" customHeight="1" x14ac:dyDescent="0.2">
      <c r="C559" s="255"/>
      <c r="D559" s="496" t="s">
        <v>163</v>
      </c>
      <c r="E559" s="243" t="s">
        <v>164</v>
      </c>
      <c r="F559" s="290" t="s">
        <v>2</v>
      </c>
      <c r="G559" s="291">
        <v>6</v>
      </c>
      <c r="H559" s="416">
        <v>65027</v>
      </c>
      <c r="I559" s="681">
        <f>ROUND(H559*G559,0)</f>
        <v>390162</v>
      </c>
    </row>
    <row r="560" spans="3:9" ht="32.1" customHeight="1" x14ac:dyDescent="0.2">
      <c r="C560" s="255"/>
      <c r="D560" s="496" t="s">
        <v>7</v>
      </c>
      <c r="E560" s="243" t="s">
        <v>8</v>
      </c>
      <c r="F560" s="290" t="s">
        <v>6</v>
      </c>
      <c r="G560" s="291">
        <v>105</v>
      </c>
      <c r="H560" s="416">
        <v>17649</v>
      </c>
      <c r="I560" s="681">
        <f>ROUND(H560*G560,0)</f>
        <v>1853145</v>
      </c>
    </row>
    <row r="561" spans="3:9" ht="32.1" customHeight="1" x14ac:dyDescent="0.2">
      <c r="C561" s="255"/>
      <c r="D561" s="496" t="s">
        <v>165</v>
      </c>
      <c r="E561" s="243" t="s">
        <v>58</v>
      </c>
      <c r="F561" s="290" t="s">
        <v>6</v>
      </c>
      <c r="G561" s="291">
        <v>20</v>
      </c>
      <c r="H561" s="440">
        <v>6070</v>
      </c>
      <c r="I561" s="681">
        <f>ROUND(H561*G561,0)</f>
        <v>121400</v>
      </c>
    </row>
    <row r="562" spans="3:9" ht="32.1" customHeight="1" x14ac:dyDescent="0.2">
      <c r="C562" s="611" t="s">
        <v>763</v>
      </c>
      <c r="D562" s="612"/>
      <c r="E562" s="237" t="s">
        <v>783</v>
      </c>
      <c r="F562" s="631" t="s">
        <v>754</v>
      </c>
      <c r="G562" s="239" t="s">
        <v>754</v>
      </c>
      <c r="H562" s="509" t="s">
        <v>754</v>
      </c>
      <c r="I562" s="680" t="s">
        <v>754</v>
      </c>
    </row>
    <row r="563" spans="3:9" ht="32.1" customHeight="1" x14ac:dyDescent="0.2">
      <c r="C563" s="255"/>
      <c r="D563" s="496" t="s">
        <v>11</v>
      </c>
      <c r="E563" s="243" t="s">
        <v>12</v>
      </c>
      <c r="F563" s="290" t="s">
        <v>6</v>
      </c>
      <c r="G563" s="291">
        <v>49.7</v>
      </c>
      <c r="H563" s="416">
        <v>11010</v>
      </c>
      <c r="I563" s="681">
        <f>ROUND(H563*G563,0)</f>
        <v>547197</v>
      </c>
    </row>
    <row r="564" spans="3:9" ht="32.1" customHeight="1" x14ac:dyDescent="0.2">
      <c r="C564" s="233"/>
      <c r="D564" s="496" t="s">
        <v>166</v>
      </c>
      <c r="E564" s="243" t="s">
        <v>873</v>
      </c>
      <c r="F564" s="290" t="s">
        <v>6</v>
      </c>
      <c r="G564" s="291">
        <v>2</v>
      </c>
      <c r="H564" s="416">
        <v>43024</v>
      </c>
      <c r="I564" s="681">
        <f>ROUND(H564*G564,0)</f>
        <v>86048</v>
      </c>
    </row>
    <row r="565" spans="3:9" ht="32.1" customHeight="1" x14ac:dyDescent="0.2">
      <c r="C565" s="611" t="s">
        <v>765</v>
      </c>
      <c r="D565" s="357"/>
      <c r="E565" s="358" t="s">
        <v>814</v>
      </c>
      <c r="F565" s="238"/>
      <c r="G565" s="239"/>
      <c r="H565" s="509"/>
      <c r="I565" s="680"/>
    </row>
    <row r="566" spans="3:9" ht="32.1" customHeight="1" x14ac:dyDescent="0.2">
      <c r="C566" s="255"/>
      <c r="D566" s="493" t="s">
        <v>5</v>
      </c>
      <c r="E566" s="289" t="s">
        <v>573</v>
      </c>
      <c r="F566" s="290" t="s">
        <v>6</v>
      </c>
      <c r="G566" s="291">
        <v>210</v>
      </c>
      <c r="H566" s="416">
        <v>18149</v>
      </c>
      <c r="I566" s="681">
        <f t="shared" ref="I566:I568" si="55">ROUND(H566*G566,0)</f>
        <v>3811290</v>
      </c>
    </row>
    <row r="567" spans="3:9" ht="32.1" customHeight="1" x14ac:dyDescent="0.2">
      <c r="C567" s="255"/>
      <c r="D567" s="493" t="s">
        <v>101</v>
      </c>
      <c r="E567" s="289" t="s">
        <v>100</v>
      </c>
      <c r="F567" s="290" t="s">
        <v>6</v>
      </c>
      <c r="G567" s="291">
        <v>70</v>
      </c>
      <c r="H567" s="416">
        <v>49605</v>
      </c>
      <c r="I567" s="681">
        <f t="shared" si="55"/>
        <v>3472350</v>
      </c>
    </row>
    <row r="568" spans="3:9" ht="32.1" customHeight="1" x14ac:dyDescent="0.2">
      <c r="C568" s="255"/>
      <c r="D568" s="493" t="s">
        <v>154</v>
      </c>
      <c r="E568" s="289" t="s">
        <v>153</v>
      </c>
      <c r="F568" s="290" t="s">
        <v>6</v>
      </c>
      <c r="G568" s="291">
        <v>6</v>
      </c>
      <c r="H568" s="416">
        <v>65858</v>
      </c>
      <c r="I568" s="681">
        <f t="shared" si="55"/>
        <v>395148</v>
      </c>
    </row>
    <row r="569" spans="3:9" ht="32.1" customHeight="1" x14ac:dyDescent="0.2">
      <c r="C569" s="255"/>
      <c r="D569" s="493" t="s">
        <v>26</v>
      </c>
      <c r="E569" s="289" t="s">
        <v>27</v>
      </c>
      <c r="F569" s="290" t="s">
        <v>6</v>
      </c>
      <c r="G569" s="291">
        <v>25</v>
      </c>
      <c r="H569" s="416">
        <v>169416</v>
      </c>
      <c r="I569" s="681">
        <f>ROUND(H569*G569,0)</f>
        <v>4235400</v>
      </c>
    </row>
    <row r="570" spans="3:9" ht="65.25" customHeight="1" x14ac:dyDescent="0.2">
      <c r="C570" s="255"/>
      <c r="D570" s="153" t="s">
        <v>55</v>
      </c>
      <c r="E570" s="159" t="s">
        <v>46</v>
      </c>
      <c r="F570" s="160" t="s">
        <v>18</v>
      </c>
      <c r="G570" s="250">
        <v>8</v>
      </c>
      <c r="H570" s="632">
        <v>98787</v>
      </c>
      <c r="I570" s="685">
        <f t="shared" ref="I570" si="56">ROUND(H570*G570,0)</f>
        <v>790296</v>
      </c>
    </row>
    <row r="571" spans="3:9" ht="63.75" customHeight="1" x14ac:dyDescent="0.2">
      <c r="C571" s="255"/>
      <c r="D571" s="496" t="s">
        <v>44</v>
      </c>
      <c r="E571" s="289" t="s">
        <v>868</v>
      </c>
      <c r="F571" s="244" t="s">
        <v>6</v>
      </c>
      <c r="G571" s="245">
        <v>30</v>
      </c>
      <c r="H571" s="416">
        <v>28412</v>
      </c>
      <c r="I571" s="681">
        <f>ROUND(H571*G571,0)</f>
        <v>852360</v>
      </c>
    </row>
    <row r="572" spans="3:9" ht="51" customHeight="1" x14ac:dyDescent="0.2">
      <c r="C572" s="613"/>
      <c r="D572" s="614" t="s">
        <v>149</v>
      </c>
      <c r="E572" s="289" t="s">
        <v>789</v>
      </c>
      <c r="F572" s="244" t="s">
        <v>6</v>
      </c>
      <c r="G572" s="245">
        <v>20</v>
      </c>
      <c r="H572" s="416">
        <v>70218</v>
      </c>
      <c r="I572" s="681">
        <f>ROUND(H572*G572,0)</f>
        <v>1404360</v>
      </c>
    </row>
    <row r="573" spans="3:9" ht="32.1" customHeight="1" x14ac:dyDescent="0.2">
      <c r="C573" s="255"/>
      <c r="D573" s="145" t="s">
        <v>167</v>
      </c>
      <c r="E573" s="289" t="s">
        <v>168</v>
      </c>
      <c r="F573" s="244" t="s">
        <v>38</v>
      </c>
      <c r="G573" s="245"/>
      <c r="H573" s="416">
        <v>604357</v>
      </c>
      <c r="I573" s="681">
        <f>ROUND(H573*G573,0)</f>
        <v>0</v>
      </c>
    </row>
    <row r="574" spans="3:9" ht="32.1" customHeight="1" x14ac:dyDescent="0.2">
      <c r="C574" s="616"/>
      <c r="D574" s="617"/>
      <c r="E574" s="237" t="s">
        <v>751</v>
      </c>
      <c r="F574" s="238" t="s">
        <v>754</v>
      </c>
      <c r="G574" s="239" t="s">
        <v>754</v>
      </c>
      <c r="H574" s="509" t="s">
        <v>754</v>
      </c>
      <c r="I574" s="680" t="s">
        <v>754</v>
      </c>
    </row>
    <row r="575" spans="3:9" ht="32.1" customHeight="1" thickBot="1" x14ac:dyDescent="0.25">
      <c r="C575" s="364"/>
      <c r="D575" s="633"/>
      <c r="E575" s="297" t="s">
        <v>751</v>
      </c>
      <c r="F575" s="634" t="s">
        <v>144</v>
      </c>
      <c r="G575" s="635">
        <v>1</v>
      </c>
      <c r="H575" s="636">
        <v>6000000</v>
      </c>
      <c r="I575" s="690">
        <f t="shared" ref="I575" si="57">ROUND(H575*G575,0)</f>
        <v>6000000</v>
      </c>
    </row>
    <row r="576" spans="3:9" ht="32.1" customHeight="1" thickBot="1" x14ac:dyDescent="0.25">
      <c r="C576" s="637"/>
      <c r="D576" s="638"/>
      <c r="E576" s="369"/>
      <c r="F576" s="639"/>
      <c r="G576" s="371"/>
      <c r="H576" s="529"/>
      <c r="I576" s="687">
        <f>SUM(I544:I575)</f>
        <v>45498686</v>
      </c>
    </row>
    <row r="577" spans="3:9" ht="32.1" customHeight="1" x14ac:dyDescent="0.2">
      <c r="C577" s="640"/>
      <c r="F577" s="20"/>
      <c r="G577" s="641">
        <v>67999432</v>
      </c>
      <c r="I577" s="472">
        <f>I576*1.37</f>
        <v>62333199.820000008</v>
      </c>
    </row>
    <row r="578" spans="3:9" ht="32.1" customHeight="1" x14ac:dyDescent="0.2">
      <c r="C578" s="640"/>
      <c r="F578" s="20"/>
      <c r="G578" s="150"/>
    </row>
    <row r="579" spans="3:9" ht="32.1" customHeight="1" thickBot="1" x14ac:dyDescent="0.25">
      <c r="C579" s="779" t="s">
        <v>362</v>
      </c>
      <c r="D579" s="780"/>
      <c r="E579" s="780"/>
      <c r="F579" s="780"/>
      <c r="G579" s="780"/>
      <c r="H579" s="780"/>
      <c r="I579" s="729"/>
    </row>
    <row r="580" spans="3:9" ht="32.1" customHeight="1" thickBot="1" x14ac:dyDescent="0.25">
      <c r="C580" s="3"/>
      <c r="D580" s="127"/>
      <c r="E580" s="128"/>
      <c r="F580" s="3"/>
      <c r="G580" s="151"/>
      <c r="H580" s="3"/>
      <c r="I580" s="730"/>
    </row>
    <row r="581" spans="3:9" ht="32.1" customHeight="1" thickBot="1" x14ac:dyDescent="0.25">
      <c r="C581" s="129"/>
      <c r="D581" s="642"/>
      <c r="E581" s="643" t="s">
        <v>874</v>
      </c>
      <c r="F581" s="644"/>
      <c r="G581" s="645"/>
      <c r="H581" s="646"/>
      <c r="I581" s="731">
        <f>'[5]Analisis AIU'!E3</f>
        <v>609996123</v>
      </c>
    </row>
    <row r="582" spans="3:9" ht="32.1" customHeight="1" thickBot="1" x14ac:dyDescent="0.25">
      <c r="C582" s="129"/>
      <c r="D582" s="130"/>
      <c r="E582" s="647" t="s">
        <v>875</v>
      </c>
      <c r="F582" s="648"/>
      <c r="G582" s="649"/>
      <c r="H582" s="650"/>
      <c r="I582" s="732">
        <f>I581*1.38</f>
        <v>841794649.73999989</v>
      </c>
    </row>
    <row r="583" spans="3:9" ht="32.1" customHeight="1" x14ac:dyDescent="0.2">
      <c r="C583" s="129"/>
      <c r="D583" s="130"/>
      <c r="E583" s="131"/>
      <c r="F583" s="129"/>
      <c r="G583" s="152"/>
      <c r="H583" s="132"/>
      <c r="I583" s="733"/>
    </row>
    <row r="584" spans="3:9" ht="32.1" customHeight="1" x14ac:dyDescent="0.2">
      <c r="C584" s="781" t="s">
        <v>363</v>
      </c>
      <c r="D584" s="782"/>
      <c r="E584" s="783"/>
      <c r="F584" s="784" t="s">
        <v>1</v>
      </c>
      <c r="G584" s="785"/>
      <c r="H584" s="786"/>
      <c r="I584" s="734" t="s">
        <v>240</v>
      </c>
    </row>
    <row r="585" spans="3:9" ht="32.1" customHeight="1" x14ac:dyDescent="0.2">
      <c r="C585" s="781" t="s">
        <v>364</v>
      </c>
      <c r="D585" s="782"/>
      <c r="E585" s="783"/>
      <c r="F585" s="787" t="s">
        <v>365</v>
      </c>
      <c r="G585" s="788"/>
      <c r="H585" s="651" t="s">
        <v>366</v>
      </c>
      <c r="I585" s="735">
        <f>'[5]Analisis AIU'!J50</f>
        <v>0.32269999999999999</v>
      </c>
    </row>
    <row r="586" spans="3:9" ht="32.1" customHeight="1" x14ac:dyDescent="0.2">
      <c r="C586" s="781" t="s">
        <v>367</v>
      </c>
      <c r="D586" s="782"/>
      <c r="E586" s="783"/>
      <c r="F586" s="784" t="s">
        <v>368</v>
      </c>
      <c r="G586" s="786"/>
      <c r="H586" s="651" t="s">
        <v>369</v>
      </c>
      <c r="I586" s="735">
        <f>'[5]Analisis AIU'!J52</f>
        <v>0.06</v>
      </c>
    </row>
    <row r="587" spans="3:9" ht="32.1" customHeight="1" x14ac:dyDescent="0.2">
      <c r="C587" s="3"/>
      <c r="D587" s="127"/>
      <c r="E587" s="128"/>
      <c r="F587" s="787" t="s">
        <v>370</v>
      </c>
      <c r="G587" s="788"/>
      <c r="H587" s="651" t="s">
        <v>371</v>
      </c>
      <c r="I587" s="735">
        <f>SUM(I585:I586)</f>
        <v>0.38269999999999998</v>
      </c>
    </row>
    <row r="588" spans="3:9" ht="32.1" customHeight="1" x14ac:dyDescent="0.2">
      <c r="C588" s="640"/>
      <c r="F588" s="20"/>
      <c r="G588" s="150"/>
    </row>
    <row r="589" spans="3:9" ht="32.1" customHeight="1" x14ac:dyDescent="0.2">
      <c r="C589" s="640"/>
      <c r="F589" s="20"/>
      <c r="G589" s="150"/>
    </row>
    <row r="590" spans="3:9" ht="32.1" customHeight="1" x14ac:dyDescent="0.2">
      <c r="C590" s="640"/>
      <c r="F590" s="20"/>
      <c r="G590" s="150"/>
    </row>
    <row r="591" spans="3:9" ht="32.1" customHeight="1" x14ac:dyDescent="0.2">
      <c r="C591" s="640"/>
      <c r="F591" s="20"/>
      <c r="G591" s="150"/>
    </row>
    <row r="592" spans="3:9" ht="32.1" customHeight="1" x14ac:dyDescent="0.2">
      <c r="C592" s="640"/>
      <c r="D592" s="652"/>
      <c r="F592" s="20"/>
      <c r="G592" s="150"/>
    </row>
    <row r="593" spans="3:7" ht="32.1" customHeight="1" x14ac:dyDescent="0.2">
      <c r="C593" s="640"/>
      <c r="F593" s="20"/>
      <c r="G593" s="150"/>
    </row>
    <row r="594" spans="3:7" ht="32.1" customHeight="1" x14ac:dyDescent="0.2">
      <c r="C594" s="640"/>
      <c r="F594" s="20"/>
      <c r="G594" s="150"/>
    </row>
    <row r="595" spans="3:7" ht="32.1" customHeight="1" x14ac:dyDescent="0.2">
      <c r="C595" s="640"/>
      <c r="F595" s="20"/>
      <c r="G595" s="150"/>
    </row>
    <row r="596" spans="3:7" ht="32.1" customHeight="1" x14ac:dyDescent="0.2">
      <c r="C596" s="640"/>
      <c r="F596" s="20"/>
      <c r="G596" s="150"/>
    </row>
    <row r="603" spans="3:7" ht="75.75" customHeight="1" x14ac:dyDescent="0.2"/>
    <row r="613" spans="3:9" ht="32.1" customHeight="1" x14ac:dyDescent="0.2">
      <c r="C613" s="640"/>
      <c r="F613" s="20"/>
      <c r="G613" s="150"/>
    </row>
    <row r="614" spans="3:9" ht="32.1" customHeight="1" x14ac:dyDescent="0.2">
      <c r="C614" s="640"/>
      <c r="F614" s="20"/>
      <c r="G614" s="150"/>
    </row>
    <row r="615" spans="3:9" ht="32.1" customHeight="1" x14ac:dyDescent="0.2">
      <c r="C615" s="640"/>
      <c r="F615" s="20"/>
      <c r="G615" s="150"/>
    </row>
    <row r="616" spans="3:9" ht="32.1" customHeight="1" x14ac:dyDescent="0.2">
      <c r="C616" s="776" t="s">
        <v>876</v>
      </c>
      <c r="D616" s="777"/>
      <c r="E616" s="777"/>
      <c r="F616" s="777"/>
      <c r="G616" s="777"/>
      <c r="H616" s="777"/>
      <c r="I616" s="778"/>
    </row>
    <row r="617" spans="3:9" ht="32.1" customHeight="1" x14ac:dyDescent="0.2">
      <c r="C617" s="653" t="s">
        <v>754</v>
      </c>
      <c r="D617" s="654" t="s">
        <v>0</v>
      </c>
      <c r="E617" s="654" t="s">
        <v>1</v>
      </c>
      <c r="F617" s="655" t="s">
        <v>2</v>
      </c>
      <c r="G617" s="656" t="s">
        <v>3</v>
      </c>
      <c r="H617" s="657" t="s">
        <v>4</v>
      </c>
      <c r="I617" s="657" t="s">
        <v>749</v>
      </c>
    </row>
    <row r="618" spans="3:9" ht="32.1" customHeight="1" x14ac:dyDescent="0.2">
      <c r="C618" s="658">
        <v>10</v>
      </c>
      <c r="D618" s="236"/>
      <c r="E618" s="237" t="s">
        <v>821</v>
      </c>
      <c r="F618" s="238" t="s">
        <v>754</v>
      </c>
      <c r="G618" s="239" t="s">
        <v>754</v>
      </c>
      <c r="H618" s="240" t="s">
        <v>754</v>
      </c>
      <c r="I618" s="240" t="s">
        <v>754</v>
      </c>
    </row>
    <row r="619" spans="3:9" ht="32.1" customHeight="1" x14ac:dyDescent="0.2">
      <c r="C619" s="659"/>
      <c r="D619" s="153" t="s">
        <v>5</v>
      </c>
      <c r="E619" s="159" t="s">
        <v>573</v>
      </c>
      <c r="F619" s="160" t="s">
        <v>6</v>
      </c>
      <c r="G619" s="245">
        <v>260</v>
      </c>
      <c r="H619" s="246">
        <v>18149</v>
      </c>
      <c r="I619" s="246">
        <f>ROUND(H619*G619,0)</f>
        <v>4718740</v>
      </c>
    </row>
    <row r="620" spans="3:9" ht="32.1" customHeight="1" x14ac:dyDescent="0.2">
      <c r="C620" s="660"/>
      <c r="D620" s="242" t="s">
        <v>877</v>
      </c>
      <c r="E620" s="289" t="s">
        <v>878</v>
      </c>
      <c r="F620" s="290" t="s">
        <v>6</v>
      </c>
      <c r="G620" s="291">
        <v>78</v>
      </c>
      <c r="H620" s="246">
        <v>158291</v>
      </c>
      <c r="I620" s="246">
        <f>ROUND(H620*G620,0)</f>
        <v>12346698</v>
      </c>
    </row>
    <row r="621" spans="3:9" ht="32.1" customHeight="1" x14ac:dyDescent="0.2">
      <c r="C621" s="658" t="s">
        <v>761</v>
      </c>
      <c r="D621" s="236"/>
      <c r="E621" s="489" t="s">
        <v>781</v>
      </c>
      <c r="F621" s="490"/>
      <c r="G621" s="491"/>
      <c r="H621" s="661"/>
      <c r="I621" s="661"/>
    </row>
    <row r="622" spans="3:9" ht="32.1" customHeight="1" x14ac:dyDescent="0.2">
      <c r="C622" s="660"/>
      <c r="D622" s="242" t="s">
        <v>163</v>
      </c>
      <c r="E622" s="289" t="s">
        <v>164</v>
      </c>
      <c r="F622" s="290" t="s">
        <v>2</v>
      </c>
      <c r="G622" s="291">
        <v>1</v>
      </c>
      <c r="H622" s="246">
        <f>+[4]APU!$H$1197</f>
        <v>51318</v>
      </c>
      <c r="I622" s="246">
        <f>ROUND(H622*G622,0)</f>
        <v>51318</v>
      </c>
    </row>
    <row r="623" spans="3:9" ht="32.1" customHeight="1" x14ac:dyDescent="0.2">
      <c r="C623" s="660"/>
      <c r="D623" s="242"/>
      <c r="E623" s="289" t="s">
        <v>879</v>
      </c>
      <c r="F623" s="290" t="s">
        <v>38</v>
      </c>
      <c r="G623" s="439">
        <v>2</v>
      </c>
      <c r="H623" s="246">
        <f>+[4]APU!$H$1285</f>
        <v>14550</v>
      </c>
      <c r="I623" s="246">
        <f>ROUND(H623*G623,0)</f>
        <v>29100</v>
      </c>
    </row>
    <row r="624" spans="3:9" ht="32.1" customHeight="1" x14ac:dyDescent="0.2">
      <c r="C624" s="660"/>
      <c r="D624" s="242" t="s">
        <v>89</v>
      </c>
      <c r="E624" s="289" t="s">
        <v>90</v>
      </c>
      <c r="F624" s="290" t="s">
        <v>6</v>
      </c>
      <c r="G624" s="291">
        <f>6+3*1*10+2*2.3*1.17+4*1*1</f>
        <v>45.381999999999998</v>
      </c>
      <c r="H624" s="246">
        <f>+[4]APU!$H$1224</f>
        <v>14761</v>
      </c>
      <c r="I624" s="246">
        <f>ROUND(H624*G624,0)</f>
        <v>669884</v>
      </c>
    </row>
    <row r="625" spans="3:9" ht="32.1" customHeight="1" x14ac:dyDescent="0.2">
      <c r="C625" s="660"/>
      <c r="D625" s="242" t="s">
        <v>152</v>
      </c>
      <c r="E625" s="289" t="s">
        <v>35</v>
      </c>
      <c r="F625" s="290" t="s">
        <v>6</v>
      </c>
      <c r="G625" s="291">
        <v>24</v>
      </c>
      <c r="H625" s="246">
        <f>+[4]APU!$H$1217</f>
        <v>11359</v>
      </c>
      <c r="I625" s="246">
        <f>ROUND(H625*G625,0)</f>
        <v>272616</v>
      </c>
    </row>
    <row r="626" spans="3:9" ht="32.1" customHeight="1" x14ac:dyDescent="0.2">
      <c r="C626" s="660"/>
      <c r="D626" s="294" t="s">
        <v>7</v>
      </c>
      <c r="E626" s="289" t="s">
        <v>8</v>
      </c>
      <c r="F626" s="290" t="s">
        <v>6</v>
      </c>
      <c r="G626" s="291">
        <v>78</v>
      </c>
      <c r="H626" s="246">
        <f>+[4]APU!$H$1210</f>
        <v>11389</v>
      </c>
      <c r="I626" s="246">
        <f>ROUND(H626*G626,0)</f>
        <v>888342</v>
      </c>
    </row>
    <row r="627" spans="3:9" ht="32.1" customHeight="1" x14ac:dyDescent="0.2">
      <c r="C627" s="658">
        <v>29</v>
      </c>
      <c r="D627" s="236"/>
      <c r="E627" s="237" t="s">
        <v>783</v>
      </c>
      <c r="F627" s="238" t="s">
        <v>754</v>
      </c>
      <c r="G627" s="239"/>
      <c r="H627" s="240" t="s">
        <v>754</v>
      </c>
      <c r="I627" s="240" t="s">
        <v>754</v>
      </c>
    </row>
    <row r="628" spans="3:9" ht="32.1" customHeight="1" x14ac:dyDescent="0.2">
      <c r="C628" s="662" t="s">
        <v>754</v>
      </c>
      <c r="D628" s="242" t="s">
        <v>11</v>
      </c>
      <c r="E628" s="243" t="s">
        <v>12</v>
      </c>
      <c r="F628" s="244" t="s">
        <v>6</v>
      </c>
      <c r="G628" s="245">
        <v>6</v>
      </c>
      <c r="H628" s="246">
        <f>+[4]APU!$H$1333</f>
        <v>7135</v>
      </c>
      <c r="I628" s="246">
        <f>ROUND(H628*G628,0)</f>
        <v>42810</v>
      </c>
    </row>
    <row r="629" spans="3:9" ht="32.1" customHeight="1" x14ac:dyDescent="0.2">
      <c r="C629" s="658">
        <v>9</v>
      </c>
      <c r="D629" s="236"/>
      <c r="E629" s="237" t="s">
        <v>753</v>
      </c>
      <c r="F629" s="238" t="s">
        <v>754</v>
      </c>
      <c r="G629" s="239"/>
      <c r="H629" s="240" t="s">
        <v>754</v>
      </c>
      <c r="I629" s="240" t="s">
        <v>754</v>
      </c>
    </row>
    <row r="630" spans="3:9" ht="32.1" customHeight="1" x14ac:dyDescent="0.2">
      <c r="C630" s="662" t="s">
        <v>754</v>
      </c>
      <c r="D630" s="242" t="s">
        <v>13</v>
      </c>
      <c r="E630" s="243" t="s">
        <v>14</v>
      </c>
      <c r="F630" s="244" t="s">
        <v>6</v>
      </c>
      <c r="G630" s="245">
        <v>6</v>
      </c>
      <c r="H630" s="246">
        <v>37836</v>
      </c>
      <c r="I630" s="246">
        <f>ROUND(H630*G630,0)</f>
        <v>227016</v>
      </c>
    </row>
    <row r="631" spans="3:9" ht="32.1" customHeight="1" x14ac:dyDescent="0.2">
      <c r="C631" s="658">
        <v>19</v>
      </c>
      <c r="D631" s="236" t="s">
        <v>754</v>
      </c>
      <c r="E631" s="237" t="s">
        <v>760</v>
      </c>
      <c r="F631" s="238" t="s">
        <v>754</v>
      </c>
      <c r="G631" s="239"/>
      <c r="H631" s="240" t="s">
        <v>754</v>
      </c>
      <c r="I631" s="240" t="s">
        <v>754</v>
      </c>
    </row>
    <row r="632" spans="3:9" ht="32.1" customHeight="1" x14ac:dyDescent="0.2">
      <c r="C632" s="662" t="s">
        <v>754</v>
      </c>
      <c r="D632" s="242" t="s">
        <v>15</v>
      </c>
      <c r="E632" s="243" t="s">
        <v>16</v>
      </c>
      <c r="F632" s="244" t="s">
        <v>6</v>
      </c>
      <c r="G632" s="245">
        <f>+G628+15+7.5*1.5+11</f>
        <v>43.25</v>
      </c>
      <c r="H632" s="246">
        <f>+[4]APU!$H$982</f>
        <v>23330</v>
      </c>
      <c r="I632" s="246">
        <f>ROUND(H632*G632,0)</f>
        <v>1009023</v>
      </c>
    </row>
    <row r="633" spans="3:9" ht="32.1" customHeight="1" x14ac:dyDescent="0.2">
      <c r="C633" s="658" t="s">
        <v>802</v>
      </c>
      <c r="D633" s="236"/>
      <c r="E633" s="489" t="s">
        <v>803</v>
      </c>
      <c r="F633" s="490"/>
      <c r="G633" s="491"/>
      <c r="H633" s="661"/>
      <c r="I633" s="661"/>
    </row>
    <row r="634" spans="3:9" ht="32.1" customHeight="1" x14ac:dyDescent="0.2">
      <c r="C634" s="662" t="s">
        <v>754</v>
      </c>
      <c r="D634" s="242" t="s">
        <v>198</v>
      </c>
      <c r="E634" s="243" t="s">
        <v>880</v>
      </c>
      <c r="F634" s="244" t="s">
        <v>2</v>
      </c>
      <c r="G634" s="245">
        <v>1</v>
      </c>
      <c r="H634" s="246">
        <f>+[4]APU!$H$797</f>
        <v>410412</v>
      </c>
      <c r="I634" s="246">
        <f>ROUND(H634*G634,0)</f>
        <v>410412</v>
      </c>
    </row>
    <row r="635" spans="3:9" ht="32.1" customHeight="1" x14ac:dyDescent="0.2">
      <c r="C635" s="658" t="s">
        <v>765</v>
      </c>
      <c r="D635" s="236"/>
      <c r="E635" s="489" t="s">
        <v>838</v>
      </c>
      <c r="F635" s="490"/>
      <c r="G635" s="491"/>
      <c r="H635" s="661"/>
      <c r="I635" s="661"/>
    </row>
    <row r="636" spans="3:9" ht="32.1" customHeight="1" x14ac:dyDescent="0.2">
      <c r="C636" s="663"/>
      <c r="D636" s="242" t="s">
        <v>44</v>
      </c>
      <c r="E636" s="289" t="s">
        <v>45</v>
      </c>
      <c r="F636" s="290" t="s">
        <v>6</v>
      </c>
      <c r="G636" s="291">
        <f>1.5*2.5*2+20</f>
        <v>27.5</v>
      </c>
      <c r="H636" s="246">
        <f>+[4]APU!$H$1467</f>
        <v>25955</v>
      </c>
      <c r="I636" s="246">
        <f>ROUND(H636*G636,0)</f>
        <v>713763</v>
      </c>
    </row>
    <row r="637" spans="3:9" ht="32.1" customHeight="1" x14ac:dyDescent="0.2">
      <c r="C637" s="660"/>
      <c r="D637" s="242" t="s">
        <v>157</v>
      </c>
      <c r="E637" s="289" t="s">
        <v>158</v>
      </c>
      <c r="F637" s="290" t="s">
        <v>38</v>
      </c>
      <c r="G637" s="291">
        <v>100</v>
      </c>
      <c r="H637" s="246">
        <f>+[4]APU!$H$1489</f>
        <v>8526</v>
      </c>
      <c r="I637" s="246">
        <f t="shared" ref="I637" si="58">ROUND(H637*G637,0)</f>
        <v>852600</v>
      </c>
    </row>
    <row r="638" spans="3:9" ht="32.1" customHeight="1" x14ac:dyDescent="0.2">
      <c r="C638" s="658" t="s">
        <v>805</v>
      </c>
      <c r="D638" s="236"/>
      <c r="E638" s="489" t="s">
        <v>806</v>
      </c>
      <c r="F638" s="490"/>
      <c r="G638" s="491"/>
      <c r="H638" s="661"/>
      <c r="I638" s="661"/>
    </row>
    <row r="639" spans="3:9" ht="32.1" customHeight="1" x14ac:dyDescent="0.2">
      <c r="C639" s="663" t="s">
        <v>754</v>
      </c>
      <c r="D639" s="242" t="s">
        <v>881</v>
      </c>
      <c r="E639" s="289" t="s">
        <v>882</v>
      </c>
      <c r="F639" s="290" t="s">
        <v>38</v>
      </c>
      <c r="G639" s="291">
        <f>+G623</f>
        <v>2</v>
      </c>
      <c r="H639" s="246">
        <f>+[4]APU!$H$908</f>
        <v>130264</v>
      </c>
      <c r="I639" s="246">
        <f>ROUND(H639*G639,0)</f>
        <v>260528</v>
      </c>
    </row>
    <row r="640" spans="3:9" ht="32.1" customHeight="1" x14ac:dyDescent="0.2">
      <c r="C640" s="663" t="s">
        <v>754</v>
      </c>
      <c r="D640" s="242">
        <v>17.027000000000001</v>
      </c>
      <c r="E640" s="289" t="s">
        <v>883</v>
      </c>
      <c r="F640" s="290" t="s">
        <v>6</v>
      </c>
      <c r="G640" s="291">
        <f>+G624</f>
        <v>45.381999999999998</v>
      </c>
      <c r="H640" s="246">
        <f>+[4]APU!$H$889</f>
        <v>213130</v>
      </c>
      <c r="I640" s="246">
        <f>ROUND(H640*G640,0)</f>
        <v>9672266</v>
      </c>
    </row>
    <row r="641" spans="3:9" ht="32.1" customHeight="1" x14ac:dyDescent="0.2">
      <c r="C641" s="658" t="s">
        <v>755</v>
      </c>
      <c r="D641" s="236"/>
      <c r="E641" s="489" t="s">
        <v>756</v>
      </c>
      <c r="F641" s="490"/>
      <c r="G641" s="491"/>
      <c r="H641" s="661"/>
      <c r="I641" s="661"/>
    </row>
    <row r="642" spans="3:9" ht="32.1" customHeight="1" x14ac:dyDescent="0.2">
      <c r="C642" s="660"/>
      <c r="D642" s="242" t="s">
        <v>84</v>
      </c>
      <c r="E642" s="289" t="s">
        <v>85</v>
      </c>
      <c r="F642" s="290" t="s">
        <v>6</v>
      </c>
      <c r="G642" s="291">
        <f>+G625</f>
        <v>24</v>
      </c>
      <c r="H642" s="246">
        <f>+[4]APU!$H$693</f>
        <v>62224</v>
      </c>
      <c r="I642" s="246">
        <f>ROUND(H642*G642,0)</f>
        <v>1493376</v>
      </c>
    </row>
    <row r="643" spans="3:9" ht="32.1" customHeight="1" x14ac:dyDescent="0.2">
      <c r="C643" s="658" t="s">
        <v>779</v>
      </c>
      <c r="D643" s="236"/>
      <c r="E643" s="489" t="s">
        <v>780</v>
      </c>
      <c r="F643" s="490"/>
      <c r="G643" s="491"/>
      <c r="H643" s="661"/>
      <c r="I643" s="661"/>
    </row>
    <row r="644" spans="3:9" ht="32.1" customHeight="1" x14ac:dyDescent="0.2">
      <c r="C644" s="660"/>
      <c r="D644" s="294" t="s">
        <v>19</v>
      </c>
      <c r="E644" s="289" t="s">
        <v>20</v>
      </c>
      <c r="F644" s="290" t="s">
        <v>6</v>
      </c>
      <c r="G644" s="291">
        <v>260</v>
      </c>
      <c r="H644" s="246">
        <f>+[4]APU!$H$1163</f>
        <v>3009</v>
      </c>
      <c r="I644" s="246">
        <f t="shared" ref="I644" si="59">ROUND(H644*G644,0)</f>
        <v>782340</v>
      </c>
    </row>
    <row r="645" spans="3:9" ht="32.1" customHeight="1" x14ac:dyDescent="0.2">
      <c r="C645" s="664" t="s">
        <v>815</v>
      </c>
      <c r="D645" s="665"/>
      <c r="E645" s="489" t="s">
        <v>786</v>
      </c>
      <c r="F645" s="238" t="s">
        <v>754</v>
      </c>
      <c r="G645" s="239" t="s">
        <v>754</v>
      </c>
      <c r="H645" s="240" t="s">
        <v>754</v>
      </c>
      <c r="I645" s="240" t="s">
        <v>754</v>
      </c>
    </row>
    <row r="646" spans="3:9" ht="32.1" customHeight="1" x14ac:dyDescent="0.2">
      <c r="C646" s="662" t="s">
        <v>754</v>
      </c>
      <c r="D646" s="242" t="s">
        <v>754</v>
      </c>
      <c r="E646" s="243" t="s">
        <v>788</v>
      </c>
      <c r="F646" s="244" t="s">
        <v>6</v>
      </c>
      <c r="G646" s="245">
        <f>+G628</f>
        <v>6</v>
      </c>
      <c r="H646" s="246">
        <f>+'[4]ITEMS CREADOS'!$H$2</f>
        <v>34255</v>
      </c>
      <c r="I646" s="246">
        <f>ROUND(H646*G646,0)</f>
        <v>205530</v>
      </c>
    </row>
    <row r="647" spans="3:9" ht="32.1" customHeight="1" x14ac:dyDescent="0.2">
      <c r="C647" s="666" t="s">
        <v>790</v>
      </c>
      <c r="D647" s="667" t="s">
        <v>754</v>
      </c>
      <c r="E647" s="668" t="s">
        <v>754</v>
      </c>
      <c r="F647" s="669" t="s">
        <v>754</v>
      </c>
      <c r="G647" s="670" t="s">
        <v>754</v>
      </c>
      <c r="H647" s="671" t="s">
        <v>754</v>
      </c>
      <c r="I647" s="736">
        <f>SUM(I618:I646)</f>
        <v>34646362</v>
      </c>
    </row>
  </sheetData>
  <mergeCells count="31">
    <mergeCell ref="C616:I616"/>
    <mergeCell ref="C405:I405"/>
    <mergeCell ref="C442:I442"/>
    <mergeCell ref="C501:I501"/>
    <mergeCell ref="C542:I542"/>
    <mergeCell ref="C579:H579"/>
    <mergeCell ref="C584:E584"/>
    <mergeCell ref="F584:H584"/>
    <mergeCell ref="C585:E585"/>
    <mergeCell ref="F585:G585"/>
    <mergeCell ref="C586:E586"/>
    <mergeCell ref="F586:G586"/>
    <mergeCell ref="F587:G587"/>
    <mergeCell ref="C402:D402"/>
    <mergeCell ref="C92:I92"/>
    <mergeCell ref="C137:D137"/>
    <mergeCell ref="D140:I140"/>
    <mergeCell ref="C161:D161"/>
    <mergeCell ref="C164:I164"/>
    <mergeCell ref="C191:I191"/>
    <mergeCell ref="C229:I229"/>
    <mergeCell ref="C251:I251"/>
    <mergeCell ref="C283:I283"/>
    <mergeCell ref="C307:I307"/>
    <mergeCell ref="C363:I363"/>
    <mergeCell ref="C50:I50"/>
    <mergeCell ref="C3:I3"/>
    <mergeCell ref="C4:I4"/>
    <mergeCell ref="C5:I8"/>
    <mergeCell ref="C9:I12"/>
    <mergeCell ref="C13:I13"/>
  </mergeCells>
  <conditionalFormatting sqref="E579:E587">
    <cfRule type="cellIs" dxfId="20" priority="2" operator="equal">
      <formula>"ERROR"</formula>
    </cfRule>
  </conditionalFormatting>
  <conditionalFormatting sqref="E387">
    <cfRule type="cellIs" dxfId="19" priority="1" operator="equal">
      <formula>"ERROR"</formula>
    </cfRule>
  </conditionalFormatting>
  <pageMargins left="0.31496062992125984" right="0.31496062992125984" top="0.55118110236220474" bottom="0.55118110236220474" header="0" footer="0"/>
  <pageSetup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2AFB2-6308-4108-B523-71245757E256}">
  <dimension ref="B1:M211"/>
  <sheetViews>
    <sheetView tabSelected="1" topLeftCell="A156" zoomScale="75" zoomScaleNormal="75" workbookViewId="0">
      <selection activeCell="O190" sqref="O190"/>
    </sheetView>
  </sheetViews>
  <sheetFormatPr baseColWidth="10" defaultColWidth="11.42578125" defaultRowHeight="15" x14ac:dyDescent="0.2"/>
  <cols>
    <col min="1" max="1" width="2" style="19" customWidth="1"/>
    <col min="2" max="2" width="14" style="20" customWidth="1"/>
    <col min="3" max="3" width="13.140625" style="18" customWidth="1"/>
    <col min="4" max="4" width="67.140625" style="19" customWidth="1"/>
    <col min="5" max="5" width="11.42578125" style="19"/>
    <col min="6" max="6" width="18.42578125" style="149" customWidth="1"/>
    <col min="7" max="7" width="18.42578125" style="191" customWidth="1"/>
    <col min="8" max="8" width="23.7109375" style="123" customWidth="1"/>
    <col min="9" max="9" width="5.7109375" style="19" customWidth="1"/>
    <col min="10" max="10" width="56.28515625" style="215" hidden="1" customWidth="1"/>
    <col min="11" max="11" width="0" style="18" hidden="1" customWidth="1"/>
    <col min="12" max="12" width="17.85546875" style="212" hidden="1" customWidth="1"/>
    <col min="13" max="13" width="20.28515625" style="213" hidden="1" customWidth="1"/>
    <col min="14" max="16384" width="11.42578125" style="19"/>
  </cols>
  <sheetData>
    <row r="1" spans="2:13" ht="15.75" thickBot="1" x14ac:dyDescent="0.25"/>
    <row r="2" spans="2:13" ht="15.75" x14ac:dyDescent="0.2">
      <c r="B2" s="203" t="s">
        <v>21</v>
      </c>
      <c r="C2" s="204" t="s">
        <v>581</v>
      </c>
      <c r="D2" s="205"/>
      <c r="E2" s="206"/>
      <c r="F2" s="207"/>
      <c r="G2" s="208"/>
      <c r="H2" s="209"/>
      <c r="J2" s="211"/>
      <c r="K2" s="19"/>
    </row>
    <row r="3" spans="2:13" ht="15.75" x14ac:dyDescent="0.2">
      <c r="B3" s="801" t="s">
        <v>22</v>
      </c>
      <c r="C3" s="741"/>
      <c r="D3" s="741"/>
      <c r="E3" s="741"/>
      <c r="F3" s="741"/>
      <c r="G3" s="741"/>
      <c r="H3" s="802"/>
      <c r="J3" s="211"/>
      <c r="K3" s="19"/>
    </row>
    <row r="4" spans="2:13" ht="15.75" x14ac:dyDescent="0.2">
      <c r="B4" s="801" t="s">
        <v>23</v>
      </c>
      <c r="C4" s="741"/>
      <c r="D4" s="741"/>
      <c r="E4" s="741"/>
      <c r="F4" s="741"/>
      <c r="G4" s="741"/>
      <c r="H4" s="802"/>
      <c r="J4" s="211"/>
      <c r="K4" s="19"/>
    </row>
    <row r="5" spans="2:13" x14ac:dyDescent="0.2">
      <c r="B5" s="803" t="s">
        <v>24</v>
      </c>
      <c r="C5" s="744"/>
      <c r="D5" s="744"/>
      <c r="E5" s="744"/>
      <c r="F5" s="744"/>
      <c r="G5" s="744"/>
      <c r="H5" s="804"/>
      <c r="J5" s="211"/>
      <c r="K5" s="19"/>
    </row>
    <row r="6" spans="2:13" x14ac:dyDescent="0.2">
      <c r="B6" s="805"/>
      <c r="C6" s="747"/>
      <c r="D6" s="747"/>
      <c r="E6" s="747"/>
      <c r="F6" s="747"/>
      <c r="G6" s="747"/>
      <c r="H6" s="806"/>
      <c r="J6" s="211"/>
      <c r="K6" s="19"/>
    </row>
    <row r="7" spans="2:13" x14ac:dyDescent="0.2">
      <c r="B7" s="805"/>
      <c r="C7" s="747"/>
      <c r="D7" s="747"/>
      <c r="E7" s="747"/>
      <c r="F7" s="747"/>
      <c r="G7" s="747"/>
      <c r="H7" s="806"/>
      <c r="J7" s="211"/>
      <c r="K7" s="19"/>
    </row>
    <row r="8" spans="2:13" x14ac:dyDescent="0.2">
      <c r="B8" s="807"/>
      <c r="C8" s="750"/>
      <c r="D8" s="750"/>
      <c r="E8" s="750"/>
      <c r="F8" s="750"/>
      <c r="G8" s="750"/>
      <c r="H8" s="808"/>
      <c r="J8" s="211"/>
      <c r="K8" s="19"/>
    </row>
    <row r="9" spans="2:13" x14ac:dyDescent="0.2">
      <c r="B9" s="809" t="s">
        <v>25</v>
      </c>
      <c r="C9" s="752"/>
      <c r="D9" s="752"/>
      <c r="E9" s="752"/>
      <c r="F9" s="752"/>
      <c r="G9" s="752"/>
      <c r="H9" s="810"/>
      <c r="J9" s="211"/>
      <c r="K9" s="19"/>
    </row>
    <row r="10" spans="2:13" x14ac:dyDescent="0.2">
      <c r="B10" s="809"/>
      <c r="C10" s="752"/>
      <c r="D10" s="752"/>
      <c r="E10" s="752"/>
      <c r="F10" s="752"/>
      <c r="G10" s="752"/>
      <c r="H10" s="810"/>
      <c r="J10" s="211"/>
      <c r="K10" s="19"/>
    </row>
    <row r="11" spans="2:13" x14ac:dyDescent="0.2">
      <c r="B11" s="809"/>
      <c r="C11" s="752"/>
      <c r="D11" s="752"/>
      <c r="E11" s="752"/>
      <c r="F11" s="752"/>
      <c r="G11" s="752"/>
      <c r="H11" s="810"/>
      <c r="J11" s="211"/>
      <c r="K11" s="19"/>
    </row>
    <row r="12" spans="2:13" x14ac:dyDescent="0.2">
      <c r="B12" s="809"/>
      <c r="C12" s="752"/>
      <c r="D12" s="752"/>
      <c r="E12" s="752"/>
      <c r="F12" s="752"/>
      <c r="G12" s="752"/>
      <c r="H12" s="810"/>
      <c r="J12" s="211"/>
      <c r="K12" s="19"/>
    </row>
    <row r="13" spans="2:13" x14ac:dyDescent="0.2">
      <c r="B13" s="193"/>
      <c r="C13" s="194"/>
      <c r="D13" s="126"/>
      <c r="E13" s="126"/>
      <c r="F13" s="195"/>
      <c r="G13" s="196"/>
      <c r="H13" s="197"/>
      <c r="J13" s="211"/>
      <c r="K13" s="19"/>
    </row>
    <row r="14" spans="2:13" ht="32.1" customHeight="1" x14ac:dyDescent="0.2">
      <c r="B14" s="198"/>
      <c r="C14" s="155" t="s">
        <v>0</v>
      </c>
      <c r="D14" s="156" t="s">
        <v>1</v>
      </c>
      <c r="E14" s="156" t="s">
        <v>2</v>
      </c>
      <c r="F14" s="157" t="s">
        <v>3</v>
      </c>
      <c r="G14" s="158" t="s">
        <v>4</v>
      </c>
      <c r="H14" s="199" t="s">
        <v>747</v>
      </c>
      <c r="J14" s="156" t="s">
        <v>1</v>
      </c>
      <c r="K14" s="156" t="s">
        <v>2</v>
      </c>
      <c r="L14" s="158" t="s">
        <v>4</v>
      </c>
      <c r="M14" s="158" t="s">
        <v>734</v>
      </c>
    </row>
    <row r="15" spans="2:13" ht="24.75" customHeight="1" x14ac:dyDescent="0.2">
      <c r="B15" s="789" t="s">
        <v>632</v>
      </c>
      <c r="C15" s="790"/>
      <c r="D15" s="791"/>
      <c r="E15" s="192"/>
      <c r="F15" s="192"/>
      <c r="G15" s="192"/>
      <c r="H15" s="200"/>
      <c r="J15" s="211"/>
      <c r="K15" s="19"/>
    </row>
    <row r="16" spans="2:13" ht="40.5" customHeight="1" x14ac:dyDescent="0.2">
      <c r="B16" s="198">
        <v>1</v>
      </c>
      <c r="C16" s="145" t="s">
        <v>625</v>
      </c>
      <c r="D16" s="159" t="s">
        <v>624</v>
      </c>
      <c r="E16" s="160" t="s">
        <v>41</v>
      </c>
      <c r="F16" s="161">
        <v>1</v>
      </c>
      <c r="G16" s="162">
        <f>APU!I2</f>
        <v>27162</v>
      </c>
      <c r="H16" s="201">
        <f>M16</f>
        <v>37603</v>
      </c>
      <c r="J16" s="215" t="str">
        <f>VLOOKUP($C16,[6]Actividades!$A:$E,2,FALSE)</f>
        <v>EXCAVACION MANUAL</v>
      </c>
      <c r="K16" s="20" t="str">
        <f>VLOOKUP($C16,[6]Actividades!$A:$E,4,FALSE)</f>
        <v>M3</v>
      </c>
      <c r="L16" s="213">
        <f>VLOOKUP($C16,[6]Actividades!$A:$E,5,FALSE)</f>
        <v>27162</v>
      </c>
      <c r="M16" s="213">
        <f>ROUND(L16*(1+'Analisis AIU'!$J$53),0)</f>
        <v>37603</v>
      </c>
    </row>
    <row r="17" spans="2:13" ht="30.75" hidden="1" customHeight="1" x14ac:dyDescent="0.2">
      <c r="B17" s="795" t="s">
        <v>633</v>
      </c>
      <c r="C17" s="796"/>
      <c r="D17" s="796"/>
      <c r="E17" s="163"/>
      <c r="F17" s="163"/>
      <c r="G17" s="164"/>
      <c r="H17" s="201"/>
      <c r="J17" s="211"/>
      <c r="K17" s="19"/>
    </row>
    <row r="18" spans="2:13" ht="25.5" customHeight="1" x14ac:dyDescent="0.2">
      <c r="B18" s="792" t="s">
        <v>634</v>
      </c>
      <c r="C18" s="793"/>
      <c r="D18" s="794"/>
      <c r="E18" s="192"/>
      <c r="F18" s="192"/>
      <c r="G18" s="192"/>
      <c r="H18" s="192"/>
      <c r="J18" s="211"/>
      <c r="K18" s="19"/>
    </row>
    <row r="19" spans="2:13" ht="51" customHeight="1" x14ac:dyDescent="0.2">
      <c r="B19" s="198">
        <v>2</v>
      </c>
      <c r="C19" s="165" t="s">
        <v>52</v>
      </c>
      <c r="D19" s="166" t="s">
        <v>53</v>
      </c>
      <c r="E19" s="167" t="s">
        <v>38</v>
      </c>
      <c r="F19" s="161">
        <v>1</v>
      </c>
      <c r="G19" s="162">
        <f>APU!I7</f>
        <v>29571</v>
      </c>
      <c r="H19" s="201">
        <f t="shared" ref="H19:H80" si="0">M19</f>
        <v>40938</v>
      </c>
      <c r="J19" s="215" t="str">
        <f>VLOOKUP($C19,[6]Actividades!$A:$E,2,FALSE)</f>
        <v>SUMINISTRO, TRANSPORTE E INSTALACION BAJANTE AGUAS LLUVIAS  PVC   3"   (INCLUYE CODO, UNION Y ACCESORIOS DE FIJACION)</v>
      </c>
      <c r="K19" s="20" t="str">
        <f>VLOOKUP($C19,[6]Actividades!$A:$E,4,FALSE)</f>
        <v>ML</v>
      </c>
      <c r="L19" s="213">
        <f>VLOOKUP($C19,[6]Actividades!$A:$E,5,FALSE)</f>
        <v>29571</v>
      </c>
      <c r="M19" s="213">
        <f>ROUND(L19*(1+'Analisis AIU'!$J$53),0)</f>
        <v>40938</v>
      </c>
    </row>
    <row r="20" spans="2:13" ht="51" customHeight="1" x14ac:dyDescent="0.2">
      <c r="B20" s="198">
        <v>3</v>
      </c>
      <c r="C20" s="168" t="s">
        <v>93</v>
      </c>
      <c r="D20" s="169" t="s">
        <v>94</v>
      </c>
      <c r="E20" s="160" t="s">
        <v>38</v>
      </c>
      <c r="F20" s="161">
        <v>1</v>
      </c>
      <c r="G20" s="162">
        <f>APU!I19</f>
        <v>38890</v>
      </c>
      <c r="H20" s="201">
        <f t="shared" si="0"/>
        <v>53839</v>
      </c>
      <c r="J20" s="215" t="str">
        <f>VLOOKUP($C20,[6]Actividades!$A:$E,2,FALSE)</f>
        <v>SUMINISTRO, TRANSPORTE E INSTALACION BAJANTE AGUAS LLUVIAS  PVC   4"   (INCLUYE CODO, UNION Y ACCESORIOS DE FIJACION)</v>
      </c>
      <c r="K20" s="20" t="str">
        <f>VLOOKUP($C20,[6]Actividades!$A:$E,4,FALSE)</f>
        <v>ML</v>
      </c>
      <c r="L20" s="213">
        <f>VLOOKUP($C20,[6]Actividades!$A:$E,5,FALSE)</f>
        <v>38890</v>
      </c>
      <c r="M20" s="213">
        <f>ROUND(L20*(1+'Analisis AIU'!$J$53),0)</f>
        <v>53839</v>
      </c>
    </row>
    <row r="21" spans="2:13" ht="57.75" customHeight="1" x14ac:dyDescent="0.2">
      <c r="B21" s="198">
        <v>4</v>
      </c>
      <c r="C21" s="168" t="s">
        <v>83</v>
      </c>
      <c r="D21" s="169" t="s">
        <v>37</v>
      </c>
      <c r="E21" s="160" t="s">
        <v>18</v>
      </c>
      <c r="F21" s="161">
        <v>1</v>
      </c>
      <c r="G21" s="170">
        <f>APU!I31</f>
        <v>83038</v>
      </c>
      <c r="H21" s="201">
        <f t="shared" si="0"/>
        <v>114958</v>
      </c>
      <c r="J21" s="215" t="str">
        <f>VLOOKUP($C21,[6]Actividades!$A:$E,2,FALSE)</f>
        <v>SUMINISTRO, TRANSPORTE E INSTALACION PUNTO DESAGUE PVC   2" APARATOS SANITARIOS Y DESAGUES  (INCLUYE CODO, YEE Y ACCESORIOS)</v>
      </c>
      <c r="K21" s="20" t="str">
        <f>VLOOKUP($C21,[6]Actividades!$A:$E,4,FALSE)</f>
        <v>UND</v>
      </c>
      <c r="L21" s="213">
        <f>VLOOKUP($C21,[6]Actividades!$A:$E,5,FALSE)</f>
        <v>83038</v>
      </c>
      <c r="M21" s="213">
        <f>ROUND(L21*(1+'Analisis AIU'!$J$53),0)</f>
        <v>114958</v>
      </c>
    </row>
    <row r="22" spans="2:13" ht="56.25" customHeight="1" x14ac:dyDescent="0.2">
      <c r="B22" s="198">
        <v>5</v>
      </c>
      <c r="C22" s="145" t="s">
        <v>199</v>
      </c>
      <c r="D22" s="159" t="s">
        <v>200</v>
      </c>
      <c r="E22" s="160" t="s">
        <v>2</v>
      </c>
      <c r="F22" s="161">
        <v>1</v>
      </c>
      <c r="G22" s="171">
        <f>APU!I41</f>
        <v>104811</v>
      </c>
      <c r="H22" s="201">
        <f>M22</f>
        <v>145100</v>
      </c>
      <c r="J22" s="215" t="str">
        <f>VLOOKUP($C22,[6]Actividades!$A:$E,2,FALSE)</f>
        <v>SUMINISTRO, TRANSPORTE E INSTALACION PUNTO DESAGUE PVC   3"  APARATOS SANITARIOS Y DESAGUES  (INCLUYE CODO, YEE Y ACCESORIOS)</v>
      </c>
      <c r="K22" s="20" t="str">
        <f>VLOOKUP($C22,[6]Actividades!$A:$E,4,FALSE)</f>
        <v>UND</v>
      </c>
      <c r="L22" s="213">
        <f>VLOOKUP($C22,[6]Actividades!$A:$E,5,FALSE)</f>
        <v>104811</v>
      </c>
      <c r="M22" s="213">
        <f>ROUND(L22*(1+'Analisis AIU'!$J$53),0)</f>
        <v>145100</v>
      </c>
    </row>
    <row r="23" spans="2:13" ht="57" customHeight="1" x14ac:dyDescent="0.2">
      <c r="B23" s="198">
        <v>6</v>
      </c>
      <c r="C23" s="165" t="s">
        <v>135</v>
      </c>
      <c r="D23" s="166" t="s">
        <v>136</v>
      </c>
      <c r="E23" s="167" t="s">
        <v>133</v>
      </c>
      <c r="F23" s="161">
        <v>1</v>
      </c>
      <c r="G23" s="171">
        <f>APU!I51</f>
        <v>139123</v>
      </c>
      <c r="H23" s="201">
        <f t="shared" si="0"/>
        <v>192602</v>
      </c>
      <c r="J23" s="215" t="str">
        <f>VLOOKUP($C23,[6]Actividades!$A:$E,2,FALSE)</f>
        <v>SUMINISTRO, TRANSPORTE E INSTALACION PUNTO DESAGUE PVC   4" APARATOS SANITARIOS (INCLUYE CODO, YEE Y ACCESORIOS)</v>
      </c>
      <c r="K23" s="20" t="str">
        <f>VLOOKUP($C23,[6]Actividades!$A:$E,4,FALSE)</f>
        <v>UND</v>
      </c>
      <c r="L23" s="213">
        <f>VLOOKUP($C23,[6]Actividades!$A:$E,5,FALSE)</f>
        <v>139123</v>
      </c>
      <c r="M23" s="213">
        <f>ROUND(L23*(1+'Analisis AIU'!$J$53),0)</f>
        <v>192602</v>
      </c>
    </row>
    <row r="24" spans="2:13" ht="31.5" customHeight="1" x14ac:dyDescent="0.2">
      <c r="B24" s="198">
        <v>7</v>
      </c>
      <c r="C24" s="165" t="s">
        <v>91</v>
      </c>
      <c r="D24" s="166" t="s">
        <v>92</v>
      </c>
      <c r="E24" s="167" t="s">
        <v>38</v>
      </c>
      <c r="F24" s="161">
        <v>1</v>
      </c>
      <c r="G24" s="171">
        <f>APU!I62</f>
        <v>21285</v>
      </c>
      <c r="H24" s="201">
        <f t="shared" si="0"/>
        <v>29467</v>
      </c>
      <c r="J24" s="215" t="str">
        <f>VLOOKUP($C24,[6]Actividades!$A:$E,2,FALSE)</f>
        <v>SUMINISTRO, TRANSPORTE E INSTALACION TUBERIA PVC-S  2" (RED SANITARIA, INCLUYE ACCESORIOS)</v>
      </c>
      <c r="K24" s="20" t="str">
        <f>VLOOKUP($C24,[6]Actividades!$A:$E,4,FALSE)</f>
        <v>ML</v>
      </c>
      <c r="L24" s="213">
        <f>VLOOKUP($C24,[6]Actividades!$A:$E,5,FALSE)</f>
        <v>21285</v>
      </c>
      <c r="M24" s="213">
        <f>ROUND(L24*(1+'Analisis AIU'!$J$53),0)</f>
        <v>29467</v>
      </c>
    </row>
    <row r="25" spans="2:13" ht="42.75" customHeight="1" x14ac:dyDescent="0.2">
      <c r="B25" s="198">
        <v>8</v>
      </c>
      <c r="C25" s="165" t="s">
        <v>137</v>
      </c>
      <c r="D25" s="166" t="s">
        <v>138</v>
      </c>
      <c r="E25" s="167" t="s">
        <v>38</v>
      </c>
      <c r="F25" s="161">
        <v>1</v>
      </c>
      <c r="G25" s="171">
        <f>APU!I72</f>
        <v>33532</v>
      </c>
      <c r="H25" s="201">
        <f t="shared" si="0"/>
        <v>46422</v>
      </c>
      <c r="J25" s="215" t="str">
        <f>VLOOKUP($C25,[6]Actividades!$A:$E,2,FALSE)</f>
        <v>SUMINISTRO, TRANSPORTE E INSTALACION TUBERIA PVC-S  4" (RED SANITARIA, INCLUYE ACCESORIOS)</v>
      </c>
      <c r="K25" s="20" t="str">
        <f>VLOOKUP($C25,[6]Actividades!$A:$E,4,FALSE)</f>
        <v>ML</v>
      </c>
      <c r="L25" s="213">
        <f>VLOOKUP($C25,[6]Actividades!$A:$E,5,FALSE)</f>
        <v>33532</v>
      </c>
      <c r="M25" s="213">
        <f>ROUND(L25*(1+'Analisis AIU'!$J$53),0)</f>
        <v>46422</v>
      </c>
    </row>
    <row r="26" spans="2:13" ht="47.25" customHeight="1" x14ac:dyDescent="0.2">
      <c r="B26" s="198">
        <v>9</v>
      </c>
      <c r="C26" s="145" t="s">
        <v>201</v>
      </c>
      <c r="D26" s="159" t="s">
        <v>731</v>
      </c>
      <c r="E26" s="160" t="s">
        <v>38</v>
      </c>
      <c r="F26" s="161">
        <v>1</v>
      </c>
      <c r="G26" s="171">
        <f>APU!I82</f>
        <v>40049</v>
      </c>
      <c r="H26" s="201">
        <f>M26</f>
        <v>55444</v>
      </c>
      <c r="J26" s="215" t="str">
        <f>VLOOKUP($C26,[6]Actividades!$A:$E,2,FALSE)</f>
        <v>SUMINISTRO, TRANSPORTE E INSTALACION TUBERIA PVC-S 4" (RED SANITARIA DESCOLGADA, INCLUYE ACCESORIOS)</v>
      </c>
      <c r="K26" s="20" t="str">
        <f>VLOOKUP($C26,[6]Actividades!$A:$E,4,FALSE)</f>
        <v>ML</v>
      </c>
      <c r="L26" s="213">
        <f>VLOOKUP($C26,[6]Actividades!$A:$E,5,FALSE)</f>
        <v>40049</v>
      </c>
      <c r="M26" s="213">
        <f>ROUND(L26*(1+'Analisis AIU'!$J$53),0)</f>
        <v>55444</v>
      </c>
    </row>
    <row r="27" spans="2:13" ht="40.5" customHeight="1" x14ac:dyDescent="0.2">
      <c r="B27" s="198">
        <v>10</v>
      </c>
      <c r="C27" s="168" t="s">
        <v>66</v>
      </c>
      <c r="D27" s="169" t="s">
        <v>67</v>
      </c>
      <c r="E27" s="160" t="s">
        <v>18</v>
      </c>
      <c r="F27" s="161">
        <v>1</v>
      </c>
      <c r="G27" s="170">
        <f>APU!I94</f>
        <v>21496</v>
      </c>
      <c r="H27" s="201">
        <f t="shared" si="0"/>
        <v>29759</v>
      </c>
      <c r="J27" s="215" t="str">
        <f>VLOOKUP($C27,[6]Actividades!$A:$E,2,FALSE)</f>
        <v xml:space="preserve">SUMINISTRO, TRANSPORTE E INSTALACION REJILLA  ALUMINIO  3" X 2"  CON SOSCO ANTICUCARACHAS - REF. TA-3"X2"  </v>
      </c>
      <c r="K27" s="20" t="str">
        <f>VLOOKUP($C27,[6]Actividades!$A:$E,4,FALSE)</f>
        <v>UND</v>
      </c>
      <c r="L27" s="213">
        <f>VLOOKUP($C27,[6]Actividades!$A:$E,5,FALSE)</f>
        <v>21496</v>
      </c>
      <c r="M27" s="213">
        <f>ROUND(L27*(1+'Analisis AIU'!$J$53),0)</f>
        <v>29759</v>
      </c>
    </row>
    <row r="28" spans="2:13" ht="40.5" customHeight="1" x14ac:dyDescent="0.2">
      <c r="B28" s="198">
        <v>11</v>
      </c>
      <c r="C28" s="168" t="s">
        <v>349</v>
      </c>
      <c r="D28" s="169" t="s">
        <v>350</v>
      </c>
      <c r="E28" s="160" t="s">
        <v>18</v>
      </c>
      <c r="F28" s="161">
        <v>1</v>
      </c>
      <c r="G28" s="170">
        <f>APU!I102</f>
        <v>93846</v>
      </c>
      <c r="H28" s="201">
        <f t="shared" si="0"/>
        <v>129920</v>
      </c>
      <c r="J28" s="215" t="str">
        <f>VLOOKUP($C28,[6]Actividades!$A:$E,2,FALSE)</f>
        <v>SUMINISTRO, TRANSPORTE E INSTALACIÓN SIFÓN PVC-S 2"</v>
      </c>
      <c r="K28" s="20" t="str">
        <f>VLOOKUP($C28,[6]Actividades!$A:$E,4,FALSE)</f>
        <v>UND</v>
      </c>
      <c r="L28" s="213">
        <f>VLOOKUP($C28,[6]Actividades!$A:$E,5,FALSE)</f>
        <v>93846</v>
      </c>
      <c r="M28" s="213">
        <f>ROUND(L28*(1+'Analisis AIU'!$J$53),0)</f>
        <v>129920</v>
      </c>
    </row>
    <row r="29" spans="2:13" ht="80.25" customHeight="1" x14ac:dyDescent="0.2">
      <c r="B29" s="198">
        <v>12</v>
      </c>
      <c r="C29" s="145" t="s">
        <v>177</v>
      </c>
      <c r="D29" s="159" t="s">
        <v>736</v>
      </c>
      <c r="E29" s="160" t="s">
        <v>2</v>
      </c>
      <c r="F29" s="161">
        <v>1</v>
      </c>
      <c r="G29" s="170">
        <f>APU!I112</f>
        <v>882320</v>
      </c>
      <c r="H29" s="201">
        <f t="shared" si="0"/>
        <v>1221484</v>
      </c>
      <c r="J29" s="215" t="str">
        <f>VLOOKUP($C29,[6]Actividades!$A:$E,2,FALSE)</f>
        <v>SUMINISTRO, TRANSPORTE E INSTALACION ORINAL INSTITUCIONAL MEDIANO DE ENTRADA SUPERIOR EN PORCELANA COLOR BLANCO LINEA POLO (CORONA) REF: 088621001 O SIMILAR. INCLUYE GRIFERÍA PUSH Y VÁLVULA ANTIVANDÁLICA.</v>
      </c>
      <c r="K29" s="20" t="str">
        <f>VLOOKUP($C29,[6]Actividades!$A:$E,4,FALSE)</f>
        <v>UND</v>
      </c>
      <c r="L29" s="213">
        <f>VLOOKUP($C29,[6]Actividades!$A:$E,5,FALSE)</f>
        <v>882320</v>
      </c>
      <c r="M29" s="213">
        <f>ROUND(L29*(1+'Analisis AIU'!$J$53),0)</f>
        <v>1221484</v>
      </c>
    </row>
    <row r="30" spans="2:13" ht="27" hidden="1" customHeight="1" x14ac:dyDescent="0.2">
      <c r="B30" s="795" t="s">
        <v>633</v>
      </c>
      <c r="C30" s="796"/>
      <c r="D30" s="796"/>
      <c r="E30" s="163"/>
      <c r="F30" s="163"/>
      <c r="G30" s="164"/>
      <c r="H30" s="201">
        <f t="shared" si="0"/>
        <v>0</v>
      </c>
      <c r="J30" s="211"/>
      <c r="K30" s="19"/>
    </row>
    <row r="31" spans="2:13" ht="27.75" customHeight="1" x14ac:dyDescent="0.2">
      <c r="B31" s="789" t="s">
        <v>635</v>
      </c>
      <c r="C31" s="790"/>
      <c r="D31" s="791"/>
      <c r="E31" s="192"/>
      <c r="F31" s="192"/>
      <c r="G31" s="192"/>
      <c r="H31" s="192"/>
      <c r="J31" s="211"/>
      <c r="K31" s="19"/>
    </row>
    <row r="32" spans="2:13" ht="54.75" customHeight="1" x14ac:dyDescent="0.2">
      <c r="B32" s="198">
        <v>13</v>
      </c>
      <c r="C32" s="172" t="s">
        <v>379</v>
      </c>
      <c r="D32" s="173" t="s">
        <v>578</v>
      </c>
      <c r="E32" s="174" t="s">
        <v>57</v>
      </c>
      <c r="F32" s="161">
        <v>1</v>
      </c>
      <c r="G32" s="175">
        <f>APU!I122</f>
        <v>8506</v>
      </c>
      <c r="H32" s="201">
        <f t="shared" si="0"/>
        <v>11776</v>
      </c>
      <c r="J32" s="215" t="str">
        <f>VLOOKUP($C32,[6]Actividades!$A:$E,2,FALSE)</f>
        <v>SUMINISTRO, TRANSPORTE E INSTALACION MALLA ELECTROSOLDADA CUALQUIER REFERENCIA (INCLUYE ALAMBRE NEGRO, COLOCACIÓN Y TRASLAPO).</v>
      </c>
      <c r="K32" s="20" t="str">
        <f>VLOOKUP($C32,[6]Actividades!$A:$E,4,FALSE)</f>
        <v>KG</v>
      </c>
      <c r="L32" s="213">
        <f>VLOOKUP($C32,[6]Actividades!$A:$E,5,FALSE)</f>
        <v>8506</v>
      </c>
      <c r="M32" s="213">
        <f>ROUND(L32*(1+'Analisis AIU'!$J$53),0)</f>
        <v>11776</v>
      </c>
    </row>
    <row r="33" spans="2:13" ht="32.1" customHeight="1" x14ac:dyDescent="0.2">
      <c r="B33" s="198">
        <v>14</v>
      </c>
      <c r="C33" s="153" t="s">
        <v>145</v>
      </c>
      <c r="D33" s="176" t="s">
        <v>146</v>
      </c>
      <c r="E33" s="154" t="s">
        <v>6</v>
      </c>
      <c r="F33" s="161">
        <v>1</v>
      </c>
      <c r="G33" s="170">
        <f>APU!I129</f>
        <v>80331</v>
      </c>
      <c r="H33" s="201">
        <f t="shared" si="0"/>
        <v>111210</v>
      </c>
      <c r="J33" s="215" t="str">
        <f>VLOOKUP($C33,[6]Actividades!$A:$E,2,FALSE)</f>
        <v>SUMINISTRO, TRANSPORTE E INSTALACION PLACA CONTRAPISO CONCRETO 3000 PSI  E=0.07 M ( SIN REFUERZO)</v>
      </c>
      <c r="K33" s="20" t="str">
        <f>VLOOKUP($C33,[6]Actividades!$A:$E,4,FALSE)</f>
        <v>M2</v>
      </c>
      <c r="L33" s="213">
        <f>VLOOKUP($C33,[6]Actividades!$A:$E,5,FALSE)</f>
        <v>80331</v>
      </c>
      <c r="M33" s="213">
        <f>ROUND(L33*(1+'Analisis AIU'!$J$53),0)</f>
        <v>111210</v>
      </c>
    </row>
    <row r="34" spans="2:13" ht="32.1" customHeight="1" x14ac:dyDescent="0.2">
      <c r="B34" s="198">
        <v>15</v>
      </c>
      <c r="C34" s="145" t="s">
        <v>627</v>
      </c>
      <c r="D34" s="159" t="s">
        <v>626</v>
      </c>
      <c r="E34" s="160" t="s">
        <v>38</v>
      </c>
      <c r="F34" s="161">
        <v>1</v>
      </c>
      <c r="G34" s="170">
        <f>APU!I140</f>
        <v>89184</v>
      </c>
      <c r="H34" s="201">
        <f t="shared" si="0"/>
        <v>123466</v>
      </c>
      <c r="J34" s="215" t="str">
        <f>VLOOKUP($C34,[6]Actividades!$A:$E,2,FALSE)</f>
        <v>SUMINISTRO, TRANSPORTE E INSTALACION COLUMNETA CONFINAMIENTO CONCRETO 3000 PSI  0.20 X 0.12 M.</v>
      </c>
      <c r="K34" s="20" t="str">
        <f>VLOOKUP($C34,[6]Actividades!$A:$E,4,FALSE)</f>
        <v>ML</v>
      </c>
      <c r="L34" s="213">
        <f>VLOOKUP($C34,[6]Actividades!$A:$E,5,FALSE)</f>
        <v>89184</v>
      </c>
      <c r="M34" s="213">
        <f>ROUND(L34*(1+'Analisis AIU'!$J$53),0)</f>
        <v>123466</v>
      </c>
    </row>
    <row r="35" spans="2:13" ht="33" customHeight="1" x14ac:dyDescent="0.2">
      <c r="B35" s="198">
        <v>16</v>
      </c>
      <c r="C35" s="145" t="s">
        <v>178</v>
      </c>
      <c r="D35" s="159" t="s">
        <v>179</v>
      </c>
      <c r="E35" s="160" t="s">
        <v>38</v>
      </c>
      <c r="F35" s="161">
        <v>1</v>
      </c>
      <c r="G35" s="170">
        <f>APU!I153</f>
        <v>47276</v>
      </c>
      <c r="H35" s="201">
        <f t="shared" si="0"/>
        <v>65449</v>
      </c>
      <c r="J35" s="215" t="str">
        <f>VLOOKUP($C35,[6]Actividades!$A:$E,2,FALSE)</f>
        <v>SUMINISTRO, TRANSPORTE E INSTALACION ALFAJIAS EN CONCRETO 3000 PSI A=0.25 M</v>
      </c>
      <c r="K35" s="20" t="str">
        <f>VLOOKUP($C35,[6]Actividades!$A:$E,4,FALSE)</f>
        <v>ML</v>
      </c>
      <c r="L35" s="213">
        <f>VLOOKUP($C35,[6]Actividades!$A:$E,5,FALSE)</f>
        <v>47276</v>
      </c>
      <c r="M35" s="213">
        <f>ROUND(L35*(1+'Analisis AIU'!$J$53),0)</f>
        <v>65449</v>
      </c>
    </row>
    <row r="36" spans="2:13" ht="65.45" customHeight="1" x14ac:dyDescent="0.2">
      <c r="B36" s="198">
        <v>17</v>
      </c>
      <c r="C36" s="165" t="s">
        <v>143</v>
      </c>
      <c r="D36" s="166" t="s">
        <v>737</v>
      </c>
      <c r="E36" s="167" t="s">
        <v>6</v>
      </c>
      <c r="F36" s="161">
        <v>1</v>
      </c>
      <c r="G36" s="171">
        <f>APU!I164</f>
        <v>217609</v>
      </c>
      <c r="H36" s="201">
        <f t="shared" si="0"/>
        <v>301258</v>
      </c>
      <c r="J36" s="215" t="str">
        <f>VLOOKUP($C36,[6]Actividades!$A:$E,2,FALSE)</f>
        <v>SUMINISTRO, TRANSPORTE E INSTALACION MESON EN CONCRETO 3000 PSI E=0,07 M ANCHO=0,60M( INCLUYE REFUERZO, ACERO NO. 3 EN AMBAS DIRECCIONES @ 0,15M, MURO EN LADRILLO Y REVOQUE)</v>
      </c>
      <c r="K36" s="20" t="str">
        <f>VLOOKUP($C36,[6]Actividades!$A:$E,4,FALSE)</f>
        <v>ML</v>
      </c>
      <c r="L36" s="213">
        <f>VLOOKUP($C36,[6]Actividades!$A:$E,5,FALSE)</f>
        <v>217609</v>
      </c>
      <c r="M36" s="213">
        <f>ROUND(L36*(1+'Analisis AIU'!$J$53),0)</f>
        <v>301258</v>
      </c>
    </row>
    <row r="37" spans="2:13" ht="54.75" customHeight="1" x14ac:dyDescent="0.2">
      <c r="B37" s="198">
        <v>18</v>
      </c>
      <c r="C37" s="145" t="s">
        <v>147</v>
      </c>
      <c r="D37" s="159" t="s">
        <v>148</v>
      </c>
      <c r="E37" s="177" t="s">
        <v>57</v>
      </c>
      <c r="F37" s="161">
        <v>1</v>
      </c>
      <c r="G37" s="170">
        <f>APU!I179</f>
        <v>21595</v>
      </c>
      <c r="H37" s="201">
        <f t="shared" si="0"/>
        <v>29896</v>
      </c>
      <c r="J37" s="215" t="str">
        <f>VLOOKUP($C37,[6]Actividades!$A:$E,2,FALSE)</f>
        <v>SUMINISTRO, TRANSPORTE E INSTALACION ESTRUCTURA METALICA PARA CUBIERTA (INCLUYE SOLDADURA, ANTICORROSIVO Y ESMALTE).</v>
      </c>
      <c r="K37" s="20" t="str">
        <f>VLOOKUP($C37,[6]Actividades!$A:$E,4,FALSE)</f>
        <v>KG</v>
      </c>
      <c r="L37" s="213">
        <f>VLOOKUP($C37,[6]Actividades!$A:$E,5,FALSE)</f>
        <v>21595</v>
      </c>
      <c r="M37" s="213">
        <f>ROUND(L37*(1+'Analisis AIU'!$J$53),0)</f>
        <v>29896</v>
      </c>
    </row>
    <row r="38" spans="2:13" ht="28.5" hidden="1" customHeight="1" x14ac:dyDescent="0.2">
      <c r="B38" s="795" t="s">
        <v>633</v>
      </c>
      <c r="C38" s="796"/>
      <c r="D38" s="796"/>
      <c r="E38" s="163"/>
      <c r="F38" s="163"/>
      <c r="G38" s="164"/>
      <c r="H38" s="201">
        <f t="shared" si="0"/>
        <v>0</v>
      </c>
      <c r="J38" s="211"/>
      <c r="K38" s="19"/>
    </row>
    <row r="39" spans="2:13" ht="30" customHeight="1" x14ac:dyDescent="0.2">
      <c r="B39" s="792" t="s">
        <v>636</v>
      </c>
      <c r="C39" s="793"/>
      <c r="D39" s="794"/>
      <c r="E39" s="192"/>
      <c r="F39" s="192"/>
      <c r="G39" s="192"/>
      <c r="H39" s="192"/>
      <c r="J39" s="211"/>
      <c r="K39" s="19"/>
    </row>
    <row r="40" spans="2:13" ht="38.25" customHeight="1" x14ac:dyDescent="0.2">
      <c r="B40" s="198">
        <v>19</v>
      </c>
      <c r="C40" s="172" t="s">
        <v>87</v>
      </c>
      <c r="D40" s="173" t="s">
        <v>88</v>
      </c>
      <c r="E40" s="174" t="s">
        <v>6</v>
      </c>
      <c r="F40" s="161">
        <v>1</v>
      </c>
      <c r="G40" s="175">
        <f>APU!I191</f>
        <v>66405</v>
      </c>
      <c r="H40" s="201">
        <f t="shared" si="0"/>
        <v>91931</v>
      </c>
      <c r="J40" s="215" t="str">
        <f>VLOOKUP($C40,[6]Actividades!$A:$E,2,FALSE)</f>
        <v>SUMINISTRO, TRANSPORTE E INSTALACION MURO EN BLOQUE Nº4  ARCILLA 33*23*9 CM.</v>
      </c>
      <c r="K40" s="20" t="str">
        <f>VLOOKUP($C40,[6]Actividades!$A:$E,4,FALSE)</f>
        <v>M2</v>
      </c>
      <c r="L40" s="213">
        <f>VLOOKUP($C40,[6]Actividades!$A:$E,5,FALSE)</f>
        <v>66405</v>
      </c>
      <c r="M40" s="213">
        <f>ROUND(L40*(1+'Analisis AIU'!$J$53),0)</f>
        <v>91931</v>
      </c>
    </row>
    <row r="41" spans="2:13" ht="49.5" customHeight="1" x14ac:dyDescent="0.2">
      <c r="B41" s="198">
        <v>20</v>
      </c>
      <c r="C41" s="145" t="s">
        <v>202</v>
      </c>
      <c r="D41" s="159" t="s">
        <v>637</v>
      </c>
      <c r="E41" s="160">
        <v>0.5</v>
      </c>
      <c r="F41" s="161">
        <v>1</v>
      </c>
      <c r="G41" s="170">
        <f>APU!I199</f>
        <v>119834</v>
      </c>
      <c r="H41" s="201">
        <f t="shared" si="0"/>
        <v>165898</v>
      </c>
      <c r="J41" s="215" t="str">
        <f>VLOOKUP($C41,[6]Actividades!$A:$E,2,FALSE)</f>
        <v>SUMINISTRO, TRANSPORTE E INSTALACION MURO EN BLOQUE CONCRETO ESTRUCTURAL LISO 12*20*40 CM. (INCLUYE GROUTING Y REFUERZO)</v>
      </c>
      <c r="K41" s="20" t="str">
        <f>VLOOKUP($C41,[6]Actividades!$A:$E,4,FALSE)</f>
        <v>M2</v>
      </c>
      <c r="L41" s="213">
        <f>VLOOKUP($C41,[6]Actividades!$A:$E,5,FALSE)</f>
        <v>119834</v>
      </c>
      <c r="M41" s="213">
        <f>ROUND(L41*(1+'Analisis AIU'!$J$53),0)</f>
        <v>165898</v>
      </c>
    </row>
    <row r="42" spans="2:13" ht="69" customHeight="1" x14ac:dyDescent="0.2">
      <c r="B42" s="198">
        <v>21</v>
      </c>
      <c r="C42" s="168" t="s">
        <v>74</v>
      </c>
      <c r="D42" s="159" t="s">
        <v>75</v>
      </c>
      <c r="E42" s="160" t="s">
        <v>6</v>
      </c>
      <c r="F42" s="161">
        <v>1</v>
      </c>
      <c r="G42" s="170">
        <f>APU!I210</f>
        <v>133757</v>
      </c>
      <c r="H42" s="201">
        <f t="shared" si="0"/>
        <v>185173</v>
      </c>
      <c r="J42" s="215" t="str">
        <f>VLOOKUP($C42,[6]Actividades!$A:$E,2,FALSE)</f>
        <v>SUMINISTRO, TRANSPORTE E INSTALACIÓN A TODO COSTO DE MURO EN SUPERBOARD 8 MM PINTADO Y TERMINADO (DOS CARAS). INCLUYE PERFILERÍA Y TODO LO NECESARIO PARA SU CORRECTA INSTALACIÓN</v>
      </c>
      <c r="K42" s="20" t="str">
        <f>VLOOKUP($C42,[6]Actividades!$A:$E,4,FALSE)</f>
        <v>M2</v>
      </c>
      <c r="L42" s="213">
        <f>VLOOKUP($C42,[6]Actividades!$A:$E,5,FALSE)</f>
        <v>133757</v>
      </c>
      <c r="M42" s="213">
        <f>ROUND(L42*(1+'Analisis AIU'!$J$53),0)</f>
        <v>185173</v>
      </c>
    </row>
    <row r="43" spans="2:13" ht="56.25" customHeight="1" x14ac:dyDescent="0.2">
      <c r="B43" s="198">
        <v>22</v>
      </c>
      <c r="C43" s="145" t="s">
        <v>203</v>
      </c>
      <c r="D43" s="178" t="s">
        <v>204</v>
      </c>
      <c r="E43" s="160" t="s">
        <v>18</v>
      </c>
      <c r="F43" s="161">
        <v>1</v>
      </c>
      <c r="G43" s="170">
        <f>APU!I226</f>
        <v>18042</v>
      </c>
      <c r="H43" s="201">
        <f t="shared" si="0"/>
        <v>24977</v>
      </c>
      <c r="J43" s="215" t="str">
        <f>VLOOKUP($C43,[6]Actividades!$A:$E,2,FALSE)</f>
        <v>SUMINISTRO, TRANSPORTE E INSTALACION ANCLAJE EPOXICO 1/2" L=15 CM (INCLUYE PERFORACIÓN Y ADHESIVO EPÓXICO)</v>
      </c>
      <c r="K43" s="20" t="str">
        <f>VLOOKUP($C43,[6]Actividades!$A:$E,4,FALSE)</f>
        <v>UND</v>
      </c>
      <c r="L43" s="213">
        <f>VLOOKUP($C43,[6]Actividades!$A:$E,5,FALSE)</f>
        <v>18042</v>
      </c>
      <c r="M43" s="213">
        <f>ROUND(L43*(1+'Analisis AIU'!$J$53),0)</f>
        <v>24977</v>
      </c>
    </row>
    <row r="44" spans="2:13" ht="26.25" hidden="1" customHeight="1" x14ac:dyDescent="0.2">
      <c r="B44" s="795" t="s">
        <v>633</v>
      </c>
      <c r="C44" s="796"/>
      <c r="D44" s="796"/>
      <c r="E44" s="163"/>
      <c r="F44" s="163"/>
      <c r="G44" s="164"/>
      <c r="H44" s="201">
        <f t="shared" si="0"/>
        <v>0</v>
      </c>
      <c r="J44" s="211"/>
      <c r="K44" s="19"/>
    </row>
    <row r="45" spans="2:13" ht="30.75" customHeight="1" x14ac:dyDescent="0.2">
      <c r="B45" s="792" t="s">
        <v>638</v>
      </c>
      <c r="C45" s="793"/>
      <c r="D45" s="794"/>
      <c r="E45" s="192"/>
      <c r="F45" s="192"/>
      <c r="G45" s="192"/>
      <c r="H45" s="192"/>
      <c r="J45" s="211"/>
      <c r="K45" s="19"/>
    </row>
    <row r="46" spans="2:13" ht="42" customHeight="1" x14ac:dyDescent="0.2">
      <c r="B46" s="198">
        <v>23</v>
      </c>
      <c r="C46" s="145" t="s">
        <v>205</v>
      </c>
      <c r="D46" s="159" t="s">
        <v>206</v>
      </c>
      <c r="E46" s="160" t="s">
        <v>2</v>
      </c>
      <c r="F46" s="161">
        <v>1</v>
      </c>
      <c r="G46" s="170">
        <f>APU!I236</f>
        <v>60969</v>
      </c>
      <c r="H46" s="201">
        <f t="shared" si="0"/>
        <v>84405</v>
      </c>
      <c r="J46" s="215" t="str">
        <f>VLOOKUP($C46,[6]Actividades!$A:$E,2,FALSE)</f>
        <v>SUMINISTRO, TRANSPORTE E INSTALACION PUNTO  AGUA FRIA  1/2" PVC -P ( INCLUYE ACCESORIOS DE INSTALACIÓN )</v>
      </c>
      <c r="K46" s="20" t="str">
        <f>VLOOKUP($C46,[6]Actividades!$A:$E,4,FALSE)</f>
        <v>UND</v>
      </c>
      <c r="L46" s="213">
        <f>VLOOKUP($C46,[6]Actividades!$A:$E,5,FALSE)</f>
        <v>60969</v>
      </c>
      <c r="M46" s="213">
        <f>ROUND(L46*(1+'Analisis AIU'!$J$53),0)</f>
        <v>84405</v>
      </c>
    </row>
    <row r="47" spans="2:13" ht="44.25" customHeight="1" x14ac:dyDescent="0.2">
      <c r="B47" s="198">
        <v>24</v>
      </c>
      <c r="C47" s="145" t="s">
        <v>207</v>
      </c>
      <c r="D47" s="159" t="s">
        <v>208</v>
      </c>
      <c r="E47" s="160" t="s">
        <v>2</v>
      </c>
      <c r="F47" s="161">
        <v>1</v>
      </c>
      <c r="G47" s="170">
        <f>APU!I247</f>
        <v>115913</v>
      </c>
      <c r="H47" s="201">
        <f t="shared" si="0"/>
        <v>160470</v>
      </c>
      <c r="J47" s="215" t="str">
        <f>VLOOKUP($C47,[6]Actividades!$A:$E,2,FALSE)</f>
        <v>SUMINISTRO, TRANSPORTE E INSTALACION PUNTO  AGUA CALIENTE  1/2" CPVC-P ( INCLUYE ACCESORIOS DE INSTALACIÓN )</v>
      </c>
      <c r="K47" s="20" t="str">
        <f>VLOOKUP($C47,[6]Actividades!$A:$E,4,FALSE)</f>
        <v>UND</v>
      </c>
      <c r="L47" s="213">
        <f>VLOOKUP($C47,[6]Actividades!$A:$E,5,FALSE)</f>
        <v>115913</v>
      </c>
      <c r="M47" s="213">
        <f>ROUND(L47*(1+'Analisis AIU'!$J$53),0)</f>
        <v>160470</v>
      </c>
    </row>
    <row r="48" spans="2:13" ht="35.25" customHeight="1" x14ac:dyDescent="0.2">
      <c r="B48" s="198">
        <v>25</v>
      </c>
      <c r="C48" s="168" t="s">
        <v>593</v>
      </c>
      <c r="D48" s="159" t="s">
        <v>592</v>
      </c>
      <c r="E48" s="160" t="s">
        <v>18</v>
      </c>
      <c r="F48" s="161">
        <v>1</v>
      </c>
      <c r="G48" s="170">
        <f>APU!I258</f>
        <v>1185755</v>
      </c>
      <c r="H48" s="201">
        <f t="shared" si="0"/>
        <v>1641559</v>
      </c>
      <c r="J48" s="215" t="str">
        <f>VLOOKUP($C48,[6]Actividades!$A:$E,2,FALSE)</f>
        <v xml:space="preserve">SUMINISTRO, TRANSPORTE E INSTALACION MEDIDORES AGUA  1"  (INCLUYE CAJA DE 60*60*14) </v>
      </c>
      <c r="K48" s="20" t="str">
        <f>VLOOKUP($C48,[6]Actividades!$A:$E,4,FALSE)</f>
        <v>UND</v>
      </c>
      <c r="L48" s="213">
        <f>VLOOKUP($C48,[6]Actividades!$A:$E,5,FALSE)</f>
        <v>1185755</v>
      </c>
      <c r="M48" s="213">
        <f>ROUND(L48*(1+'Analisis AIU'!$J$53),0)</f>
        <v>1641559</v>
      </c>
    </row>
    <row r="49" spans="2:13" ht="43.5" customHeight="1" x14ac:dyDescent="0.2">
      <c r="B49" s="198">
        <v>26</v>
      </c>
      <c r="C49" s="168" t="s">
        <v>594</v>
      </c>
      <c r="D49" s="159" t="s">
        <v>595</v>
      </c>
      <c r="E49" s="160" t="s">
        <v>38</v>
      </c>
      <c r="F49" s="161">
        <v>1</v>
      </c>
      <c r="G49" s="170">
        <v>66314</v>
      </c>
      <c r="H49" s="201">
        <f t="shared" si="0"/>
        <v>91805</v>
      </c>
      <c r="J49" s="215" t="str">
        <f>VLOOKUP($C49,[6]Actividades!$A:$E,2,FALSE)</f>
        <v>SUMINISTRO, TRANSPORTE E INSTALACION ACOMETIDA  AGUA PRESION  PVC 2 ".  INCLUYE ACCESORIOS.</v>
      </c>
      <c r="K49" s="20" t="str">
        <f>VLOOKUP($C49,[6]Actividades!$A:$E,4,FALSE)</f>
        <v>ML</v>
      </c>
      <c r="L49" s="213">
        <f>VLOOKUP($C49,[6]Actividades!$A:$E,5,FALSE)</f>
        <v>66314</v>
      </c>
      <c r="M49" s="213">
        <f>ROUND(L49*(1+'Analisis AIU'!$J$53),0)</f>
        <v>91805</v>
      </c>
    </row>
    <row r="50" spans="2:13" ht="41.25" customHeight="1" x14ac:dyDescent="0.2">
      <c r="B50" s="198">
        <v>27</v>
      </c>
      <c r="C50" s="153" t="s">
        <v>159</v>
      </c>
      <c r="D50" s="159" t="s">
        <v>738</v>
      </c>
      <c r="E50" s="160" t="s">
        <v>18</v>
      </c>
      <c r="F50" s="161">
        <v>1</v>
      </c>
      <c r="G50" s="170">
        <f>APU!I267</f>
        <v>51729</v>
      </c>
      <c r="H50" s="201">
        <f t="shared" si="0"/>
        <v>71614</v>
      </c>
      <c r="J50" s="215" t="str">
        <f>VLOOKUP($C50,[6]Actividades!$A:$E,2,FALSE)</f>
        <v>SUMINISTRO TRANSPORTE E INSTALACION PUNTO DE AGUA FRIA EN P.V.C - PRESION F 1/2" CON SALIDA EN HIERRO GALVANIZADO.</v>
      </c>
      <c r="K50" s="20" t="str">
        <f>VLOOKUP($C50,[6]Actividades!$A:$E,4,FALSE)</f>
        <v>UND</v>
      </c>
      <c r="L50" s="213">
        <f>VLOOKUP($C50,[6]Actividades!$A:$E,5,FALSE)</f>
        <v>51729</v>
      </c>
      <c r="M50" s="213">
        <f>ROUND(L50*(1+'Analisis AIU'!$J$53),0)</f>
        <v>71614</v>
      </c>
    </row>
    <row r="51" spans="2:13" ht="66" customHeight="1" x14ac:dyDescent="0.2">
      <c r="B51" s="198">
        <v>28</v>
      </c>
      <c r="C51" s="145" t="s">
        <v>629</v>
      </c>
      <c r="D51" s="159" t="s">
        <v>628</v>
      </c>
      <c r="E51" s="160" t="s">
        <v>18</v>
      </c>
      <c r="F51" s="161">
        <v>1</v>
      </c>
      <c r="G51" s="170">
        <f>APU!I278</f>
        <v>496058</v>
      </c>
      <c r="H51" s="201">
        <f t="shared" si="0"/>
        <v>686743</v>
      </c>
      <c r="J51" s="215" t="str">
        <f>VLOOKUP($C51,[6]Actividades!$A:$E,2,FALSE)</f>
        <v>SUMINISTRO, TRANSPORTE E INSTALACION LAVAMANOS DE EMPOTRAR LINEA SAN LORENZO COLOR BLANCO DE CORONA REF: O19001001 O SIMILAR. (INCLUYE ELEMENTOS DE GRIFERÍA PARA INSTALACIÓN).</v>
      </c>
      <c r="K51" s="20" t="str">
        <f>VLOOKUP($C51,[6]Actividades!$A:$E,4,FALSE)</f>
        <v>UND</v>
      </c>
      <c r="L51" s="213">
        <f>VLOOKUP($C51,[6]Actividades!$A:$E,5,FALSE)</f>
        <v>496058</v>
      </c>
      <c r="M51" s="213">
        <f>ROUND(L51*(1+'Analisis AIU'!$J$53),0)</f>
        <v>686743</v>
      </c>
    </row>
    <row r="52" spans="2:13" ht="32.25" customHeight="1" x14ac:dyDescent="0.2">
      <c r="B52" s="198">
        <v>29</v>
      </c>
      <c r="C52" s="172" t="s">
        <v>141</v>
      </c>
      <c r="D52" s="173" t="s">
        <v>142</v>
      </c>
      <c r="E52" s="174" t="s">
        <v>133</v>
      </c>
      <c r="F52" s="161">
        <v>1</v>
      </c>
      <c r="G52" s="175">
        <f>APU!I286</f>
        <v>58732</v>
      </c>
      <c r="H52" s="201">
        <f t="shared" si="0"/>
        <v>81309</v>
      </c>
      <c r="J52" s="215" t="str">
        <f>VLOOKUP($C52,[6]Actividades!$A:$E,2,FALSE)</f>
        <v>SUMINISTRO, TRANSPORTE E INSTALACIÓN DE  LLAVE DE PASO TIPO RED WHITE 1/2"</v>
      </c>
      <c r="K52" s="20" t="str">
        <f>VLOOKUP($C52,[6]Actividades!$A:$E,4,FALSE)</f>
        <v>UND</v>
      </c>
      <c r="L52" s="213">
        <f>VLOOKUP($C52,[6]Actividades!$A:$E,5,FALSE)</f>
        <v>58732</v>
      </c>
      <c r="M52" s="213">
        <f>ROUND(L52*(1+'Analisis AIU'!$J$53),0)</f>
        <v>81309</v>
      </c>
    </row>
    <row r="53" spans="2:13" ht="24" hidden="1" customHeight="1" x14ac:dyDescent="0.2">
      <c r="B53" s="795" t="s">
        <v>633</v>
      </c>
      <c r="C53" s="796"/>
      <c r="D53" s="796"/>
      <c r="E53" s="163"/>
      <c r="F53" s="163"/>
      <c r="G53" s="164"/>
      <c r="H53" s="201">
        <f t="shared" si="0"/>
        <v>0</v>
      </c>
      <c r="J53" s="211"/>
      <c r="K53" s="19"/>
    </row>
    <row r="54" spans="2:13" ht="28.5" customHeight="1" x14ac:dyDescent="0.2">
      <c r="B54" s="792" t="s">
        <v>639</v>
      </c>
      <c r="C54" s="793"/>
      <c r="D54" s="794"/>
      <c r="E54" s="192"/>
      <c r="F54" s="192"/>
      <c r="G54" s="192"/>
      <c r="H54" s="192"/>
      <c r="J54" s="211"/>
      <c r="K54" s="19"/>
    </row>
    <row r="55" spans="2:13" ht="45" customHeight="1" x14ac:dyDescent="0.2">
      <c r="B55" s="198">
        <v>30</v>
      </c>
      <c r="C55" s="172" t="s">
        <v>351</v>
      </c>
      <c r="D55" s="173" t="s">
        <v>352</v>
      </c>
      <c r="E55" s="174" t="s">
        <v>6</v>
      </c>
      <c r="F55" s="161">
        <v>1</v>
      </c>
      <c r="G55" s="175">
        <f>APU!I297</f>
        <v>32616</v>
      </c>
      <c r="H55" s="201">
        <f t="shared" si="0"/>
        <v>45154</v>
      </c>
      <c r="J55" s="215" t="str">
        <f>VLOOKUP($C55,[6]Actividades!$A:$E,2,FALSE)</f>
        <v>SUMINISTRO,TRANSPORTE E INSTALACION REVOQUE LISO MUROS   1:3  INTERIOR  ( INCLUYE FILOS Y DILATACIONES )</v>
      </c>
      <c r="K55" s="20" t="str">
        <f>VLOOKUP($C55,[6]Actividades!$A:$E,4,FALSE)</f>
        <v>M2</v>
      </c>
      <c r="L55" s="213">
        <f>VLOOKUP($C55,[6]Actividades!$A:$E,5,FALSE)</f>
        <v>32616</v>
      </c>
      <c r="M55" s="213">
        <f>ROUND(L55*(1+'Analisis AIU'!$J$53),0)</f>
        <v>45154</v>
      </c>
    </row>
    <row r="56" spans="2:13" ht="52.5" customHeight="1" x14ac:dyDescent="0.2">
      <c r="B56" s="198">
        <v>31</v>
      </c>
      <c r="C56" s="153" t="s">
        <v>13</v>
      </c>
      <c r="D56" s="179" t="s">
        <v>14</v>
      </c>
      <c r="E56" s="177" t="s">
        <v>6</v>
      </c>
      <c r="F56" s="161">
        <v>1</v>
      </c>
      <c r="G56" s="170">
        <f>APU!I305</f>
        <v>37836</v>
      </c>
      <c r="H56" s="201">
        <f t="shared" si="0"/>
        <v>52380</v>
      </c>
      <c r="J56" s="215" t="str">
        <f>VLOOKUP($C56,[6]Actividades!$A:$E,2,FALSE)</f>
        <v>SUMINISTRO,TRANSPORTE E INSTALACION REVOQUE LISO MUROS 1:3  IMPERMEABILIZADO (INCLUYE FILOS Y DILATACIONES) PARA ALTURAS MENORES A 3 METROS</v>
      </c>
      <c r="K56" s="20" t="str">
        <f>VLOOKUP($C56,[6]Actividades!$A:$E,4,FALSE)</f>
        <v>M2</v>
      </c>
      <c r="L56" s="213">
        <f>VLOOKUP($C56,[6]Actividades!$A:$E,5,FALSE)</f>
        <v>37836</v>
      </c>
      <c r="M56" s="213">
        <f>ROUND(L56*(1+'Analisis AIU'!$J$53),0)</f>
        <v>52380</v>
      </c>
    </row>
    <row r="57" spans="2:13" ht="26.25" customHeight="1" x14ac:dyDescent="0.2">
      <c r="B57" s="198">
        <v>32</v>
      </c>
      <c r="C57" s="153" t="s">
        <v>180</v>
      </c>
      <c r="D57" s="179" t="s">
        <v>181</v>
      </c>
      <c r="E57" s="177" t="s">
        <v>6</v>
      </c>
      <c r="F57" s="161">
        <v>1</v>
      </c>
      <c r="G57" s="170">
        <f>APU!I312</f>
        <v>4940</v>
      </c>
      <c r="H57" s="201">
        <f t="shared" si="0"/>
        <v>6839</v>
      </c>
      <c r="J57" s="215" t="str">
        <f>VLOOKUP($C57,[6]Actividades!$A:$E,2,FALSE)</f>
        <v>REPARACION MUROS (INCLUYE RESANE Y PINTURA)</v>
      </c>
      <c r="K57" s="20" t="str">
        <f>VLOOKUP($C57,[6]Actividades!$A:$E,4,FALSE)</f>
        <v>M2</v>
      </c>
      <c r="L57" s="213">
        <f>VLOOKUP($C57,[6]Actividades!$A:$E,5,FALSE)</f>
        <v>4940</v>
      </c>
      <c r="M57" s="213">
        <f>ROUND(L57*(1+'Analisis AIU'!$J$53),0)</f>
        <v>6839</v>
      </c>
    </row>
    <row r="58" spans="2:13" ht="51" customHeight="1" x14ac:dyDescent="0.2">
      <c r="B58" s="198">
        <v>33</v>
      </c>
      <c r="C58" s="145" t="s">
        <v>622</v>
      </c>
      <c r="D58" s="159" t="s">
        <v>623</v>
      </c>
      <c r="E58" s="160" t="s">
        <v>6</v>
      </c>
      <c r="F58" s="161">
        <v>1</v>
      </c>
      <c r="G58" s="170">
        <f>APU!I316</f>
        <v>30900</v>
      </c>
      <c r="H58" s="201">
        <f t="shared" si="0"/>
        <v>42778</v>
      </c>
      <c r="J58" s="215" t="str">
        <f>VLOOKUP($C58,[6]Actividades!$A:$E,2,FALSE)</f>
        <v>SUMINISTRO, TRANSPORTE E INSTALACION SIKA MONOTOP 123 SOBRE MURO, FILOS Y DILATACIONES EN AREAS DE INTERVENCION PARA CONTROL DE HUMEDAD).</v>
      </c>
      <c r="K58" s="20" t="str">
        <f>VLOOKUP($C58,[6]Actividades!$A:$E,4,FALSE)</f>
        <v>M2</v>
      </c>
      <c r="L58" s="213">
        <f>VLOOKUP($C58,[6]Actividades!$A:$E,5,FALSE)</f>
        <v>30900</v>
      </c>
      <c r="M58" s="213">
        <f>ROUND(L58*(1+'Analisis AIU'!$J$53),0)</f>
        <v>42778</v>
      </c>
    </row>
    <row r="59" spans="2:13" ht="27" hidden="1" customHeight="1" x14ac:dyDescent="0.2">
      <c r="B59" s="795" t="s">
        <v>633</v>
      </c>
      <c r="C59" s="796"/>
      <c r="D59" s="796"/>
      <c r="E59" s="163"/>
      <c r="F59" s="163"/>
      <c r="G59" s="164"/>
      <c r="H59" s="201">
        <f t="shared" si="0"/>
        <v>0</v>
      </c>
      <c r="J59" s="211"/>
      <c r="K59" s="19"/>
    </row>
    <row r="60" spans="2:13" ht="26.25" customHeight="1" x14ac:dyDescent="0.2">
      <c r="B60" s="792" t="s">
        <v>640</v>
      </c>
      <c r="C60" s="793"/>
      <c r="D60" s="794"/>
      <c r="E60" s="192"/>
      <c r="F60" s="192"/>
      <c r="G60" s="192"/>
      <c r="H60" s="192"/>
      <c r="J60" s="211"/>
      <c r="K60" s="19"/>
    </row>
    <row r="61" spans="2:13" ht="80.25" customHeight="1" x14ac:dyDescent="0.2">
      <c r="B61" s="198">
        <v>34</v>
      </c>
      <c r="C61" s="145" t="s">
        <v>169</v>
      </c>
      <c r="D61" s="159" t="s">
        <v>170</v>
      </c>
      <c r="E61" s="177" t="s">
        <v>38</v>
      </c>
      <c r="F61" s="161">
        <v>1</v>
      </c>
      <c r="G61" s="170">
        <f>APU!I324</f>
        <v>62486</v>
      </c>
      <c r="H61" s="201">
        <f t="shared" si="0"/>
        <v>86506</v>
      </c>
      <c r="J61" s="215" t="str">
        <f>VLOOKUP($C61,[6]Actividades!$A:$E,2,FALSE)</f>
        <v>SUMINISTRO, TRANSPORTE E INSTALACION CABALLETE LISO TEJA TERMOACUSTICA CINDULIT / CINDURIB O SIMILAR. COLOR SEGÚN DISEÑO (INCLUYE INSTALACIÓN, GANCHOS DE FIJACIÓN Y EL SUMINISTRO DE TODOS LOS ACCESORIOS REQUERIDOS PARA EL CORRECTO MONTAJE.)</v>
      </c>
      <c r="K61" s="20" t="str">
        <f>VLOOKUP($C61,[6]Actividades!$A:$E,4,FALSE)</f>
        <v>ML</v>
      </c>
      <c r="L61" s="213">
        <f>VLOOKUP($C61,[6]Actividades!$A:$E,5,FALSE)</f>
        <v>62486</v>
      </c>
      <c r="M61" s="213">
        <f>ROUND(L61*(1+'Analisis AIU'!$J$53),0)</f>
        <v>86506</v>
      </c>
    </row>
    <row r="62" spans="2:13" ht="51.75" customHeight="1" x14ac:dyDescent="0.2">
      <c r="B62" s="198">
        <v>35</v>
      </c>
      <c r="C62" s="153" t="s">
        <v>99</v>
      </c>
      <c r="D62" s="159" t="s">
        <v>599</v>
      </c>
      <c r="E62" s="160" t="s">
        <v>38</v>
      </c>
      <c r="F62" s="161">
        <v>1</v>
      </c>
      <c r="G62" s="170">
        <f>APU!I336</f>
        <v>22110</v>
      </c>
      <c r="H62" s="201">
        <f t="shared" si="0"/>
        <v>30609</v>
      </c>
      <c r="J62" s="215" t="str">
        <f>VLOOKUP($C62,[6]Actividades!$A:$E,2,FALSE)</f>
        <v>SUMINISTRO, TRANSPORTE E INSTALACION MEDIA CAÑA EN MORTERO 1:3 H=20 CM (TERMINADO ALLANADO EN CEMENTO)</v>
      </c>
      <c r="K62" s="20" t="str">
        <f>VLOOKUP($C62,[6]Actividades!$A:$E,4,FALSE)</f>
        <v>ML</v>
      </c>
      <c r="L62" s="213">
        <f>VLOOKUP($C62,[6]Actividades!$A:$E,5,FALSE)</f>
        <v>22110</v>
      </c>
      <c r="M62" s="213">
        <f>ROUND(L62*(1+'Analisis AIU'!$J$53),0)</f>
        <v>30609</v>
      </c>
    </row>
    <row r="63" spans="2:13" ht="52.5" customHeight="1" x14ac:dyDescent="0.2">
      <c r="B63" s="198">
        <v>36</v>
      </c>
      <c r="C63" s="165" t="s">
        <v>107</v>
      </c>
      <c r="D63" s="178" t="s">
        <v>106</v>
      </c>
      <c r="E63" s="167" t="s">
        <v>38</v>
      </c>
      <c r="F63" s="161">
        <v>1</v>
      </c>
      <c r="G63" s="180">
        <f>APU!I344</f>
        <v>34747</v>
      </c>
      <c r="H63" s="201">
        <f t="shared" si="0"/>
        <v>48104</v>
      </c>
      <c r="J63" s="215" t="str">
        <f>VLOOKUP($C63,[6]Actividades!$A:$E,2,FALSE)</f>
        <v>SUMINISTRO, TRANSPORTE E INSTALACION FLANCHE EN LAMINA GALVANIZADA CAL .20 D/ 0.50 M. (INCLUYE ESMALTE + ANCLAJE A MURO + SIKAFLEX)</v>
      </c>
      <c r="K63" s="20" t="str">
        <f>VLOOKUP($C63,[6]Actividades!$A:$E,4,FALSE)</f>
        <v>ML</v>
      </c>
      <c r="L63" s="213">
        <f>VLOOKUP($C63,[6]Actividades!$A:$E,5,FALSE)</f>
        <v>34747</v>
      </c>
      <c r="M63" s="213">
        <f>ROUND(L63*(1+'Analisis AIU'!$J$53),0)</f>
        <v>48104</v>
      </c>
    </row>
    <row r="64" spans="2:13" ht="60" customHeight="1" x14ac:dyDescent="0.2">
      <c r="B64" s="198">
        <v>37</v>
      </c>
      <c r="C64" s="168" t="s">
        <v>49</v>
      </c>
      <c r="D64" s="159" t="s">
        <v>50</v>
      </c>
      <c r="E64" s="160" t="s">
        <v>38</v>
      </c>
      <c r="F64" s="161">
        <v>1</v>
      </c>
      <c r="G64" s="170">
        <f>APU!I355</f>
        <v>98143</v>
      </c>
      <c r="H64" s="201">
        <f t="shared" si="0"/>
        <v>135869</v>
      </c>
      <c r="J64" s="215" t="str">
        <f>VLOOKUP($C64,[6]Actividades!$A:$E,2,FALSE)</f>
        <v>SUMINISTRO, TRANSPORTE E INSTALACION CANAL EN LAMINA GALVANIZADA CAL .20 D/ 0.82 M. (SUMINISTRO E INSTALACIÓN CON WASH PRIMER + ESMALTE + ANCLAJE A MURO + SILICONA)</v>
      </c>
      <c r="K64" s="20" t="str">
        <f>VLOOKUP($C64,[6]Actividades!$A:$E,4,FALSE)</f>
        <v>ML</v>
      </c>
      <c r="L64" s="213">
        <f>VLOOKUP($C64,[6]Actividades!$A:$E,5,FALSE)</f>
        <v>98143</v>
      </c>
      <c r="M64" s="213">
        <f>ROUND(L64*(1+'Analisis AIU'!$J$53),0)</f>
        <v>135869</v>
      </c>
    </row>
    <row r="65" spans="2:13" ht="32.25" customHeight="1" x14ac:dyDescent="0.2">
      <c r="B65" s="198">
        <v>38</v>
      </c>
      <c r="C65" s="153" t="s">
        <v>5</v>
      </c>
      <c r="D65" s="176" t="s">
        <v>573</v>
      </c>
      <c r="E65" s="154" t="s">
        <v>6</v>
      </c>
      <c r="F65" s="161">
        <v>1</v>
      </c>
      <c r="G65" s="162">
        <f>APU!I370</f>
        <v>18149</v>
      </c>
      <c r="H65" s="201">
        <f t="shared" si="0"/>
        <v>25125</v>
      </c>
      <c r="J65" s="215" t="str">
        <f>VLOOKUP($C65,[6]Actividades!$A:$E,2,FALSE)</f>
        <v>RECORRIDO DE CUBIERTA (INC. GANCHOS, AMARRAS Y SIKAFLEX)</v>
      </c>
      <c r="K65" s="20" t="str">
        <f>VLOOKUP($C65,[6]Actividades!$A:$E,4,FALSE)</f>
        <v>M2</v>
      </c>
      <c r="L65" s="213">
        <f>VLOOKUP($C65,[6]Actividades!$A:$E,5,FALSE)</f>
        <v>18149</v>
      </c>
      <c r="M65" s="213">
        <f>ROUND(L65*(1+'Analisis AIU'!$J$53),0)</f>
        <v>25125</v>
      </c>
    </row>
    <row r="66" spans="2:13" ht="50.25" customHeight="1" x14ac:dyDescent="0.2">
      <c r="B66" s="198">
        <v>39</v>
      </c>
      <c r="C66" s="153" t="s">
        <v>641</v>
      </c>
      <c r="D66" s="176" t="s">
        <v>642</v>
      </c>
      <c r="E66" s="154" t="s">
        <v>6</v>
      </c>
      <c r="F66" s="161">
        <v>1</v>
      </c>
      <c r="G66" s="162">
        <f>APU!I378</f>
        <v>73822</v>
      </c>
      <c r="H66" s="201">
        <f t="shared" si="0"/>
        <v>102199</v>
      </c>
      <c r="J66" s="215" t="str">
        <f>VLOOKUP($C66,[6]Actividades!$A:$E,2,FALSE)</f>
        <v>SUMINISTRO, TRANSPORTE E INSTALACION DE TEJA TERMOACÚSTICA UPVC DE 2.0MM (INCLUYE CAPOTE, ARENDELA DE NEOPRENO, TAPA Y TORNILLO DE 3"</v>
      </c>
      <c r="K66" s="20" t="str">
        <f>VLOOKUP($C66,[6]Actividades!$A:$E,4,FALSE)</f>
        <v>M2</v>
      </c>
      <c r="L66" s="213">
        <f>VLOOKUP($C66,[6]Actividades!$A:$E,5,FALSE)</f>
        <v>73822</v>
      </c>
      <c r="M66" s="213">
        <f>ROUND(L66*(1+'Analisis AIU'!$J$53),0)</f>
        <v>102199</v>
      </c>
    </row>
    <row r="67" spans="2:13" ht="28.5" hidden="1" customHeight="1" x14ac:dyDescent="0.2">
      <c r="B67" s="795" t="s">
        <v>633</v>
      </c>
      <c r="C67" s="796"/>
      <c r="D67" s="796"/>
      <c r="E67" s="163"/>
      <c r="F67" s="163"/>
      <c r="G67" s="164"/>
      <c r="H67" s="201">
        <f t="shared" si="0"/>
        <v>0</v>
      </c>
      <c r="J67" s="211"/>
      <c r="K67" s="19"/>
    </row>
    <row r="68" spans="2:13" ht="28.5" customHeight="1" x14ac:dyDescent="0.2">
      <c r="B68" s="792" t="s">
        <v>643</v>
      </c>
      <c r="C68" s="793"/>
      <c r="D68" s="794"/>
      <c r="E68" s="192"/>
      <c r="F68" s="192"/>
      <c r="G68" s="192"/>
      <c r="H68" s="192"/>
      <c r="J68" s="211"/>
      <c r="K68" s="19"/>
    </row>
    <row r="69" spans="2:13" ht="81.75" customHeight="1" x14ac:dyDescent="0.2">
      <c r="B69" s="198">
        <v>40</v>
      </c>
      <c r="C69" s="153" t="s">
        <v>335</v>
      </c>
      <c r="D69" s="159" t="s">
        <v>739</v>
      </c>
      <c r="E69" s="160" t="s">
        <v>6</v>
      </c>
      <c r="F69" s="161">
        <v>1</v>
      </c>
      <c r="G69" s="170">
        <f>APU!I390</f>
        <v>80497</v>
      </c>
      <c r="H69" s="201">
        <f t="shared" si="0"/>
        <v>111440</v>
      </c>
      <c r="J69" s="215" t="str">
        <f>VLOOKUP($C69,[6]Actividades!$A:$E,2,FALSE)</f>
        <v xml:space="preserve">SUMINISTRO, TRANSPORTE E INSTALACIÓN A TODO COSTO DE CIELO RASO EN SUPERBOARD 6 MM JUNTA PERDIDA, UNA MANO DE VINILO Y DOS MANOS DE ACRILTEX. INCLUYE PERFILERÍA, ANCLAJES, DILATACION Z EN PERIMETRO, Y TODO LO NECESARIO PARA SU CORRECTA INSTALACIÓN. </v>
      </c>
      <c r="K69" s="20" t="str">
        <f>VLOOKUP($C69,[6]Actividades!$A:$E,4,FALSE)</f>
        <v>M2</v>
      </c>
      <c r="L69" s="213">
        <f>VLOOKUP($C69,[6]Actividades!$A:$E,5,FALSE)</f>
        <v>80497</v>
      </c>
      <c r="M69" s="213">
        <f>ROUND(L69*(1+'Analisis AIU'!$J$53),0)</f>
        <v>111440</v>
      </c>
    </row>
    <row r="70" spans="2:13" ht="72.75" customHeight="1" x14ac:dyDescent="0.2">
      <c r="B70" s="198">
        <v>41</v>
      </c>
      <c r="C70" s="153" t="s">
        <v>84</v>
      </c>
      <c r="D70" s="176" t="s">
        <v>85</v>
      </c>
      <c r="E70" s="154" t="s">
        <v>6</v>
      </c>
      <c r="F70" s="161">
        <v>1</v>
      </c>
      <c r="G70" s="162">
        <f>APU!I409</f>
        <v>76082</v>
      </c>
      <c r="H70" s="201">
        <f t="shared" si="0"/>
        <v>105328</v>
      </c>
      <c r="J70" s="215" t="str">
        <f>VLOOKUP($C70,[6]Actividades!$A:$E,2,FALSE)</f>
        <v>SUMINISTRO, TRANSPORTE E INSTALACIÓN DE CIELO RASO EN LÁMINAS DE PVC A TODO COSTO. INCLUYE ESTRUCTURA METÁLICA, PERIMETRALES Y HASTA 2 CAJAS DE INSPECCION DE 0.60 X 0.60 CADA 30 M2. TEXTURA SEGÚN DISEÑO</v>
      </c>
      <c r="K70" s="20" t="str">
        <f>VLOOKUP($C70,[6]Actividades!$A:$E,4,FALSE)</f>
        <v>M2</v>
      </c>
      <c r="L70" s="213">
        <f>VLOOKUP($C70,[6]Actividades!$A:$E,5,FALSE)</f>
        <v>76082</v>
      </c>
      <c r="M70" s="213">
        <f>ROUND(L70*(1+'Analisis AIU'!$J$53),0)</f>
        <v>105328</v>
      </c>
    </row>
    <row r="71" spans="2:13" ht="27.75" hidden="1" customHeight="1" x14ac:dyDescent="0.2">
      <c r="B71" s="795" t="s">
        <v>633</v>
      </c>
      <c r="C71" s="796"/>
      <c r="D71" s="796"/>
      <c r="E71" s="163"/>
      <c r="F71" s="163"/>
      <c r="G71" s="164"/>
      <c r="H71" s="201">
        <f t="shared" si="0"/>
        <v>0</v>
      </c>
      <c r="J71" s="211"/>
      <c r="K71" s="19"/>
    </row>
    <row r="72" spans="2:13" ht="32.25" customHeight="1" x14ac:dyDescent="0.2">
      <c r="B72" s="789" t="s">
        <v>644</v>
      </c>
      <c r="C72" s="790"/>
      <c r="D72" s="791"/>
      <c r="E72" s="192"/>
      <c r="F72" s="192"/>
      <c r="G72" s="192"/>
      <c r="H72" s="192"/>
      <c r="J72" s="211"/>
      <c r="K72" s="19"/>
    </row>
    <row r="73" spans="2:13" ht="35.25" customHeight="1" x14ac:dyDescent="0.2">
      <c r="B73" s="198">
        <v>42</v>
      </c>
      <c r="C73" s="153" t="s">
        <v>579</v>
      </c>
      <c r="D73" s="176" t="s">
        <v>580</v>
      </c>
      <c r="E73" s="154" t="s">
        <v>6</v>
      </c>
      <c r="F73" s="161">
        <v>1</v>
      </c>
      <c r="G73" s="162">
        <f>APU!I423</f>
        <v>29797</v>
      </c>
      <c r="H73" s="201">
        <f t="shared" si="0"/>
        <v>41251</v>
      </c>
      <c r="J73" s="215" t="str">
        <f>VLOOKUP($C73,[6]Actividades!$A:$E,2,FALSE)</f>
        <v>SUMINISTRO, TRANSPORTE E INSTALACION  ALISTADO PISOS MORTERO 1:3  E= 0.03 MTS</v>
      </c>
      <c r="K73" s="20" t="str">
        <f>VLOOKUP($C73,[6]Actividades!$A:$E,4,FALSE)</f>
        <v>M2</v>
      </c>
      <c r="L73" s="213">
        <f>VLOOKUP($C73,[6]Actividades!$A:$E,5,FALSE)</f>
        <v>29797</v>
      </c>
      <c r="M73" s="213">
        <f>ROUND(L73*(1+'Analisis AIU'!$J$53),0)</f>
        <v>41251</v>
      </c>
    </row>
    <row r="74" spans="2:13" ht="64.5" customHeight="1" x14ac:dyDescent="0.2">
      <c r="B74" s="198">
        <v>43</v>
      </c>
      <c r="C74" s="153" t="s">
        <v>213</v>
      </c>
      <c r="D74" s="176" t="s">
        <v>214</v>
      </c>
      <c r="E74" s="154" t="s">
        <v>6</v>
      </c>
      <c r="F74" s="161">
        <v>1</v>
      </c>
      <c r="G74" s="162">
        <f>APU!I431</f>
        <v>72763</v>
      </c>
      <c r="H74" s="201">
        <f t="shared" si="0"/>
        <v>100733</v>
      </c>
      <c r="J74" s="215" t="str">
        <f>VLOOKUP($C74,[6]Actividades!$A:$E,2,FALSE)</f>
        <v>SUMINISTRO, TRANSPORTE E INSTALACION CERAMICA PISO ANTIQUE TIPO ALFA O SIMILAR. COLOR BEIGE O BLANCO SEGÚN DISEÑO (INCLUYE BOQUILLA.). INCLUYE MORTERO DE PEGA Y/O NIVELACIÓN.</v>
      </c>
      <c r="K74" s="20" t="str">
        <f>VLOOKUP($C74,[6]Actividades!$A:$E,4,FALSE)</f>
        <v>M2</v>
      </c>
      <c r="L74" s="213">
        <f>VLOOKUP($C74,[6]Actividades!$A:$E,5,FALSE)</f>
        <v>72763</v>
      </c>
      <c r="M74" s="213">
        <f>ROUND(L74*(1+'Analisis AIU'!$J$53),0)</f>
        <v>100733</v>
      </c>
    </row>
    <row r="75" spans="2:13" ht="77.25" customHeight="1" x14ac:dyDescent="0.2">
      <c r="B75" s="198">
        <v>44</v>
      </c>
      <c r="C75" s="153" t="s">
        <v>574</v>
      </c>
      <c r="D75" s="176" t="s">
        <v>575</v>
      </c>
      <c r="E75" s="154" t="s">
        <v>38</v>
      </c>
      <c r="F75" s="161">
        <v>1</v>
      </c>
      <c r="G75" s="162">
        <f>APU!I441</f>
        <v>16058</v>
      </c>
      <c r="H75" s="201">
        <f t="shared" si="0"/>
        <v>22231</v>
      </c>
      <c r="J75" s="215" t="str">
        <f>VLOOKUP($C75,[6]Actividades!$A:$E,2,FALSE)</f>
        <v>SUMINISTRO, TRANSPORTE E INSTALACION GUARDAESCOBA CERAMICA TIPO ANTIQUE H = 10 CM. TIPO ALFA O SIMILAR. COLOR BEIGE O BLANCO SEGÚN DISEÑO (INCLUYE BOQUILLA.). INCLUYE MORTERO DE PEGA Y/O NIVELACIÓN</v>
      </c>
      <c r="K75" s="20" t="str">
        <f>VLOOKUP($C75,[6]Actividades!$A:$E,4,FALSE)</f>
        <v>ML</v>
      </c>
      <c r="L75" s="213">
        <f>VLOOKUP($C75,[6]Actividades!$A:$E,5,FALSE)</f>
        <v>16058</v>
      </c>
      <c r="M75" s="213">
        <f>ROUND(L75*(1+'Analisis AIU'!$J$53),0)</f>
        <v>22231</v>
      </c>
    </row>
    <row r="76" spans="2:13" ht="29.25" hidden="1" customHeight="1" x14ac:dyDescent="0.2">
      <c r="B76" s="795" t="s">
        <v>633</v>
      </c>
      <c r="C76" s="796"/>
      <c r="D76" s="796"/>
      <c r="E76" s="163"/>
      <c r="F76" s="163"/>
      <c r="G76" s="164"/>
      <c r="H76" s="201">
        <f t="shared" si="0"/>
        <v>0</v>
      </c>
      <c r="J76" s="211"/>
      <c r="K76" s="19"/>
    </row>
    <row r="77" spans="2:13" ht="36.75" customHeight="1" x14ac:dyDescent="0.2">
      <c r="B77" s="672" t="s">
        <v>645</v>
      </c>
      <c r="C77" s="673"/>
      <c r="D77" s="674"/>
      <c r="E77" s="192"/>
      <c r="F77" s="192"/>
      <c r="G77" s="192"/>
      <c r="H77" s="192"/>
      <c r="J77" s="211"/>
      <c r="K77" s="19"/>
    </row>
    <row r="78" spans="2:13" ht="83.25" customHeight="1" x14ac:dyDescent="0.2">
      <c r="B78" s="198">
        <v>45</v>
      </c>
      <c r="C78" s="153" t="s">
        <v>215</v>
      </c>
      <c r="D78" s="159" t="s">
        <v>740</v>
      </c>
      <c r="E78" s="160" t="s">
        <v>6</v>
      </c>
      <c r="F78" s="161">
        <v>1</v>
      </c>
      <c r="G78" s="170">
        <f>APU!I453</f>
        <v>75557</v>
      </c>
      <c r="H78" s="201">
        <f t="shared" si="0"/>
        <v>104601</v>
      </c>
      <c r="J78" s="215" t="str">
        <f>VLOOKUP($C78,[6]Actividades!$A:$E,2,FALSE)</f>
        <v>SUMINISTRO, TRANSPORTE E INSTALACION CERAMICA PARED COLOR BEIGE O BLANCO HASTA $40.000 X M2. SEGÚN DISEÑO (INCLUYE BOQUILLA COLOR Y WIN.)</v>
      </c>
      <c r="K78" s="20" t="str">
        <f>VLOOKUP($C78,[6]Actividades!$A:$E,4,FALSE)</f>
        <v>M2</v>
      </c>
      <c r="L78" s="213">
        <f>VLOOKUP($C78,[6]Actividades!$A:$E,5,FALSE)</f>
        <v>75557</v>
      </c>
      <c r="M78" s="213">
        <f>ROUND(L78*(1+'Analisis AIU'!$J$53),0)</f>
        <v>104601</v>
      </c>
    </row>
    <row r="79" spans="2:13" ht="69" customHeight="1" x14ac:dyDescent="0.2">
      <c r="B79" s="198">
        <v>46</v>
      </c>
      <c r="C79" s="153" t="s">
        <v>353</v>
      </c>
      <c r="D79" s="159" t="s">
        <v>354</v>
      </c>
      <c r="E79" s="160" t="s">
        <v>38</v>
      </c>
      <c r="F79" s="161">
        <v>1</v>
      </c>
      <c r="G79" s="170">
        <f>APU!I464</f>
        <v>42259</v>
      </c>
      <c r="H79" s="201">
        <f t="shared" si="0"/>
        <v>58503</v>
      </c>
      <c r="J79" s="215" t="str">
        <f>VLOOKUP($C79,[6]Actividades!$A:$E,2,FALSE)</f>
        <v>SUMINISTRO, TRANSPORTE E INSTALACION CERAMICA PARED ANTIQUE 15X15 CM ANCHO &lt; 0,50. TIPO ALFA O SIMILAR. COLOR BEIGE O BLANCO SEGÚN DISEÑO (INCLUYE BOQUILLA COLOR Y WIN.)</v>
      </c>
      <c r="K79" s="20" t="str">
        <f>VLOOKUP($C79,[6]Actividades!$A:$E,4,FALSE)</f>
        <v>ML</v>
      </c>
      <c r="L79" s="213">
        <f>VLOOKUP($C79,[6]Actividades!$A:$E,5,FALSE)</f>
        <v>42259</v>
      </c>
      <c r="M79" s="213">
        <f>ROUND(L79*(1+'Analisis AIU'!$J$53),0)</f>
        <v>58503</v>
      </c>
    </row>
    <row r="80" spans="2:13" ht="33" hidden="1" customHeight="1" x14ac:dyDescent="0.2">
      <c r="B80" s="795" t="s">
        <v>633</v>
      </c>
      <c r="C80" s="796"/>
      <c r="D80" s="796"/>
      <c r="E80" s="163"/>
      <c r="F80" s="163"/>
      <c r="G80" s="164"/>
      <c r="H80" s="201">
        <f t="shared" si="0"/>
        <v>0</v>
      </c>
      <c r="J80" s="211"/>
      <c r="K80" s="19"/>
    </row>
    <row r="81" spans="2:13" ht="32.25" customHeight="1" x14ac:dyDescent="0.2">
      <c r="B81" s="792" t="s">
        <v>646</v>
      </c>
      <c r="C81" s="793"/>
      <c r="D81" s="794"/>
      <c r="E81" s="192"/>
      <c r="F81" s="192"/>
      <c r="G81" s="192"/>
      <c r="H81" s="192"/>
      <c r="J81" s="211"/>
      <c r="K81" s="19"/>
    </row>
    <row r="82" spans="2:13" ht="97.5" customHeight="1" x14ac:dyDescent="0.2">
      <c r="B82" s="198">
        <v>47</v>
      </c>
      <c r="C82" s="165" t="s">
        <v>17</v>
      </c>
      <c r="D82" s="166" t="s">
        <v>132</v>
      </c>
      <c r="E82" s="167" t="s">
        <v>133</v>
      </c>
      <c r="F82" s="161">
        <v>1</v>
      </c>
      <c r="G82" s="171">
        <f>APU!I475</f>
        <v>651201</v>
      </c>
      <c r="H82" s="201">
        <f t="shared" ref="H82:H138" si="1">M82</f>
        <v>901523</v>
      </c>
      <c r="J82" s="215" t="str">
        <f>VLOOKUP($C82,[6]Actividades!$A:$E,2,FALSE)</f>
        <v>SUMINISTRO, TRANSPORTE E INSTALACION COMBO TIPO LAGUNA BALTA BLANCO CON PEDESTAL CORONA O SIMILAR. (INCLUYE SANITARIO CON TAPA Y TANQUE, LAVAMANOS DE PEDESTAL CON SIFÓN BOTELLA Y DESAGUE SENCILLO, GRIFERÍA, GRAPAS, ACCESORIOS DE CONEXIÓN E INSTALACIÓN.)</v>
      </c>
      <c r="K82" s="20" t="str">
        <f>VLOOKUP($C82,[6]Actividades!$A:$E,4,FALSE)</f>
        <v>UND</v>
      </c>
      <c r="L82" s="213">
        <f>VLOOKUP($C82,[6]Actividades!$A:$E,5,FALSE)</f>
        <v>651201</v>
      </c>
      <c r="M82" s="213">
        <f>ROUND(L82*(1+'Analisis AIU'!$J$53),0)</f>
        <v>901523</v>
      </c>
    </row>
    <row r="83" spans="2:13" ht="66" customHeight="1" x14ac:dyDescent="0.2">
      <c r="B83" s="198">
        <v>48</v>
      </c>
      <c r="C83" s="153" t="s">
        <v>198</v>
      </c>
      <c r="D83" s="159" t="s">
        <v>621</v>
      </c>
      <c r="E83" s="160" t="s">
        <v>2</v>
      </c>
      <c r="F83" s="161">
        <v>1</v>
      </c>
      <c r="G83" s="170">
        <f>APU!I487</f>
        <v>360629</v>
      </c>
      <c r="H83" s="201">
        <f t="shared" si="1"/>
        <v>499255</v>
      </c>
      <c r="J83" s="215" t="str">
        <f>VLOOKUP($C83,[6]Actividades!$A:$E,2,FALSE)</f>
        <v>SUMINISTRO, TRANSPORTE E INSTALACION SANITARIO LAGUNA COLOR BLANCO CORONA O SIMILAR. CONJUNTO SANITARIO QUE INCLUYE SANITARIO, TAPA, TANQUE, ACCESORIOS DE CONEXIÓN E INSTALACIÓN.</v>
      </c>
      <c r="K83" s="20" t="str">
        <f>VLOOKUP($C83,[6]Actividades!$A:$E,4,FALSE)</f>
        <v>UND</v>
      </c>
      <c r="L83" s="213">
        <f>VLOOKUP($C83,[6]Actividades!$A:$E,5,FALSE)</f>
        <v>360629</v>
      </c>
      <c r="M83" s="213">
        <f>ROUND(L83*(1+'Analisis AIU'!$J$53),0)</f>
        <v>499255</v>
      </c>
    </row>
    <row r="84" spans="2:13" ht="62.25" customHeight="1" x14ac:dyDescent="0.2">
      <c r="B84" s="198">
        <v>49</v>
      </c>
      <c r="C84" s="165" t="s">
        <v>63</v>
      </c>
      <c r="D84" s="166" t="s">
        <v>134</v>
      </c>
      <c r="E84" s="167" t="s">
        <v>133</v>
      </c>
      <c r="F84" s="161">
        <v>1</v>
      </c>
      <c r="G84" s="171">
        <f>APU!I496</f>
        <v>901362</v>
      </c>
      <c r="H84" s="201">
        <f t="shared" si="1"/>
        <v>1247846</v>
      </c>
      <c r="J84" s="215" t="str">
        <f>VLOOKUP($C84,[6]Actividades!$A:$E,2,FALSE)</f>
        <v>SUMINISTRO, TRANSPORTE E INSTALACION ORINAL MEDIANO DE COLGAR EN PORCELANA COLOR BLANCO TIPO CORONA O SIMILAR CON VÁLVULA ANTIVÁNDALICA DE EMPOTRAR</v>
      </c>
      <c r="K84" s="20" t="str">
        <f>VLOOKUP($C84,[6]Actividades!$A:$E,4,FALSE)</f>
        <v>UND</v>
      </c>
      <c r="L84" s="213">
        <f>VLOOKUP($C84,[6]Actividades!$A:$E,5,FALSE)</f>
        <v>901362</v>
      </c>
      <c r="M84" s="213">
        <f>ROUND(L84*(1+'Analisis AIU'!$J$53),0)</f>
        <v>1247846</v>
      </c>
    </row>
    <row r="85" spans="2:13" ht="74.25" customHeight="1" x14ac:dyDescent="0.2">
      <c r="B85" s="198">
        <v>50</v>
      </c>
      <c r="C85" s="145" t="s">
        <v>162</v>
      </c>
      <c r="D85" s="159" t="s">
        <v>741</v>
      </c>
      <c r="E85" s="160" t="s">
        <v>2</v>
      </c>
      <c r="F85" s="161">
        <v>1</v>
      </c>
      <c r="G85" s="170">
        <f>APU!I505</f>
        <v>484878</v>
      </c>
      <c r="H85" s="201">
        <f t="shared" si="1"/>
        <v>671265</v>
      </c>
      <c r="J85" s="215" t="str">
        <f>VLOOKUP($C85,[6]Actividades!$A:$E,2,FALSE)</f>
        <v>SUMINISTRO, TRANSPORTE E INSTALACION LAVAMANOS SOBREPONER LINEA MARSELLA COLOR BLANCO CORONA O SIMILAR. (INCLUYE GRIFERIA, DESAGÜE AUTOMATICO, SIFÓN BOTELLA, ACOPLE).</v>
      </c>
      <c r="K85" s="20" t="str">
        <f>VLOOKUP($C85,[6]Actividades!$A:$E,4,FALSE)</f>
        <v>UND</v>
      </c>
      <c r="L85" s="213">
        <f>VLOOKUP($C85,[6]Actividades!$A:$E,5,FALSE)</f>
        <v>484878</v>
      </c>
      <c r="M85" s="213">
        <f>ROUND(L85*(1+'Analisis AIU'!$J$53),0)</f>
        <v>671265</v>
      </c>
    </row>
    <row r="86" spans="2:13" ht="51.75" customHeight="1" x14ac:dyDescent="0.2">
      <c r="B86" s="198">
        <v>51</v>
      </c>
      <c r="C86" s="181" t="s">
        <v>155</v>
      </c>
      <c r="D86" s="179" t="s">
        <v>156</v>
      </c>
      <c r="E86" s="160" t="s">
        <v>18</v>
      </c>
      <c r="F86" s="161">
        <v>1</v>
      </c>
      <c r="G86" s="170">
        <f>APU!I515</f>
        <v>188892</v>
      </c>
      <c r="H86" s="201">
        <f t="shared" si="1"/>
        <v>261502</v>
      </c>
      <c r="J86" s="215" t="str">
        <f>VLOOKUP($C86,[6]Actividades!$A:$E,2,FALSE)</f>
        <v>SUMINISTRO, TRANSPORTE E INSTALACION GRIFERIA MEZCLADOR LAVAMANOS 8" TIPO GRIVAL O SIMILAR. (INCLUYE DESAGUE, SIFÓN, GRAPAS E INSTALACIÓN).</v>
      </c>
      <c r="K86" s="20" t="str">
        <f>VLOOKUP($C86,[6]Actividades!$A:$E,4,FALSE)</f>
        <v>UND</v>
      </c>
      <c r="L86" s="213">
        <f>VLOOKUP($C86,[6]Actividades!$A:$E,5,FALSE)</f>
        <v>188892</v>
      </c>
      <c r="M86" s="213">
        <f>ROUND(L86*(1+'Analisis AIU'!$J$53),0)</f>
        <v>261502</v>
      </c>
    </row>
    <row r="87" spans="2:13" ht="53.25" customHeight="1" x14ac:dyDescent="0.2">
      <c r="B87" s="198">
        <v>52</v>
      </c>
      <c r="C87" s="181" t="s">
        <v>647</v>
      </c>
      <c r="D87" s="179" t="s">
        <v>360</v>
      </c>
      <c r="E87" s="160" t="s">
        <v>2</v>
      </c>
      <c r="F87" s="161">
        <v>1</v>
      </c>
      <c r="G87" s="170">
        <f>APU!I523</f>
        <v>105876</v>
      </c>
      <c r="H87" s="201">
        <f t="shared" si="1"/>
        <v>146575</v>
      </c>
      <c r="J87" s="215" t="str">
        <f>VLOOKUP($C87,[6]Actividades!$A:$E,2,FALSE)</f>
        <v>SUMINISTRO, TRANSPORTE E INSTALACION DUCHA SENCILLA GALAXIA REF. 50430001 TIPO GRIVAL O SIMILAR. (INCLUYE REGADERA E INSTALACIÓN).</v>
      </c>
      <c r="K87" s="20" t="str">
        <f>VLOOKUP($C87,[6]Actividades!$A:$E,4,FALSE)</f>
        <v>UND</v>
      </c>
      <c r="L87" s="213">
        <f>VLOOKUP($C87,[6]Actividades!$A:$E,5,FALSE)</f>
        <v>105876</v>
      </c>
      <c r="M87" s="213">
        <f>ROUND(L87*(1+'Analisis AIU'!$J$53),0)</f>
        <v>146575</v>
      </c>
    </row>
    <row r="88" spans="2:13" ht="48" customHeight="1" x14ac:dyDescent="0.2">
      <c r="B88" s="198">
        <v>53</v>
      </c>
      <c r="C88" s="145" t="s">
        <v>160</v>
      </c>
      <c r="D88" s="179" t="s">
        <v>161</v>
      </c>
      <c r="E88" s="177" t="s">
        <v>18</v>
      </c>
      <c r="F88" s="161">
        <v>1</v>
      </c>
      <c r="G88" s="182">
        <f>APU!I531</f>
        <v>989216</v>
      </c>
      <c r="H88" s="201">
        <f t="shared" si="1"/>
        <v>1369471</v>
      </c>
      <c r="J88" s="215" t="str">
        <f>VLOOKUP($C88,[6]Actividades!$A:$E,2,FALSE)</f>
        <v>SUMINISTRO, TRANSPORTE E INSTALACION ORINAL TIPO GOTTA BAJO CONSUMO 0,5 LPF SIFON OCULTO , COLOR BLANCO TIPO PUSH ANTIVANDALICO MARCA CORONA.</v>
      </c>
      <c r="K88" s="20" t="str">
        <f>VLOOKUP($C88,[6]Actividades!$A:$E,4,FALSE)</f>
        <v>UND</v>
      </c>
      <c r="L88" s="213">
        <f>VLOOKUP($C88,[6]Actividades!$A:$E,5,FALSE)</f>
        <v>989216</v>
      </c>
      <c r="M88" s="213">
        <f>ROUND(L88*(1+'Analisis AIU'!$J$53),0)</f>
        <v>1369471</v>
      </c>
    </row>
    <row r="89" spans="2:13" ht="27" hidden="1" customHeight="1" x14ac:dyDescent="0.2">
      <c r="B89" s="795" t="s">
        <v>633</v>
      </c>
      <c r="C89" s="796"/>
      <c r="D89" s="796"/>
      <c r="E89" s="163"/>
      <c r="F89" s="163"/>
      <c r="G89" s="164"/>
      <c r="H89" s="201">
        <f t="shared" si="1"/>
        <v>0</v>
      </c>
      <c r="J89" s="211"/>
      <c r="K89" s="19"/>
    </row>
    <row r="90" spans="2:13" ht="29.25" customHeight="1" x14ac:dyDescent="0.2">
      <c r="B90" s="789" t="s">
        <v>648</v>
      </c>
      <c r="C90" s="790"/>
      <c r="D90" s="791"/>
      <c r="E90" s="192"/>
      <c r="F90" s="192"/>
      <c r="G90" s="192"/>
      <c r="H90" s="192"/>
      <c r="J90" s="211"/>
      <c r="K90" s="19"/>
    </row>
    <row r="91" spans="2:13" ht="104.25" customHeight="1" x14ac:dyDescent="0.2">
      <c r="B91" s="198">
        <v>54</v>
      </c>
      <c r="C91" s="168" t="s">
        <v>596</v>
      </c>
      <c r="D91" s="159" t="s">
        <v>742</v>
      </c>
      <c r="E91" s="160" t="s">
        <v>18</v>
      </c>
      <c r="F91" s="161">
        <v>1</v>
      </c>
      <c r="G91" s="170">
        <f>APU!I538</f>
        <v>766015</v>
      </c>
      <c r="H91" s="201">
        <f t="shared" si="1"/>
        <v>1060471</v>
      </c>
      <c r="J91" s="215" t="str">
        <f>VLOOKUP($C91,[6]Actividades!$A:$E,2,FALSE)</f>
        <v>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v>
      </c>
      <c r="K91" s="20" t="str">
        <f>VLOOKUP($C91,[6]Actividades!$A:$E,4,FALSE)</f>
        <v>UND</v>
      </c>
      <c r="L91" s="213">
        <f>VLOOKUP($C91,[6]Actividades!$A:$E,5,FALSE)</f>
        <v>766015</v>
      </c>
      <c r="M91" s="213">
        <f>ROUND(L91*(1+'Analisis AIU'!$J$53),0)</f>
        <v>1060471</v>
      </c>
    </row>
    <row r="92" spans="2:13" ht="177" customHeight="1" x14ac:dyDescent="0.2">
      <c r="B92" s="198">
        <v>55</v>
      </c>
      <c r="C92" s="183" t="s">
        <v>61</v>
      </c>
      <c r="D92" s="159" t="s">
        <v>62</v>
      </c>
      <c r="E92" s="160" t="s">
        <v>6</v>
      </c>
      <c r="F92" s="161">
        <v>1</v>
      </c>
      <c r="G92" s="170">
        <f>APU!I551</f>
        <v>507616</v>
      </c>
      <c r="H92" s="201">
        <f t="shared" si="1"/>
        <v>702744</v>
      </c>
      <c r="J92" s="215" t="str">
        <f>VLOOKUP($C92,[6]Actividades!$A:$E,2,FALSE)</f>
        <v>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
      <c r="K92" s="20" t="str">
        <f>VLOOKUP($C92,[6]Actividades!$A:$E,4,FALSE)</f>
        <v>M2</v>
      </c>
      <c r="L92" s="213">
        <f>VLOOKUP($C92,[6]Actividades!$A:$E,5,FALSE)</f>
        <v>507616</v>
      </c>
      <c r="M92" s="213">
        <f>ROUND(L92*(1+'Analisis AIU'!$J$53),0)</f>
        <v>702744</v>
      </c>
    </row>
    <row r="93" spans="2:13" ht="207" customHeight="1" x14ac:dyDescent="0.2">
      <c r="B93" s="198">
        <v>56</v>
      </c>
      <c r="C93" s="183" t="s">
        <v>355</v>
      </c>
      <c r="D93" s="159" t="s">
        <v>356</v>
      </c>
      <c r="E93" s="160" t="s">
        <v>6</v>
      </c>
      <c r="F93" s="161">
        <v>1</v>
      </c>
      <c r="G93" s="170">
        <f>APU!I558</f>
        <v>872418</v>
      </c>
      <c r="H93" s="201">
        <f t="shared" si="1"/>
        <v>1207775</v>
      </c>
      <c r="J93" s="215" t="str">
        <f>VLOOKUP($C93,[6]Actividades!$A:$E,2,FALSE)</f>
        <v>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
      <c r="K93" s="20" t="str">
        <f>VLOOKUP($C93,[6]Actividades!$A:$E,4,FALSE)</f>
        <v>M2</v>
      </c>
      <c r="L93" s="213">
        <f>VLOOKUP($C93,[6]Actividades!$A:$E,5,FALSE)</f>
        <v>872418</v>
      </c>
      <c r="M93" s="213">
        <f>ROUND(L93*(1+'Analisis AIU'!$J$53),0)</f>
        <v>1207775</v>
      </c>
    </row>
    <row r="94" spans="2:13" ht="27.75" hidden="1" customHeight="1" x14ac:dyDescent="0.2">
      <c r="B94" s="795" t="s">
        <v>633</v>
      </c>
      <c r="C94" s="796"/>
      <c r="D94" s="796"/>
      <c r="E94" s="163"/>
      <c r="F94" s="163"/>
      <c r="G94" s="164"/>
      <c r="H94" s="201">
        <f t="shared" si="1"/>
        <v>0</v>
      </c>
      <c r="J94" s="211"/>
      <c r="K94" s="19"/>
    </row>
    <row r="95" spans="2:13" ht="28.5" customHeight="1" x14ac:dyDescent="0.2">
      <c r="B95" s="789" t="s">
        <v>649</v>
      </c>
      <c r="C95" s="790"/>
      <c r="D95" s="791"/>
      <c r="E95" s="192"/>
      <c r="F95" s="192"/>
      <c r="G95" s="192"/>
      <c r="H95" s="192"/>
      <c r="J95" s="211"/>
      <c r="K95" s="19"/>
    </row>
    <row r="96" spans="2:13" ht="142.5" customHeight="1" x14ac:dyDescent="0.2">
      <c r="B96" s="198">
        <v>57</v>
      </c>
      <c r="C96" s="184" t="s">
        <v>76</v>
      </c>
      <c r="D96" s="159" t="s">
        <v>77</v>
      </c>
      <c r="E96" s="160" t="s">
        <v>6</v>
      </c>
      <c r="F96" s="161">
        <v>1</v>
      </c>
      <c r="G96" s="170">
        <f>APU!I569</f>
        <v>224213</v>
      </c>
      <c r="H96" s="201">
        <f t="shared" si="1"/>
        <v>310400</v>
      </c>
      <c r="J96" s="215" t="str">
        <f>VLOOKUP($C96,[6]Actividades!$A:$E,2,FALSE)</f>
        <v>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v>
      </c>
      <c r="K96" s="20" t="str">
        <f>VLOOKUP($C96,[6]Actividades!$A:$E,4,FALSE)</f>
        <v>M2</v>
      </c>
      <c r="L96" s="213">
        <f>VLOOKUP($C96,[6]Actividades!$A:$E,5,FALSE)</f>
        <v>224213</v>
      </c>
      <c r="M96" s="213">
        <f>ROUND(L96*(1+'Analisis AIU'!$J$53),0)</f>
        <v>310400</v>
      </c>
    </row>
    <row r="97" spans="2:13" ht="108.75" customHeight="1" x14ac:dyDescent="0.2">
      <c r="B97" s="198">
        <v>58</v>
      </c>
      <c r="C97" s="153" t="s">
        <v>78</v>
      </c>
      <c r="D97" s="159" t="s">
        <v>131</v>
      </c>
      <c r="E97" s="160" t="s">
        <v>6</v>
      </c>
      <c r="F97" s="161">
        <v>1</v>
      </c>
      <c r="G97" s="170">
        <f>APU!I574</f>
        <v>647513</v>
      </c>
      <c r="H97" s="201">
        <f t="shared" si="1"/>
        <v>896417</v>
      </c>
      <c r="J97" s="215" t="str">
        <f>VLOOKUP($C97,[6]Actividades!$A:$E,2,FALSE)</f>
        <v>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v>
      </c>
      <c r="K97" s="20" t="str">
        <f>VLOOKUP($C97,[6]Actividades!$A:$E,4,FALSE)</f>
        <v>UND</v>
      </c>
      <c r="L97" s="213">
        <f>VLOOKUP($C97,[6]Actividades!$A:$E,5,FALSE)</f>
        <v>647513</v>
      </c>
      <c r="M97" s="213">
        <f>ROUND(L97*(1+'Analisis AIU'!$J$53),0)</f>
        <v>896417</v>
      </c>
    </row>
    <row r="98" spans="2:13" ht="81" customHeight="1" x14ac:dyDescent="0.2">
      <c r="B98" s="198">
        <v>59</v>
      </c>
      <c r="C98" s="145" t="s">
        <v>216</v>
      </c>
      <c r="D98" s="178" t="s">
        <v>732</v>
      </c>
      <c r="E98" s="160" t="s">
        <v>38</v>
      </c>
      <c r="F98" s="161">
        <v>1</v>
      </c>
      <c r="G98" s="180">
        <f>+APU!$I$582</f>
        <v>410760</v>
      </c>
      <c r="H98" s="201">
        <f t="shared" si="1"/>
        <v>568656</v>
      </c>
      <c r="J98" s="215" t="str">
        <f>VLOOKUP($C98,[6]Actividades!$A:$E,2,FALSE)</f>
        <v>SUMINISTRO, TRANSPORTE E INSTALACION BARANDA EN TUBERIA GALVANIZADA  4 HILOS DE 2", ENTRE 0.9 Y 1 MTS, PARALES VERTICALES  CADA 2 MTS, RELLENA DE  CONCRETO, INCLUYE WASH PRIMER, PINTURA, ANCLAJES Y RETIRO DE SOBRANTES</v>
      </c>
      <c r="K98" s="20" t="str">
        <f>VLOOKUP($C98,[6]Actividades!$A:$E,4,FALSE)</f>
        <v>ML</v>
      </c>
      <c r="L98" s="216">
        <f>VLOOKUP($C98,[6]Actividades!$A:$E,5,FALSE)</f>
        <v>410760</v>
      </c>
      <c r="M98" s="213">
        <f>ROUND(L98*(1+'Analisis AIU'!$J$53),0)</f>
        <v>568656</v>
      </c>
    </row>
    <row r="99" spans="2:13" ht="50.25" customHeight="1" x14ac:dyDescent="0.2">
      <c r="B99" s="198">
        <v>60</v>
      </c>
      <c r="C99" s="181" t="s">
        <v>95</v>
      </c>
      <c r="D99" s="159" t="s">
        <v>96</v>
      </c>
      <c r="E99" s="160" t="s">
        <v>6</v>
      </c>
      <c r="F99" s="161">
        <v>1</v>
      </c>
      <c r="G99" s="170">
        <f>APU!I585</f>
        <v>259978</v>
      </c>
      <c r="H99" s="201">
        <f t="shared" si="1"/>
        <v>359914</v>
      </c>
      <c r="J99" s="215" t="str">
        <f>VLOOKUP($C99,[6]Actividades!$A:$E,2,FALSE)</f>
        <v>SUMINISTRO, TRANSPORTE E INSTALACION REJA EN TUBO CUADRADO DE 3/4 X 3/4 PULGADA X 1.5MM X 6M EN ACERO</v>
      </c>
      <c r="K99" s="20" t="str">
        <f>VLOOKUP($C99,[6]Actividades!$A:$E,4,FALSE)</f>
        <v>M2</v>
      </c>
      <c r="L99" s="213">
        <f>VLOOKUP($C99,[6]Actividades!$A:$E,5,FALSE)</f>
        <v>259978</v>
      </c>
      <c r="M99" s="213">
        <f>ROUND(L99*(1+'Analisis AIU'!$J$53),0)</f>
        <v>359914</v>
      </c>
    </row>
    <row r="100" spans="2:13" ht="27" customHeight="1" x14ac:dyDescent="0.2">
      <c r="B100" s="198">
        <v>61</v>
      </c>
      <c r="C100" s="185" t="s">
        <v>65</v>
      </c>
      <c r="D100" s="159" t="s">
        <v>51</v>
      </c>
      <c r="E100" s="160" t="s">
        <v>2</v>
      </c>
      <c r="F100" s="161">
        <v>1</v>
      </c>
      <c r="G100" s="170">
        <f>APU!I599</f>
        <v>78553</v>
      </c>
      <c r="H100" s="201">
        <f t="shared" si="1"/>
        <v>108749</v>
      </c>
      <c r="J100" s="215" t="str">
        <f>VLOOKUP($C100,[6]Actividades!$A:$E,2,FALSE)</f>
        <v>DESMONTE Y REINSTALACION DE PUERTA METALICA</v>
      </c>
      <c r="K100" s="20" t="str">
        <f>VLOOKUP($C100,[6]Actividades!$A:$E,4,FALSE)</f>
        <v>UND</v>
      </c>
      <c r="L100" s="213">
        <f>VLOOKUP($C100,[6]Actividades!$A:$E,5,FALSE)</f>
        <v>78553</v>
      </c>
      <c r="M100" s="213">
        <f>ROUND(L100*(1+'Analisis AIU'!$J$53),0)</f>
        <v>108749</v>
      </c>
    </row>
    <row r="101" spans="2:13" ht="27" customHeight="1" x14ac:dyDescent="0.2">
      <c r="B101" s="795" t="s">
        <v>633</v>
      </c>
      <c r="C101" s="796"/>
      <c r="D101" s="796"/>
      <c r="E101" s="163"/>
      <c r="F101" s="163"/>
      <c r="G101" s="164"/>
      <c r="H101" s="201">
        <f t="shared" si="1"/>
        <v>0</v>
      </c>
      <c r="J101" s="211"/>
      <c r="K101" s="19"/>
    </row>
    <row r="102" spans="2:13" ht="27" customHeight="1" x14ac:dyDescent="0.2">
      <c r="B102" s="792" t="s">
        <v>650</v>
      </c>
      <c r="C102" s="793"/>
      <c r="D102" s="794"/>
      <c r="E102" s="192"/>
      <c r="F102" s="192"/>
      <c r="G102" s="192"/>
      <c r="H102" s="201">
        <f t="shared" si="1"/>
        <v>0</v>
      </c>
      <c r="J102" s="211"/>
      <c r="K102" s="19"/>
    </row>
    <row r="103" spans="2:13" ht="51" customHeight="1" x14ac:dyDescent="0.2">
      <c r="B103" s="198">
        <v>62</v>
      </c>
      <c r="C103" s="185" t="s">
        <v>598</v>
      </c>
      <c r="D103" s="186" t="s">
        <v>743</v>
      </c>
      <c r="E103" s="160" t="s">
        <v>18</v>
      </c>
      <c r="F103" s="161">
        <v>1</v>
      </c>
      <c r="G103" s="170">
        <f>APU!I608</f>
        <v>157258</v>
      </c>
      <c r="H103" s="201">
        <f t="shared" si="1"/>
        <v>217708</v>
      </c>
      <c r="J103" s="215" t="str">
        <f>VLOOKUP($C103,[6]Actividades!$A:$E,2,FALSE)</f>
        <v xml:space="preserve">SUMINISTRO, TRANSPORTE E INSTALACION CERRADURA BELL WOOD POMO MADERA - ENTRADA REF. A80PD TIPO SCHALAGE O SIMILAR.. ACABADO SEGÚN DISEÑO.  </v>
      </c>
      <c r="K103" s="20" t="str">
        <f>VLOOKUP($C103,[6]Actividades!$A:$E,4,FALSE)</f>
        <v>UND</v>
      </c>
      <c r="L103" s="213">
        <f>VLOOKUP($C103,[6]Actividades!$A:$E,5,FALSE)</f>
        <v>157258</v>
      </c>
      <c r="M103" s="213">
        <f>ROUND(L103*(1+'Analisis AIU'!$J$53),0)</f>
        <v>217708</v>
      </c>
    </row>
    <row r="104" spans="2:13" ht="50.25" customHeight="1" x14ac:dyDescent="0.2">
      <c r="B104" s="198">
        <v>63</v>
      </c>
      <c r="C104" s="185" t="s">
        <v>151</v>
      </c>
      <c r="D104" s="159" t="s">
        <v>150</v>
      </c>
      <c r="E104" s="160" t="s">
        <v>18</v>
      </c>
      <c r="F104" s="161">
        <v>1</v>
      </c>
      <c r="G104" s="170">
        <f>APU!I615</f>
        <v>204783</v>
      </c>
      <c r="H104" s="201">
        <f t="shared" si="1"/>
        <v>283502</v>
      </c>
      <c r="J104" s="215" t="str">
        <f>VLOOKUP($C104,[6]Actividades!$A:$E,2,FALSE)</f>
        <v xml:space="preserve">SUMINISTRO, TRANSPORTE E INSTALACION CERRADURA ORBIT POMO METALICO - BAÑO REF. A40S TIPO SCHALAGE O SIMILAR. ACABADO SEGÚN DISEÑO. </v>
      </c>
      <c r="K104" s="20" t="str">
        <f>VLOOKUP($C104,[6]Actividades!$A:$E,4,FALSE)</f>
        <v>UND</v>
      </c>
      <c r="L104" s="213">
        <f>VLOOKUP($C104,[6]Actividades!$A:$E,5,FALSE)</f>
        <v>204783</v>
      </c>
      <c r="M104" s="213">
        <f>ROUND(L104*(1+'Analisis AIU'!$J$53),0)</f>
        <v>283502</v>
      </c>
    </row>
    <row r="105" spans="2:13" ht="50.25" customHeight="1" x14ac:dyDescent="0.2">
      <c r="B105" s="198">
        <v>64</v>
      </c>
      <c r="C105" s="153" t="s">
        <v>333</v>
      </c>
      <c r="D105" s="159" t="s">
        <v>334</v>
      </c>
      <c r="E105" s="160" t="s">
        <v>18</v>
      </c>
      <c r="F105" s="161">
        <v>1</v>
      </c>
      <c r="G105" s="170">
        <f>APU!I622</f>
        <v>218536</v>
      </c>
      <c r="H105" s="201">
        <f t="shared" si="1"/>
        <v>302541</v>
      </c>
      <c r="J105" s="215" t="str">
        <f>VLOOKUP($C105,[6]Actividades!$A:$E,2,FALSE)</f>
        <v xml:space="preserve">SUMINISTRO, TRANSPORTE E INSTALACION CERRADURA CERROJO DOBLE LLAVE - REF. B362PX TIPO SCHALAGE O SIMILAR. ACABADO SEGÚN DISEÑO.  </v>
      </c>
      <c r="K105" s="20" t="str">
        <f>VLOOKUP($C105,[6]Actividades!$A:$E,4,FALSE)</f>
        <v>UND</v>
      </c>
      <c r="L105" s="213">
        <f>VLOOKUP($C105,[6]Actividades!$A:$E,5,FALSE)</f>
        <v>218536</v>
      </c>
      <c r="M105" s="213">
        <f>ROUND(L105*(1+'Analisis AIU'!$J$53),0)</f>
        <v>302541</v>
      </c>
    </row>
    <row r="106" spans="2:13" ht="28.5" customHeight="1" x14ac:dyDescent="0.2">
      <c r="B106" s="792" t="s">
        <v>651</v>
      </c>
      <c r="C106" s="793"/>
      <c r="D106" s="794"/>
      <c r="E106" s="192"/>
      <c r="F106" s="192"/>
      <c r="G106" s="192"/>
      <c r="H106" s="192"/>
      <c r="J106" s="211"/>
      <c r="K106" s="19"/>
    </row>
    <row r="107" spans="2:13" ht="76.5" customHeight="1" x14ac:dyDescent="0.2">
      <c r="B107" s="198">
        <v>65</v>
      </c>
      <c r="C107" s="145" t="s">
        <v>15</v>
      </c>
      <c r="D107" s="159" t="s">
        <v>16</v>
      </c>
      <c r="E107" s="160" t="s">
        <v>6</v>
      </c>
      <c r="F107" s="161">
        <v>1</v>
      </c>
      <c r="G107" s="170">
        <f>APU!I629</f>
        <v>26633</v>
      </c>
      <c r="H107" s="201">
        <f t="shared" si="1"/>
        <v>36871</v>
      </c>
      <c r="J107" s="215" t="str">
        <f>VLOOKUP($C107,[6]Actividades!$A:$E,2,FALSE)</f>
        <v>SUMINISTRO, TRANSPORTE E INSTALACION ESTUCO Y VINILO 3 MANOS SOBRE MURO INTERIOR (INCLUYE ESTUCO, 1 MANO EN PINTURA TIPO 2  Y DOS MANOS EN PINTURA TIPO 1, FILOS Y DILATACIONES). COLOR SEGÚN DISEÑO POR M2</v>
      </c>
      <c r="K107" s="20" t="str">
        <f>VLOOKUP($C107,[6]Actividades!$A:$E,4,FALSE)</f>
        <v>M2</v>
      </c>
      <c r="L107" s="213">
        <f>VLOOKUP($C107,[6]Actividades!$A:$E,5,FALSE)</f>
        <v>26633</v>
      </c>
      <c r="M107" s="213">
        <f>ROUND(L107*(1+'Analisis AIU'!$J$53),0)</f>
        <v>36871</v>
      </c>
    </row>
    <row r="108" spans="2:13" s="125" customFormat="1" ht="78" customHeight="1" x14ac:dyDescent="0.2">
      <c r="B108" s="202">
        <v>66</v>
      </c>
      <c r="C108" s="153" t="s">
        <v>189</v>
      </c>
      <c r="D108" s="176" t="s">
        <v>190</v>
      </c>
      <c r="E108" s="154" t="s">
        <v>6</v>
      </c>
      <c r="F108" s="161">
        <v>1</v>
      </c>
      <c r="G108" s="162">
        <f>APU!I640</f>
        <v>28074</v>
      </c>
      <c r="H108" s="201">
        <f t="shared" si="1"/>
        <v>38866</v>
      </c>
      <c r="J108" s="215" t="str">
        <f>VLOOKUP($C108,[6]Actividades!$A:$E,2,FALSE)</f>
        <v>SUMINISTRO, TRANSPORTE E INSTALACION ESTUCO Y VINILO 3 MANOS BAJO PLACA INTERIOR (INCLUYE ESTUCO, 1 MANO EN PINTURA TIPO 2 Y DOS MANOS EN PINTURA TIPO 1, FILOS Y DILATACIONES). COLOR SEGÚN DISEÑO.</v>
      </c>
      <c r="K108" s="20" t="str">
        <f>VLOOKUP($C108,[6]Actividades!$A:$E,4,FALSE)</f>
        <v>M2</v>
      </c>
      <c r="L108" s="213">
        <f>VLOOKUP($C108,[6]Actividades!$A:$E,5,FALSE)</f>
        <v>28074</v>
      </c>
      <c r="M108" s="213">
        <f>ROUND(L108*(1+'Analisis AIU'!$J$53),0)</f>
        <v>38866</v>
      </c>
    </row>
    <row r="109" spans="2:13" ht="47.25" customHeight="1" x14ac:dyDescent="0.2">
      <c r="B109" s="198">
        <v>67</v>
      </c>
      <c r="C109" s="181" t="s">
        <v>68</v>
      </c>
      <c r="D109" s="179" t="s">
        <v>69</v>
      </c>
      <c r="E109" s="177" t="s">
        <v>6</v>
      </c>
      <c r="F109" s="161">
        <v>1</v>
      </c>
      <c r="G109" s="182">
        <f>APU!I651</f>
        <v>35465</v>
      </c>
      <c r="H109" s="201">
        <f t="shared" si="1"/>
        <v>49098</v>
      </c>
      <c r="J109" s="215" t="str">
        <f>VLOOKUP($C109,[6]Actividades!$A:$E,2,FALSE)</f>
        <v>SUMINISTRO, TRANSPORTE E INSTALACION GRANIPLAST (ESGRAFIADO) FACHADAS ( INCLUYE FILOS Y DILATACIONES)</v>
      </c>
      <c r="K109" s="20" t="str">
        <f>VLOOKUP($C109,[6]Actividades!$A:$E,4,FALSE)</f>
        <v>M2</v>
      </c>
      <c r="L109" s="213">
        <f>VLOOKUP($C109,[6]Actividades!$A:$E,5,FALSE)</f>
        <v>35465</v>
      </c>
      <c r="M109" s="213">
        <f>ROUND(L109*(1+'Analisis AIU'!$J$53),0)</f>
        <v>49098</v>
      </c>
    </row>
    <row r="110" spans="2:13" ht="81" customHeight="1" x14ac:dyDescent="0.2">
      <c r="B110" s="202">
        <v>68</v>
      </c>
      <c r="C110" s="145" t="s">
        <v>54</v>
      </c>
      <c r="D110" s="159" t="s">
        <v>36</v>
      </c>
      <c r="E110" s="160" t="s">
        <v>6</v>
      </c>
      <c r="F110" s="161">
        <v>1</v>
      </c>
      <c r="G110" s="182">
        <f>APU!I659</f>
        <v>31005</v>
      </c>
      <c r="H110" s="201">
        <f t="shared" si="1"/>
        <v>42923</v>
      </c>
      <c r="J110" s="215" t="str">
        <f>VLOOKUP($C110,[6]Actividades!$A:$E,2,FALSE)</f>
        <v>SUMINISTRO, TRANSPORTE E INSTALACION ESTUCO Y PINTURA TIPO KORAZA O SIMILAR 3 MANOS FACHADAS (INCLUYE ESTUCO, 1 MANO EN PINTURA TIPO 2 Y DOS MANOS EN PINTURA TIPO KORAZA O SIMILAR, FILOS Y DILATACIONES). COLOR SEGÚN DISEÑO.</v>
      </c>
      <c r="K110" s="20" t="str">
        <f>VLOOKUP($C110,[6]Actividades!$A:$E,4,FALSE)</f>
        <v>M2</v>
      </c>
      <c r="L110" s="213">
        <f>VLOOKUP($C110,[6]Actividades!$A:$E,5,FALSE)</f>
        <v>31005</v>
      </c>
      <c r="M110" s="213">
        <f>ROUND(L110*(1+'Analisis AIU'!$J$53),0)</f>
        <v>42923</v>
      </c>
    </row>
    <row r="111" spans="2:13" ht="47.25" customHeight="1" x14ac:dyDescent="0.2">
      <c r="B111" s="198">
        <v>69</v>
      </c>
      <c r="C111" s="145" t="s">
        <v>361</v>
      </c>
      <c r="D111" s="159" t="s">
        <v>359</v>
      </c>
      <c r="E111" s="160" t="s">
        <v>6</v>
      </c>
      <c r="F111" s="161">
        <v>1</v>
      </c>
      <c r="G111" s="182">
        <f>APU!I670</f>
        <v>41823</v>
      </c>
      <c r="H111" s="201">
        <f t="shared" si="1"/>
        <v>57900</v>
      </c>
      <c r="J111" s="215" t="str">
        <f>VLOOKUP($C111,[6]Actividades!$A:$E,2,FALSE)</f>
        <v>SUMINISTRO, TRANSPORTE E INSTALACION DEMARCACION HORIZONTAL DE VIAS PINTURA TIPO TRAFICO</v>
      </c>
      <c r="K111" s="20" t="str">
        <f>VLOOKUP($C111,[6]Actividades!$A:$E,4,FALSE)</f>
        <v>M2</v>
      </c>
      <c r="L111" s="213">
        <f>VLOOKUP($C111,[6]Actividades!$A:$E,5,FALSE)</f>
        <v>41823</v>
      </c>
      <c r="M111" s="213">
        <f>ROUND(L111*(1+'Analisis AIU'!$J$53),0)</f>
        <v>57900</v>
      </c>
    </row>
    <row r="112" spans="2:13" ht="32.1" customHeight="1" x14ac:dyDescent="0.2">
      <c r="B112" s="202">
        <v>70</v>
      </c>
      <c r="C112" s="145" t="s">
        <v>617</v>
      </c>
      <c r="D112" s="159" t="s">
        <v>618</v>
      </c>
      <c r="E112" s="160" t="s">
        <v>6</v>
      </c>
      <c r="F112" s="161">
        <v>1</v>
      </c>
      <c r="G112" s="170">
        <v>30749</v>
      </c>
      <c r="H112" s="201">
        <f t="shared" si="1"/>
        <v>42569</v>
      </c>
      <c r="J112" s="215" t="str">
        <f>VLOOKUP($C112,[6]Actividades!$A:$E,2,FALSE)</f>
        <v>SUMINISTRO TRANSPORTE E INSTALACION ESTUCO Y 3 MANOS DE PINTURA ACRILTEX PARA BAÑO Y COCINA</v>
      </c>
      <c r="K112" s="20" t="str">
        <f>VLOOKUP($C112,[6]Actividades!$A:$E,4,FALSE)</f>
        <v>M2</v>
      </c>
      <c r="L112" s="213">
        <f>VLOOKUP($C112,[6]Actividades!$A:$E,5,FALSE)</f>
        <v>30749</v>
      </c>
      <c r="M112" s="213">
        <f>ROUND(L112*(1+'Analisis AIU'!$J$53),0)</f>
        <v>42569</v>
      </c>
    </row>
    <row r="113" spans="2:13" ht="48.75" customHeight="1" x14ac:dyDescent="0.2">
      <c r="B113" s="198">
        <v>71</v>
      </c>
      <c r="C113" s="181" t="s">
        <v>129</v>
      </c>
      <c r="D113" s="179" t="s">
        <v>130</v>
      </c>
      <c r="E113" s="177" t="s">
        <v>38</v>
      </c>
      <c r="F113" s="161">
        <v>1</v>
      </c>
      <c r="G113" s="182">
        <f>APU!I679</f>
        <v>32747</v>
      </c>
      <c r="H113" s="201">
        <f t="shared" si="1"/>
        <v>45335</v>
      </c>
      <c r="J113" s="215" t="str">
        <f>VLOOKUP($C113,[6]Actividades!$A:$E,2,FALSE)</f>
        <v>SUMINISTRO, TRANSPORTE E INSTALACION PINTURA ESMALTE PARA CERCHAS METÁLICAS (INCLUYE ANDAMIO CERTIFICADO)</v>
      </c>
      <c r="K113" s="20" t="str">
        <f>VLOOKUP($C113,[6]Actividades!$A:$E,4,FALSE)</f>
        <v>ML</v>
      </c>
      <c r="L113" s="213">
        <f>VLOOKUP($C113,[6]Actividades!$A:$E,5,FALSE)</f>
        <v>32747</v>
      </c>
      <c r="M113" s="213">
        <f>ROUND(L113*(1+'Analisis AIU'!$J$53),0)</f>
        <v>45335</v>
      </c>
    </row>
    <row r="114" spans="2:13" ht="81.75" customHeight="1" x14ac:dyDescent="0.2">
      <c r="B114" s="202">
        <v>72</v>
      </c>
      <c r="C114" s="181" t="s">
        <v>59</v>
      </c>
      <c r="D114" s="179" t="s">
        <v>60</v>
      </c>
      <c r="E114" s="177" t="s">
        <v>6</v>
      </c>
      <c r="F114" s="161">
        <v>1</v>
      </c>
      <c r="G114" s="182">
        <f>APU!I688</f>
        <v>25295</v>
      </c>
      <c r="H114" s="201">
        <f t="shared" si="1"/>
        <v>35018</v>
      </c>
      <c r="J114" s="215" t="str">
        <f>VLOOKUP($C114,[6]Actividades!$A:$E,2,FALSE)</f>
        <v>SUMINISTRO, TRANSPORTE E INSTALACION VINILO 3 MANOS SOBRE GRANIPLAST EN MURO EXTERIOR ALTURA &gt; 3 M (INCLUYE 1 MANO EN PINTURA TIPO 2  Y DOS MANOS EN PINTURA TIPO 1, FILOS Y DILATACIONES). COLOR SEGÚN DISEÑO POR M2</v>
      </c>
      <c r="K114" s="20" t="str">
        <f>VLOOKUP($C114,[6]Actividades!$A:$E,4,FALSE)</f>
        <v>M2</v>
      </c>
      <c r="L114" s="213">
        <f>VLOOKUP($C114,[6]Actividades!$A:$E,5,FALSE)</f>
        <v>25295</v>
      </c>
      <c r="M114" s="213">
        <f>ROUND(L114*(1+'Analisis AIU'!$J$53),0)</f>
        <v>35018</v>
      </c>
    </row>
    <row r="115" spans="2:13" ht="29.25" customHeight="1" x14ac:dyDescent="0.2">
      <c r="B115" s="792" t="s">
        <v>652</v>
      </c>
      <c r="C115" s="793"/>
      <c r="D115" s="794"/>
      <c r="E115" s="192"/>
      <c r="F115" s="192"/>
      <c r="G115" s="192"/>
      <c r="H115" s="192"/>
      <c r="J115" s="211"/>
      <c r="K115" s="19"/>
    </row>
    <row r="116" spans="2:13" ht="69.75" customHeight="1" x14ac:dyDescent="0.2">
      <c r="B116" s="198">
        <v>73</v>
      </c>
      <c r="C116" s="181" t="s">
        <v>653</v>
      </c>
      <c r="D116" s="179" t="s">
        <v>654</v>
      </c>
      <c r="E116" s="177" t="s">
        <v>38</v>
      </c>
      <c r="F116" s="161">
        <v>1</v>
      </c>
      <c r="G116" s="182">
        <f>APU!I697</f>
        <v>422443</v>
      </c>
      <c r="H116" s="201">
        <f t="shared" si="1"/>
        <v>584830</v>
      </c>
      <c r="J116" s="215" t="str">
        <f>VLOOKUP($C116,[6]Actividades!$A:$E,2,FALSE)</f>
        <v>SUMINISTRO, TRANSPORTE E INSTALACIÓN DE CERRAMIENTO EN TUBERÍA GALVANIZADA PARA CERRAMIENTO, MALLA ESLABONADA Y ZÓCALO EN SARDINEL EN CONCRETO REFORZADO DE 3,000 PSI</v>
      </c>
      <c r="K116" s="20" t="str">
        <f>VLOOKUP($C116,[6]Actividades!$A:$E,4,FALSE)</f>
        <v>M2</v>
      </c>
      <c r="L116" s="213">
        <f>VLOOKUP($C116,[6]Actividades!$A:$E,5,FALSE)</f>
        <v>422443</v>
      </c>
      <c r="M116" s="213">
        <f>ROUND(L116*(1+'Analisis AIU'!$J$53),0)</f>
        <v>584830</v>
      </c>
    </row>
    <row r="117" spans="2:13" ht="30" customHeight="1" x14ac:dyDescent="0.2">
      <c r="B117" s="792" t="s">
        <v>655</v>
      </c>
      <c r="C117" s="793"/>
      <c r="D117" s="794"/>
      <c r="E117" s="192"/>
      <c r="F117" s="192"/>
      <c r="G117" s="192"/>
      <c r="H117" s="192"/>
      <c r="J117" s="211"/>
      <c r="K117" s="19"/>
    </row>
    <row r="118" spans="2:13" ht="25.5" customHeight="1" x14ac:dyDescent="0.2">
      <c r="B118" s="198">
        <v>74</v>
      </c>
      <c r="C118" s="145" t="s">
        <v>19</v>
      </c>
      <c r="D118" s="159" t="s">
        <v>20</v>
      </c>
      <c r="E118" s="160" t="s">
        <v>6</v>
      </c>
      <c r="F118" s="161">
        <v>1</v>
      </c>
      <c r="G118" s="187">
        <f>APU!I720</f>
        <v>3815</v>
      </c>
      <c r="H118" s="201">
        <f t="shared" si="1"/>
        <v>5281</v>
      </c>
      <c r="J118" s="215" t="str">
        <f>VLOOKUP($C118,[6]Actividades!$A:$E,2,FALSE)</f>
        <v>ASEO GENERAL</v>
      </c>
      <c r="K118" s="20" t="str">
        <f>VLOOKUP($C118,[6]Actividades!$A:$E,4,FALSE)</f>
        <v>M2</v>
      </c>
      <c r="L118" s="213">
        <f>VLOOKUP($C118,[6]Actividades!$A:$E,5,FALSE)</f>
        <v>3815</v>
      </c>
      <c r="M118" s="213">
        <f>ROUND(L118*(1+'Analisis AIU'!$J$53),0)</f>
        <v>5281</v>
      </c>
    </row>
    <row r="119" spans="2:13" ht="32.25" customHeight="1" x14ac:dyDescent="0.2">
      <c r="B119" s="198">
        <v>75</v>
      </c>
      <c r="C119" s="145" t="s">
        <v>344</v>
      </c>
      <c r="D119" s="159" t="s">
        <v>345</v>
      </c>
      <c r="E119" s="160" t="s">
        <v>38</v>
      </c>
      <c r="F119" s="161">
        <v>1</v>
      </c>
      <c r="G119" s="187">
        <f>APU!I724</f>
        <v>3743</v>
      </c>
      <c r="H119" s="201">
        <f t="shared" si="1"/>
        <v>5182</v>
      </c>
      <c r="J119" s="215" t="str">
        <f>VLOOKUP($C119,[6]Actividades!$A:$E,2,FALSE)</f>
        <v>LIMPIEZA DE CANALES EN CONCRETO A NIVEL DEL TERRENO (ANCHO HASTA 0.60 MTS)</v>
      </c>
      <c r="K119" s="20" t="str">
        <f>VLOOKUP($C119,[6]Actividades!$A:$E,4,FALSE)</f>
        <v>ML</v>
      </c>
      <c r="L119" s="213">
        <f>VLOOKUP($C119,[6]Actividades!$A:$E,5,FALSE)</f>
        <v>3743</v>
      </c>
      <c r="M119" s="213">
        <f>ROUND(L119*(1+'Analisis AIU'!$J$53),0)</f>
        <v>5182</v>
      </c>
    </row>
    <row r="120" spans="2:13" ht="26.25" customHeight="1" x14ac:dyDescent="0.2">
      <c r="B120" s="198">
        <v>76</v>
      </c>
      <c r="C120" s="181" t="s">
        <v>42</v>
      </c>
      <c r="D120" s="188" t="s">
        <v>43</v>
      </c>
      <c r="E120" s="189" t="s">
        <v>6</v>
      </c>
      <c r="F120" s="161">
        <v>1</v>
      </c>
      <c r="G120" s="187">
        <f>APU!I729</f>
        <v>9744</v>
      </c>
      <c r="H120" s="201">
        <f t="shared" si="1"/>
        <v>13490</v>
      </c>
      <c r="J120" s="215" t="str">
        <f>VLOOKUP($C120,[6]Actividades!$A:$E,2,FALSE)</f>
        <v>SUMINISTRO, TRANSPORTE DE HIDROLAVADO PARA PISOS</v>
      </c>
      <c r="K120" s="20" t="str">
        <f>VLOOKUP($C120,[6]Actividades!$A:$E,4,FALSE)</f>
        <v>M2</v>
      </c>
      <c r="L120" s="213">
        <f>VLOOKUP($C120,[6]Actividades!$A:$E,5,FALSE)</f>
        <v>9744</v>
      </c>
      <c r="M120" s="213">
        <f>ROUND(L120*(1+'Analisis AIU'!$J$53),0)</f>
        <v>13490</v>
      </c>
    </row>
    <row r="121" spans="2:13" ht="26.25" customHeight="1" x14ac:dyDescent="0.2">
      <c r="B121" s="792" t="s">
        <v>656</v>
      </c>
      <c r="C121" s="793"/>
      <c r="D121" s="794"/>
      <c r="E121" s="192"/>
      <c r="F121" s="192"/>
      <c r="G121" s="192"/>
      <c r="H121" s="192"/>
      <c r="J121" s="211"/>
      <c r="K121" s="19"/>
    </row>
    <row r="122" spans="2:13" ht="33.75" customHeight="1" x14ac:dyDescent="0.2">
      <c r="B122" s="198">
        <v>77</v>
      </c>
      <c r="C122" s="145" t="s">
        <v>614</v>
      </c>
      <c r="D122" s="159" t="s">
        <v>613</v>
      </c>
      <c r="E122" s="160" t="s">
        <v>38</v>
      </c>
      <c r="F122" s="161">
        <v>1</v>
      </c>
      <c r="G122" s="170">
        <f>APU!I735</f>
        <v>19845</v>
      </c>
      <c r="H122" s="201">
        <f t="shared" si="1"/>
        <v>27473</v>
      </c>
      <c r="J122" s="215" t="str">
        <f>VLOOKUP($C122,[6]Actividades!$A:$E,2,FALSE)</f>
        <v>SUMINISTRO, TRANSPORTE E INSTALACION DE TUBERIA PVC SANITARIA DE 2"</v>
      </c>
      <c r="K122" s="20" t="str">
        <f>VLOOKUP($C122,[6]Actividades!$A:$E,4,FALSE)</f>
        <v>ML</v>
      </c>
      <c r="L122" s="213">
        <f>VLOOKUP($C122,[6]Actividades!$A:$E,5,FALSE)</f>
        <v>19845</v>
      </c>
      <c r="M122" s="213">
        <f>ROUND(L122*(1+'Analisis AIU'!$J$53),0)</f>
        <v>27473</v>
      </c>
    </row>
    <row r="123" spans="2:13" ht="27" customHeight="1" x14ac:dyDescent="0.2">
      <c r="B123" s="792" t="s">
        <v>657</v>
      </c>
      <c r="C123" s="793"/>
      <c r="D123" s="794"/>
      <c r="E123" s="192"/>
      <c r="F123" s="192"/>
      <c r="G123" s="192"/>
      <c r="H123" s="192"/>
      <c r="J123" s="211"/>
      <c r="K123" s="19"/>
    </row>
    <row r="124" spans="2:13" ht="30.75" customHeight="1" x14ac:dyDescent="0.2">
      <c r="B124" s="198">
        <v>78</v>
      </c>
      <c r="C124" s="145" t="s">
        <v>163</v>
      </c>
      <c r="D124" s="159" t="s">
        <v>164</v>
      </c>
      <c r="E124" s="160" t="s">
        <v>2</v>
      </c>
      <c r="F124" s="161">
        <v>1</v>
      </c>
      <c r="G124" s="170">
        <f>APU!I744</f>
        <v>65027</v>
      </c>
      <c r="H124" s="201">
        <f t="shared" si="1"/>
        <v>90023</v>
      </c>
      <c r="J124" s="215" t="str">
        <f>VLOOKUP($C124,[6]Actividades!$A:$E,2,FALSE)</f>
        <v xml:space="preserve">DESMONTE APARATOS SANITARIOS </v>
      </c>
      <c r="K124" s="20" t="str">
        <f>VLOOKUP($C124,[6]Actividades!$A:$E,4,FALSE)</f>
        <v>UND</v>
      </c>
      <c r="L124" s="213">
        <f>VLOOKUP($C124,[6]Actividades!$A:$E,5,FALSE)</f>
        <v>65027</v>
      </c>
      <c r="M124" s="213">
        <f>ROUND(L124*(1+'Analisis AIU'!$J$53),0)</f>
        <v>90023</v>
      </c>
    </row>
    <row r="125" spans="2:13" ht="23.25" customHeight="1" x14ac:dyDescent="0.2">
      <c r="B125" s="198">
        <v>79</v>
      </c>
      <c r="C125" s="153" t="s">
        <v>7</v>
      </c>
      <c r="D125" s="176" t="s">
        <v>8</v>
      </c>
      <c r="E125" s="154" t="s">
        <v>6</v>
      </c>
      <c r="F125" s="161">
        <v>1</v>
      </c>
      <c r="G125" s="162">
        <f>APU!I750</f>
        <v>17649</v>
      </c>
      <c r="H125" s="201">
        <f t="shared" si="1"/>
        <v>24433</v>
      </c>
      <c r="J125" s="215" t="str">
        <f>VLOOKUP($C125,[6]Actividades!$A:$E,2,FALSE)</f>
        <v xml:space="preserve">DESMONTE CUBIERTA </v>
      </c>
      <c r="K125" s="20" t="str">
        <f>VLOOKUP($C125,[6]Actividades!$A:$E,4,FALSE)</f>
        <v>M2</v>
      </c>
      <c r="L125" s="213">
        <f>VLOOKUP($C125,[6]Actividades!$A:$E,5,FALSE)</f>
        <v>17649</v>
      </c>
      <c r="M125" s="213">
        <f>ROUND(L125*(1+'Analisis AIU'!$J$53),0)</f>
        <v>24433</v>
      </c>
    </row>
    <row r="126" spans="2:13" ht="27.75" customHeight="1" x14ac:dyDescent="0.2">
      <c r="B126" s="198">
        <v>80</v>
      </c>
      <c r="C126" s="153" t="s">
        <v>152</v>
      </c>
      <c r="D126" s="176" t="s">
        <v>35</v>
      </c>
      <c r="E126" s="154" t="s">
        <v>6</v>
      </c>
      <c r="F126" s="161">
        <v>1</v>
      </c>
      <c r="G126" s="162">
        <f>APU!I757</f>
        <v>17080</v>
      </c>
      <c r="H126" s="201">
        <f t="shared" si="1"/>
        <v>23646</v>
      </c>
      <c r="J126" s="215" t="str">
        <f>VLOOKUP($C126,[6]Actividades!$A:$E,2,FALSE)</f>
        <v>DESMONTE CIELO RASO (INCLUYE RETIRO)</v>
      </c>
      <c r="K126" s="20" t="str">
        <f>VLOOKUP($C126,[6]Actividades!$A:$E,4,FALSE)</f>
        <v>M2</v>
      </c>
      <c r="L126" s="213">
        <f>VLOOKUP($C126,[6]Actividades!$A:$E,5,FALSE)</f>
        <v>17080</v>
      </c>
      <c r="M126" s="213">
        <f>ROUND(L126*(1+'Analisis AIU'!$J$53),0)</f>
        <v>23646</v>
      </c>
    </row>
    <row r="127" spans="2:13" ht="28.5" customHeight="1" x14ac:dyDescent="0.2">
      <c r="B127" s="198">
        <v>81</v>
      </c>
      <c r="C127" s="153" t="s">
        <v>89</v>
      </c>
      <c r="D127" s="159" t="s">
        <v>90</v>
      </c>
      <c r="E127" s="160" t="s">
        <v>6</v>
      </c>
      <c r="F127" s="161">
        <v>1</v>
      </c>
      <c r="G127" s="170">
        <f>APU!I764</f>
        <v>21931</v>
      </c>
      <c r="H127" s="201">
        <f t="shared" si="1"/>
        <v>30361</v>
      </c>
      <c r="J127" s="215" t="str">
        <f>VLOOKUP($C127,[6]Actividades!$A:$E,2,FALSE)</f>
        <v xml:space="preserve">DESMONTE DE VENTANERIA </v>
      </c>
      <c r="K127" s="20" t="str">
        <f>VLOOKUP($C127,[6]Actividades!$A:$E,4,FALSE)</f>
        <v>M2</v>
      </c>
      <c r="L127" s="213">
        <f>VLOOKUP($C127,[6]Actividades!$A:$E,5,FALSE)</f>
        <v>21931</v>
      </c>
      <c r="M127" s="213">
        <f>ROUND(L127*(1+'Analisis AIU'!$J$53),0)</f>
        <v>30361</v>
      </c>
    </row>
    <row r="128" spans="2:13" ht="30.75" customHeight="1" x14ac:dyDescent="0.2">
      <c r="B128" s="198">
        <v>82</v>
      </c>
      <c r="C128" s="153" t="s">
        <v>9</v>
      </c>
      <c r="D128" s="159" t="s">
        <v>10</v>
      </c>
      <c r="E128" s="160" t="s">
        <v>2</v>
      </c>
      <c r="F128" s="161">
        <v>1</v>
      </c>
      <c r="G128" s="170">
        <f>APU!I770</f>
        <v>48599</v>
      </c>
      <c r="H128" s="201">
        <f t="shared" si="1"/>
        <v>67280</v>
      </c>
      <c r="J128" s="215" t="str">
        <f>VLOOKUP($C128,[6]Actividades!$A:$E,2,FALSE)</f>
        <v>DESMONTE PUERTAS  (INCLUYE RETIRO)</v>
      </c>
      <c r="K128" s="20" t="str">
        <f>VLOOKUP($C128,[6]Actividades!$A:$E,4,FALSE)</f>
        <v>UND</v>
      </c>
      <c r="L128" s="213">
        <f>VLOOKUP($C128,[6]Actividades!$A:$E,5,FALSE)</f>
        <v>48599</v>
      </c>
      <c r="M128" s="213">
        <f>ROUND(L128*(1+'Analisis AIU'!$J$53),0)</f>
        <v>67280</v>
      </c>
    </row>
    <row r="129" spans="2:13" ht="32.25" customHeight="1" x14ac:dyDescent="0.2">
      <c r="B129" s="198">
        <v>83</v>
      </c>
      <c r="C129" s="165" t="s">
        <v>47</v>
      </c>
      <c r="D129" s="159" t="s">
        <v>48</v>
      </c>
      <c r="E129" s="160" t="s">
        <v>38</v>
      </c>
      <c r="F129" s="161">
        <v>1</v>
      </c>
      <c r="G129" s="170">
        <f>APU!I776</f>
        <v>6185</v>
      </c>
      <c r="H129" s="201">
        <f t="shared" si="1"/>
        <v>8563</v>
      </c>
      <c r="J129" s="215" t="str">
        <f>VLOOKUP($C129,[6]Actividades!$A:$E,2,FALSE)</f>
        <v xml:space="preserve">DESMONTE DE CANALES Y BAJANTES </v>
      </c>
      <c r="K129" s="20" t="str">
        <f>VLOOKUP($C129,[6]Actividades!$A:$E,4,FALSE)</f>
        <v>ML</v>
      </c>
      <c r="L129" s="213">
        <f>VLOOKUP($C129,[6]Actividades!$A:$E,5,FALSE)</f>
        <v>6185</v>
      </c>
      <c r="M129" s="213">
        <f>ROUND(L129*(1+'Analisis AIU'!$J$53),0)</f>
        <v>8563</v>
      </c>
    </row>
    <row r="130" spans="2:13" ht="29.25" customHeight="1" x14ac:dyDescent="0.2">
      <c r="B130" s="198">
        <v>84</v>
      </c>
      <c r="C130" s="153" t="s">
        <v>165</v>
      </c>
      <c r="D130" s="159" t="s">
        <v>58</v>
      </c>
      <c r="E130" s="160" t="s">
        <v>6</v>
      </c>
      <c r="F130" s="161">
        <v>1</v>
      </c>
      <c r="G130" s="170">
        <f>APU!I783</f>
        <v>6070</v>
      </c>
      <c r="H130" s="201">
        <f t="shared" si="1"/>
        <v>8403</v>
      </c>
      <c r="J130" s="215" t="str">
        <f>VLOOKUP($C130,[6]Actividades!$A:$E,2,FALSE)</f>
        <v>DESMONTE DE VIDRIO</v>
      </c>
      <c r="K130" s="20" t="str">
        <f>VLOOKUP($C130,[6]Actividades!$A:$E,4,FALSE)</f>
        <v>M2</v>
      </c>
      <c r="L130" s="213">
        <f>VLOOKUP($C130,[6]Actividades!$A:$E,5,FALSE)</f>
        <v>6070</v>
      </c>
      <c r="M130" s="213">
        <f>ROUND(L130*(1+'Analisis AIU'!$J$53),0)</f>
        <v>8403</v>
      </c>
    </row>
    <row r="131" spans="2:13" ht="33" customHeight="1" x14ac:dyDescent="0.2">
      <c r="B131" s="198">
        <v>85</v>
      </c>
      <c r="C131" s="153" t="s">
        <v>97</v>
      </c>
      <c r="D131" s="159" t="s">
        <v>98</v>
      </c>
      <c r="E131" s="160" t="s">
        <v>6</v>
      </c>
      <c r="F131" s="161">
        <v>1</v>
      </c>
      <c r="G131" s="170">
        <f>APU!I788</f>
        <v>23850</v>
      </c>
      <c r="H131" s="201">
        <f t="shared" si="1"/>
        <v>33018</v>
      </c>
      <c r="J131" s="215" t="str">
        <f>VLOOKUP($C131,[6]Actividades!$A:$E,2,FALSE)</f>
        <v>DESMONTE DE REJA EN ACERO</v>
      </c>
      <c r="K131" s="20" t="str">
        <f>VLOOKUP($C131,[6]Actividades!$A:$E,4,FALSE)</f>
        <v>M2</v>
      </c>
      <c r="L131" s="213">
        <f>VLOOKUP($C131,[6]Actividades!$A:$E,5,FALSE)</f>
        <v>23850</v>
      </c>
      <c r="M131" s="213">
        <f>ROUND(L131*(1+'Analisis AIU'!$J$53),0)</f>
        <v>33018</v>
      </c>
    </row>
    <row r="132" spans="2:13" ht="28.5" customHeight="1" x14ac:dyDescent="0.2">
      <c r="B132" s="198">
        <v>86</v>
      </c>
      <c r="C132" s="145" t="s">
        <v>171</v>
      </c>
      <c r="D132" s="179" t="s">
        <v>172</v>
      </c>
      <c r="E132" s="177" t="s">
        <v>2</v>
      </c>
      <c r="F132" s="161">
        <v>1</v>
      </c>
      <c r="G132" s="170">
        <f>APU!I795</f>
        <v>7909</v>
      </c>
      <c r="H132" s="201">
        <f t="shared" si="1"/>
        <v>10949</v>
      </c>
      <c r="J132" s="215" t="str">
        <f>VLOOKUP($C132,[6]Actividades!$A:$E,2,FALSE)</f>
        <v>DESMONTE LAMPARAS</v>
      </c>
      <c r="K132" s="20" t="str">
        <f>VLOOKUP($C132,[6]Actividades!$A:$E,4,FALSE)</f>
        <v>UND</v>
      </c>
      <c r="L132" s="213">
        <f>VLOOKUP($C132,[6]Actividades!$A:$E,5,FALSE)</f>
        <v>7909</v>
      </c>
      <c r="M132" s="213">
        <f>ROUND(L132*(1+'Analisis AIU'!$J$53),0)</f>
        <v>10949</v>
      </c>
    </row>
    <row r="133" spans="2:13" ht="36" customHeight="1" x14ac:dyDescent="0.2">
      <c r="B133" s="198">
        <v>87</v>
      </c>
      <c r="C133" s="181" t="s">
        <v>108</v>
      </c>
      <c r="D133" s="190" t="s">
        <v>109</v>
      </c>
      <c r="E133" s="189" t="s">
        <v>38</v>
      </c>
      <c r="F133" s="161">
        <v>1</v>
      </c>
      <c r="G133" s="187">
        <f>APU!I801</f>
        <v>4871</v>
      </c>
      <c r="H133" s="201">
        <f t="shared" si="1"/>
        <v>6743</v>
      </c>
      <c r="J133" s="215" t="str">
        <f>VLOOKUP($C133,[6]Actividades!$A:$E,2,FALSE)</f>
        <v>DESMONTE DE FLANCHE (DESARROLLO ENTRE 0 Y 1,2 METROS)</v>
      </c>
      <c r="K133" s="20" t="str">
        <f>VLOOKUP($C133,[6]Actividades!$A:$E,4,FALSE)</f>
        <v>ML</v>
      </c>
      <c r="L133" s="213">
        <f>VLOOKUP($C133,[6]Actividades!$A:$E,5,FALSE)</f>
        <v>4871</v>
      </c>
      <c r="M133" s="213">
        <f>ROUND(L133*(1+'Analisis AIU'!$J$53),0)</f>
        <v>6743</v>
      </c>
    </row>
    <row r="134" spans="2:13" ht="30.75" customHeight="1" x14ac:dyDescent="0.2">
      <c r="B134" s="792" t="s">
        <v>658</v>
      </c>
      <c r="C134" s="793"/>
      <c r="D134" s="794"/>
      <c r="E134" s="192"/>
      <c r="F134" s="192"/>
      <c r="G134" s="192"/>
      <c r="H134" s="192"/>
      <c r="J134" s="211"/>
      <c r="K134" s="19"/>
    </row>
    <row r="135" spans="2:13" ht="30.75" customHeight="1" x14ac:dyDescent="0.2">
      <c r="B135" s="198">
        <v>88</v>
      </c>
      <c r="C135" s="145" t="s">
        <v>191</v>
      </c>
      <c r="D135" s="159" t="s">
        <v>192</v>
      </c>
      <c r="E135" s="160" t="s">
        <v>6</v>
      </c>
      <c r="F135" s="161">
        <v>1</v>
      </c>
      <c r="G135" s="170">
        <f>APU!I808</f>
        <v>12822</v>
      </c>
      <c r="H135" s="201">
        <f t="shared" si="1"/>
        <v>17751</v>
      </c>
      <c r="J135" s="215" t="str">
        <f>VLOOKUP($C135,[6]Actividades!$A:$E,2,FALSE)</f>
        <v>DEMOLICION ENCHAPE DE PISOS (INCLUYE RETIRO)</v>
      </c>
      <c r="K135" s="20" t="str">
        <f>VLOOKUP($C135,[6]Actividades!$A:$E,4,FALSE)</f>
        <v>M2</v>
      </c>
      <c r="L135" s="213">
        <f>VLOOKUP($C135,[6]Actividades!$A:$E,5,FALSE)</f>
        <v>12822</v>
      </c>
      <c r="M135" s="213">
        <f>ROUND(L135*(1+'Analisis AIU'!$J$53),0)</f>
        <v>17751</v>
      </c>
    </row>
    <row r="136" spans="2:13" ht="28.5" customHeight="1" x14ac:dyDescent="0.2">
      <c r="B136" s="198">
        <v>89</v>
      </c>
      <c r="C136" s="145" t="s">
        <v>217</v>
      </c>
      <c r="D136" s="159" t="s">
        <v>218</v>
      </c>
      <c r="E136" s="160" t="s">
        <v>6</v>
      </c>
      <c r="F136" s="161">
        <v>1</v>
      </c>
      <c r="G136" s="170">
        <f>APU!I814</f>
        <v>12865</v>
      </c>
      <c r="H136" s="201">
        <f t="shared" si="1"/>
        <v>17810</v>
      </c>
      <c r="J136" s="215" t="str">
        <f>VLOOKUP($C136,[6]Actividades!$A:$E,2,FALSE)</f>
        <v xml:space="preserve">DEMOLICION ENCHAPE DE MUROS </v>
      </c>
      <c r="K136" s="20" t="str">
        <f>VLOOKUP($C136,[6]Actividades!$A:$E,4,FALSE)</f>
        <v>M2</v>
      </c>
      <c r="L136" s="213">
        <f>VLOOKUP($C136,[6]Actividades!$A:$E,5,FALSE)</f>
        <v>12865</v>
      </c>
      <c r="M136" s="213">
        <f>ROUND(L136*(1+'Analisis AIU'!$J$53),0)</f>
        <v>17810</v>
      </c>
    </row>
    <row r="137" spans="2:13" ht="33" customHeight="1" x14ac:dyDescent="0.2">
      <c r="B137" s="198">
        <v>90</v>
      </c>
      <c r="C137" s="145" t="s">
        <v>166</v>
      </c>
      <c r="D137" s="179" t="s">
        <v>744</v>
      </c>
      <c r="E137" s="160" t="s">
        <v>6</v>
      </c>
      <c r="F137" s="161">
        <v>1</v>
      </c>
      <c r="G137" s="170">
        <f>APU!I820</f>
        <v>43024</v>
      </c>
      <c r="H137" s="201">
        <f t="shared" si="1"/>
        <v>59562</v>
      </c>
      <c r="J137" s="215" t="str">
        <f>VLOOKUP($C137,[6]Actividades!$A:$E,2,FALSE)</f>
        <v xml:space="preserve">DEMOLICION DE MESONES A=0.60 M. </v>
      </c>
      <c r="K137" s="20" t="str">
        <f>VLOOKUP($C137,[6]Actividades!$A:$E,4,FALSE)</f>
        <v>ML</v>
      </c>
      <c r="L137" s="213">
        <f>VLOOKUP($C137,[6]Actividades!$A:$E,5,FALSE)</f>
        <v>43024</v>
      </c>
      <c r="M137" s="213">
        <f>ROUND(L137*(1+'Analisis AIU'!$J$53),0)</f>
        <v>59562</v>
      </c>
    </row>
    <row r="138" spans="2:13" ht="30.75" customHeight="1" x14ac:dyDescent="0.2">
      <c r="B138" s="198">
        <v>91</v>
      </c>
      <c r="C138" s="153" t="s">
        <v>183</v>
      </c>
      <c r="D138" s="159" t="s">
        <v>184</v>
      </c>
      <c r="E138" s="160" t="s">
        <v>6</v>
      </c>
      <c r="F138" s="161">
        <v>1</v>
      </c>
      <c r="G138" s="170">
        <f>APU!I826</f>
        <v>138172</v>
      </c>
      <c r="H138" s="201">
        <f t="shared" si="1"/>
        <v>191285</v>
      </c>
      <c r="J138" s="215" t="str">
        <f>VLOOKUP($C138,[6]Actividades!$A:$E,2,FALSE)</f>
        <v>DEMOLICIÓN DE ESTRUCTURAS EN MAMPOSTERÍA</v>
      </c>
      <c r="K138" s="20" t="str">
        <f>VLOOKUP($C138,[6]Actividades!$A:$E,4,FALSE)</f>
        <v>M3</v>
      </c>
      <c r="L138" s="213">
        <f>VLOOKUP($C138,[6]Actividades!$A:$E,5,FALSE)</f>
        <v>138172</v>
      </c>
      <c r="M138" s="213">
        <f>ROUND(L138*(1+'Analisis AIU'!$J$53),0)</f>
        <v>191285</v>
      </c>
    </row>
    <row r="139" spans="2:13" ht="33" customHeight="1" x14ac:dyDescent="0.2">
      <c r="B139" s="198">
        <v>92</v>
      </c>
      <c r="C139" s="183" t="s">
        <v>64</v>
      </c>
      <c r="D139" s="179" t="s">
        <v>745</v>
      </c>
      <c r="E139" s="160" t="s">
        <v>6</v>
      </c>
      <c r="F139" s="161">
        <v>1</v>
      </c>
      <c r="G139" s="170">
        <f>APU!I830</f>
        <v>30258</v>
      </c>
      <c r="H139" s="201">
        <f t="shared" ref="H139:H192" si="2">M139</f>
        <v>41889</v>
      </c>
      <c r="J139" s="215" t="str">
        <f>VLOOKUP($C139,[6]Actividades!$A:$E,2,FALSE)</f>
        <v>DEMOLICION PLACA DE CONTRAPISO HASTA E=0.20 M (INCLUYE RETIRO)</v>
      </c>
      <c r="K139" s="20" t="str">
        <f>VLOOKUP($C139,[6]Actividades!$A:$E,4,FALSE)</f>
        <v>M2</v>
      </c>
      <c r="L139" s="213">
        <f>VLOOKUP($C139,[6]Actividades!$A:$E,5,FALSE)</f>
        <v>30258</v>
      </c>
      <c r="M139" s="213">
        <f>ROUND(L139*(1+'Analisis AIU'!$J$53),0)</f>
        <v>41889</v>
      </c>
    </row>
    <row r="140" spans="2:13" ht="24" customHeight="1" x14ac:dyDescent="0.2">
      <c r="B140" s="198">
        <v>93</v>
      </c>
      <c r="C140" s="183" t="s">
        <v>11</v>
      </c>
      <c r="D140" s="179" t="s">
        <v>12</v>
      </c>
      <c r="E140" s="160" t="s">
        <v>6</v>
      </c>
      <c r="F140" s="161">
        <v>1</v>
      </c>
      <c r="G140" s="170">
        <f>APU!I837</f>
        <v>11010</v>
      </c>
      <c r="H140" s="201">
        <f t="shared" si="2"/>
        <v>15242</v>
      </c>
      <c r="J140" s="215" t="str">
        <f>VLOOKUP($C140,[6]Actividades!$A:$E,2,FALSE)</f>
        <v xml:space="preserve">DEMOLICION MORTEROS Y REVOQUE </v>
      </c>
      <c r="K140" s="20" t="str">
        <f>VLOOKUP($C140,[6]Actividades!$A:$E,4,FALSE)</f>
        <v>M2</v>
      </c>
      <c r="L140" s="213">
        <f>VLOOKUP($C140,[6]Actividades!$A:$E,5,FALSE)</f>
        <v>11010</v>
      </c>
      <c r="M140" s="213">
        <f>ROUND(L140*(1+'Analisis AIU'!$J$53),0)</f>
        <v>15242</v>
      </c>
    </row>
    <row r="141" spans="2:13" ht="40.5" customHeight="1" x14ac:dyDescent="0.2">
      <c r="B141" s="198">
        <v>94</v>
      </c>
      <c r="C141" s="183" t="s">
        <v>86</v>
      </c>
      <c r="D141" s="179" t="s">
        <v>346</v>
      </c>
      <c r="E141" s="160" t="s">
        <v>6</v>
      </c>
      <c r="F141" s="161">
        <v>1</v>
      </c>
      <c r="G141" s="170">
        <f>APU!I843</f>
        <v>34353</v>
      </c>
      <c r="H141" s="201">
        <f t="shared" si="2"/>
        <v>47558</v>
      </c>
      <c r="J141" s="215" t="str">
        <f>VLOOKUP($C141,[6]Actividades!$A:$E,2,FALSE)</f>
        <v>DEMOLICION MURO MAMPOSTERIA DE LADRILLO O BLOQUE - INCLUY RETIRO Y DISPOSICION</v>
      </c>
      <c r="K141" s="20" t="str">
        <f>VLOOKUP($C141,[6]Actividades!$A:$E,4,FALSE)</f>
        <v>M2</v>
      </c>
      <c r="L141" s="213">
        <f>VLOOKUP($C141,[6]Actividades!$A:$E,5,FALSE)</f>
        <v>34353</v>
      </c>
      <c r="M141" s="213">
        <f>ROUND(L141*(1+'Analisis AIU'!$J$53),0)</f>
        <v>47558</v>
      </c>
    </row>
    <row r="142" spans="2:13" ht="31.5" customHeight="1" x14ac:dyDescent="0.2">
      <c r="B142" s="198">
        <v>95</v>
      </c>
      <c r="C142" s="165" t="s">
        <v>70</v>
      </c>
      <c r="D142" s="159" t="s">
        <v>71</v>
      </c>
      <c r="E142" s="160" t="s">
        <v>18</v>
      </c>
      <c r="F142" s="161">
        <v>1</v>
      </c>
      <c r="G142" s="170">
        <f>APU!I849</f>
        <v>28648</v>
      </c>
      <c r="H142" s="201">
        <f t="shared" si="2"/>
        <v>39660</v>
      </c>
      <c r="J142" s="215" t="str">
        <f>VLOOKUP($C142,[6]Actividades!$A:$E,2,FALSE)</f>
        <v>DEMOLICION POCETA LAVATRAPEROS</v>
      </c>
      <c r="K142" s="20" t="str">
        <f>VLOOKUP($C142,[6]Actividades!$A:$E,4,FALSE)</f>
        <v>UND</v>
      </c>
      <c r="L142" s="213">
        <f>VLOOKUP($C142,[6]Actividades!$A:$E,5,FALSE)</f>
        <v>28648</v>
      </c>
      <c r="M142" s="213">
        <f>ROUND(L142*(1+'Analisis AIU'!$J$53),0)</f>
        <v>39660</v>
      </c>
    </row>
    <row r="143" spans="2:13" ht="39" customHeight="1" x14ac:dyDescent="0.2">
      <c r="B143" s="198">
        <v>96</v>
      </c>
      <c r="C143" s="153" t="s">
        <v>577</v>
      </c>
      <c r="D143" s="176" t="s">
        <v>219</v>
      </c>
      <c r="E143" s="154" t="s">
        <v>38</v>
      </c>
      <c r="F143" s="161">
        <v>1</v>
      </c>
      <c r="G143" s="162">
        <v>48797</v>
      </c>
      <c r="H143" s="201">
        <f t="shared" si="2"/>
        <v>67555</v>
      </c>
      <c r="J143" s="215" t="str">
        <f>VLOOKUP($C143,[6]Actividades!$A:$E,2,FALSE)</f>
        <v>DEMOLICION DE MESONES ANCHO &gt;0.60 M (INCLUYE RETIRO)</v>
      </c>
      <c r="K143" s="20" t="str">
        <f>VLOOKUP($C143,[6]Actividades!$A:$E,4,FALSE)</f>
        <v>ML</v>
      </c>
      <c r="L143" s="213">
        <f>VLOOKUP($C143,[6]Actividades!$A:$E,5,FALSE)</f>
        <v>48797</v>
      </c>
      <c r="M143" s="213">
        <f>ROUND(L143*(1+'Analisis AIU'!$J$53),0)</f>
        <v>67555</v>
      </c>
    </row>
    <row r="144" spans="2:13" ht="30" customHeight="1" x14ac:dyDescent="0.2">
      <c r="B144" s="792" t="s">
        <v>659</v>
      </c>
      <c r="C144" s="793"/>
      <c r="D144" s="794"/>
      <c r="E144" s="192"/>
      <c r="F144" s="192"/>
      <c r="G144" s="192"/>
      <c r="H144" s="192"/>
      <c r="J144" s="211"/>
      <c r="K144" s="19"/>
    </row>
    <row r="145" spans="2:13" ht="29.25" customHeight="1" x14ac:dyDescent="0.2">
      <c r="B145" s="198">
        <v>97</v>
      </c>
      <c r="C145" s="145" t="s">
        <v>220</v>
      </c>
      <c r="D145" s="159" t="s">
        <v>221</v>
      </c>
      <c r="E145" s="160" t="s">
        <v>31</v>
      </c>
      <c r="F145" s="161">
        <v>1</v>
      </c>
      <c r="G145" s="170">
        <f>APU!I856</f>
        <v>86780</v>
      </c>
      <c r="H145" s="201">
        <f t="shared" si="2"/>
        <v>120138</v>
      </c>
      <c r="J145" s="215" t="str">
        <f>VLOOKUP($C145,[6]Actividades!$A:$E,2,FALSE)</f>
        <v>JORNAL AYUDANTE</v>
      </c>
      <c r="K145" s="20" t="str">
        <f>VLOOKUP($C145,[6]Actividades!$A:$E,4,FALSE)</f>
        <v>DIA</v>
      </c>
      <c r="L145" s="213">
        <f>VLOOKUP($C145,[6]Actividades!$A:$E,5,FALSE)</f>
        <v>86780</v>
      </c>
      <c r="M145" s="213">
        <f>ROUND(L145*(1+'Analisis AIU'!$J$53),0)</f>
        <v>120138</v>
      </c>
    </row>
    <row r="146" spans="2:13" ht="29.25" customHeight="1" x14ac:dyDescent="0.2">
      <c r="B146" s="792" t="s">
        <v>660</v>
      </c>
      <c r="C146" s="793"/>
      <c r="D146" s="794"/>
      <c r="E146" s="192"/>
      <c r="F146" s="192"/>
      <c r="G146" s="192"/>
      <c r="H146" s="192"/>
      <c r="J146" s="211"/>
      <c r="K146" s="19"/>
    </row>
    <row r="147" spans="2:13" ht="39.75" customHeight="1" x14ac:dyDescent="0.2">
      <c r="B147" s="198">
        <v>98</v>
      </c>
      <c r="C147" s="153" t="s">
        <v>39</v>
      </c>
      <c r="D147" s="159" t="s">
        <v>40</v>
      </c>
      <c r="E147" s="160" t="s">
        <v>6</v>
      </c>
      <c r="F147" s="161">
        <v>1</v>
      </c>
      <c r="G147" s="170">
        <f>APU!I859</f>
        <v>40495</v>
      </c>
      <c r="H147" s="201">
        <f t="shared" si="2"/>
        <v>56061</v>
      </c>
      <c r="J147" s="215" t="str">
        <f>VLOOKUP($C147,[6]Actividades!$A:$E,2,FALSE)</f>
        <v xml:space="preserve">SUMINISTRO, TRANSPORTE E INSTALACION MORTERO DE NIVELACION 1:3 IMPERMEABILIZADO </v>
      </c>
      <c r="K147" s="20" t="str">
        <f>VLOOKUP($C147,[6]Actividades!$A:$E,4,FALSE)</f>
        <v>M2</v>
      </c>
      <c r="L147" s="213">
        <f>VLOOKUP($C147,[6]Actividades!$A:$E,5,FALSE)</f>
        <v>40495</v>
      </c>
      <c r="M147" s="213">
        <f>ROUND(L147*(1+'Analisis AIU'!$J$53),0)</f>
        <v>56061</v>
      </c>
    </row>
    <row r="148" spans="2:13" ht="30.75" customHeight="1" x14ac:dyDescent="0.2">
      <c r="B148" s="198">
        <v>99</v>
      </c>
      <c r="C148" s="153" t="s">
        <v>336</v>
      </c>
      <c r="D148" s="159" t="s">
        <v>337</v>
      </c>
      <c r="E148" s="160" t="s">
        <v>38</v>
      </c>
      <c r="F148" s="161">
        <v>1</v>
      </c>
      <c r="G148" s="170">
        <f>APU!I868</f>
        <v>3743</v>
      </c>
      <c r="H148" s="201">
        <f t="shared" si="2"/>
        <v>5182</v>
      </c>
      <c r="J148" s="215" t="str">
        <f>VLOOKUP($C148,[6]Actividades!$A:$E,2,FALSE)</f>
        <v>LIMPIEZA DE VIGA CANALES</v>
      </c>
      <c r="K148" s="20" t="str">
        <f>VLOOKUP($C148,[6]Actividades!$A:$E,4,FALSE)</f>
        <v>ML</v>
      </c>
      <c r="L148" s="213">
        <f>VLOOKUP($C148,[6]Actividades!$A:$E,5,FALSE)</f>
        <v>3743</v>
      </c>
      <c r="M148" s="213">
        <f>ROUND(L148*(1+'Analisis AIU'!$J$53),0)</f>
        <v>5182</v>
      </c>
    </row>
    <row r="149" spans="2:13" ht="36.75" customHeight="1" x14ac:dyDescent="0.2">
      <c r="B149" s="198">
        <v>100</v>
      </c>
      <c r="C149" s="153" t="s">
        <v>104</v>
      </c>
      <c r="D149" s="159" t="s">
        <v>105</v>
      </c>
      <c r="E149" s="160" t="s">
        <v>38</v>
      </c>
      <c r="F149" s="161">
        <v>1</v>
      </c>
      <c r="G149" s="170">
        <f>APU!I873</f>
        <v>15217</v>
      </c>
      <c r="H149" s="201">
        <f t="shared" si="2"/>
        <v>21066</v>
      </c>
      <c r="J149" s="215" t="str">
        <f>VLOOKUP($C149,[6]Actividades!$A:$E,2,FALSE)</f>
        <v>LIMPIEZA Y NIVELACION DE CANALES INCLUYE SOLDADURAS Y APLIACACION DE WASH PREMIER</v>
      </c>
      <c r="K149" s="20" t="str">
        <f>VLOOKUP($C149,[6]Actividades!$A:$E,4,FALSE)</f>
        <v>ML</v>
      </c>
      <c r="L149" s="213">
        <f>VLOOKUP($C149,[6]Actividades!$A:$E,5,FALSE)</f>
        <v>15217</v>
      </c>
      <c r="M149" s="213">
        <f>ROUND(L149*(1+'Analisis AIU'!$J$53),0)</f>
        <v>21066</v>
      </c>
    </row>
    <row r="150" spans="2:13" ht="39.75" customHeight="1" x14ac:dyDescent="0.2">
      <c r="B150" s="198">
        <v>101</v>
      </c>
      <c r="C150" s="153" t="s">
        <v>101</v>
      </c>
      <c r="D150" s="176" t="s">
        <v>100</v>
      </c>
      <c r="E150" s="154" t="s">
        <v>6</v>
      </c>
      <c r="F150" s="161">
        <v>1</v>
      </c>
      <c r="G150" s="162">
        <f>APU!I883</f>
        <v>49605</v>
      </c>
      <c r="H150" s="201">
        <f t="shared" si="2"/>
        <v>68673</v>
      </c>
      <c r="J150" s="215" t="str">
        <f>VLOOKUP($C150,[6]Actividades!$A:$E,2,FALSE)</f>
        <v>SUMINISTRO, TRANSPORTE E INSTALACION TEJA ONDULADA FIBROCEMENTO PERFIL 5</v>
      </c>
      <c r="K150" s="20" t="str">
        <f>VLOOKUP($C150,[6]Actividades!$A:$E,4,FALSE)</f>
        <v>M2</v>
      </c>
      <c r="L150" s="213">
        <f>VLOOKUP($C150,[6]Actividades!$A:$E,5,FALSE)</f>
        <v>49605</v>
      </c>
      <c r="M150" s="213">
        <f>ROUND(L150*(1+'Analisis AIU'!$J$53),0)</f>
        <v>68673</v>
      </c>
    </row>
    <row r="151" spans="2:13" ht="40.5" customHeight="1" x14ac:dyDescent="0.2">
      <c r="B151" s="198">
        <v>102</v>
      </c>
      <c r="C151" s="181" t="s">
        <v>154</v>
      </c>
      <c r="D151" s="190" t="s">
        <v>153</v>
      </c>
      <c r="E151" s="189" t="s">
        <v>6</v>
      </c>
      <c r="F151" s="161">
        <v>1</v>
      </c>
      <c r="G151" s="187">
        <f>APU!I895</f>
        <v>65858</v>
      </c>
      <c r="H151" s="201">
        <f t="shared" si="2"/>
        <v>91174</v>
      </c>
      <c r="J151" s="215" t="str">
        <f>VLOOKUP($C151,[6]Actividades!$A:$E,2,FALSE)</f>
        <v>SUMINISTRO, TRANSPORTE E INSTALACION TEJA TRASLUCIDA EN PVC ONDULADA DE 2,44X0,83M</v>
      </c>
      <c r="K151" s="20" t="str">
        <f>VLOOKUP($C151,[6]Actividades!$A:$E,4,FALSE)</f>
        <v>M2</v>
      </c>
      <c r="L151" s="213">
        <f>VLOOKUP($C151,[6]Actividades!$A:$E,5,FALSE)</f>
        <v>65858</v>
      </c>
      <c r="M151" s="213">
        <f>ROUND(L151*(1+'Analisis AIU'!$J$53),0)</f>
        <v>91174</v>
      </c>
    </row>
    <row r="152" spans="2:13" ht="40.5" customHeight="1" x14ac:dyDescent="0.2">
      <c r="B152" s="198">
        <v>103</v>
      </c>
      <c r="C152" s="145" t="s">
        <v>173</v>
      </c>
      <c r="D152" s="159" t="s">
        <v>174</v>
      </c>
      <c r="E152" s="177" t="s">
        <v>6</v>
      </c>
      <c r="F152" s="161">
        <v>1</v>
      </c>
      <c r="G152" s="170">
        <f>APU!I908</f>
        <v>60448</v>
      </c>
      <c r="H152" s="201">
        <f t="shared" si="2"/>
        <v>83684</v>
      </c>
      <c r="J152" s="215" t="str">
        <f>VLOOKUP($C152,[6]Actividades!$A:$E,2,FALSE)</f>
        <v>SUMINISTRO, TRANSPORTE E INSTALACION TEJA TRASLUCIDA EN PVC ONDULADA DE 3,66X0,83M</v>
      </c>
      <c r="K152" s="20" t="str">
        <f>VLOOKUP($C152,[6]Actividades!$A:$E,4,FALSE)</f>
        <v>M2</v>
      </c>
      <c r="L152" s="213">
        <f>VLOOKUP($C152,[6]Actividades!$A:$E,5,FALSE)</f>
        <v>60448</v>
      </c>
      <c r="M152" s="213">
        <f>ROUND(L152*(1+'Analisis AIU'!$J$53),0)</f>
        <v>83684</v>
      </c>
    </row>
    <row r="153" spans="2:13" ht="39.75" customHeight="1" x14ac:dyDescent="0.2">
      <c r="B153" s="198">
        <v>104</v>
      </c>
      <c r="C153" s="153" t="s">
        <v>26</v>
      </c>
      <c r="D153" s="159" t="s">
        <v>27</v>
      </c>
      <c r="E153" s="160" t="s">
        <v>6</v>
      </c>
      <c r="F153" s="161">
        <v>1</v>
      </c>
      <c r="G153" s="170">
        <f>APU!I920</f>
        <v>169416</v>
      </c>
      <c r="H153" s="201">
        <f t="shared" si="2"/>
        <v>234540</v>
      </c>
      <c r="J153" s="215" t="str">
        <f>VLOOKUP($C153,[6]Actividades!$A:$E,2,FALSE)</f>
        <v>SUMINISTRO, TRANSPORTE E INSTALACION CUBIERTA POLICARBONATO ALVEOLAR 6MM</v>
      </c>
      <c r="K153" s="20" t="str">
        <f>VLOOKUP($C153,[6]Actividades!$A:$E,4,FALSE)</f>
        <v>M2</v>
      </c>
      <c r="L153" s="213">
        <f>VLOOKUP($C153,[6]Actividades!$A:$E,5,FALSE)</f>
        <v>169416</v>
      </c>
      <c r="M153" s="213">
        <f>ROUND(L153*(1+'Analisis AIU'!$J$53),0)</f>
        <v>234540</v>
      </c>
    </row>
    <row r="154" spans="2:13" ht="43.5" customHeight="1" x14ac:dyDescent="0.2">
      <c r="B154" s="198">
        <v>105</v>
      </c>
      <c r="C154" s="165" t="s">
        <v>81</v>
      </c>
      <c r="D154" s="159" t="s">
        <v>82</v>
      </c>
      <c r="E154" s="160" t="s">
        <v>6</v>
      </c>
      <c r="F154" s="161">
        <v>1</v>
      </c>
      <c r="G154" s="170">
        <f>APU!I935</f>
        <v>30645</v>
      </c>
      <c r="H154" s="201">
        <f t="shared" si="2"/>
        <v>42425</v>
      </c>
      <c r="J154" s="215" t="str">
        <f>VLOOKUP($C154,[6]Actividades!$A:$E,2,FALSE)</f>
        <v>SUMINISTRO, TRANSPORTE E INSTALACION LAMINA DE ICOPOR PARA CIELO RASO EN ESTRUCTURA EXISTENTE</v>
      </c>
      <c r="K154" s="20" t="str">
        <f>VLOOKUP($C154,[6]Actividades!$A:$E,4,FALSE)</f>
        <v>M2</v>
      </c>
      <c r="L154" s="213">
        <f>VLOOKUP($C154,[6]Actividades!$A:$E,5,FALSE)</f>
        <v>30645</v>
      </c>
      <c r="M154" s="213">
        <f>ROUND(L154*(1+'Analisis AIU'!$J$53),0)</f>
        <v>42425</v>
      </c>
    </row>
    <row r="155" spans="2:13" ht="55.5" customHeight="1" x14ac:dyDescent="0.2">
      <c r="B155" s="198">
        <v>106</v>
      </c>
      <c r="C155" s="165" t="s">
        <v>347</v>
      </c>
      <c r="D155" s="159" t="s">
        <v>348</v>
      </c>
      <c r="E155" s="160" t="s">
        <v>18</v>
      </c>
      <c r="F155" s="161">
        <v>1</v>
      </c>
      <c r="G155" s="170">
        <f>APU!I943</f>
        <v>762722</v>
      </c>
      <c r="H155" s="201">
        <f t="shared" si="2"/>
        <v>1055912</v>
      </c>
      <c r="J155" s="215" t="str">
        <f>VLOOKUP($C155,[6]Actividades!$A:$E,2,FALSE)</f>
        <v>SUMINISTRO, TRANSPORTE E INSTALACION SANITARIO LÍNEA INFANTIL COMPLETO, CON FLUITMASTER Y VÁLVULA DE REGULACIÓN SANITARIA</v>
      </c>
      <c r="K155" s="20" t="str">
        <f>VLOOKUP($C155,[6]Actividades!$A:$E,4,FALSE)</f>
        <v>UND</v>
      </c>
      <c r="L155" s="213">
        <f>VLOOKUP($C155,[6]Actividades!$A:$E,5,FALSE)</f>
        <v>762722</v>
      </c>
      <c r="M155" s="213">
        <f>ROUND(L155*(1+'Analisis AIU'!$J$53),0)</f>
        <v>1055912</v>
      </c>
    </row>
    <row r="156" spans="2:13" ht="55.5" customHeight="1" x14ac:dyDescent="0.2">
      <c r="B156" s="198">
        <v>107</v>
      </c>
      <c r="C156" s="165" t="s">
        <v>79</v>
      </c>
      <c r="D156" s="159" t="s">
        <v>80</v>
      </c>
      <c r="E156" s="160" t="s">
        <v>2</v>
      </c>
      <c r="F156" s="161">
        <v>1</v>
      </c>
      <c r="G156" s="170">
        <f>APU!I951</f>
        <v>79751</v>
      </c>
      <c r="H156" s="201">
        <f t="shared" si="2"/>
        <v>110407</v>
      </c>
      <c r="J156" s="215" t="str">
        <f>VLOOKUP($C156,[6]Actividades!$A:$E,2,FALSE)</f>
        <v>SUMINISTRO, TRANSPORTE E INSTALACION CAMBIO DE ACCESORIOS EN APARATO SANITARIO INCLUYE SUMINISTRO E INSTALACIÓN DE FLUITMASTER</v>
      </c>
      <c r="K156" s="20" t="str">
        <f>VLOOKUP($C156,[6]Actividades!$A:$E,4,FALSE)</f>
        <v>UND</v>
      </c>
      <c r="L156" s="213">
        <f>VLOOKUP($C156,[6]Actividades!$A:$E,5,FALSE)</f>
        <v>79751</v>
      </c>
      <c r="M156" s="213">
        <f>ROUND(L156*(1+'Analisis AIU'!$J$53),0)</f>
        <v>110407</v>
      </c>
    </row>
    <row r="157" spans="2:13" ht="55.5" customHeight="1" x14ac:dyDescent="0.2">
      <c r="B157" s="198">
        <v>108</v>
      </c>
      <c r="C157" s="165" t="s">
        <v>139</v>
      </c>
      <c r="D157" s="166" t="s">
        <v>140</v>
      </c>
      <c r="E157" s="167" t="s">
        <v>133</v>
      </c>
      <c r="F157" s="161">
        <v>1</v>
      </c>
      <c r="G157" s="171">
        <f>APU!I959</f>
        <v>370432</v>
      </c>
      <c r="H157" s="201">
        <f t="shared" si="2"/>
        <v>512826</v>
      </c>
      <c r="J157" s="215" t="str">
        <f>VLOOKUP($C157,[6]Actividades!$A:$E,2,FALSE)</f>
        <v>SUMINISTRO, TRANSPORTE E INSTALACION LAVAPLATOS SOCODA DE 0,40 X 0,60 M CON LLAVE TERMINAL CROMADA Y ROSCADA CON GRIFERÍA, SIFÓN Y ACOPLE</v>
      </c>
      <c r="K157" s="20" t="str">
        <f>VLOOKUP($C157,[6]Actividades!$A:$E,4,FALSE)</f>
        <v>UND</v>
      </c>
      <c r="L157" s="213">
        <f>VLOOKUP($C157,[6]Actividades!$A:$E,5,FALSE)</f>
        <v>370432</v>
      </c>
      <c r="M157" s="213">
        <f>ROUND(L157*(1+'Analisis AIU'!$J$53),0)</f>
        <v>512826</v>
      </c>
    </row>
    <row r="158" spans="2:13" ht="55.5" customHeight="1" x14ac:dyDescent="0.2">
      <c r="B158" s="198">
        <v>109</v>
      </c>
      <c r="C158" s="153" t="s">
        <v>55</v>
      </c>
      <c r="D158" s="159" t="s">
        <v>46</v>
      </c>
      <c r="E158" s="160" t="s">
        <v>18</v>
      </c>
      <c r="F158" s="161">
        <v>1</v>
      </c>
      <c r="G158" s="170">
        <f>APU!I967</f>
        <v>98787</v>
      </c>
      <c r="H158" s="201">
        <f t="shared" si="2"/>
        <v>136761</v>
      </c>
      <c r="J158" s="215" t="str">
        <f>VLOOKUP($C158,[6]Actividades!$A:$E,2,FALSE)</f>
        <v>REPARACIÓN DE PUNTO SANITARIO OBSTRUIDO INCLUYE SONDEO DE TUBERÍA, RETIRO  REVISIÓN Y REINSTALACIÓN DE  APARATO SANITARIO.</v>
      </c>
      <c r="K158" s="20" t="str">
        <f>VLOOKUP($C158,[6]Actividades!$A:$E,4,FALSE)</f>
        <v>UND</v>
      </c>
      <c r="L158" s="213">
        <f>VLOOKUP($C158,[6]Actividades!$A:$E,5,FALSE)</f>
        <v>98787</v>
      </c>
      <c r="M158" s="213">
        <f>ROUND(L158*(1+'Analisis AIU'!$J$53),0)</f>
        <v>136761</v>
      </c>
    </row>
    <row r="159" spans="2:13" ht="68.25" customHeight="1" x14ac:dyDescent="0.2">
      <c r="B159" s="198">
        <v>110</v>
      </c>
      <c r="C159" s="183" t="s">
        <v>72</v>
      </c>
      <c r="D159" s="159" t="s">
        <v>73</v>
      </c>
      <c r="E159" s="160" t="s">
        <v>2</v>
      </c>
      <c r="F159" s="161">
        <v>1</v>
      </c>
      <c r="G159" s="170">
        <f>APU!I975</f>
        <v>662012</v>
      </c>
      <c r="H159" s="201">
        <f t="shared" si="2"/>
        <v>916489</v>
      </c>
      <c r="J159" s="215" t="str">
        <f>VLOOKUP($C159,[6]Actividades!$A:$E,2,FALSE)</f>
        <v>SUMINISTRO, TRANSPORTE E INSTALACION CONSTRUCCIÓN POCETA LAVATRAPEROS DE 0.60 X 0.60 M INCLUYE ACABADOS EN ENCHAPE EN CERÁMICA Y GRANO PULIDO</v>
      </c>
      <c r="K159" s="20" t="str">
        <f>VLOOKUP($C159,[6]Actividades!$A:$E,4,FALSE)</f>
        <v>UND</v>
      </c>
      <c r="L159" s="213">
        <f>VLOOKUP($C159,[6]Actividades!$A:$E,5,FALSE)</f>
        <v>662012</v>
      </c>
      <c r="M159" s="213">
        <f>ROUND(L159*(1+'Analisis AIU'!$J$53),0)</f>
        <v>916489</v>
      </c>
    </row>
    <row r="160" spans="2:13" ht="48.75" customHeight="1" x14ac:dyDescent="0.2">
      <c r="B160" s="198">
        <v>111</v>
      </c>
      <c r="C160" s="153" t="s">
        <v>44</v>
      </c>
      <c r="D160" s="159" t="s">
        <v>45</v>
      </c>
      <c r="E160" s="160" t="s">
        <v>6</v>
      </c>
      <c r="F160" s="161">
        <v>1</v>
      </c>
      <c r="G160" s="170">
        <f>APU!I992</f>
        <v>28412</v>
      </c>
      <c r="H160" s="201">
        <f t="shared" si="2"/>
        <v>39334</v>
      </c>
      <c r="J160" s="215" t="str">
        <f>VLOOKUP($C160,[6]Actividades!$A:$E,2,FALSE)</f>
        <v>SUMINISTRO, TRANSPORTE E INSTALACION PINTURA ESMALTE PARA PUERTAS, REJAS, VENTANAS, PASAMANOS Y ZÓCALOS. INCLUYE FILOS Y DILATACIONES</v>
      </c>
      <c r="K160" s="20" t="str">
        <f>VLOOKUP($C160,[6]Actividades!$A:$E,4,FALSE)</f>
        <v>M2</v>
      </c>
      <c r="L160" s="213">
        <f>VLOOKUP($C160,[6]Actividades!$A:$E,5,FALSE)</f>
        <v>28412</v>
      </c>
      <c r="M160" s="213">
        <f>ROUND(L160*(1+'Analisis AIU'!$J$53),0)</f>
        <v>39334</v>
      </c>
    </row>
    <row r="161" spans="2:13" ht="39.75" customHeight="1" x14ac:dyDescent="0.2">
      <c r="B161" s="198">
        <v>112</v>
      </c>
      <c r="C161" s="145" t="s">
        <v>187</v>
      </c>
      <c r="D161" s="159" t="s">
        <v>188</v>
      </c>
      <c r="E161" s="160" t="s">
        <v>6</v>
      </c>
      <c r="F161" s="161">
        <v>1</v>
      </c>
      <c r="G161" s="170">
        <f>APU!I999</f>
        <v>5740</v>
      </c>
      <c r="H161" s="201">
        <f t="shared" si="2"/>
        <v>7946</v>
      </c>
      <c r="J161" s="215" t="str">
        <f>VLOOKUP($C161,[6]Actividades!$A:$E,2,FALSE)</f>
        <v>LIMPIEZA DE PAREDES PARA APLICACIÓN DE VINILO SOBRE GRANIPLAST</v>
      </c>
      <c r="K161" s="20" t="str">
        <f>VLOOKUP($C161,[6]Actividades!$A:$E,4,FALSE)</f>
        <v>M2</v>
      </c>
      <c r="L161" s="213">
        <f>VLOOKUP($C161,[6]Actividades!$A:$E,5,FALSE)</f>
        <v>5740</v>
      </c>
      <c r="M161" s="213">
        <f>ROUND(L161*(1+'Analisis AIU'!$J$53),0)</f>
        <v>7946</v>
      </c>
    </row>
    <row r="162" spans="2:13" ht="37.5" customHeight="1" x14ac:dyDescent="0.2">
      <c r="B162" s="198">
        <v>113</v>
      </c>
      <c r="C162" s="145" t="s">
        <v>149</v>
      </c>
      <c r="D162" s="159" t="s">
        <v>185</v>
      </c>
      <c r="E162" s="160" t="s">
        <v>6</v>
      </c>
      <c r="F162" s="161">
        <v>1</v>
      </c>
      <c r="G162" s="170">
        <f>APU!I1006</f>
        <v>70218</v>
      </c>
      <c r="H162" s="201">
        <f t="shared" si="2"/>
        <v>97210</v>
      </c>
      <c r="J162" s="215" t="str">
        <f>VLOOKUP($C162,[6]Actividades!$A:$E,2,FALSE)</f>
        <v>SUMINISTRO, TRANSPORTE E INSTALACION VIDRIO TRASLUCIDO DE 4MM</v>
      </c>
      <c r="K162" s="20" t="str">
        <f>VLOOKUP($C162,[6]Actividades!$A:$E,4,FALSE)</f>
        <v>M2</v>
      </c>
      <c r="L162" s="213">
        <f>VLOOKUP($C162,[6]Actividades!$A:$E,5,FALSE)</f>
        <v>70218</v>
      </c>
      <c r="M162" s="213">
        <f>ROUND(L162*(1+'Analisis AIU'!$J$53),0)</f>
        <v>97210</v>
      </c>
    </row>
    <row r="163" spans="2:13" ht="39" customHeight="1" x14ac:dyDescent="0.2">
      <c r="B163" s="198">
        <v>114</v>
      </c>
      <c r="C163" s="165" t="s">
        <v>102</v>
      </c>
      <c r="D163" s="159" t="s">
        <v>103</v>
      </c>
      <c r="E163" s="160" t="s">
        <v>38</v>
      </c>
      <c r="F163" s="161">
        <v>1</v>
      </c>
      <c r="G163" s="170">
        <f>APU!I1014</f>
        <v>11217</v>
      </c>
      <c r="H163" s="201">
        <f t="shared" si="2"/>
        <v>15529</v>
      </c>
      <c r="J163" s="215" t="str">
        <f>VLOOKUP($C163,[6]Actividades!$A:$E,2,FALSE)</f>
        <v>RENIVELACION DE CIELO RASO EN ALUMINIO E ICOPOR EXISTENTE</v>
      </c>
      <c r="K163" s="20" t="str">
        <f>VLOOKUP($C163,[6]Actividades!$A:$E,4,FALSE)</f>
        <v>M2</v>
      </c>
      <c r="L163" s="213">
        <f>VLOOKUP($C163,[6]Actividades!$A:$E,5,FALSE)</f>
        <v>11217</v>
      </c>
      <c r="M163" s="213">
        <f>ROUND(L163*(1+'Analisis AIU'!$J$53),0)</f>
        <v>15529</v>
      </c>
    </row>
    <row r="164" spans="2:13" ht="60.75" customHeight="1" x14ac:dyDescent="0.2">
      <c r="B164" s="198">
        <v>115</v>
      </c>
      <c r="C164" s="145" t="s">
        <v>615</v>
      </c>
      <c r="D164" s="159" t="s">
        <v>616</v>
      </c>
      <c r="E164" s="160" t="s">
        <v>38</v>
      </c>
      <c r="F164" s="161">
        <v>1</v>
      </c>
      <c r="G164" s="170">
        <f>APU!I1019</f>
        <v>628923</v>
      </c>
      <c r="H164" s="201">
        <f t="shared" si="2"/>
        <v>870681</v>
      </c>
      <c r="J164" s="215" t="str">
        <f>VLOOKUP($C164,[6]Actividades!$A:$E,2,FALSE)</f>
        <v>SUMINISTRO TRANSPORTE E INSTALACION MESON EN GRANITO NATURAL CRISTAL PULIDO Y BRILLADO, PARA INCRUSTAR LAVAMANOS A=0.60M</v>
      </c>
      <c r="K164" s="20" t="str">
        <f>VLOOKUP($C164,[6]Actividades!$A:$E,4,FALSE)</f>
        <v>ML</v>
      </c>
      <c r="L164" s="213">
        <f>VLOOKUP($C164,[6]Actividades!$A:$E,5,FALSE)</f>
        <v>628923</v>
      </c>
      <c r="M164" s="213">
        <f>ROUND(L164*(1+'Analisis AIU'!$J$53),0)</f>
        <v>870681</v>
      </c>
    </row>
    <row r="165" spans="2:13" ht="41.25" customHeight="1" x14ac:dyDescent="0.2">
      <c r="B165" s="198">
        <v>116</v>
      </c>
      <c r="C165" s="145" t="s">
        <v>157</v>
      </c>
      <c r="D165" s="159" t="s">
        <v>158</v>
      </c>
      <c r="E165" s="160" t="s">
        <v>38</v>
      </c>
      <c r="F165" s="161">
        <v>1</v>
      </c>
      <c r="G165" s="170">
        <f>APU!I1025</f>
        <v>10077</v>
      </c>
      <c r="H165" s="201">
        <f t="shared" si="2"/>
        <v>13951</v>
      </c>
      <c r="J165" s="215" t="str">
        <f>VLOOKUP($C165,[6]Actividades!$A:$E,2,FALSE)</f>
        <v>SUMINISTRO,TRANSPORTE E INSTALACION DE SIKAFLEX SELLO PARA VENTANAS</v>
      </c>
      <c r="K165" s="20" t="str">
        <f>VLOOKUP($C165,[6]Actividades!$A:$E,4,FALSE)</f>
        <v>ML</v>
      </c>
      <c r="L165" s="213">
        <f>VLOOKUP($C165,[6]Actividades!$A:$E,5,FALSE)</f>
        <v>10077</v>
      </c>
      <c r="M165" s="213">
        <f>ROUND(L165*(1+'Analisis AIU'!$J$53),0)</f>
        <v>13951</v>
      </c>
    </row>
    <row r="166" spans="2:13" ht="44.25" customHeight="1" x14ac:dyDescent="0.2">
      <c r="B166" s="198">
        <v>117</v>
      </c>
      <c r="C166" s="145" t="s">
        <v>167</v>
      </c>
      <c r="D166" s="159" t="s">
        <v>168</v>
      </c>
      <c r="E166" s="177" t="s">
        <v>38</v>
      </c>
      <c r="F166" s="161">
        <v>1</v>
      </c>
      <c r="G166" s="170">
        <f>APU!I1032</f>
        <v>604357</v>
      </c>
      <c r="H166" s="201">
        <f t="shared" si="2"/>
        <v>836672</v>
      </c>
      <c r="J166" s="215" t="str">
        <f>VLOOKUP($C166,[6]Actividades!$A:$E,2,FALSE)</f>
        <v>SUMINISTRO TRANSPORTE E INSTALACION DE MESON EN ACERO INOXIDABLE CAL. 18 ANCHO=0,60 M</v>
      </c>
      <c r="K166" s="20" t="str">
        <f>VLOOKUP($C166,[6]Actividades!$A:$E,4,FALSE)</f>
        <v>ML</v>
      </c>
      <c r="L166" s="213">
        <f>VLOOKUP($C166,[6]Actividades!$A:$E,5,FALSE)</f>
        <v>604357</v>
      </c>
      <c r="M166" s="213">
        <f>ROUND(L166*(1+'Analisis AIU'!$J$53),0)</f>
        <v>836672</v>
      </c>
    </row>
    <row r="167" spans="2:13" ht="78" customHeight="1" x14ac:dyDescent="0.2">
      <c r="B167" s="198">
        <v>118</v>
      </c>
      <c r="C167" s="153" t="s">
        <v>222</v>
      </c>
      <c r="D167" s="159" t="s">
        <v>338</v>
      </c>
      <c r="E167" s="160" t="s">
        <v>6</v>
      </c>
      <c r="F167" s="161">
        <v>1</v>
      </c>
      <c r="G167" s="170">
        <f>APU!I1038</f>
        <v>113473</v>
      </c>
      <c r="H167" s="201">
        <f t="shared" si="2"/>
        <v>157092</v>
      </c>
      <c r="J167" s="215" t="str">
        <f>VLOOKUP($C167,[6]Actividades!$A:$E,2,FALSE)</f>
        <v>SUMINISTRO, TRANSPORTE E INSTALACION DE LAMINAS DIFUSORAS DE LUZ DE 0.61 X 2.45 M CON ESTRUCTURA EN ALUMINIO NATURAL SUSPENDIDA A LA ESTRUCTURA INCLUYE ADECUACIÓN DE LÁMPARAS A LA MODULACIÓN DEL CIELO RASO</v>
      </c>
      <c r="K167" s="20" t="str">
        <f>VLOOKUP($C167,[6]Actividades!$A:$E,4,FALSE)</f>
        <v>M2</v>
      </c>
      <c r="L167" s="213">
        <f>VLOOKUP($C167,[6]Actividades!$A:$E,5,FALSE)</f>
        <v>113473</v>
      </c>
      <c r="M167" s="213">
        <f>ROUND(L167*(1+'Analisis AIU'!$J$53),0)</f>
        <v>157092</v>
      </c>
    </row>
    <row r="168" spans="2:13" ht="72.75" customHeight="1" x14ac:dyDescent="0.2">
      <c r="B168" s="198">
        <v>119</v>
      </c>
      <c r="C168" s="145" t="s">
        <v>56</v>
      </c>
      <c r="D168" s="159" t="s">
        <v>175</v>
      </c>
      <c r="E168" s="177" t="s">
        <v>176</v>
      </c>
      <c r="F168" s="161">
        <v>1</v>
      </c>
      <c r="G168" s="170">
        <v>53105</v>
      </c>
      <c r="H168" s="201">
        <f t="shared" si="2"/>
        <v>73519</v>
      </c>
      <c r="J168" s="215" t="str">
        <f>VLOOKUP($C168,[6]Actividades!$A:$E,2,FALSE)</f>
        <v>SUMINISTRO, TRANSPORTE E INSTALACIÓN DE ANDAMIOS METÁLICOS CERTIFICADOS PARA UNA ALTURA MAYOR A 6.0 MTS. INCLUYE ESCALERILLA CON BARANDAS Y PLATAFORMAS DE TRABAJO.</v>
      </c>
      <c r="K168" s="20" t="str">
        <f>VLOOKUP($C168,[6]Actividades!$A:$E,4,FALSE)</f>
        <v>DIA</v>
      </c>
      <c r="L168" s="213">
        <f>VLOOKUP($C168,[6]Actividades!$A:$E,5,FALSE)</f>
        <v>53105</v>
      </c>
      <c r="M168" s="213">
        <f>ROUND(L168*(1+'Analisis AIU'!$J$53),0)</f>
        <v>73519</v>
      </c>
    </row>
    <row r="169" spans="2:13" ht="45" customHeight="1" x14ac:dyDescent="0.2">
      <c r="B169" s="198">
        <v>120</v>
      </c>
      <c r="C169" s="145" t="s">
        <v>223</v>
      </c>
      <c r="D169" s="159" t="s">
        <v>224</v>
      </c>
      <c r="E169" s="160" t="s">
        <v>2</v>
      </c>
      <c r="F169" s="161">
        <v>1</v>
      </c>
      <c r="G169" s="170">
        <f>APU!I1055</f>
        <v>241658</v>
      </c>
      <c r="H169" s="201">
        <f t="shared" si="2"/>
        <v>334551</v>
      </c>
      <c r="J169" s="215" t="str">
        <f>VLOOKUP($C169,[6]Actividades!$A:$E,2,FALSE)</f>
        <v>SUMINISTRO TRANSPORTE E INSTALACION DE PUNTO DE GAS 1/2"INCLUYE VALVULA Y 3 MTS DE TUBERIA</v>
      </c>
      <c r="K169" s="20" t="str">
        <f>VLOOKUP($C169,[6]Actividades!$A:$E,4,FALSE)</f>
        <v>UND</v>
      </c>
      <c r="L169" s="213">
        <f>VLOOKUP($C169,[6]Actividades!$A:$E,5,FALSE)</f>
        <v>241658</v>
      </c>
      <c r="M169" s="213">
        <f>ROUND(L169*(1+'Analisis AIU'!$J$53),0)</f>
        <v>334551</v>
      </c>
    </row>
    <row r="170" spans="2:13" ht="46.5" customHeight="1" x14ac:dyDescent="0.2">
      <c r="B170" s="198">
        <v>121</v>
      </c>
      <c r="C170" s="181" t="s">
        <v>128</v>
      </c>
      <c r="D170" s="190" t="s">
        <v>127</v>
      </c>
      <c r="E170" s="189" t="s">
        <v>38</v>
      </c>
      <c r="F170" s="161">
        <v>1</v>
      </c>
      <c r="G170" s="187">
        <f>APU!I1064</f>
        <v>26916</v>
      </c>
      <c r="H170" s="201">
        <f t="shared" si="2"/>
        <v>37263</v>
      </c>
      <c r="J170" s="215" t="str">
        <f>VLOOKUP($C170,[6]Actividades!$A:$E,2,FALSE)</f>
        <v>SUMINISTRO, TRANSPORTE E INSTALACION CARTERA VENTANAS Y PUERTAS EN MORTERO 1:3 ANCHO 15-20 CMS.</v>
      </c>
      <c r="K170" s="20" t="str">
        <f>VLOOKUP($C170,[6]Actividades!$A:$E,4,FALSE)</f>
        <v>ML</v>
      </c>
      <c r="L170" s="213">
        <f>VLOOKUP($C170,[6]Actividades!$A:$E,5,FALSE)</f>
        <v>26916</v>
      </c>
      <c r="M170" s="213">
        <f>ROUND(L170*(1+'Analisis AIU'!$J$53),0)</f>
        <v>37263</v>
      </c>
    </row>
    <row r="171" spans="2:13" ht="111.75" customHeight="1" x14ac:dyDescent="0.2">
      <c r="B171" s="198">
        <v>122</v>
      </c>
      <c r="C171" s="181" t="s">
        <v>357</v>
      </c>
      <c r="D171" s="190" t="s">
        <v>358</v>
      </c>
      <c r="E171" s="189" t="s">
        <v>18</v>
      </c>
      <c r="F171" s="161">
        <v>1</v>
      </c>
      <c r="G171" s="187">
        <f>APU!I1072</f>
        <v>223305</v>
      </c>
      <c r="H171" s="201">
        <f t="shared" si="2"/>
        <v>309143</v>
      </c>
      <c r="J171" s="215" t="str">
        <f>VLOOKUP($C171,[6]Actividades!$A:$E,2,FALSE)</f>
        <v>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v>
      </c>
      <c r="K171" s="20" t="str">
        <f>VLOOKUP($C171,[6]Actividades!$A:$E,4,FALSE)</f>
        <v>UND</v>
      </c>
      <c r="L171" s="213">
        <f>VLOOKUP($C171,[6]Actividades!$A:$E,5,FALSE)</f>
        <v>223305</v>
      </c>
      <c r="M171" s="213">
        <f>ROUND(L171*(1+'Analisis AIU'!$J$53),0)</f>
        <v>309143</v>
      </c>
    </row>
    <row r="172" spans="2:13" ht="29.25" customHeight="1" x14ac:dyDescent="0.2">
      <c r="B172" s="792" t="s">
        <v>661</v>
      </c>
      <c r="C172" s="793"/>
      <c r="D172" s="794"/>
      <c r="E172" s="192"/>
      <c r="F172" s="192"/>
      <c r="G172" s="192"/>
      <c r="H172" s="192"/>
      <c r="J172" s="211"/>
      <c r="K172" s="19"/>
    </row>
    <row r="173" spans="2:13" ht="48.75" customHeight="1" x14ac:dyDescent="0.2">
      <c r="B173" s="198">
        <v>123</v>
      </c>
      <c r="C173" s="145" t="s">
        <v>604</v>
      </c>
      <c r="D173" s="159" t="s">
        <v>605</v>
      </c>
      <c r="E173" s="177" t="s">
        <v>18</v>
      </c>
      <c r="F173" s="161">
        <v>1</v>
      </c>
      <c r="G173" s="170">
        <f>APU!I1075</f>
        <v>161997</v>
      </c>
      <c r="H173" s="201">
        <f t="shared" si="2"/>
        <v>224269</v>
      </c>
      <c r="J173" s="215" t="str">
        <f>VLOOKUP($C173,[6]Actividades!$A:$E,2,FALSE)</f>
        <v xml:space="preserve">SUMINISTRO, TRANSPORTE E INSTALACION SALIDA ILUMINACION EN TUBERIA CONDUIT EMT 3/4", ALAMBRE NO 12 AWG </v>
      </c>
      <c r="K173" s="20" t="str">
        <f>VLOOKUP($C173,[6]Actividades!$A:$E,4,FALSE)</f>
        <v>UND</v>
      </c>
      <c r="L173" s="213">
        <f>VLOOKUP($C173,[6]Actividades!$A:$E,5,FALSE)</f>
        <v>161997</v>
      </c>
      <c r="M173" s="213">
        <f>ROUND(L173*(1+'Analisis AIU'!$J$53),0)</f>
        <v>224269</v>
      </c>
    </row>
    <row r="174" spans="2:13" ht="61.5" customHeight="1" x14ac:dyDescent="0.2">
      <c r="B174" s="198">
        <v>124</v>
      </c>
      <c r="C174" s="145" t="s">
        <v>606</v>
      </c>
      <c r="D174" s="159" t="s">
        <v>619</v>
      </c>
      <c r="E174" s="160" t="s">
        <v>2</v>
      </c>
      <c r="F174" s="161">
        <v>1</v>
      </c>
      <c r="G174" s="170">
        <f>APU!I1089</f>
        <v>175249</v>
      </c>
      <c r="H174" s="201">
        <f t="shared" si="2"/>
        <v>242615</v>
      </c>
      <c r="J174" s="215" t="str">
        <f>VLOOKUP($C174,[6]Actividades!$A:$E,2,FALSE)</f>
        <v xml:space="preserve">SUMINISTRO, TRANSPORTE E INSTALACION SALIDA TOMACORRIENTE NORMAL DOBLE PT  EN TUBERIA CONDUIT EMT 3/4", ALAMBRE NO 12 AWG </v>
      </c>
      <c r="K174" s="20" t="str">
        <f>VLOOKUP($C174,[6]Actividades!$A:$E,4,FALSE)</f>
        <v>UND</v>
      </c>
      <c r="L174" s="213">
        <f>VLOOKUP($C174,[6]Actividades!$A:$E,5,FALSE)</f>
        <v>175249</v>
      </c>
      <c r="M174" s="213">
        <f>ROUND(L174*(1+'Analisis AIU'!$J$53),0)</f>
        <v>242615</v>
      </c>
    </row>
    <row r="175" spans="2:13" ht="55.5" customHeight="1" x14ac:dyDescent="0.2">
      <c r="B175" s="198">
        <v>125</v>
      </c>
      <c r="C175" s="145" t="s">
        <v>607</v>
      </c>
      <c r="D175" s="159" t="s">
        <v>608</v>
      </c>
      <c r="E175" s="177" t="s">
        <v>18</v>
      </c>
      <c r="F175" s="161">
        <v>1</v>
      </c>
      <c r="G175" s="170">
        <f>APU!I1104</f>
        <v>190744</v>
      </c>
      <c r="H175" s="201">
        <f t="shared" si="2"/>
        <v>264066</v>
      </c>
      <c r="J175" s="215" t="str">
        <f>VLOOKUP($C175,[6]Actividades!$A:$E,2,FALSE)</f>
        <v xml:space="preserve">SUMINISTRO, TRANSPORTE E INSTALACION SALIDA TOMACORRIENTE GFCI DOBLE EN TUBERIA CONDUIT EMT 3/4", ALAMBRE NO 12 AWG </v>
      </c>
      <c r="K175" s="20" t="str">
        <f>VLOOKUP($C175,[6]Actividades!$A:$E,4,FALSE)</f>
        <v>UND</v>
      </c>
      <c r="L175" s="213">
        <f>VLOOKUP($C175,[6]Actividades!$A:$E,5,FALSE)</f>
        <v>190744</v>
      </c>
      <c r="M175" s="213">
        <f>ROUND(L175*(1+'Analisis AIU'!$J$53),0)</f>
        <v>264066</v>
      </c>
    </row>
    <row r="176" spans="2:13" ht="51.75" customHeight="1" x14ac:dyDescent="0.2">
      <c r="B176" s="198">
        <v>126</v>
      </c>
      <c r="C176" s="145" t="s">
        <v>700</v>
      </c>
      <c r="D176" s="159" t="s">
        <v>620</v>
      </c>
      <c r="E176" s="160" t="s">
        <v>2</v>
      </c>
      <c r="F176" s="161">
        <v>1</v>
      </c>
      <c r="G176" s="170">
        <v>163203</v>
      </c>
      <c r="H176" s="201">
        <f t="shared" si="2"/>
        <v>225938</v>
      </c>
      <c r="J176" s="215" t="str">
        <f>VLOOKUP($C176,[6]Actividades!$A:$E,2,FALSE)</f>
        <v xml:space="preserve">SUMINISTRO, TRANSPORTE E INSTALACION SALIDA INTERRUPTOR SENCILLO EN TUBERIA CONDUIT PVC 3/4", ALAMBRE NO 12 AWG. </v>
      </c>
      <c r="K176" s="20" t="str">
        <f>VLOOKUP($C176,[6]Actividades!$A:$E,4,FALSE)</f>
        <v>UND</v>
      </c>
      <c r="L176" s="213">
        <f>VLOOKUP($C176,[6]Actividades!$A:$E,5,FALSE)</f>
        <v>163203</v>
      </c>
      <c r="M176" s="213">
        <f>ROUND(L176*(1+'Analisis AIU'!$J$53),0)</f>
        <v>225938</v>
      </c>
    </row>
    <row r="177" spans="2:13" ht="41.25" customHeight="1" x14ac:dyDescent="0.2">
      <c r="B177" s="198">
        <v>127</v>
      </c>
      <c r="C177" s="145" t="s">
        <v>630</v>
      </c>
      <c r="D177" s="159" t="s">
        <v>631</v>
      </c>
      <c r="E177" s="177" t="s">
        <v>18</v>
      </c>
      <c r="F177" s="161">
        <v>1</v>
      </c>
      <c r="G177" s="170">
        <f>APU!I1131</f>
        <v>307028</v>
      </c>
      <c r="H177" s="201">
        <f t="shared" si="2"/>
        <v>425050</v>
      </c>
      <c r="J177" s="215" t="str">
        <f>VLOOKUP($C177,[6]Actividades!$A:$E,2,FALSE)</f>
        <v>SUMINISTRO, TRANSPORTE E INSTALACION LUMINARIA DE SOBREPONER TIPO ELM</v>
      </c>
      <c r="K177" s="20" t="str">
        <f>VLOOKUP($C177,[6]Actividades!$A:$E,4,FALSE)</f>
        <v>UND</v>
      </c>
      <c r="L177" s="213">
        <f>VLOOKUP($C177,[6]Actividades!$A:$E,5,FALSE)</f>
        <v>307028</v>
      </c>
      <c r="M177" s="213">
        <f>ROUND(L177*(1+'Analisis AIU'!$J$53),0)</f>
        <v>425050</v>
      </c>
    </row>
    <row r="178" spans="2:13" ht="45" customHeight="1" x14ac:dyDescent="0.2">
      <c r="B178" s="198">
        <v>128</v>
      </c>
      <c r="C178" s="153" t="s">
        <v>662</v>
      </c>
      <c r="D178" s="159" t="s">
        <v>197</v>
      </c>
      <c r="E178" s="160" t="s">
        <v>2</v>
      </c>
      <c r="F178" s="161">
        <v>1</v>
      </c>
      <c r="G178" s="170">
        <f>APU!I1139</f>
        <v>1675090</v>
      </c>
      <c r="H178" s="201">
        <f t="shared" si="2"/>
        <v>2318995</v>
      </c>
      <c r="J178" s="215" t="str">
        <f>VLOOKUP($C178,[6]Actividades!$A:$E,2,FALSE)</f>
        <v>SUMINISTRO E INSTALACION DEL SISTEMA DE PUESTA A TIERRA</v>
      </c>
      <c r="K178" s="20" t="str">
        <f>VLOOKUP($C178,[6]Actividades!$A:$E,4,FALSE)</f>
        <v>UND</v>
      </c>
      <c r="L178" s="213">
        <f>VLOOKUP($C178,[6]Actividades!$A:$E,5,FALSE)</f>
        <v>1675090</v>
      </c>
      <c r="M178" s="213">
        <f>ROUND(L178*(1+'Analisis AIU'!$J$53),0)</f>
        <v>2318995</v>
      </c>
    </row>
    <row r="179" spans="2:13" ht="50.25" customHeight="1" x14ac:dyDescent="0.2">
      <c r="B179" s="198">
        <v>129</v>
      </c>
      <c r="C179" s="145" t="s">
        <v>342</v>
      </c>
      <c r="D179" s="159" t="s">
        <v>343</v>
      </c>
      <c r="E179" s="177" t="s">
        <v>18</v>
      </c>
      <c r="F179" s="161">
        <v>1</v>
      </c>
      <c r="G179" s="170">
        <f>APU!I1149</f>
        <v>400647</v>
      </c>
      <c r="H179" s="201">
        <f t="shared" si="2"/>
        <v>554656</v>
      </c>
      <c r="J179" s="215" t="str">
        <f>VLOOKUP($C179,[6]Actividades!$A:$E,2,FALSE)</f>
        <v>SUMINISTRO E INSTALACION SALIDA PUNTO ELECTRICO LUMINARIA LED CON REJILLA 30X120 T8 2X 40W ESPECULAR DE INCRUSTAR 1.5"</v>
      </c>
      <c r="K179" s="20" t="str">
        <f>VLOOKUP($C179,[6]Actividades!$A:$E,4,FALSE)</f>
        <v>UND</v>
      </c>
      <c r="L179" s="213">
        <f>VLOOKUP($C179,[6]Actividades!$A:$E,5,FALSE)</f>
        <v>400647</v>
      </c>
      <c r="M179" s="213">
        <f>ROUND(L179*(1+'Analisis AIU'!$J$53),0)</f>
        <v>554656</v>
      </c>
    </row>
    <row r="180" spans="2:13" ht="36" customHeight="1" x14ac:dyDescent="0.2">
      <c r="B180" s="198">
        <v>130</v>
      </c>
      <c r="C180" s="153" t="s">
        <v>193</v>
      </c>
      <c r="D180" s="176" t="s">
        <v>194</v>
      </c>
      <c r="E180" s="154" t="s">
        <v>133</v>
      </c>
      <c r="F180" s="161">
        <v>1</v>
      </c>
      <c r="G180" s="162">
        <f>APU!I1157</f>
        <v>153659</v>
      </c>
      <c r="H180" s="201">
        <f t="shared" si="2"/>
        <v>212726</v>
      </c>
      <c r="J180" s="215" t="str">
        <f>VLOOKUP($C180,[6]Actividades!$A:$E,2,FALSE)</f>
        <v>SUMINISTRO E INSTALACION SALIDA INTERRUPTOR  SENCILLO</v>
      </c>
      <c r="K180" s="20" t="str">
        <f>VLOOKUP($C180,[6]Actividades!$A:$E,4,FALSE)</f>
        <v>UND</v>
      </c>
      <c r="L180" s="213">
        <f>VLOOKUP($C180,[6]Actividades!$A:$E,5,FALSE)</f>
        <v>153659</v>
      </c>
      <c r="M180" s="213">
        <f>ROUND(L180*(1+'Analisis AIU'!$J$53),0)</f>
        <v>212726</v>
      </c>
    </row>
    <row r="181" spans="2:13" ht="37.5" customHeight="1" x14ac:dyDescent="0.2">
      <c r="B181" s="198">
        <v>131</v>
      </c>
      <c r="C181" s="153" t="s">
        <v>602</v>
      </c>
      <c r="D181" s="159" t="s">
        <v>746</v>
      </c>
      <c r="E181" s="160" t="s">
        <v>2</v>
      </c>
      <c r="F181" s="161">
        <v>1</v>
      </c>
      <c r="G181" s="170">
        <v>140969</v>
      </c>
      <c r="H181" s="201">
        <f t="shared" si="2"/>
        <v>195157</v>
      </c>
      <c r="J181" s="215" t="str">
        <f>VLOOKUP($C181,[6]Actividades!$A:$E,2,FALSE)</f>
        <v>SUMINISTRO E INSTALCION  SALIDA INTERRUPTOR SENCILLO CONMUTABLE</v>
      </c>
      <c r="K181" s="20" t="str">
        <f>VLOOKUP($C181,[6]Actividades!$A:$E,4,FALSE)</f>
        <v>UND</v>
      </c>
      <c r="L181" s="213">
        <f>VLOOKUP($C181,[6]Actividades!$A:$E,5,FALSE)</f>
        <v>140969</v>
      </c>
      <c r="M181" s="213">
        <f>ROUND(L181*(1+'Analisis AIU'!$J$53),0)</f>
        <v>195157</v>
      </c>
    </row>
    <row r="182" spans="2:13" ht="28.5" customHeight="1" x14ac:dyDescent="0.2">
      <c r="B182" s="198">
        <v>132</v>
      </c>
      <c r="C182" s="145" t="s">
        <v>609</v>
      </c>
      <c r="D182" s="159" t="s">
        <v>610</v>
      </c>
      <c r="E182" s="177" t="s">
        <v>18</v>
      </c>
      <c r="F182" s="161">
        <v>1</v>
      </c>
      <c r="G182" s="170">
        <f>APU!I1168</f>
        <v>103641</v>
      </c>
      <c r="H182" s="201">
        <f t="shared" si="2"/>
        <v>143481</v>
      </c>
      <c r="J182" s="215" t="str">
        <f>VLOOKUP($C182,[6]Actividades!$A:$E,2,FALSE)</f>
        <v>SUMINISTRO E INSTALACION SALIDA INTERRUPTOR DOBLE CONMUTABLE</v>
      </c>
      <c r="K182" s="20" t="str">
        <f>VLOOKUP($C182,[6]Actividades!$A:$E,4,FALSE)</f>
        <v>UND</v>
      </c>
      <c r="L182" s="213">
        <f>VLOOKUP($C182,[6]Actividades!$A:$E,5,FALSE)</f>
        <v>103641</v>
      </c>
      <c r="M182" s="213">
        <f>ROUND(L182*(1+'Analisis AIU'!$J$53),0)</f>
        <v>143481</v>
      </c>
    </row>
    <row r="183" spans="2:13" ht="39.75" customHeight="1" x14ac:dyDescent="0.2">
      <c r="B183" s="198">
        <v>133</v>
      </c>
      <c r="C183" s="145" t="s">
        <v>339</v>
      </c>
      <c r="D183" s="159" t="s">
        <v>340</v>
      </c>
      <c r="E183" s="177" t="s">
        <v>18</v>
      </c>
      <c r="F183" s="161">
        <v>1</v>
      </c>
      <c r="G183" s="170">
        <f>APU!I1177</f>
        <v>153655</v>
      </c>
      <c r="H183" s="201">
        <f t="shared" si="2"/>
        <v>212720</v>
      </c>
      <c r="J183" s="215" t="str">
        <f>VLOOKUP($C183,[6]Actividades!$A:$E,2,FALSE)</f>
        <v>SUMINISTRO E INSTALACION SALIDA SENSOR DE MOVIMIENTO</v>
      </c>
      <c r="K183" s="20" t="str">
        <f>VLOOKUP($C183,[6]Actividades!$A:$E,4,FALSE)</f>
        <v>UND</v>
      </c>
      <c r="L183" s="213">
        <f>VLOOKUP($C183,[6]Actividades!$A:$E,5,FALSE)</f>
        <v>153655</v>
      </c>
      <c r="M183" s="213">
        <f>ROUND(L183*(1+'Analisis AIU'!$J$53),0)</f>
        <v>212720</v>
      </c>
    </row>
    <row r="184" spans="2:13" ht="45" customHeight="1" x14ac:dyDescent="0.2">
      <c r="B184" s="198">
        <v>134</v>
      </c>
      <c r="C184" s="153" t="s">
        <v>603</v>
      </c>
      <c r="D184" s="159" t="s">
        <v>196</v>
      </c>
      <c r="E184" s="160" t="s">
        <v>2</v>
      </c>
      <c r="F184" s="161">
        <v>1</v>
      </c>
      <c r="G184" s="170">
        <f>APU!I1185</f>
        <v>98695</v>
      </c>
      <c r="H184" s="201">
        <f t="shared" si="2"/>
        <v>136633</v>
      </c>
      <c r="J184" s="215" t="str">
        <f>VLOOKUP($C184,[6]Actividades!$A:$E,2,FALSE)</f>
        <v>SUMINISTRO E INSTALACION SALIDA PUNTO TOMACORRIENTE DOBLE TIPO NORMAL. INCLUYE 12 METROS DE ALAMBRE Y 4 METROS DE TUBO</v>
      </c>
      <c r="K184" s="20" t="str">
        <f>VLOOKUP($C184,[6]Actividades!$A:$E,4,FALSE)</f>
        <v>UND</v>
      </c>
      <c r="L184" s="213">
        <f>VLOOKUP($C184,[6]Actividades!$A:$E,5,FALSE)</f>
        <v>98695</v>
      </c>
      <c r="M184" s="213">
        <f>ROUND(L184*(1+'Analisis AIU'!$J$53),0)</f>
        <v>136633</v>
      </c>
    </row>
    <row r="185" spans="2:13" ht="50.25" customHeight="1" x14ac:dyDescent="0.2">
      <c r="B185" s="198">
        <v>135</v>
      </c>
      <c r="C185" s="165" t="s">
        <v>111</v>
      </c>
      <c r="D185" s="159" t="s">
        <v>112</v>
      </c>
      <c r="E185" s="160" t="s">
        <v>2</v>
      </c>
      <c r="F185" s="161">
        <v>1</v>
      </c>
      <c r="G185" s="170">
        <f>APU!I1197</f>
        <v>26116</v>
      </c>
      <c r="H185" s="201">
        <f t="shared" si="2"/>
        <v>36155</v>
      </c>
      <c r="J185" s="215" t="str">
        <f>VLOOKUP($C185,[6]Actividades!$A:$E,2,FALSE)</f>
        <v>DESMONTE DE LÁMPARAS DE SOBREPONER, INCRUSTAR O SIMILAR. ALTURA &lt; 3 METROS (INCLUYE ESCALERA CERTIFICADA)</v>
      </c>
      <c r="K185" s="20" t="str">
        <f>VLOOKUP($C185,[6]Actividades!$A:$E,4,FALSE)</f>
        <v>UND</v>
      </c>
      <c r="L185" s="213">
        <f>VLOOKUP($C185,[6]Actividades!$A:$E,5,FALSE)</f>
        <v>26116</v>
      </c>
      <c r="M185" s="213">
        <f>ROUND(L185*(1+'Analisis AIU'!$J$53),0)</f>
        <v>36155</v>
      </c>
    </row>
    <row r="186" spans="2:13" ht="70.5" customHeight="1" x14ac:dyDescent="0.2">
      <c r="B186" s="198">
        <v>136</v>
      </c>
      <c r="C186" s="145" t="s">
        <v>209</v>
      </c>
      <c r="D186" s="178" t="s">
        <v>733</v>
      </c>
      <c r="E186" s="160" t="s">
        <v>18</v>
      </c>
      <c r="F186" s="161">
        <v>1</v>
      </c>
      <c r="G186" s="170">
        <f>APU!I1205</f>
        <v>9772</v>
      </c>
      <c r="H186" s="201">
        <f t="shared" si="2"/>
        <v>13528</v>
      </c>
      <c r="J186" s="215" t="str">
        <f>VLOOKUP($C186,[6]Actividades!$A:$E,2,FALSE)</f>
        <v>DESMONTE DE INTERRUPTORES (DOBLE O SENCILLOS), TOMACORRIENTES (DOBLES O SENCILLOS), PUNTOS TELEFÓNICOS, DE DATOS O SIMILARES</v>
      </c>
      <c r="K186" s="20" t="str">
        <f>VLOOKUP($C186,[6]Actividades!$A:$E,4,FALSE)</f>
        <v>UND</v>
      </c>
      <c r="L186" s="213">
        <f>VLOOKUP($C186,[6]Actividades!$A:$E,5,FALSE)</f>
        <v>9772</v>
      </c>
      <c r="M186" s="213">
        <f>ROUND(L186*(1+'Analisis AIU'!$J$53),0)</f>
        <v>13528</v>
      </c>
    </row>
    <row r="187" spans="2:13" ht="63" customHeight="1" x14ac:dyDescent="0.2">
      <c r="B187" s="198">
        <v>137</v>
      </c>
      <c r="C187" s="145" t="s">
        <v>611</v>
      </c>
      <c r="D187" s="159" t="s">
        <v>612</v>
      </c>
      <c r="E187" s="177" t="s">
        <v>18</v>
      </c>
      <c r="F187" s="161">
        <v>1</v>
      </c>
      <c r="G187" s="170">
        <f>APU!I1210</f>
        <v>136059</v>
      </c>
      <c r="H187" s="201">
        <f t="shared" si="2"/>
        <v>188360</v>
      </c>
      <c r="J187" s="215" t="str">
        <f>VLOOKUP($C187,[6]Actividades!$A:$E,2,FALSE)</f>
        <v>SUMINISTRO, TRANSPORTE E INSTALACION DE LUMINARIA DE SOBREPONER TIPO BALA PANEL LED REDONDO, 12W BLANCO. INCLUYE ALAMBRE NO. 12 Y TUBERÍA DE PVC 1/2"  HASTA 10 MTS. INCLUYE CAJA PLÁSTICA 2X4"</v>
      </c>
      <c r="K187" s="20" t="str">
        <f>VLOOKUP($C187,[6]Actividades!$A:$E,4,FALSE)</f>
        <v>UND</v>
      </c>
      <c r="L187" s="213">
        <f>VLOOKUP($C187,[6]Actividades!$A:$E,5,FALSE)</f>
        <v>136059</v>
      </c>
      <c r="M187" s="213">
        <f>ROUND(L187*(1+'Analisis AIU'!$J$53),0)</f>
        <v>188360</v>
      </c>
    </row>
    <row r="188" spans="2:13" ht="33" customHeight="1" x14ac:dyDescent="0.2">
      <c r="B188" s="198">
        <v>138</v>
      </c>
      <c r="C188" s="165" t="s">
        <v>113</v>
      </c>
      <c r="D188" s="159" t="s">
        <v>114</v>
      </c>
      <c r="E188" s="160" t="s">
        <v>18</v>
      </c>
      <c r="F188" s="161">
        <v>1</v>
      </c>
      <c r="G188" s="170">
        <f>APU!I1222</f>
        <v>42199</v>
      </c>
      <c r="H188" s="201">
        <f t="shared" si="2"/>
        <v>58420</v>
      </c>
      <c r="J188" s="215" t="str">
        <f>VLOOKUP($C188,[6]Actividades!$A:$E,2,FALSE)</f>
        <v>AJUSTE E INSTALACION DE LAMPARAS DE SOBREPONER</v>
      </c>
      <c r="K188" s="20" t="str">
        <f>VLOOKUP($C188,[6]Actividades!$A:$E,4,FALSE)</f>
        <v>UND</v>
      </c>
      <c r="L188" s="213">
        <f>VLOOKUP($C188,[6]Actividades!$A:$E,5,FALSE)</f>
        <v>42199</v>
      </c>
      <c r="M188" s="213">
        <f>ROUND(L188*(1+'Analisis AIU'!$J$53),0)</f>
        <v>58420</v>
      </c>
    </row>
    <row r="189" spans="2:13" ht="52.5" customHeight="1" x14ac:dyDescent="0.2">
      <c r="B189" s="198">
        <v>139</v>
      </c>
      <c r="C189" s="153" t="s">
        <v>601</v>
      </c>
      <c r="D189" s="159" t="s">
        <v>600</v>
      </c>
      <c r="E189" s="160" t="s">
        <v>2</v>
      </c>
      <c r="F189" s="161">
        <v>1</v>
      </c>
      <c r="G189" s="170">
        <f>APU!I1229</f>
        <v>68616</v>
      </c>
      <c r="H189" s="201">
        <f t="shared" si="2"/>
        <v>94992</v>
      </c>
      <c r="J189" s="215" t="str">
        <f>VLOOKUP($C189,[6]Actividades!$A:$E,2,FALSE)</f>
        <v>SUMINISTRO, TRANSPORTE E INSTALACION PANEL LED REDONDO DE INCRUSTAR 18W LUZ BLANCA NEUTRA 1080 LÚMENES TIPO SYLVANA O SIMILAR</v>
      </c>
      <c r="K189" s="20" t="str">
        <f>VLOOKUP($C189,[6]Actividades!$A:$E,4,FALSE)</f>
        <v>UND</v>
      </c>
      <c r="L189" s="213">
        <f>VLOOKUP($C189,[6]Actividades!$A:$E,5,FALSE)</f>
        <v>68616</v>
      </c>
      <c r="M189" s="213">
        <f>ROUND(L189*(1+'Analisis AIU'!$J$53),0)</f>
        <v>94992</v>
      </c>
    </row>
    <row r="190" spans="2:13" ht="78.75" customHeight="1" x14ac:dyDescent="0.2">
      <c r="B190" s="198">
        <v>140</v>
      </c>
      <c r="C190" s="153" t="s">
        <v>210</v>
      </c>
      <c r="D190" s="159" t="s">
        <v>341</v>
      </c>
      <c r="E190" s="160" t="s">
        <v>18</v>
      </c>
      <c r="F190" s="161">
        <v>1</v>
      </c>
      <c r="G190" s="170">
        <f>APU!I1239</f>
        <v>119062</v>
      </c>
      <c r="H190" s="201">
        <f t="shared" si="2"/>
        <v>164829</v>
      </c>
      <c r="J190" s="215" t="str">
        <f>VLOOKUP($C190,[6]Actividades!$A:$E,2,FALSE)</f>
        <v>SUMINISTRO, TRANSPORTE E INSTALACION DE LUMINARIA DE EMPOTRAR TIPO  PANEL LED CUADRADO 60 X 60, 48W BLANCO OPAL. INCLUYE DRIVER SC CLAVIJA Y TODOS LOS ACCESORIOS PARA SU CORRECTA INSTALACIÓN Y MONTAJE</v>
      </c>
      <c r="K190" s="20" t="str">
        <f>VLOOKUP($C190,[6]Actividades!$A:$E,4,FALSE)</f>
        <v>UND</v>
      </c>
      <c r="L190" s="213">
        <f>VLOOKUP($C190,[6]Actividades!$A:$E,5,FALSE)</f>
        <v>119062</v>
      </c>
      <c r="M190" s="213">
        <f>ROUND(L190*(1+'Analisis AIU'!$J$53),0)</f>
        <v>164829</v>
      </c>
    </row>
    <row r="191" spans="2:13" ht="51.75" customHeight="1" x14ac:dyDescent="0.2">
      <c r="B191" s="198">
        <v>141</v>
      </c>
      <c r="C191" s="145" t="s">
        <v>663</v>
      </c>
      <c r="D191" s="159" t="s">
        <v>195</v>
      </c>
      <c r="E191" s="160" t="s">
        <v>18</v>
      </c>
      <c r="F191" s="161">
        <v>1</v>
      </c>
      <c r="G191" s="170">
        <f>APU!I1248</f>
        <v>141333</v>
      </c>
      <c r="H191" s="201">
        <f t="shared" si="2"/>
        <v>195661</v>
      </c>
      <c r="J191" s="215" t="str">
        <f>VLOOKUP($C191,[6]Actividades!$A:$E,2,FALSE)</f>
        <v>SUMINISTRO, TRANSPORTE E INSTALACIÓN SALIDA DE IILUMINACIÓN EN TUBERÍA PVC SCH40 1/2", CABLE 12 AWG HFFR LS</v>
      </c>
      <c r="K191" s="20" t="str">
        <f>VLOOKUP($C191,[6]Actividades!$A:$E,4,FALSE)</f>
        <v>UND</v>
      </c>
      <c r="L191" s="213">
        <f>VLOOKUP($C191,[6]Actividades!$A:$E,5,FALSE)</f>
        <v>141333</v>
      </c>
      <c r="M191" s="213">
        <f>ROUND(L191*(1+'Analisis AIU'!$J$53),0)</f>
        <v>195661</v>
      </c>
    </row>
    <row r="192" spans="2:13" ht="54.75" customHeight="1" x14ac:dyDescent="0.2">
      <c r="B192" s="198">
        <v>142</v>
      </c>
      <c r="C192" s="145" t="s">
        <v>211</v>
      </c>
      <c r="D192" s="159" t="s">
        <v>212</v>
      </c>
      <c r="E192" s="160" t="s">
        <v>2</v>
      </c>
      <c r="F192" s="161">
        <v>1</v>
      </c>
      <c r="G192" s="170">
        <v>250358</v>
      </c>
      <c r="H192" s="201">
        <f t="shared" si="2"/>
        <v>346596</v>
      </c>
      <c r="J192" s="215" t="str">
        <f>VLOOKUP($C192,[6]Actividades!$A:$E,2,FALSE)</f>
        <v>SUMINISTRO E INSTALACION SALIDA TOMACORRIENTE DOBLE PT GFCI, EN TUBERA CONDUIT EMT 3/4", CABLE 12 AWG HFFR LS</v>
      </c>
      <c r="K192" s="20" t="str">
        <f>VLOOKUP($C192,[6]Actividades!$A:$E,4,FALSE)</f>
        <v>UND</v>
      </c>
      <c r="L192" s="213">
        <f>VLOOKUP($C192,[6]Actividades!$A:$E,5,FALSE)</f>
        <v>250358</v>
      </c>
      <c r="M192" s="213">
        <f>ROUND(L192*(1+'Analisis AIU'!$J$53),0)</f>
        <v>346596</v>
      </c>
    </row>
    <row r="193" spans="2:13" ht="32.1" customHeight="1" thickBot="1" x14ac:dyDescent="0.25">
      <c r="B193" s="779" t="s">
        <v>238</v>
      </c>
      <c r="C193" s="780"/>
      <c r="D193" s="780"/>
      <c r="E193" s="780"/>
      <c r="F193" s="780"/>
      <c r="G193" s="780"/>
      <c r="H193" s="729">
        <f>SUM(H15:H192)</f>
        <v>32552082</v>
      </c>
      <c r="J193" s="211"/>
      <c r="K193" s="19"/>
    </row>
    <row r="194" spans="2:13" ht="32.1" customHeight="1" x14ac:dyDescent="0.2">
      <c r="B194" s="3"/>
      <c r="C194" s="127"/>
      <c r="D194" s="128"/>
      <c r="E194" s="3"/>
      <c r="F194" s="151"/>
      <c r="G194" s="3"/>
      <c r="H194" s="146"/>
      <c r="J194" s="211"/>
      <c r="K194" s="19"/>
      <c r="L194" s="212">
        <f>SUM(L16:L193)</f>
        <v>23513496</v>
      </c>
      <c r="M194" s="213">
        <f>SUM(M16:M193)</f>
        <v>32552082</v>
      </c>
    </row>
    <row r="195" spans="2:13" ht="15.75" x14ac:dyDescent="0.2">
      <c r="B195" s="129"/>
      <c r="C195" s="130"/>
      <c r="D195" s="131"/>
      <c r="E195" s="129"/>
      <c r="F195" s="152"/>
      <c r="G195" s="132"/>
      <c r="H195" s="147"/>
      <c r="J195" s="211"/>
      <c r="K195" s="19"/>
    </row>
    <row r="196" spans="2:13" ht="38.25" customHeight="1" x14ac:dyDescent="0.2">
      <c r="B196" s="797" t="s">
        <v>363</v>
      </c>
      <c r="C196" s="798"/>
      <c r="D196" s="799"/>
      <c r="E196" s="784" t="s">
        <v>1</v>
      </c>
      <c r="F196" s="800"/>
      <c r="G196" s="786"/>
      <c r="H196" s="148" t="s">
        <v>240</v>
      </c>
      <c r="J196" s="211"/>
      <c r="K196" s="19"/>
    </row>
    <row r="197" spans="2:13" s="212" customFormat="1" ht="56.25" customHeight="1" x14ac:dyDescent="0.2">
      <c r="B197" s="797" t="s">
        <v>364</v>
      </c>
      <c r="C197" s="798"/>
      <c r="D197" s="799"/>
      <c r="E197" s="787" t="s">
        <v>365</v>
      </c>
      <c r="F197" s="788"/>
      <c r="G197" s="133" t="s">
        <v>366</v>
      </c>
      <c r="H197" s="210">
        <f>'Analisis AIU'!J51</f>
        <v>0.32440000000000002</v>
      </c>
      <c r="I197" s="19"/>
      <c r="J197" s="211"/>
      <c r="K197" s="19"/>
      <c r="M197" s="213"/>
    </row>
    <row r="198" spans="2:13" s="212" customFormat="1" ht="31.5" customHeight="1" x14ac:dyDescent="0.2">
      <c r="B198" s="797" t="s">
        <v>367</v>
      </c>
      <c r="C198" s="798"/>
      <c r="D198" s="799"/>
      <c r="E198" s="784" t="s">
        <v>368</v>
      </c>
      <c r="F198" s="786"/>
      <c r="G198" s="133" t="s">
        <v>369</v>
      </c>
      <c r="H198" s="210">
        <f>'Analisis AIU'!J52</f>
        <v>0.06</v>
      </c>
      <c r="I198" s="19"/>
      <c r="J198" s="211"/>
      <c r="K198" s="19"/>
      <c r="M198" s="213"/>
    </row>
    <row r="199" spans="2:13" s="212" customFormat="1" ht="32.1" customHeight="1" x14ac:dyDescent="0.2">
      <c r="B199" s="3"/>
      <c r="C199" s="127"/>
      <c r="D199" s="128"/>
      <c r="E199" s="787" t="s">
        <v>370</v>
      </c>
      <c r="F199" s="788"/>
      <c r="G199" s="133" t="s">
        <v>371</v>
      </c>
      <c r="H199" s="210">
        <f>SUM(H197:H198)</f>
        <v>0.38440000000000002</v>
      </c>
      <c r="I199" s="19"/>
      <c r="J199" s="211"/>
      <c r="K199" s="19"/>
      <c r="M199" s="213"/>
    </row>
    <row r="200" spans="2:13" s="212" customFormat="1" ht="75.75" customHeight="1" x14ac:dyDescent="0.2">
      <c r="B200" s="20"/>
      <c r="C200" s="18"/>
      <c r="D200" s="19"/>
      <c r="E200" s="19"/>
      <c r="F200" s="149"/>
      <c r="G200" s="191"/>
      <c r="H200" s="123"/>
      <c r="I200" s="19"/>
      <c r="J200" s="211"/>
      <c r="K200" s="19"/>
      <c r="M200" s="213"/>
    </row>
    <row r="201" spans="2:13" s="212" customFormat="1" ht="32.1" customHeight="1" x14ac:dyDescent="0.2">
      <c r="B201" s="20"/>
      <c r="C201" s="18"/>
      <c r="D201" s="19"/>
      <c r="E201" s="19"/>
      <c r="F201" s="149"/>
      <c r="G201" s="191"/>
      <c r="H201" s="123"/>
      <c r="I201" s="19"/>
      <c r="J201" s="211"/>
      <c r="K201" s="19"/>
      <c r="M201" s="213"/>
    </row>
    <row r="202" spans="2:13" s="212" customFormat="1" ht="32.1" customHeight="1" x14ac:dyDescent="0.2">
      <c r="B202" s="20"/>
      <c r="C202" s="18"/>
      <c r="D202" s="19"/>
      <c r="E202" s="19"/>
      <c r="F202" s="149"/>
      <c r="G202" s="191"/>
      <c r="H202" s="123"/>
      <c r="I202" s="19"/>
      <c r="J202" s="211"/>
      <c r="K202" s="19"/>
      <c r="M202" s="213"/>
    </row>
    <row r="203" spans="2:13" s="191" customFormat="1" ht="32.1" customHeight="1" x14ac:dyDescent="0.2">
      <c r="B203" s="20"/>
      <c r="C203" s="18"/>
      <c r="D203" s="19"/>
      <c r="E203" s="19"/>
      <c r="F203" s="149"/>
      <c r="H203" s="123"/>
    </row>
    <row r="204" spans="2:13" s="191" customFormat="1" ht="32.1" customHeight="1" x14ac:dyDescent="0.2">
      <c r="B204" s="20"/>
      <c r="C204" s="18"/>
      <c r="D204" s="19"/>
      <c r="E204" s="19"/>
      <c r="F204" s="149"/>
      <c r="H204" s="123"/>
    </row>
    <row r="205" spans="2:13" s="191" customFormat="1" ht="32.1" customHeight="1" x14ac:dyDescent="0.2">
      <c r="B205" s="20"/>
      <c r="C205" s="18"/>
      <c r="D205" s="19"/>
      <c r="E205" s="19"/>
      <c r="F205" s="149"/>
      <c r="H205" s="123"/>
    </row>
    <row r="206" spans="2:13" s="191" customFormat="1" ht="32.1" customHeight="1" x14ac:dyDescent="0.2">
      <c r="B206" s="20"/>
      <c r="C206" s="18"/>
      <c r="D206" s="19"/>
      <c r="E206" s="19"/>
      <c r="F206" s="149"/>
      <c r="H206" s="123"/>
    </row>
    <row r="207" spans="2:13" s="191" customFormat="1" ht="32.1" customHeight="1" x14ac:dyDescent="0.2">
      <c r="B207" s="20"/>
      <c r="C207" s="18"/>
      <c r="D207" s="19"/>
      <c r="E207" s="19"/>
      <c r="F207" s="149"/>
      <c r="H207" s="123"/>
    </row>
    <row r="208" spans="2:13" s="212" customFormat="1" x14ac:dyDescent="0.2">
      <c r="B208" s="20"/>
      <c r="C208" s="18"/>
      <c r="D208" s="19"/>
      <c r="E208" s="19"/>
      <c r="F208" s="149"/>
      <c r="G208" s="191"/>
      <c r="H208" s="123"/>
      <c r="I208" s="19"/>
      <c r="J208" s="211"/>
      <c r="K208" s="19"/>
      <c r="M208" s="213"/>
    </row>
    <row r="209" spans="2:13" s="212" customFormat="1" x14ac:dyDescent="0.2">
      <c r="B209" s="20"/>
      <c r="C209" s="18"/>
      <c r="D209" s="19"/>
      <c r="E209" s="19"/>
      <c r="F209" s="149"/>
      <c r="G209" s="191"/>
      <c r="H209" s="123"/>
      <c r="I209" s="19"/>
      <c r="J209" s="211"/>
      <c r="K209" s="19"/>
      <c r="M209" s="213"/>
    </row>
    <row r="210" spans="2:13" s="191" customFormat="1" ht="32.1" customHeight="1" x14ac:dyDescent="0.2">
      <c r="B210" s="20"/>
      <c r="C210" s="18"/>
      <c r="D210" s="19"/>
      <c r="E210" s="19"/>
      <c r="F210" s="149"/>
      <c r="H210" s="123"/>
    </row>
    <row r="211" spans="2:13" s="191" customFormat="1" x14ac:dyDescent="0.2">
      <c r="B211" s="20"/>
      <c r="C211" s="18"/>
      <c r="D211" s="19"/>
      <c r="E211" s="20"/>
      <c r="F211" s="150"/>
      <c r="H211" s="123"/>
    </row>
  </sheetData>
  <autoFilter ref="B1:H211" xr:uid="{3C9A8029-A0DB-40EC-A115-976115C71924}"/>
  <mergeCells count="47">
    <mergeCell ref="B44:D44"/>
    <mergeCell ref="B53:D53"/>
    <mergeCell ref="B59:D59"/>
    <mergeCell ref="B3:H3"/>
    <mergeCell ref="B4:H4"/>
    <mergeCell ref="B5:H8"/>
    <mergeCell ref="B9:H12"/>
    <mergeCell ref="B17:D17"/>
    <mergeCell ref="B15:D15"/>
    <mergeCell ref="B45:D45"/>
    <mergeCell ref="B54:D54"/>
    <mergeCell ref="B18:D18"/>
    <mergeCell ref="B31:D31"/>
    <mergeCell ref="B39:D39"/>
    <mergeCell ref="B30:D30"/>
    <mergeCell ref="B38:D38"/>
    <mergeCell ref="B193:G193"/>
    <mergeCell ref="B196:D196"/>
    <mergeCell ref="E196:G196"/>
    <mergeCell ref="B76:D76"/>
    <mergeCell ref="B80:D80"/>
    <mergeCell ref="B89:D89"/>
    <mergeCell ref="B94:D94"/>
    <mergeCell ref="B101:D101"/>
    <mergeCell ref="B81:D81"/>
    <mergeCell ref="B90:D90"/>
    <mergeCell ref="B102:D102"/>
    <mergeCell ref="B106:D106"/>
    <mergeCell ref="B115:D115"/>
    <mergeCell ref="B117:D117"/>
    <mergeCell ref="B121:D121"/>
    <mergeCell ref="B172:D172"/>
    <mergeCell ref="B197:D197"/>
    <mergeCell ref="E197:F197"/>
    <mergeCell ref="B198:D198"/>
    <mergeCell ref="E198:F198"/>
    <mergeCell ref="E199:F199"/>
    <mergeCell ref="B60:D60"/>
    <mergeCell ref="B68:D68"/>
    <mergeCell ref="B72:D72"/>
    <mergeCell ref="B71:D71"/>
    <mergeCell ref="B67:D67"/>
    <mergeCell ref="B95:D95"/>
    <mergeCell ref="B123:D123"/>
    <mergeCell ref="B134:D134"/>
    <mergeCell ref="B144:D144"/>
    <mergeCell ref="B146:D146"/>
  </mergeCells>
  <conditionalFormatting sqref="D193:D199">
    <cfRule type="cellIs" dxfId="18" priority="4" operator="equal">
      <formula>"ERROR"</formula>
    </cfRule>
  </conditionalFormatting>
  <conditionalFormatting sqref="J16:J192">
    <cfRule type="expression" dxfId="17" priority="3">
      <formula>J16=D16</formula>
    </cfRule>
  </conditionalFormatting>
  <conditionalFormatting sqref="K172:K192">
    <cfRule type="expression" dxfId="16" priority="2">
      <formula>K355=D355</formula>
    </cfRule>
  </conditionalFormatting>
  <conditionalFormatting sqref="L16:L192">
    <cfRule type="expression" dxfId="15" priority="1">
      <formula>L16=G16</formula>
    </cfRule>
  </conditionalFormatting>
  <conditionalFormatting sqref="K146:K167">
    <cfRule type="expression" dxfId="14" priority="5">
      <formula>K326=D326</formula>
    </cfRule>
  </conditionalFormatting>
  <conditionalFormatting sqref="K16:K17">
    <cfRule type="expression" dxfId="13" priority="12">
      <formula>K191=D191</formula>
    </cfRule>
  </conditionalFormatting>
  <conditionalFormatting sqref="K19:K20">
    <cfRule type="expression" dxfId="12" priority="17">
      <formula>K193=D193</formula>
    </cfRule>
  </conditionalFormatting>
  <conditionalFormatting sqref="K115:K116">
    <cfRule type="expression" dxfId="11" priority="22">
      <formula>K289=D289</formula>
    </cfRule>
  </conditionalFormatting>
  <conditionalFormatting sqref="K117:K120">
    <cfRule type="expression" dxfId="10" priority="27">
      <formula>K292=D292</formula>
    </cfRule>
  </conditionalFormatting>
  <conditionalFormatting sqref="K121:K122">
    <cfRule type="expression" dxfId="9" priority="32">
      <formula>K297=D297</formula>
    </cfRule>
  </conditionalFormatting>
  <conditionalFormatting sqref="K123:K133">
    <cfRule type="expression" dxfId="8" priority="37">
      <formula>K300=D300</formula>
    </cfRule>
  </conditionalFormatting>
  <conditionalFormatting sqref="K134:K143">
    <cfRule type="expression" dxfId="7" priority="42">
      <formula>K312=D312</formula>
    </cfRule>
  </conditionalFormatting>
  <conditionalFormatting sqref="K144:K145">
    <cfRule type="expression" dxfId="6" priority="47">
      <formula>K323=D323</formula>
    </cfRule>
  </conditionalFormatting>
  <conditionalFormatting sqref="K168:K171">
    <cfRule type="expression" dxfId="5" priority="50">
      <formula>K350=D350</formula>
    </cfRule>
  </conditionalFormatting>
  <conditionalFormatting sqref="K18">
    <cfRule type="expression" dxfId="4" priority="53">
      <formula>#REF!=#REF!</formula>
    </cfRule>
  </conditionalFormatting>
  <conditionalFormatting sqref="K106:K114">
    <cfRule type="expression" dxfId="3" priority="57">
      <formula>K279=D279</formula>
    </cfRule>
  </conditionalFormatting>
  <conditionalFormatting sqref="K21">
    <cfRule type="expression" dxfId="2" priority="58">
      <formula>#REF!=#REF!</formula>
    </cfRule>
  </conditionalFormatting>
  <conditionalFormatting sqref="K22">
    <cfRule type="expression" dxfId="1" priority="62">
      <formula>#REF!=#REF!</formula>
    </cfRule>
  </conditionalFormatting>
  <conditionalFormatting sqref="K23:K105">
    <cfRule type="expression" dxfId="0" priority="63">
      <formula>K195=D195</formula>
    </cfRule>
  </conditionalFormatting>
  <pageMargins left="0.23622047244094491" right="0.31496062992125984" top="0.55118110236220474" bottom="0.55118110236220474" header="0" footer="0"/>
  <pageSetup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8C60E-6340-42D0-BF57-CA6CA4571964}">
  <dimension ref="A2:K1297"/>
  <sheetViews>
    <sheetView topLeftCell="A124" workbookViewId="0">
      <selection activeCell="K10" sqref="K10"/>
    </sheetView>
  </sheetViews>
  <sheetFormatPr baseColWidth="10" defaultColWidth="11.42578125" defaultRowHeight="15" x14ac:dyDescent="0.25"/>
  <cols>
    <col min="1" max="1" width="13.85546875" style="5" customWidth="1"/>
    <col min="2" max="2" width="7.42578125" style="5" customWidth="1"/>
    <col min="3" max="3" width="67.7109375" style="5" customWidth="1"/>
    <col min="4" max="4" width="0" style="5" hidden="1" customWidth="1"/>
    <col min="5" max="5" width="11.7109375" style="5" bestFit="1" customWidth="1"/>
    <col min="6" max="6" width="10" style="143" bestFit="1" customWidth="1"/>
    <col min="7" max="8" width="15.28515625" style="5" bestFit="1" customWidth="1"/>
    <col min="9" max="9" width="13.85546875" style="5" bestFit="1" customWidth="1"/>
    <col min="10" max="10" width="10.7109375" style="5" customWidth="1"/>
    <col min="11" max="11" width="9.7109375" style="5" customWidth="1"/>
    <col min="12" max="16384" width="11.42578125" style="5"/>
  </cols>
  <sheetData>
    <row r="2" spans="1:11" x14ac:dyDescent="0.25">
      <c r="A2" s="8" t="s">
        <v>625</v>
      </c>
      <c r="B2" s="1" t="s">
        <v>28</v>
      </c>
      <c r="C2" s="9" t="str">
        <f>VLOOKUP($A2,[7]Actividades!A:E,2,FALSE)</f>
        <v>EXCAVACION MANUAL</v>
      </c>
      <c r="D2" s="10" t="str">
        <f>VLOOKUP($A2,[7]Actividades!A:E,3,FALSE)</f>
        <v>Actividad</v>
      </c>
      <c r="E2" s="10" t="str">
        <f>VLOOKUP($A2,[7]Actividades!A:E,4,FALSE)</f>
        <v>M3</v>
      </c>
      <c r="F2" s="11"/>
      <c r="G2" s="2"/>
      <c r="H2" s="2"/>
      <c r="I2" s="2">
        <v>27162</v>
      </c>
      <c r="J2" s="16"/>
      <c r="K2" s="675">
        <f>I2*1.3844</f>
        <v>37603.072800000002</v>
      </c>
    </row>
    <row r="3" spans="1:11" x14ac:dyDescent="0.25">
      <c r="A3" s="17" t="s">
        <v>625</v>
      </c>
      <c r="B3" s="3" t="s">
        <v>664</v>
      </c>
      <c r="C3" s="13" t="str">
        <f>VLOOKUP($B3,[7]Insumos!A:E,2,FALSE)</f>
        <v>CUADRILLA AA (2 AYUDANTES)</v>
      </c>
      <c r="D3" s="14" t="str">
        <f>VLOOKUP($B3,[7]Insumos!A:E,3,FALSE)</f>
        <v>Cuadrilla</v>
      </c>
      <c r="E3" s="14" t="str">
        <f>VLOOKUP($B3,[7]Insumos!A:E,4,FALSE)</f>
        <v>HR</v>
      </c>
      <c r="F3" s="15">
        <v>1</v>
      </c>
      <c r="G3" s="4">
        <v>23678</v>
      </c>
      <c r="H3" s="4">
        <v>23678</v>
      </c>
      <c r="I3" s="4"/>
      <c r="J3" s="138" t="str">
        <f>HYPERLINK("#"&amp;"Insumos"&amp;"!A"&amp;MATCH($B3,[7]Insumos!$A:$A,0),"Ins "&amp;$B3)</f>
        <v>Ins C44</v>
      </c>
      <c r="K3" s="675"/>
    </row>
    <row r="4" spans="1:11" x14ac:dyDescent="0.25">
      <c r="A4" s="17" t="s">
        <v>625</v>
      </c>
      <c r="B4" s="3" t="s">
        <v>32</v>
      </c>
      <c r="C4" s="13" t="str">
        <f>VLOOKUP($B4,[7]Insumos!A:E,2,FALSE)</f>
        <v>EQUIPO BASICO (HERRAMIENTA MENOR)</v>
      </c>
      <c r="D4" s="14" t="str">
        <f>VLOOKUP($B4,[7]Insumos!A:E,3,FALSE)</f>
        <v>Herramienta</v>
      </c>
      <c r="E4" s="14" t="str">
        <f>VLOOKUP($B4,[7]Insumos!A:E,4,FALSE)</f>
        <v>UND</v>
      </c>
      <c r="F4" s="15">
        <v>1</v>
      </c>
      <c r="G4" s="4">
        <v>3484</v>
      </c>
      <c r="H4" s="4">
        <v>3484</v>
      </c>
      <c r="I4" s="4"/>
      <c r="J4" s="138" t="str">
        <f>HYPERLINK("#"&amp;"Insumos"&amp;"!A"&amp;MATCH($B4,[7]Insumos!$A:$A,0),"Ins "&amp;$B4)</f>
        <v>Ins H2</v>
      </c>
      <c r="K4" s="675"/>
    </row>
    <row r="5" spans="1:11" x14ac:dyDescent="0.25">
      <c r="K5" s="675"/>
    </row>
    <row r="6" spans="1:11" x14ac:dyDescent="0.25">
      <c r="A6" s="6"/>
      <c r="B6" s="134"/>
      <c r="C6" s="6"/>
      <c r="D6" s="135"/>
      <c r="E6" s="136"/>
      <c r="F6" s="142"/>
      <c r="G6" s="137"/>
      <c r="H6" s="7"/>
      <c r="I6" s="7"/>
      <c r="J6" s="7"/>
      <c r="K6" s="675"/>
    </row>
    <row r="7" spans="1:11" s="16" customFormat="1" ht="38.25" x14ac:dyDescent="0.25">
      <c r="A7" s="8" t="s">
        <v>52</v>
      </c>
      <c r="B7" s="1" t="s">
        <v>28</v>
      </c>
      <c r="C7" s="9" t="str">
        <f>VLOOKUP($A7,[7]Actividades!A:E,2,FALSE)</f>
        <v>SUMINISTRO, TRANSPORTE E INSTALACION BAJANTE AGUAS LLUVIAS  PVC   3"   (INCLUYE CODO, UNION Y ACCESORIOS DE FIJACION)</v>
      </c>
      <c r="D7" s="10" t="str">
        <f>VLOOKUP($A7,[7]Actividades!A:E,3,FALSE)</f>
        <v>Actividad</v>
      </c>
      <c r="E7" s="10" t="str">
        <f>VLOOKUP($A7,[7]Actividades!A:E,4,FALSE)</f>
        <v>ML</v>
      </c>
      <c r="F7" s="140"/>
      <c r="G7" s="2"/>
      <c r="H7" s="2"/>
      <c r="I7" s="2">
        <v>29571</v>
      </c>
      <c r="K7" s="675">
        <f t="shared" ref="K7:K62" si="0">I7*1.3844</f>
        <v>40938.092400000001</v>
      </c>
    </row>
    <row r="8" spans="1:11" s="16" customFormat="1" x14ac:dyDescent="0.25">
      <c r="A8" s="12" t="s">
        <v>52</v>
      </c>
      <c r="B8" s="3" t="s">
        <v>110</v>
      </c>
      <c r="C8" s="13" t="str">
        <f>VLOOKUP($B8,[7]Insumos!A:E,2,FALSE)</f>
        <v>CUADRILLA BB TIPO 2 (1 OFICIAL + 2 AYUDANTE) (Instalaciones)</v>
      </c>
      <c r="D8" s="14" t="str">
        <f>VLOOKUP($B8,[7]Insumos!A:E,3,FALSE)</f>
        <v>Cuadrilla</v>
      </c>
      <c r="E8" s="14" t="str">
        <f>VLOOKUP($B8,[7]Insumos!A:E,4,FALSE)</f>
        <v>HR</v>
      </c>
      <c r="F8" s="141">
        <v>0.2</v>
      </c>
      <c r="G8" s="4">
        <f>+VLOOKUP(B8,[7]Insumos!$A$4:$F$5224,5,FALSE)</f>
        <v>46886</v>
      </c>
      <c r="H8" s="4">
        <f t="shared" ref="H8:H17" si="1">+ROUND(F8*G8,0)</f>
        <v>9377</v>
      </c>
      <c r="I8" s="4"/>
      <c r="J8" s="138" t="str">
        <f>HYPERLINK("#"&amp;"Insumos"&amp;"!A"&amp;MATCH($B8,[7]Insumos!$A:$A,0),"Ins "&amp;$B8)</f>
        <v>Ins C9</v>
      </c>
      <c r="K8" s="675"/>
    </row>
    <row r="9" spans="1:11" s="16" customFormat="1" x14ac:dyDescent="0.25">
      <c r="A9" s="12" t="s">
        <v>52</v>
      </c>
      <c r="B9" s="3" t="s">
        <v>30</v>
      </c>
      <c r="C9" s="13" t="str">
        <f>VLOOKUP($B9,[7]Insumos!A:E,2,FALSE)</f>
        <v>EQUIPO DE TRANSPORTE</v>
      </c>
      <c r="D9" s="14" t="str">
        <f>VLOOKUP($B9,[7]Insumos!A:E,3,FALSE)</f>
        <v>Equipos</v>
      </c>
      <c r="E9" s="14" t="str">
        <f>VLOOKUP($B9,[7]Insumos!A:E,4,FALSE)</f>
        <v>DIA</v>
      </c>
      <c r="F9" s="141">
        <v>3.0000000000000001E-3</v>
      </c>
      <c r="G9" s="4">
        <f>+VLOOKUP(B9,[7]Insumos!$A$4:$F$5224,5,FALSE)</f>
        <v>180217</v>
      </c>
      <c r="H9" s="4">
        <f t="shared" si="1"/>
        <v>541</v>
      </c>
      <c r="I9" s="4"/>
      <c r="J9" s="138" t="str">
        <f>HYPERLINK("#"&amp;"Insumos"&amp;"!A"&amp;MATCH($B9,[7]Insumos!$A:$A,0),"Ins "&amp;$B9)</f>
        <v>Ins E12</v>
      </c>
      <c r="K9" s="675"/>
    </row>
    <row r="10" spans="1:11" s="16" customFormat="1" x14ac:dyDescent="0.25">
      <c r="A10" s="12" t="s">
        <v>52</v>
      </c>
      <c r="B10" s="3" t="s">
        <v>32</v>
      </c>
      <c r="C10" s="13" t="str">
        <f>VLOOKUP($B10,[7]Insumos!A:E,2,FALSE)</f>
        <v>EQUIPO BASICO (HERRAMIENTA MENOR)</v>
      </c>
      <c r="D10" s="14" t="str">
        <f>VLOOKUP($B10,[7]Insumos!A:E,3,FALSE)</f>
        <v>Herramienta</v>
      </c>
      <c r="E10" s="14" t="str">
        <f>VLOOKUP($B10,[7]Insumos!A:E,4,FALSE)</f>
        <v>UND</v>
      </c>
      <c r="F10" s="141">
        <v>0.1</v>
      </c>
      <c r="G10" s="4">
        <f>+VLOOKUP(B10,[7]Insumos!$A$4:$F$5224,5,FALSE)</f>
        <v>3484</v>
      </c>
      <c r="H10" s="4">
        <f t="shared" si="1"/>
        <v>348</v>
      </c>
      <c r="I10" s="4"/>
      <c r="J10" s="138" t="str">
        <f>HYPERLINK("#"&amp;"Insumos"&amp;"!A"&amp;MATCH($B10,[7]Insumos!$A:$A,0),"Ins "&amp;$B10)</f>
        <v>Ins H2</v>
      </c>
      <c r="K10" s="675"/>
    </row>
    <row r="11" spans="1:11" s="16" customFormat="1" x14ac:dyDescent="0.25">
      <c r="A11" s="12" t="s">
        <v>52</v>
      </c>
      <c r="B11" s="3" t="s">
        <v>33</v>
      </c>
      <c r="C11" s="13" t="str">
        <f>VLOOKUP($B11,[7]Insumos!A:E,2,FALSE)</f>
        <v>ACARREO INTERNO</v>
      </c>
      <c r="D11" s="14" t="str">
        <f>VLOOKUP($B11,[7]Insumos!A:E,3,FALSE)</f>
        <v>Insumos</v>
      </c>
      <c r="E11" s="14" t="str">
        <f>VLOOKUP($B11,[7]Insumos!A:E,4,FALSE)</f>
        <v>UND</v>
      </c>
      <c r="F11" s="141">
        <v>0.4</v>
      </c>
      <c r="G11" s="4">
        <f>+VLOOKUP(B11,[7]Insumos!$A$4:$F$5224,5,FALSE)</f>
        <v>1824</v>
      </c>
      <c r="H11" s="4">
        <f t="shared" si="1"/>
        <v>730</v>
      </c>
      <c r="I11" s="4"/>
      <c r="J11" s="138" t="str">
        <f>HYPERLINK("#"&amp;"Insumos"&amp;"!A"&amp;MATCH($B11,[7]Insumos!$A:$A,0),"Ins "&amp;$B11)</f>
        <v>Ins I1565</v>
      </c>
      <c r="K11" s="675"/>
    </row>
    <row r="12" spans="1:11" s="16" customFormat="1" x14ac:dyDescent="0.25">
      <c r="A12" s="12" t="s">
        <v>52</v>
      </c>
      <c r="B12" s="3" t="s">
        <v>411</v>
      </c>
      <c r="C12" s="13" t="str">
        <f>VLOOKUP($B12,[7]Insumos!A:E,2,FALSE)</f>
        <v>ABRAZADERA EN ACERO</v>
      </c>
      <c r="D12" s="14" t="str">
        <f>VLOOKUP($B12,[7]Insumos!A:E,3,FALSE)</f>
        <v>Insumos</v>
      </c>
      <c r="E12" s="14" t="str">
        <f>VLOOKUP($B12,[7]Insumos!A:E,4,FALSE)</f>
        <v>UND</v>
      </c>
      <c r="F12" s="141">
        <f>1/2</f>
        <v>0.5</v>
      </c>
      <c r="G12" s="4">
        <f>+VLOOKUP(B12,[7]Insumos!$A$4:$F$5224,5,FALSE)</f>
        <v>2849</v>
      </c>
      <c r="H12" s="4">
        <f t="shared" si="1"/>
        <v>1425</v>
      </c>
      <c r="I12" s="4"/>
      <c r="J12" s="138" t="str">
        <f>HYPERLINK("#"&amp;"Insumos"&amp;"!A"&amp;MATCH($B12,[7]Insumos!$A:$A,0),"Ins "&amp;$B12)</f>
        <v>Ins I521</v>
      </c>
      <c r="K12" s="675"/>
    </row>
    <row r="13" spans="1:11" s="16" customFormat="1" x14ac:dyDescent="0.25">
      <c r="A13" s="12" t="s">
        <v>52</v>
      </c>
      <c r="B13" s="3" t="s">
        <v>412</v>
      </c>
      <c r="C13" s="13" t="str">
        <f>VLOOKUP($B13,[7]Insumos!A:E,2,FALSE)</f>
        <v>CODO 90° 1/4 CXC SANITARIO 3''</v>
      </c>
      <c r="D13" s="14" t="str">
        <f>VLOOKUP($B13,[7]Insumos!A:E,3,FALSE)</f>
        <v>Insumos</v>
      </c>
      <c r="E13" s="14" t="str">
        <f>VLOOKUP($B13,[7]Insumos!A:E,4,FALSE)</f>
        <v>UND</v>
      </c>
      <c r="F13" s="141">
        <v>0.06</v>
      </c>
      <c r="G13" s="4">
        <f>+VLOOKUP(B13,[7]Insumos!$A$4:$F$5224,5,FALSE)</f>
        <v>11297</v>
      </c>
      <c r="H13" s="4">
        <f t="shared" si="1"/>
        <v>678</v>
      </c>
      <c r="I13" s="4"/>
      <c r="J13" s="138" t="str">
        <f>HYPERLINK("#"&amp;"Insumos"&amp;"!A"&amp;MATCH($B13,[7]Insumos!$A:$A,0),"Ins "&amp;$B13)</f>
        <v>Ins I575</v>
      </c>
      <c r="K13" s="675"/>
    </row>
    <row r="14" spans="1:11" s="16" customFormat="1" x14ac:dyDescent="0.25">
      <c r="A14" s="12" t="s">
        <v>52</v>
      </c>
      <c r="B14" s="3" t="s">
        <v>413</v>
      </c>
      <c r="C14" s="13" t="str">
        <f>VLOOKUP($B14,[7]Insumos!A:E,2,FALSE)</f>
        <v>LIMPIADOR REM PVC 760 GRMS. (1/4)</v>
      </c>
      <c r="D14" s="14" t="str">
        <f>VLOOKUP($B14,[7]Insumos!A:E,3,FALSE)</f>
        <v>Insumos</v>
      </c>
      <c r="E14" s="14" t="str">
        <f>VLOOKUP($B14,[7]Insumos!A:E,4,FALSE)</f>
        <v>UND</v>
      </c>
      <c r="F14" s="141">
        <v>1.4999999999999999E-2</v>
      </c>
      <c r="G14" s="4">
        <f>+VLOOKUP(B14,[7]Insumos!$A$4:$F$5224,5,FALSE)</f>
        <v>62393</v>
      </c>
      <c r="H14" s="4">
        <f t="shared" si="1"/>
        <v>936</v>
      </c>
      <c r="I14" s="4"/>
      <c r="J14" s="138" t="str">
        <f>HYPERLINK("#"&amp;"Insumos"&amp;"!A"&amp;MATCH($B14,[7]Insumos!$A:$A,0),"Ins "&amp;$B14)</f>
        <v>Ins I614</v>
      </c>
      <c r="K14" s="675"/>
    </row>
    <row r="15" spans="1:11" s="16" customFormat="1" x14ac:dyDescent="0.25">
      <c r="A15" s="12" t="s">
        <v>52</v>
      </c>
      <c r="B15" s="3" t="s">
        <v>414</v>
      </c>
      <c r="C15" s="13" t="str">
        <f>VLOOKUP($B15,[7]Insumos!A:E,2,FALSE)</f>
        <v>SOLDADURA PVC LIQUIDA 1/4</v>
      </c>
      <c r="D15" s="14" t="str">
        <f>VLOOKUP($B15,[7]Insumos!A:E,3,FALSE)</f>
        <v>Insumos</v>
      </c>
      <c r="E15" s="14" t="str">
        <f>VLOOKUP($B15,[7]Insumos!A:E,4,FALSE)</f>
        <v>UND</v>
      </c>
      <c r="F15" s="141">
        <v>1.4999999999999999E-2</v>
      </c>
      <c r="G15" s="4">
        <f>+VLOOKUP(B15,[7]Insumos!$A$4:$F$5224,5,FALSE)</f>
        <v>129335</v>
      </c>
      <c r="H15" s="4">
        <f t="shared" si="1"/>
        <v>1940</v>
      </c>
      <c r="I15" s="4"/>
      <c r="J15" s="138" t="str">
        <f>HYPERLINK("#"&amp;"Insumos"&amp;"!A"&amp;MATCH($B15,[7]Insumos!$A:$A,0),"Ins "&amp;$B15)</f>
        <v>Ins I647</v>
      </c>
      <c r="K15" s="675"/>
    </row>
    <row r="16" spans="1:11" s="16" customFormat="1" x14ac:dyDescent="0.25">
      <c r="A16" s="12" t="s">
        <v>52</v>
      </c>
      <c r="B16" s="3" t="s">
        <v>415</v>
      </c>
      <c r="C16" s="13" t="str">
        <f>VLOOKUP($B16,[7]Insumos!A:E,2,FALSE)</f>
        <v xml:space="preserve">TUBO PVC A.LL-VENTILACION  3'' </v>
      </c>
      <c r="D16" s="14" t="str">
        <f>VLOOKUP($B16,[7]Insumos!A:E,3,FALSE)</f>
        <v>Insumos</v>
      </c>
      <c r="E16" s="14" t="str">
        <f>VLOOKUP($B16,[7]Insumos!A:E,4,FALSE)</f>
        <v>M</v>
      </c>
      <c r="F16" s="141">
        <v>1.03</v>
      </c>
      <c r="G16" s="4">
        <f>+VLOOKUP(B16,[7]Insumos!$A$4:$F$5224,5,FALSE)</f>
        <v>12317</v>
      </c>
      <c r="H16" s="4">
        <f t="shared" si="1"/>
        <v>12687</v>
      </c>
      <c r="I16" s="4"/>
      <c r="J16" s="138" t="str">
        <f>HYPERLINK("#"&amp;"Insumos"&amp;"!A"&amp;MATCH($B16,[7]Insumos!$A:$A,0),"Ins "&amp;$B16)</f>
        <v>Ins I750</v>
      </c>
      <c r="K16" s="675"/>
    </row>
    <row r="17" spans="1:11" s="16" customFormat="1" x14ac:dyDescent="0.25">
      <c r="A17" s="12" t="s">
        <v>52</v>
      </c>
      <c r="B17" s="3" t="s">
        <v>416</v>
      </c>
      <c r="C17" s="13" t="str">
        <f>VLOOKUP($B17,[7]Insumos!A:E,2,FALSE)</f>
        <v>UNION SANITARIA 3" PVC</v>
      </c>
      <c r="D17" s="14" t="str">
        <f>VLOOKUP($B17,[7]Insumos!A:E,3,FALSE)</f>
        <v>Insumos</v>
      </c>
      <c r="E17" s="14" t="str">
        <f>VLOOKUP($B17,[7]Insumos!A:E,4,FALSE)</f>
        <v>UND</v>
      </c>
      <c r="F17" s="141">
        <v>0.16</v>
      </c>
      <c r="G17" s="4">
        <f>+VLOOKUP(B17,[7]Insumos!$A$4:$F$5224,5,FALSE)</f>
        <v>5679</v>
      </c>
      <c r="H17" s="4">
        <f t="shared" si="1"/>
        <v>909</v>
      </c>
      <c r="I17" s="4"/>
      <c r="J17" s="138" t="str">
        <f>HYPERLINK("#"&amp;"Insumos"&amp;"!A"&amp;MATCH($B17,[7]Insumos!$A:$A,0),"Ins "&amp;$B17)</f>
        <v>Ins I794</v>
      </c>
      <c r="K17" s="675"/>
    </row>
    <row r="18" spans="1:11" x14ac:dyDescent="0.25">
      <c r="K18" s="675"/>
    </row>
    <row r="19" spans="1:11" ht="38.25" x14ac:dyDescent="0.25">
      <c r="A19" s="8" t="s">
        <v>93</v>
      </c>
      <c r="B19" s="1" t="s">
        <v>28</v>
      </c>
      <c r="C19" s="9" t="str">
        <f>VLOOKUP($A19,[7]Actividades!A:E,2,FALSE)</f>
        <v>SUMINISTRO, TRANSPORTE E INSTALACION BAJANTE AGUAS LLUVIAS  PVC   4"   (INCLUYE CODO, UNION Y ACCESORIOS DE FIJACION)</v>
      </c>
      <c r="D19" s="10" t="str">
        <f>VLOOKUP($A19,[7]Actividades!A:E,3,FALSE)</f>
        <v>Actividad</v>
      </c>
      <c r="E19" s="10" t="str">
        <f>VLOOKUP($A19,[7]Actividades!A:E,4,FALSE)</f>
        <v>ML</v>
      </c>
      <c r="F19" s="140"/>
      <c r="G19" s="2"/>
      <c r="H19" s="2"/>
      <c r="I19" s="2">
        <v>38890</v>
      </c>
      <c r="J19" s="16"/>
      <c r="K19" s="675">
        <f t="shared" si="0"/>
        <v>53839.316000000006</v>
      </c>
    </row>
    <row r="20" spans="1:11" x14ac:dyDescent="0.25">
      <c r="A20" s="12" t="s">
        <v>93</v>
      </c>
      <c r="B20" s="3" t="s">
        <v>110</v>
      </c>
      <c r="C20" s="13" t="str">
        <f>VLOOKUP($B20,[7]Insumos!A:E,2,FALSE)</f>
        <v>CUADRILLA BB TIPO 2 (1 OFICIAL + 2 AYUDANTE) (Instalaciones)</v>
      </c>
      <c r="D20" s="14" t="str">
        <f>VLOOKUP($B20,[7]Insumos!A:E,3,FALSE)</f>
        <v>Cuadrilla</v>
      </c>
      <c r="E20" s="14" t="str">
        <f>VLOOKUP($B20,[7]Insumos!A:E,4,FALSE)</f>
        <v>HR</v>
      </c>
      <c r="F20" s="141">
        <v>0.25</v>
      </c>
      <c r="G20" s="4">
        <f>+VLOOKUP(B20,[7]Insumos!$A$4:$F$5224,5,FALSE)</f>
        <v>46886</v>
      </c>
      <c r="H20" s="4">
        <f t="shared" ref="H20:H29" si="2">+ROUND(F20*G20,0)</f>
        <v>11722</v>
      </c>
      <c r="I20" s="4"/>
      <c r="J20" s="138" t="str">
        <f>HYPERLINK("#"&amp;"Insumos"&amp;"!A"&amp;MATCH($B20,[7]Insumos!$A:$A,0),"Ins "&amp;$B20)</f>
        <v>Ins C9</v>
      </c>
      <c r="K20" s="675"/>
    </row>
    <row r="21" spans="1:11" x14ac:dyDescent="0.25">
      <c r="A21" s="12" t="s">
        <v>93</v>
      </c>
      <c r="B21" s="3" t="s">
        <v>30</v>
      </c>
      <c r="C21" s="13" t="str">
        <f>VLOOKUP($B21,[7]Insumos!A:E,2,FALSE)</f>
        <v>EQUIPO DE TRANSPORTE</v>
      </c>
      <c r="D21" s="14" t="str">
        <f>VLOOKUP($B21,[7]Insumos!A:E,3,FALSE)</f>
        <v>Equipos</v>
      </c>
      <c r="E21" s="14" t="str">
        <f>VLOOKUP($B21,[7]Insumos!A:E,4,FALSE)</f>
        <v>DIA</v>
      </c>
      <c r="F21" s="141">
        <v>5.0000000000000001E-3</v>
      </c>
      <c r="G21" s="4">
        <f>+VLOOKUP(B21,[7]Insumos!$A$4:$F$5224,5,FALSE)</f>
        <v>180217</v>
      </c>
      <c r="H21" s="4">
        <f t="shared" si="2"/>
        <v>901</v>
      </c>
      <c r="I21" s="4"/>
      <c r="J21" s="138" t="str">
        <f>HYPERLINK("#"&amp;"Insumos"&amp;"!A"&amp;MATCH($B21,[7]Insumos!$A:$A,0),"Ins "&amp;$B21)</f>
        <v>Ins E12</v>
      </c>
      <c r="K21" s="675"/>
    </row>
    <row r="22" spans="1:11" x14ac:dyDescent="0.25">
      <c r="A22" s="12" t="s">
        <v>93</v>
      </c>
      <c r="B22" s="3" t="s">
        <v>32</v>
      </c>
      <c r="C22" s="13" t="str">
        <f>VLOOKUP($B22,[7]Insumos!A:E,2,FALSE)</f>
        <v>EQUIPO BASICO (HERRAMIENTA MENOR)</v>
      </c>
      <c r="D22" s="14" t="str">
        <f>VLOOKUP($B22,[7]Insumos!A:E,3,FALSE)</f>
        <v>Herramienta</v>
      </c>
      <c r="E22" s="14" t="str">
        <f>VLOOKUP($B22,[7]Insumos!A:E,4,FALSE)</f>
        <v>UND</v>
      </c>
      <c r="F22" s="141">
        <v>0.1</v>
      </c>
      <c r="G22" s="4">
        <f>+VLOOKUP(B22,[7]Insumos!$A$4:$F$5224,5,FALSE)</f>
        <v>3484</v>
      </c>
      <c r="H22" s="4">
        <f t="shared" si="2"/>
        <v>348</v>
      </c>
      <c r="I22" s="4"/>
      <c r="J22" s="138" t="str">
        <f>HYPERLINK("#"&amp;"Insumos"&amp;"!A"&amp;MATCH($B22,[7]Insumos!$A:$A,0),"Ins "&amp;$B22)</f>
        <v>Ins H2</v>
      </c>
      <c r="K22" s="675"/>
    </row>
    <row r="23" spans="1:11" x14ac:dyDescent="0.25">
      <c r="A23" s="12" t="s">
        <v>93</v>
      </c>
      <c r="B23" s="3" t="s">
        <v>33</v>
      </c>
      <c r="C23" s="13" t="str">
        <f>VLOOKUP($B23,[7]Insumos!A:E,2,FALSE)</f>
        <v>ACARREO INTERNO</v>
      </c>
      <c r="D23" s="14" t="str">
        <f>VLOOKUP($B23,[7]Insumos!A:E,3,FALSE)</f>
        <v>Insumos</v>
      </c>
      <c r="E23" s="14" t="str">
        <f>VLOOKUP($B23,[7]Insumos!A:E,4,FALSE)</f>
        <v>UND</v>
      </c>
      <c r="F23" s="141">
        <v>0.4</v>
      </c>
      <c r="G23" s="4">
        <f>+VLOOKUP(B23,[7]Insumos!$A$4:$F$5224,5,FALSE)</f>
        <v>1824</v>
      </c>
      <c r="H23" s="4">
        <f t="shared" si="2"/>
        <v>730</v>
      </c>
      <c r="I23" s="4"/>
      <c r="J23" s="138" t="str">
        <f>HYPERLINK("#"&amp;"Insumos"&amp;"!A"&amp;MATCH($B23,[7]Insumos!$A:$A,0),"Ins "&amp;$B23)</f>
        <v>Ins I1565</v>
      </c>
      <c r="K23" s="675"/>
    </row>
    <row r="24" spans="1:11" x14ac:dyDescent="0.25">
      <c r="A24" s="12" t="s">
        <v>93</v>
      </c>
      <c r="B24" s="3" t="s">
        <v>411</v>
      </c>
      <c r="C24" s="13" t="str">
        <f>VLOOKUP($B24,[7]Insumos!A:E,2,FALSE)</f>
        <v>ABRAZADERA EN ACERO</v>
      </c>
      <c r="D24" s="14" t="str">
        <f>VLOOKUP($B24,[7]Insumos!A:E,3,FALSE)</f>
        <v>Insumos</v>
      </c>
      <c r="E24" s="14" t="str">
        <f>VLOOKUP($B24,[7]Insumos!A:E,4,FALSE)</f>
        <v>UND</v>
      </c>
      <c r="F24" s="141">
        <v>0.5</v>
      </c>
      <c r="G24" s="4">
        <f>+VLOOKUP(B24,[7]Insumos!$A$4:$F$5224,5,FALSE)</f>
        <v>2849</v>
      </c>
      <c r="H24" s="4">
        <f t="shared" si="2"/>
        <v>1425</v>
      </c>
      <c r="I24" s="4"/>
      <c r="J24" s="138" t="str">
        <f>HYPERLINK("#"&amp;"Insumos"&amp;"!A"&amp;MATCH($B24,[7]Insumos!$A:$A,0),"Ins "&amp;$B24)</f>
        <v>Ins I521</v>
      </c>
      <c r="K24" s="675"/>
    </row>
    <row r="25" spans="1:11" x14ac:dyDescent="0.25">
      <c r="A25" s="12" t="s">
        <v>93</v>
      </c>
      <c r="B25" s="3" t="s">
        <v>417</v>
      </c>
      <c r="C25" s="13" t="str">
        <f>VLOOKUP($B25,[7]Insumos!A:E,2,FALSE)</f>
        <v>CODO 90° 1/4 CXC SANITARIO 4''</v>
      </c>
      <c r="D25" s="14" t="str">
        <f>VLOOKUP($B25,[7]Insumos!A:E,3,FALSE)</f>
        <v>Insumos</v>
      </c>
      <c r="E25" s="14" t="str">
        <f>VLOOKUP($B25,[7]Insumos!A:E,4,FALSE)</f>
        <v>UND</v>
      </c>
      <c r="F25" s="141">
        <v>0.06</v>
      </c>
      <c r="G25" s="4">
        <f>+VLOOKUP(B25,[7]Insumos!$A$4:$F$5224,5,FALSE)</f>
        <v>19645</v>
      </c>
      <c r="H25" s="4">
        <f t="shared" si="2"/>
        <v>1179</v>
      </c>
      <c r="I25" s="4"/>
      <c r="J25" s="138" t="str">
        <f>HYPERLINK("#"&amp;"Insumos"&amp;"!A"&amp;MATCH($B25,[7]Insumos!$A:$A,0),"Ins "&amp;$B25)</f>
        <v>Ins I576</v>
      </c>
      <c r="K25" s="675"/>
    </row>
    <row r="26" spans="1:11" x14ac:dyDescent="0.25">
      <c r="A26" s="12" t="s">
        <v>93</v>
      </c>
      <c r="B26" s="3" t="s">
        <v>413</v>
      </c>
      <c r="C26" s="13" t="str">
        <f>VLOOKUP($B26,[7]Insumos!A:E,2,FALSE)</f>
        <v>LIMPIADOR REM PVC 760 GRMS. (1/4)</v>
      </c>
      <c r="D26" s="14" t="str">
        <f>VLOOKUP($B26,[7]Insumos!A:E,3,FALSE)</f>
        <v>Insumos</v>
      </c>
      <c r="E26" s="14" t="str">
        <f>VLOOKUP($B26,[7]Insumos!A:E,4,FALSE)</f>
        <v>UND</v>
      </c>
      <c r="F26" s="141">
        <v>1.7000000000000001E-2</v>
      </c>
      <c r="G26" s="4">
        <f>+VLOOKUP(B26,[7]Insumos!$A$4:$F$5224,5,FALSE)</f>
        <v>62393</v>
      </c>
      <c r="H26" s="4">
        <f t="shared" si="2"/>
        <v>1061</v>
      </c>
      <c r="I26" s="4"/>
      <c r="J26" s="138" t="str">
        <f>HYPERLINK("#"&amp;"Insumos"&amp;"!A"&amp;MATCH($B26,[7]Insumos!$A:$A,0),"Ins "&amp;$B26)</f>
        <v>Ins I614</v>
      </c>
      <c r="K26" s="675"/>
    </row>
    <row r="27" spans="1:11" x14ac:dyDescent="0.25">
      <c r="A27" s="12" t="s">
        <v>93</v>
      </c>
      <c r="B27" s="3" t="s">
        <v>414</v>
      </c>
      <c r="C27" s="13" t="str">
        <f>VLOOKUP($B27,[7]Insumos!A:E,2,FALSE)</f>
        <v>SOLDADURA PVC LIQUIDA 1/4</v>
      </c>
      <c r="D27" s="14" t="str">
        <f>VLOOKUP($B27,[7]Insumos!A:E,3,FALSE)</f>
        <v>Insumos</v>
      </c>
      <c r="E27" s="14" t="str">
        <f>VLOOKUP($B27,[7]Insumos!A:E,4,FALSE)</f>
        <v>UND</v>
      </c>
      <c r="F27" s="141">
        <v>1.7000000000000001E-2</v>
      </c>
      <c r="G27" s="4">
        <f>+VLOOKUP(B27,[7]Insumos!$A$4:$F$5224,5,FALSE)</f>
        <v>129335</v>
      </c>
      <c r="H27" s="4">
        <f t="shared" si="2"/>
        <v>2199</v>
      </c>
      <c r="I27" s="4"/>
      <c r="J27" s="138" t="str">
        <f>HYPERLINK("#"&amp;"Insumos"&amp;"!A"&amp;MATCH($B27,[7]Insumos!$A:$A,0),"Ins "&amp;$B27)</f>
        <v>Ins I647</v>
      </c>
      <c r="K27" s="675"/>
    </row>
    <row r="28" spans="1:11" x14ac:dyDescent="0.25">
      <c r="A28" s="12" t="s">
        <v>93</v>
      </c>
      <c r="B28" s="3" t="s">
        <v>418</v>
      </c>
      <c r="C28" s="13" t="str">
        <f>VLOOKUP($B28,[7]Insumos!A:E,2,FALSE)</f>
        <v xml:space="preserve">TUBO PVC A.LL-VENTILACION  4'' </v>
      </c>
      <c r="D28" s="14" t="str">
        <f>VLOOKUP($B28,[7]Insumos!A:E,3,FALSE)</f>
        <v>Insumos</v>
      </c>
      <c r="E28" s="14" t="str">
        <f>VLOOKUP($B28,[7]Insumos!A:E,4,FALSE)</f>
        <v>M</v>
      </c>
      <c r="F28" s="141">
        <v>1.03</v>
      </c>
      <c r="G28" s="4">
        <f>+VLOOKUP(B28,[7]Insumos!$A$4:$F$5224,5,FALSE)</f>
        <v>16984</v>
      </c>
      <c r="H28" s="4">
        <f t="shared" si="2"/>
        <v>17494</v>
      </c>
      <c r="I28" s="4"/>
      <c r="J28" s="138" t="str">
        <f>HYPERLINK("#"&amp;"Insumos"&amp;"!A"&amp;MATCH($B28,[7]Insumos!$A:$A,0),"Ins "&amp;$B28)</f>
        <v>Ins I751</v>
      </c>
      <c r="K28" s="675"/>
    </row>
    <row r="29" spans="1:11" x14ac:dyDescent="0.25">
      <c r="A29" s="12" t="s">
        <v>93</v>
      </c>
      <c r="B29" s="3" t="s">
        <v>419</v>
      </c>
      <c r="C29" s="13" t="str">
        <f>VLOOKUP($B29,[7]Insumos!A:E,2,FALSE)</f>
        <v>UNION SANITARIA 4" PVC</v>
      </c>
      <c r="D29" s="14" t="str">
        <f>VLOOKUP($B29,[7]Insumos!A:E,3,FALSE)</f>
        <v>Insumos</v>
      </c>
      <c r="E29" s="14" t="str">
        <f>VLOOKUP($B29,[7]Insumos!A:E,4,FALSE)</f>
        <v>UND</v>
      </c>
      <c r="F29" s="141">
        <v>0.16</v>
      </c>
      <c r="G29" s="4">
        <f>+VLOOKUP(B29,[7]Insumos!$A$4:$F$5224,5,FALSE)</f>
        <v>11446</v>
      </c>
      <c r="H29" s="4">
        <f t="shared" si="2"/>
        <v>1831</v>
      </c>
      <c r="I29" s="4"/>
      <c r="J29" s="138" t="str">
        <f>HYPERLINK("#"&amp;"Insumos"&amp;"!A"&amp;MATCH($B29,[7]Insumos!$A:$A,0),"Ins "&amp;$B29)</f>
        <v>Ins I795</v>
      </c>
      <c r="K29" s="675"/>
    </row>
    <row r="30" spans="1:11" x14ac:dyDescent="0.25">
      <c r="K30" s="675"/>
    </row>
    <row r="31" spans="1:11" s="16" customFormat="1" ht="38.25" x14ac:dyDescent="0.25">
      <c r="A31" s="8" t="s">
        <v>83</v>
      </c>
      <c r="B31" s="1" t="s">
        <v>28</v>
      </c>
      <c r="C31" s="9" t="str">
        <f>VLOOKUP($A31,[7]Actividades!A:E,2,FALSE)</f>
        <v>SUMINISTRO, TRANSPORTE E INSTALACION PUNTO DESAGUE PVC   2" APARATOS SANITARIOS Y DESAGUES  (INCLUYE CODO, YEE Y ACCESORIOS)</v>
      </c>
      <c r="D31" s="10" t="str">
        <f>VLOOKUP($A31,[7]Actividades!A:E,3,FALSE)</f>
        <v>Actividad</v>
      </c>
      <c r="E31" s="10" t="str">
        <f>VLOOKUP($A31,[7]Actividades!A:E,4,FALSE)</f>
        <v>UND</v>
      </c>
      <c r="F31" s="140"/>
      <c r="G31" s="2"/>
      <c r="H31" s="2"/>
      <c r="I31" s="2">
        <v>83038</v>
      </c>
      <c r="K31" s="675">
        <f t="shared" si="0"/>
        <v>114957.80720000001</v>
      </c>
    </row>
    <row r="32" spans="1:11" s="16" customFormat="1" x14ac:dyDescent="0.25">
      <c r="A32" s="12" t="s">
        <v>83</v>
      </c>
      <c r="B32" s="3" t="s">
        <v>110</v>
      </c>
      <c r="C32" s="13" t="str">
        <f>VLOOKUP($B32,[7]Insumos!A:E,2,FALSE)</f>
        <v>CUADRILLA BB TIPO 2 (1 OFICIAL + 2 AYUDANTE) (Instalaciones)</v>
      </c>
      <c r="D32" s="14" t="str">
        <f>VLOOKUP($B32,[7]Insumos!A:E,3,FALSE)</f>
        <v>Cuadrilla</v>
      </c>
      <c r="E32" s="14" t="str">
        <f>VLOOKUP($B32,[7]Insumos!A:E,4,FALSE)</f>
        <v>HR</v>
      </c>
      <c r="F32" s="141">
        <v>0.9</v>
      </c>
      <c r="G32" s="4">
        <f>+VLOOKUP(B32,[7]Insumos!$A$4:$F$5224,5,FALSE)</f>
        <v>46886</v>
      </c>
      <c r="H32" s="4">
        <f t="shared" ref="H32:H60" si="3">+ROUND(F32*G32,0)</f>
        <v>42197</v>
      </c>
      <c r="I32" s="4"/>
      <c r="J32" s="138" t="str">
        <f>HYPERLINK("#"&amp;"Insumos"&amp;"!A"&amp;MATCH($B32,[7]Insumos!$A:$A,0),"Ins "&amp;$B32)</f>
        <v>Ins C9</v>
      </c>
      <c r="K32" s="675"/>
    </row>
    <row r="33" spans="1:11" s="16" customFormat="1" x14ac:dyDescent="0.25">
      <c r="A33" s="12" t="s">
        <v>83</v>
      </c>
      <c r="B33" s="3" t="s">
        <v>30</v>
      </c>
      <c r="C33" s="13" t="str">
        <f>VLOOKUP($B33,[7]Insumos!A:E,2,FALSE)</f>
        <v>EQUIPO DE TRANSPORTE</v>
      </c>
      <c r="D33" s="14" t="str">
        <f>VLOOKUP($B33,[7]Insumos!A:E,3,FALSE)</f>
        <v>Equipos</v>
      </c>
      <c r="E33" s="14" t="str">
        <f>VLOOKUP($B33,[7]Insumos!A:E,4,FALSE)</f>
        <v>DIA</v>
      </c>
      <c r="F33" s="141">
        <v>5.0000000000000001E-3</v>
      </c>
      <c r="G33" s="4">
        <f>+VLOOKUP(B33,[7]Insumos!$A$4:$F$5224,5,FALSE)</f>
        <v>180217</v>
      </c>
      <c r="H33" s="4">
        <f t="shared" si="3"/>
        <v>901</v>
      </c>
      <c r="I33" s="4"/>
      <c r="J33" s="138" t="str">
        <f>HYPERLINK("#"&amp;"Insumos"&amp;"!A"&amp;MATCH($B33,[7]Insumos!$A:$A,0),"Ins "&amp;$B33)</f>
        <v>Ins E12</v>
      </c>
      <c r="K33" s="675"/>
    </row>
    <row r="34" spans="1:11" s="16" customFormat="1" x14ac:dyDescent="0.25">
      <c r="A34" s="12" t="s">
        <v>83</v>
      </c>
      <c r="B34" s="3" t="s">
        <v>32</v>
      </c>
      <c r="C34" s="13" t="str">
        <f>VLOOKUP($B34,[7]Insumos!A:E,2,FALSE)</f>
        <v>EQUIPO BASICO (HERRAMIENTA MENOR)</v>
      </c>
      <c r="D34" s="14" t="str">
        <f>VLOOKUP($B34,[7]Insumos!A:E,3,FALSE)</f>
        <v>Herramienta</v>
      </c>
      <c r="E34" s="14" t="str">
        <f>VLOOKUP($B34,[7]Insumos!A:E,4,FALSE)</f>
        <v>UND</v>
      </c>
      <c r="F34" s="141">
        <v>0.2</v>
      </c>
      <c r="G34" s="4">
        <f>+VLOOKUP(B34,[7]Insumos!$A$4:$F$5224,5,FALSE)</f>
        <v>3484</v>
      </c>
      <c r="H34" s="4">
        <f t="shared" si="3"/>
        <v>697</v>
      </c>
      <c r="I34" s="4"/>
      <c r="J34" s="138" t="str">
        <f>HYPERLINK("#"&amp;"Insumos"&amp;"!A"&amp;MATCH($B34,[7]Insumos!$A:$A,0),"Ins "&amp;$B34)</f>
        <v>Ins H2</v>
      </c>
      <c r="K34" s="675"/>
    </row>
    <row r="35" spans="1:11" s="16" customFormat="1" x14ac:dyDescent="0.25">
      <c r="A35" s="12" t="s">
        <v>83</v>
      </c>
      <c r="B35" s="3" t="s">
        <v>33</v>
      </c>
      <c r="C35" s="13" t="str">
        <f>VLOOKUP($B35,[7]Insumos!A:E,2,FALSE)</f>
        <v>ACARREO INTERNO</v>
      </c>
      <c r="D35" s="14" t="str">
        <f>VLOOKUP($B35,[7]Insumos!A:E,3,FALSE)</f>
        <v>Insumos</v>
      </c>
      <c r="E35" s="14" t="str">
        <f>VLOOKUP($B35,[7]Insumos!A:E,4,FALSE)</f>
        <v>UND</v>
      </c>
      <c r="F35" s="141">
        <v>1</v>
      </c>
      <c r="G35" s="4">
        <f>+VLOOKUP(B35,[7]Insumos!$A$4:$F$5224,5,FALSE)</f>
        <v>1824</v>
      </c>
      <c r="H35" s="4">
        <f t="shared" si="3"/>
        <v>1824</v>
      </c>
      <c r="I35" s="4"/>
      <c r="J35" s="138" t="str">
        <f>HYPERLINK("#"&amp;"Insumos"&amp;"!A"&amp;MATCH($B35,[7]Insumos!$A:$A,0),"Ins "&amp;$B35)</f>
        <v>Ins I1565</v>
      </c>
      <c r="K35" s="675"/>
    </row>
    <row r="36" spans="1:11" s="16" customFormat="1" x14ac:dyDescent="0.25">
      <c r="A36" s="12" t="s">
        <v>83</v>
      </c>
      <c r="B36" s="3" t="s">
        <v>420</v>
      </c>
      <c r="C36" s="13" t="str">
        <f>VLOOKUP($B36,[7]Insumos!A:E,2,FALSE)</f>
        <v>CODO 90° 1/4 CXC SANITARIO 2''</v>
      </c>
      <c r="D36" s="14" t="str">
        <f>VLOOKUP($B36,[7]Insumos!A:E,3,FALSE)</f>
        <v>Insumos</v>
      </c>
      <c r="E36" s="14" t="str">
        <f>VLOOKUP($B36,[7]Insumos!A:E,4,FALSE)</f>
        <v>UND</v>
      </c>
      <c r="F36" s="141">
        <v>1</v>
      </c>
      <c r="G36" s="4">
        <f>+VLOOKUP(B36,[7]Insumos!$A$4:$F$5224,5,FALSE)</f>
        <v>4877</v>
      </c>
      <c r="H36" s="4">
        <f t="shared" si="3"/>
        <v>4877</v>
      </c>
      <c r="I36" s="4"/>
      <c r="J36" s="138" t="str">
        <f>HYPERLINK("#"&amp;"Insumos"&amp;"!A"&amp;MATCH($B36,[7]Insumos!$A:$A,0),"Ins "&amp;$B36)</f>
        <v>Ins I574</v>
      </c>
      <c r="K36" s="675"/>
    </row>
    <row r="37" spans="1:11" s="16" customFormat="1" x14ac:dyDescent="0.25">
      <c r="A37" s="12" t="s">
        <v>83</v>
      </c>
      <c r="B37" s="3" t="s">
        <v>413</v>
      </c>
      <c r="C37" s="13" t="str">
        <f>VLOOKUP($B37,[7]Insumos!A:E,2,FALSE)</f>
        <v>LIMPIADOR REM PVC 760 GRMS. (1/4)</v>
      </c>
      <c r="D37" s="14" t="str">
        <f>VLOOKUP($B37,[7]Insumos!A:E,3,FALSE)</f>
        <v>Insumos</v>
      </c>
      <c r="E37" s="14" t="str">
        <f>VLOOKUP($B37,[7]Insumos!A:E,4,FALSE)</f>
        <v>UND</v>
      </c>
      <c r="F37" s="141">
        <v>0.05</v>
      </c>
      <c r="G37" s="4">
        <f>+VLOOKUP(B37,[7]Insumos!$A$4:$F$5224,5,FALSE)</f>
        <v>62393</v>
      </c>
      <c r="H37" s="4">
        <f t="shared" si="3"/>
        <v>3120</v>
      </c>
      <c r="I37" s="4"/>
      <c r="J37" s="138" t="str">
        <f>HYPERLINK("#"&amp;"Insumos"&amp;"!A"&amp;MATCH($B37,[7]Insumos!$A:$A,0),"Ins "&amp;$B37)</f>
        <v>Ins I614</v>
      </c>
      <c r="K37" s="675"/>
    </row>
    <row r="38" spans="1:11" s="16" customFormat="1" x14ac:dyDescent="0.25">
      <c r="A38" s="12" t="s">
        <v>83</v>
      </c>
      <c r="B38" s="3" t="s">
        <v>414</v>
      </c>
      <c r="C38" s="13" t="str">
        <f>VLOOKUP($B38,[7]Insumos!A:E,2,FALSE)</f>
        <v>SOLDADURA PVC LIQUIDA 1/4</v>
      </c>
      <c r="D38" s="14" t="str">
        <f>VLOOKUP($B38,[7]Insumos!A:E,3,FALSE)</f>
        <v>Insumos</v>
      </c>
      <c r="E38" s="14" t="str">
        <f>VLOOKUP($B38,[7]Insumos!A:E,4,FALSE)</f>
        <v>UND</v>
      </c>
      <c r="F38" s="141">
        <v>0.05</v>
      </c>
      <c r="G38" s="4">
        <f>+VLOOKUP(B38,[7]Insumos!$A$4:$F$5224,5,FALSE)</f>
        <v>129335</v>
      </c>
      <c r="H38" s="4">
        <f t="shared" si="3"/>
        <v>6467</v>
      </c>
      <c r="I38" s="4"/>
      <c r="J38" s="138" t="str">
        <f>HYPERLINK("#"&amp;"Insumos"&amp;"!A"&amp;MATCH($B38,[7]Insumos!$A:$A,0),"Ins "&amp;$B38)</f>
        <v>Ins I647</v>
      </c>
      <c r="K38" s="675"/>
    </row>
    <row r="39" spans="1:11" s="16" customFormat="1" x14ac:dyDescent="0.25">
      <c r="A39" s="12" t="s">
        <v>83</v>
      </c>
      <c r="B39" s="3" t="s">
        <v>421</v>
      </c>
      <c r="C39" s="13" t="str">
        <f>VLOOKUP($B39,[7]Insumos!A:E,2,FALSE)</f>
        <v xml:space="preserve">TUBO PVC SANITARIO 2'' </v>
      </c>
      <c r="D39" s="14" t="str">
        <f>VLOOKUP($B39,[7]Insumos!A:E,3,FALSE)</f>
        <v>Insumos</v>
      </c>
      <c r="E39" s="14" t="str">
        <f>VLOOKUP($B39,[7]Insumos!A:E,4,FALSE)</f>
        <v>M</v>
      </c>
      <c r="F39" s="141">
        <v>1.55</v>
      </c>
      <c r="G39" s="4">
        <f>+VLOOKUP(B39,[7]Insumos!$A$4:$F$5224,5,FALSE)</f>
        <v>8484</v>
      </c>
      <c r="H39" s="4">
        <f t="shared" si="3"/>
        <v>13150</v>
      </c>
      <c r="I39" s="4"/>
      <c r="J39" s="138" t="str">
        <f>HYPERLINK("#"&amp;"Insumos"&amp;"!A"&amp;MATCH($B39,[7]Insumos!$A:$A,0),"Ins "&amp;$B39)</f>
        <v>Ins I752</v>
      </c>
      <c r="K39" s="675"/>
    </row>
    <row r="40" spans="1:11" s="16" customFormat="1" x14ac:dyDescent="0.25">
      <c r="A40" s="12" t="s">
        <v>83</v>
      </c>
      <c r="B40" s="3" t="s">
        <v>422</v>
      </c>
      <c r="C40" s="13" t="str">
        <f>VLOOKUP($B40,[7]Insumos!A:E,2,FALSE)</f>
        <v xml:space="preserve">YEE SANITARIA 2'' </v>
      </c>
      <c r="D40" s="14" t="str">
        <f>VLOOKUP($B40,[7]Insumos!A:E,3,FALSE)</f>
        <v>Insumos</v>
      </c>
      <c r="E40" s="14" t="str">
        <f>VLOOKUP($B40,[7]Insumos!A:E,4,FALSE)</f>
        <v>UND</v>
      </c>
      <c r="F40" s="141">
        <v>1</v>
      </c>
      <c r="G40" s="4">
        <f>+VLOOKUP(B40,[7]Insumos!$A$4:$F$5224,5,FALSE)</f>
        <v>9805</v>
      </c>
      <c r="H40" s="4">
        <f t="shared" si="3"/>
        <v>9805</v>
      </c>
      <c r="I40" s="4"/>
      <c r="J40" s="138" t="str">
        <f>HYPERLINK("#"&amp;"Insumos"&amp;"!A"&amp;MATCH($B40,[7]Insumos!$A:$A,0),"Ins "&amp;$B40)</f>
        <v>Ins I825</v>
      </c>
      <c r="K40" s="675"/>
    </row>
    <row r="41" spans="1:11" s="16" customFormat="1" ht="38.25" x14ac:dyDescent="0.25">
      <c r="A41" s="8" t="s">
        <v>199</v>
      </c>
      <c r="B41" s="1" t="s">
        <v>28</v>
      </c>
      <c r="C41" s="9" t="str">
        <f>VLOOKUP($A41,[7]Actividades!A:E,2,FALSE)</f>
        <v>SUMINISTRO, TRANSPORTE E INSTALACION PUNTO DESAGUE PVC   3"  APARATOS SANITARIOS Y DESAGUES  (INCLUYE CODO, YEE Y ACCESORIOS)</v>
      </c>
      <c r="D41" s="10" t="str">
        <f>VLOOKUP($A41,[7]Actividades!A:E,3,FALSE)</f>
        <v>Actividad</v>
      </c>
      <c r="E41" s="10" t="str">
        <f>VLOOKUP($A41,[7]Actividades!A:E,4,FALSE)</f>
        <v>UND</v>
      </c>
      <c r="F41" s="140"/>
      <c r="G41" s="2"/>
      <c r="H41" s="2"/>
      <c r="I41" s="2">
        <v>104811</v>
      </c>
      <c r="K41" s="675">
        <f t="shared" si="0"/>
        <v>145100.34840000002</v>
      </c>
    </row>
    <row r="42" spans="1:11" s="16" customFormat="1" x14ac:dyDescent="0.25">
      <c r="A42" s="12" t="s">
        <v>199</v>
      </c>
      <c r="B42" s="3" t="s">
        <v>110</v>
      </c>
      <c r="C42" s="13" t="str">
        <f>VLOOKUP($B42,[7]Insumos!A:E,2,FALSE)</f>
        <v>CUADRILLA BB TIPO 2 (1 OFICIAL + 2 AYUDANTE) (Instalaciones)</v>
      </c>
      <c r="D42" s="14" t="str">
        <f>VLOOKUP($B42,[7]Insumos!A:E,3,FALSE)</f>
        <v>Cuadrilla</v>
      </c>
      <c r="E42" s="14" t="str">
        <f>VLOOKUP($B42,[7]Insumos!A:E,4,FALSE)</f>
        <v>HR</v>
      </c>
      <c r="F42" s="141">
        <v>0.9</v>
      </c>
      <c r="G42" s="4">
        <f>+VLOOKUP(B42,[7]Insumos!$A$4:$F$5224,5,FALSE)</f>
        <v>46886</v>
      </c>
      <c r="H42" s="4">
        <f t="shared" si="3"/>
        <v>42197</v>
      </c>
      <c r="I42" s="4"/>
      <c r="J42" s="138" t="str">
        <f>HYPERLINK("#"&amp;"Insumos"&amp;"!A"&amp;MATCH($B42,[7]Insumos!$A:$A,0),"Ins "&amp;$B42)</f>
        <v>Ins C9</v>
      </c>
      <c r="K42" s="675"/>
    </row>
    <row r="43" spans="1:11" s="16" customFormat="1" x14ac:dyDescent="0.25">
      <c r="A43" s="12" t="s">
        <v>199</v>
      </c>
      <c r="B43" s="3" t="s">
        <v>30</v>
      </c>
      <c r="C43" s="13" t="str">
        <f>VLOOKUP($B43,[7]Insumos!A:E,2,FALSE)</f>
        <v>EQUIPO DE TRANSPORTE</v>
      </c>
      <c r="D43" s="14" t="str">
        <f>VLOOKUP($B43,[7]Insumos!A:E,3,FALSE)</f>
        <v>Equipos</v>
      </c>
      <c r="E43" s="14" t="str">
        <f>VLOOKUP($B43,[7]Insumos!A:E,4,FALSE)</f>
        <v>DIA</v>
      </c>
      <c r="F43" s="141">
        <v>8.0000000000000002E-3</v>
      </c>
      <c r="G43" s="4">
        <f>+VLOOKUP(B43,[7]Insumos!$A$4:$F$5224,5,FALSE)</f>
        <v>180217</v>
      </c>
      <c r="H43" s="4">
        <f t="shared" si="3"/>
        <v>1442</v>
      </c>
      <c r="I43" s="4"/>
      <c r="J43" s="138" t="str">
        <f>HYPERLINK("#"&amp;"Insumos"&amp;"!A"&amp;MATCH($B43,[7]Insumos!$A:$A,0),"Ins "&amp;$B43)</f>
        <v>Ins E12</v>
      </c>
      <c r="K43" s="675"/>
    </row>
    <row r="44" spans="1:11" s="16" customFormat="1" x14ac:dyDescent="0.25">
      <c r="A44" s="12" t="s">
        <v>199</v>
      </c>
      <c r="B44" s="3" t="s">
        <v>32</v>
      </c>
      <c r="C44" s="13" t="str">
        <f>VLOOKUP($B44,[7]Insumos!A:E,2,FALSE)</f>
        <v>EQUIPO BASICO (HERRAMIENTA MENOR)</v>
      </c>
      <c r="D44" s="14" t="str">
        <f>VLOOKUP($B44,[7]Insumos!A:E,3,FALSE)</f>
        <v>Herramienta</v>
      </c>
      <c r="E44" s="14" t="str">
        <f>VLOOKUP($B44,[7]Insumos!A:E,4,FALSE)</f>
        <v>UND</v>
      </c>
      <c r="F44" s="141">
        <v>0.2</v>
      </c>
      <c r="G44" s="4">
        <f>+VLOOKUP(B44,[7]Insumos!$A$4:$F$5224,5,FALSE)</f>
        <v>3484</v>
      </c>
      <c r="H44" s="4">
        <f t="shared" si="3"/>
        <v>697</v>
      </c>
      <c r="I44" s="4"/>
      <c r="J44" s="138" t="str">
        <f>HYPERLINK("#"&amp;"Insumos"&amp;"!A"&amp;MATCH($B44,[7]Insumos!$A:$A,0),"Ins "&amp;$B44)</f>
        <v>Ins H2</v>
      </c>
      <c r="K44" s="675"/>
    </row>
    <row r="45" spans="1:11" s="16" customFormat="1" x14ac:dyDescent="0.25">
      <c r="A45" s="12" t="s">
        <v>199</v>
      </c>
      <c r="B45" s="3" t="s">
        <v>33</v>
      </c>
      <c r="C45" s="13" t="str">
        <f>VLOOKUP($B45,[7]Insumos!A:E,2,FALSE)</f>
        <v>ACARREO INTERNO</v>
      </c>
      <c r="D45" s="14" t="str">
        <f>VLOOKUP($B45,[7]Insumos!A:E,3,FALSE)</f>
        <v>Insumos</v>
      </c>
      <c r="E45" s="14" t="str">
        <f>VLOOKUP($B45,[7]Insumos!A:E,4,FALSE)</f>
        <v>UND</v>
      </c>
      <c r="F45" s="141">
        <v>0.2</v>
      </c>
      <c r="G45" s="4">
        <f>+VLOOKUP(B45,[7]Insumos!$A$4:$F$5224,5,FALSE)</f>
        <v>1824</v>
      </c>
      <c r="H45" s="4">
        <f t="shared" si="3"/>
        <v>365</v>
      </c>
      <c r="I45" s="4"/>
      <c r="J45" s="138" t="str">
        <f>HYPERLINK("#"&amp;"Insumos"&amp;"!A"&amp;MATCH($B45,[7]Insumos!$A:$A,0),"Ins "&amp;$B45)</f>
        <v>Ins I1565</v>
      </c>
      <c r="K45" s="675"/>
    </row>
    <row r="46" spans="1:11" s="16" customFormat="1" x14ac:dyDescent="0.25">
      <c r="A46" s="12" t="s">
        <v>199</v>
      </c>
      <c r="B46" s="3" t="s">
        <v>412</v>
      </c>
      <c r="C46" s="13" t="str">
        <f>VLOOKUP($B46,[7]Insumos!A:E,2,FALSE)</f>
        <v>CODO 90° 1/4 CXC SANITARIO 3''</v>
      </c>
      <c r="D46" s="14" t="str">
        <f>VLOOKUP($B46,[7]Insumos!A:E,3,FALSE)</f>
        <v>Insumos</v>
      </c>
      <c r="E46" s="14" t="str">
        <f>VLOOKUP($B46,[7]Insumos!A:E,4,FALSE)</f>
        <v>UND</v>
      </c>
      <c r="F46" s="141">
        <v>1</v>
      </c>
      <c r="G46" s="4">
        <f>+VLOOKUP(B46,[7]Insumos!$A$4:$F$5224,5,FALSE)</f>
        <v>11297</v>
      </c>
      <c r="H46" s="4">
        <f t="shared" si="3"/>
        <v>11297</v>
      </c>
      <c r="I46" s="4"/>
      <c r="J46" s="138" t="str">
        <f>HYPERLINK("#"&amp;"Insumos"&amp;"!A"&amp;MATCH($B46,[7]Insumos!$A:$A,0),"Ins "&amp;$B46)</f>
        <v>Ins I575</v>
      </c>
      <c r="K46" s="675"/>
    </row>
    <row r="47" spans="1:11" s="16" customFormat="1" x14ac:dyDescent="0.25">
      <c r="A47" s="12" t="s">
        <v>199</v>
      </c>
      <c r="B47" s="3" t="s">
        <v>413</v>
      </c>
      <c r="C47" s="13" t="str">
        <f>VLOOKUP($B47,[7]Insumos!A:E,2,FALSE)</f>
        <v>LIMPIADOR REM PVC 760 GRMS. (1/4)</v>
      </c>
      <c r="D47" s="14" t="str">
        <f>VLOOKUP($B47,[7]Insumos!A:E,3,FALSE)</f>
        <v>Insumos</v>
      </c>
      <c r="E47" s="14" t="str">
        <f>VLOOKUP($B47,[7]Insumos!A:E,4,FALSE)</f>
        <v>UND</v>
      </c>
      <c r="F47" s="141">
        <v>0.05</v>
      </c>
      <c r="G47" s="4">
        <f>+VLOOKUP(B47,[7]Insumos!$A$4:$F$5224,5,FALSE)</f>
        <v>62393</v>
      </c>
      <c r="H47" s="4">
        <f t="shared" si="3"/>
        <v>3120</v>
      </c>
      <c r="I47" s="4"/>
      <c r="J47" s="138" t="str">
        <f>HYPERLINK("#"&amp;"Insumos"&amp;"!A"&amp;MATCH($B47,[7]Insumos!$A:$A,0),"Ins "&amp;$B47)</f>
        <v>Ins I614</v>
      </c>
      <c r="K47" s="675"/>
    </row>
    <row r="48" spans="1:11" s="16" customFormat="1" x14ac:dyDescent="0.25">
      <c r="A48" s="12" t="s">
        <v>199</v>
      </c>
      <c r="B48" s="3" t="s">
        <v>414</v>
      </c>
      <c r="C48" s="13" t="str">
        <f>VLOOKUP($B48,[7]Insumos!A:E,2,FALSE)</f>
        <v>SOLDADURA PVC LIQUIDA 1/4</v>
      </c>
      <c r="D48" s="14" t="str">
        <f>VLOOKUP($B48,[7]Insumos!A:E,3,FALSE)</f>
        <v>Insumos</v>
      </c>
      <c r="E48" s="14" t="str">
        <f>VLOOKUP($B48,[7]Insumos!A:E,4,FALSE)</f>
        <v>UND</v>
      </c>
      <c r="F48" s="141">
        <v>0.05</v>
      </c>
      <c r="G48" s="4">
        <f>+VLOOKUP(B48,[7]Insumos!$A$4:$F$5224,5,FALSE)</f>
        <v>129335</v>
      </c>
      <c r="H48" s="4">
        <f t="shared" si="3"/>
        <v>6467</v>
      </c>
      <c r="I48" s="4"/>
      <c r="J48" s="138" t="str">
        <f>HYPERLINK("#"&amp;"Insumos"&amp;"!A"&amp;MATCH($B48,[7]Insumos!$A:$A,0),"Ins "&amp;$B48)</f>
        <v>Ins I647</v>
      </c>
      <c r="K48" s="675"/>
    </row>
    <row r="49" spans="1:11" s="16" customFormat="1" x14ac:dyDescent="0.25">
      <c r="A49" s="12" t="s">
        <v>199</v>
      </c>
      <c r="B49" s="3" t="s">
        <v>423</v>
      </c>
      <c r="C49" s="13" t="str">
        <f>VLOOKUP($B49,[7]Insumos!A:E,2,FALSE)</f>
        <v>TUBO PVC SANITARIO 3"</v>
      </c>
      <c r="D49" s="14" t="str">
        <f>VLOOKUP($B49,[7]Insumos!A:E,3,FALSE)</f>
        <v>Insumos</v>
      </c>
      <c r="E49" s="14" t="str">
        <f>VLOOKUP($B49,[7]Insumos!A:E,4,FALSE)</f>
        <v>M</v>
      </c>
      <c r="F49" s="141">
        <v>1.55</v>
      </c>
      <c r="G49" s="4">
        <f>+VLOOKUP(B49,[7]Insumos!$A$4:$F$5224,5,FALSE)</f>
        <v>12317</v>
      </c>
      <c r="H49" s="4">
        <f t="shared" si="3"/>
        <v>19091</v>
      </c>
      <c r="I49" s="4"/>
      <c r="J49" s="138" t="str">
        <f>HYPERLINK("#"&amp;"Insumos"&amp;"!A"&amp;MATCH($B49,[7]Insumos!$A:$A,0),"Ins "&amp;$B49)</f>
        <v>Ins I753</v>
      </c>
      <c r="K49" s="675"/>
    </row>
    <row r="50" spans="1:11" s="16" customFormat="1" x14ac:dyDescent="0.25">
      <c r="A50" s="12" t="s">
        <v>199</v>
      </c>
      <c r="B50" s="3" t="s">
        <v>424</v>
      </c>
      <c r="C50" s="13" t="str">
        <f>VLOOKUP($B50,[7]Insumos!A:E,2,FALSE)</f>
        <v xml:space="preserve">YEE SANITARIA 3'' </v>
      </c>
      <c r="D50" s="14" t="str">
        <f>VLOOKUP($B50,[7]Insumos!A:E,3,FALSE)</f>
        <v>Insumos</v>
      </c>
      <c r="E50" s="14" t="str">
        <f>VLOOKUP($B50,[7]Insumos!A:E,4,FALSE)</f>
        <v>UND</v>
      </c>
      <c r="F50" s="141">
        <v>1</v>
      </c>
      <c r="G50" s="4">
        <f>+VLOOKUP(B50,[7]Insumos!$A$4:$F$5224,5,FALSE)</f>
        <v>20135</v>
      </c>
      <c r="H50" s="4">
        <f t="shared" si="3"/>
        <v>20135</v>
      </c>
      <c r="I50" s="4"/>
      <c r="J50" s="138" t="str">
        <f>HYPERLINK("#"&amp;"Insumos"&amp;"!A"&amp;MATCH($B50,[7]Insumos!$A:$A,0),"Ins "&amp;$B50)</f>
        <v>Ins I826</v>
      </c>
      <c r="K50" s="675"/>
    </row>
    <row r="51" spans="1:11" s="16" customFormat="1" ht="25.5" x14ac:dyDescent="0.25">
      <c r="A51" s="8" t="s">
        <v>135</v>
      </c>
      <c r="B51" s="1" t="s">
        <v>28</v>
      </c>
      <c r="C51" s="9" t="str">
        <f>VLOOKUP($A51,[7]Actividades!A:E,2,FALSE)</f>
        <v>SUMINISTRO, TRANSPORTE E INSTALACION PUNTO DESAGUE PVC   4" APARATOS SANITARIOS (INCLUYE CODO, YEE Y ACCESORIOS)</v>
      </c>
      <c r="D51" s="10" t="str">
        <f>VLOOKUP($A51,[7]Actividades!A:E,3,FALSE)</f>
        <v>Actividad</v>
      </c>
      <c r="E51" s="10" t="str">
        <f>VLOOKUP($A51,[7]Actividades!A:E,4,FALSE)</f>
        <v>UND</v>
      </c>
      <c r="F51" s="140"/>
      <c r="G51" s="2"/>
      <c r="H51" s="2"/>
      <c r="I51" s="2">
        <v>139123</v>
      </c>
      <c r="K51" s="675">
        <f t="shared" si="0"/>
        <v>192601.8812</v>
      </c>
    </row>
    <row r="52" spans="1:11" s="16" customFormat="1" x14ac:dyDescent="0.25">
      <c r="A52" s="12" t="s">
        <v>135</v>
      </c>
      <c r="B52" s="3" t="s">
        <v>110</v>
      </c>
      <c r="C52" s="13" t="str">
        <f>VLOOKUP($B52,[7]Insumos!A:E,2,FALSE)</f>
        <v>CUADRILLA BB TIPO 2 (1 OFICIAL + 2 AYUDANTE) (Instalaciones)</v>
      </c>
      <c r="D52" s="14" t="str">
        <f>VLOOKUP($B52,[7]Insumos!A:E,3,FALSE)</f>
        <v>Cuadrilla</v>
      </c>
      <c r="E52" s="14" t="str">
        <f>VLOOKUP($B52,[7]Insumos!A:E,4,FALSE)</f>
        <v>HR</v>
      </c>
      <c r="F52" s="141">
        <v>0.9</v>
      </c>
      <c r="G52" s="4">
        <f>+VLOOKUP(B52,[7]Insumos!$A$4:$F$5224,5,FALSE)</f>
        <v>46886</v>
      </c>
      <c r="H52" s="4">
        <f t="shared" si="3"/>
        <v>42197</v>
      </c>
      <c r="I52" s="4"/>
      <c r="J52" s="138" t="str">
        <f>HYPERLINK("#"&amp;"Insumos"&amp;"!A"&amp;MATCH($B52,[7]Insumos!$A:$A,0),"Ins "&amp;$B52)</f>
        <v>Ins C9</v>
      </c>
      <c r="K52" s="675"/>
    </row>
    <row r="53" spans="1:11" s="16" customFormat="1" x14ac:dyDescent="0.25">
      <c r="A53" s="12" t="s">
        <v>135</v>
      </c>
      <c r="B53" s="3" t="s">
        <v>30</v>
      </c>
      <c r="C53" s="13" t="str">
        <f>VLOOKUP($B53,[7]Insumos!A:E,2,FALSE)</f>
        <v>EQUIPO DE TRANSPORTE</v>
      </c>
      <c r="D53" s="14" t="str">
        <f>VLOOKUP($B53,[7]Insumos!A:E,3,FALSE)</f>
        <v>Equipos</v>
      </c>
      <c r="E53" s="14" t="str">
        <f>VLOOKUP($B53,[7]Insumos!A:E,4,FALSE)</f>
        <v>DIA</v>
      </c>
      <c r="F53" s="141">
        <v>1.2999999999999999E-2</v>
      </c>
      <c r="G53" s="4">
        <f>+VLOOKUP(B53,[7]Insumos!$A$4:$F$5224,5,FALSE)</f>
        <v>180217</v>
      </c>
      <c r="H53" s="4">
        <f t="shared" si="3"/>
        <v>2343</v>
      </c>
      <c r="I53" s="4"/>
      <c r="J53" s="138" t="str">
        <f>HYPERLINK("#"&amp;"Insumos"&amp;"!A"&amp;MATCH($B53,[7]Insumos!$A:$A,0),"Ins "&amp;$B53)</f>
        <v>Ins E12</v>
      </c>
      <c r="K53" s="675"/>
    </row>
    <row r="54" spans="1:11" s="16" customFormat="1" x14ac:dyDescent="0.25">
      <c r="A54" s="12" t="s">
        <v>135</v>
      </c>
      <c r="B54" s="3" t="s">
        <v>32</v>
      </c>
      <c r="C54" s="13" t="str">
        <f>VLOOKUP($B54,[7]Insumos!A:E,2,FALSE)</f>
        <v>EQUIPO BASICO (HERRAMIENTA MENOR)</v>
      </c>
      <c r="D54" s="14" t="str">
        <f>VLOOKUP($B54,[7]Insumos!A:E,3,FALSE)</f>
        <v>Herramienta</v>
      </c>
      <c r="E54" s="14" t="str">
        <f>VLOOKUP($B54,[7]Insumos!A:E,4,FALSE)</f>
        <v>UND</v>
      </c>
      <c r="F54" s="141">
        <v>0.2</v>
      </c>
      <c r="G54" s="4">
        <f>+VLOOKUP(B54,[7]Insumos!$A$4:$F$5224,5,FALSE)</f>
        <v>3484</v>
      </c>
      <c r="H54" s="4">
        <f t="shared" si="3"/>
        <v>697</v>
      </c>
      <c r="I54" s="4"/>
      <c r="J54" s="138" t="str">
        <f>HYPERLINK("#"&amp;"Insumos"&amp;"!A"&amp;MATCH($B54,[7]Insumos!$A:$A,0),"Ins "&amp;$B54)</f>
        <v>Ins H2</v>
      </c>
      <c r="K54" s="675"/>
    </row>
    <row r="55" spans="1:11" s="16" customFormat="1" x14ac:dyDescent="0.25">
      <c r="A55" s="12" t="s">
        <v>135</v>
      </c>
      <c r="B55" s="3" t="s">
        <v>33</v>
      </c>
      <c r="C55" s="13" t="str">
        <f>VLOOKUP($B55,[7]Insumos!A:E,2,FALSE)</f>
        <v>ACARREO INTERNO</v>
      </c>
      <c r="D55" s="14" t="str">
        <f>VLOOKUP($B55,[7]Insumos!A:E,3,FALSE)</f>
        <v>Insumos</v>
      </c>
      <c r="E55" s="14" t="str">
        <f>VLOOKUP($B55,[7]Insumos!A:E,4,FALSE)</f>
        <v>UND</v>
      </c>
      <c r="F55" s="141">
        <v>0.2</v>
      </c>
      <c r="G55" s="4">
        <f>+VLOOKUP(B55,[7]Insumos!$A$4:$F$5224,5,FALSE)</f>
        <v>1824</v>
      </c>
      <c r="H55" s="4">
        <f t="shared" si="3"/>
        <v>365</v>
      </c>
      <c r="I55" s="4"/>
      <c r="J55" s="138" t="str">
        <f>HYPERLINK("#"&amp;"Insumos"&amp;"!A"&amp;MATCH($B55,[7]Insumos!$A:$A,0),"Ins "&amp;$B55)</f>
        <v>Ins I1565</v>
      </c>
      <c r="K55" s="675"/>
    </row>
    <row r="56" spans="1:11" s="16" customFormat="1" x14ac:dyDescent="0.25">
      <c r="A56" s="12" t="s">
        <v>135</v>
      </c>
      <c r="B56" s="3" t="s">
        <v>417</v>
      </c>
      <c r="C56" s="13" t="str">
        <f>VLOOKUP($B56,[7]Insumos!A:E,2,FALSE)</f>
        <v>CODO 90° 1/4 CXC SANITARIO 4''</v>
      </c>
      <c r="D56" s="14" t="str">
        <f>VLOOKUP($B56,[7]Insumos!A:E,3,FALSE)</f>
        <v>Insumos</v>
      </c>
      <c r="E56" s="14" t="str">
        <f>VLOOKUP($B56,[7]Insumos!A:E,4,FALSE)</f>
        <v>UND</v>
      </c>
      <c r="F56" s="141">
        <v>1</v>
      </c>
      <c r="G56" s="4">
        <f>+VLOOKUP(B56,[7]Insumos!$A$4:$F$5224,5,FALSE)</f>
        <v>19645</v>
      </c>
      <c r="H56" s="4">
        <f t="shared" si="3"/>
        <v>19645</v>
      </c>
      <c r="I56" s="4"/>
      <c r="J56" s="138" t="str">
        <f>HYPERLINK("#"&amp;"Insumos"&amp;"!A"&amp;MATCH($B56,[7]Insumos!$A:$A,0),"Ins "&amp;$B56)</f>
        <v>Ins I576</v>
      </c>
      <c r="K56" s="675"/>
    </row>
    <row r="57" spans="1:11" s="16" customFormat="1" x14ac:dyDescent="0.25">
      <c r="A57" s="12" t="s">
        <v>135</v>
      </c>
      <c r="B57" s="3" t="s">
        <v>413</v>
      </c>
      <c r="C57" s="13" t="str">
        <f>VLOOKUP($B57,[7]Insumos!A:E,2,FALSE)</f>
        <v>LIMPIADOR REM PVC 760 GRMS. (1/4)</v>
      </c>
      <c r="D57" s="14" t="str">
        <f>VLOOKUP($B57,[7]Insumos!A:E,3,FALSE)</f>
        <v>Insumos</v>
      </c>
      <c r="E57" s="14" t="str">
        <f>VLOOKUP($B57,[7]Insumos!A:E,4,FALSE)</f>
        <v>UND</v>
      </c>
      <c r="F57" s="141">
        <v>0.08</v>
      </c>
      <c r="G57" s="4">
        <f>+VLOOKUP(B57,[7]Insumos!$A$4:$F$5224,5,FALSE)</f>
        <v>62393</v>
      </c>
      <c r="H57" s="4">
        <f t="shared" si="3"/>
        <v>4991</v>
      </c>
      <c r="I57" s="4"/>
      <c r="J57" s="138" t="str">
        <f>HYPERLINK("#"&amp;"Insumos"&amp;"!A"&amp;MATCH($B57,[7]Insumos!$A:$A,0),"Ins "&amp;$B57)</f>
        <v>Ins I614</v>
      </c>
      <c r="K57" s="675"/>
    </row>
    <row r="58" spans="1:11" s="16" customFormat="1" x14ac:dyDescent="0.25">
      <c r="A58" s="12" t="s">
        <v>135</v>
      </c>
      <c r="B58" s="3" t="s">
        <v>414</v>
      </c>
      <c r="C58" s="13" t="str">
        <f>VLOOKUP($B58,[7]Insumos!A:E,2,FALSE)</f>
        <v>SOLDADURA PVC LIQUIDA 1/4</v>
      </c>
      <c r="D58" s="14" t="str">
        <f>VLOOKUP($B58,[7]Insumos!A:E,3,FALSE)</f>
        <v>Insumos</v>
      </c>
      <c r="E58" s="14" t="str">
        <f>VLOOKUP($B58,[7]Insumos!A:E,4,FALSE)</f>
        <v>UND</v>
      </c>
      <c r="F58" s="141">
        <v>0.08</v>
      </c>
      <c r="G58" s="4">
        <f>+VLOOKUP(B58,[7]Insumos!$A$4:$F$5224,5,FALSE)</f>
        <v>129335</v>
      </c>
      <c r="H58" s="4">
        <f t="shared" si="3"/>
        <v>10347</v>
      </c>
      <c r="I58" s="4"/>
      <c r="J58" s="138" t="str">
        <f>HYPERLINK("#"&amp;"Insumos"&amp;"!A"&amp;MATCH($B58,[7]Insumos!$A:$A,0),"Ins "&amp;$B58)</f>
        <v>Ins I647</v>
      </c>
      <c r="K58" s="675"/>
    </row>
    <row r="59" spans="1:11" s="16" customFormat="1" x14ac:dyDescent="0.25">
      <c r="A59" s="12" t="s">
        <v>135</v>
      </c>
      <c r="B59" s="3" t="s">
        <v>425</v>
      </c>
      <c r="C59" s="13" t="str">
        <f>VLOOKUP($B59,[7]Insumos!A:E,2,FALSE)</f>
        <v xml:space="preserve">TUBO PVC SANITARIO 4" </v>
      </c>
      <c r="D59" s="14" t="str">
        <f>VLOOKUP($B59,[7]Insumos!A:E,3,FALSE)</f>
        <v>Insumos</v>
      </c>
      <c r="E59" s="14" t="str">
        <f>VLOOKUP($B59,[7]Insumos!A:E,4,FALSE)</f>
        <v>M</v>
      </c>
      <c r="F59" s="141">
        <v>1.55</v>
      </c>
      <c r="G59" s="4">
        <f>+VLOOKUP(B59,[7]Insumos!$A$4:$F$5224,5,FALSE)</f>
        <v>15367</v>
      </c>
      <c r="H59" s="4">
        <f t="shared" si="3"/>
        <v>23819</v>
      </c>
      <c r="I59" s="4"/>
      <c r="J59" s="138" t="str">
        <f>HYPERLINK("#"&amp;"Insumos"&amp;"!A"&amp;MATCH($B59,[7]Insumos!$A:$A,0),"Ins "&amp;$B59)</f>
        <v>Ins I754</v>
      </c>
      <c r="K59" s="675"/>
    </row>
    <row r="60" spans="1:11" s="16" customFormat="1" x14ac:dyDescent="0.25">
      <c r="A60" s="12" t="s">
        <v>135</v>
      </c>
      <c r="B60" s="3" t="s">
        <v>426</v>
      </c>
      <c r="C60" s="13" t="str">
        <f>VLOOKUP($B60,[7]Insumos!A:E,2,FALSE)</f>
        <v xml:space="preserve">YEE SANITARIA 4'' </v>
      </c>
      <c r="D60" s="14" t="str">
        <f>VLOOKUP($B60,[7]Insumos!A:E,3,FALSE)</f>
        <v>Insumos</v>
      </c>
      <c r="E60" s="14" t="str">
        <f>VLOOKUP($B60,[7]Insumos!A:E,4,FALSE)</f>
        <v>UND</v>
      </c>
      <c r="F60" s="141">
        <v>1</v>
      </c>
      <c r="G60" s="4">
        <f>+VLOOKUP(B60,[7]Insumos!$A$4:$F$5224,5,FALSE)</f>
        <v>34719</v>
      </c>
      <c r="H60" s="4">
        <f t="shared" si="3"/>
        <v>34719</v>
      </c>
      <c r="I60" s="4"/>
      <c r="J60" s="138" t="str">
        <f>HYPERLINK("#"&amp;"Insumos"&amp;"!A"&amp;MATCH($B60,[7]Insumos!$A:$A,0),"Ins "&amp;$B60)</f>
        <v>Ins I827</v>
      </c>
      <c r="K60" s="675"/>
    </row>
    <row r="61" spans="1:11" x14ac:dyDescent="0.25">
      <c r="K61" s="675"/>
    </row>
    <row r="62" spans="1:11" s="16" customFormat="1" ht="25.5" x14ac:dyDescent="0.25">
      <c r="A62" s="8" t="s">
        <v>91</v>
      </c>
      <c r="B62" s="1" t="s">
        <v>28</v>
      </c>
      <c r="C62" s="9" t="str">
        <f>VLOOKUP($A62,[7]Actividades!A:E,2,FALSE)</f>
        <v>SUMINISTRO, TRANSPORTE E INSTALACION TUBERIA PVC-S  2" (RED SANITARIA, INCLUYE ACCESORIOS)</v>
      </c>
      <c r="D62" s="10" t="str">
        <f>VLOOKUP($A62,[7]Actividades!A:E,3,FALSE)</f>
        <v>Actividad</v>
      </c>
      <c r="E62" s="10" t="str">
        <f>VLOOKUP($A62,[7]Actividades!A:E,4,FALSE)</f>
        <v>ML</v>
      </c>
      <c r="F62" s="140"/>
      <c r="G62" s="2"/>
      <c r="H62" s="2"/>
      <c r="I62" s="2">
        <v>21285</v>
      </c>
      <c r="K62" s="675">
        <f t="shared" si="0"/>
        <v>29466.954000000002</v>
      </c>
    </row>
    <row r="63" spans="1:11" s="16" customFormat="1" x14ac:dyDescent="0.25">
      <c r="A63" s="12" t="s">
        <v>91</v>
      </c>
      <c r="B63" s="3" t="s">
        <v>427</v>
      </c>
      <c r="C63" s="13" t="str">
        <f>VLOOKUP($B63,[7]Insumos!A:E,2,FALSE)</f>
        <v>CUADRILLA BB TIPO 3 (1 OFICIAL + 3 AYUDANTE) (Instalaciones)</v>
      </c>
      <c r="D63" s="14" t="str">
        <f>VLOOKUP($B63,[7]Insumos!A:E,3,FALSE)</f>
        <v>Cuadrilla</v>
      </c>
      <c r="E63" s="14" t="str">
        <f>VLOOKUP($B63,[7]Insumos!A:E,4,FALSE)</f>
        <v>HR</v>
      </c>
      <c r="F63" s="141">
        <v>0.11700000000000001</v>
      </c>
      <c r="G63" s="4">
        <f>+VLOOKUP(B63,[7]Insumos!$A$4:$F$5224,5,FALSE)</f>
        <v>59910</v>
      </c>
      <c r="H63" s="4">
        <f t="shared" ref="H63:H70" si="4">+ROUND(F63*G63,0)</f>
        <v>7009</v>
      </c>
      <c r="I63" s="4"/>
      <c r="J63" s="138" t="str">
        <f>HYPERLINK("#"&amp;"Insumos"&amp;"!A"&amp;MATCH($B63,[7]Insumos!$A:$A,0),"Ins "&amp;$B63)</f>
        <v>Ins C16</v>
      </c>
      <c r="K63" s="675"/>
    </row>
    <row r="64" spans="1:11" s="16" customFormat="1" x14ac:dyDescent="0.25">
      <c r="A64" s="12" t="s">
        <v>91</v>
      </c>
      <c r="B64" s="3" t="s">
        <v>30</v>
      </c>
      <c r="C64" s="13" t="str">
        <f>VLOOKUP($B64,[7]Insumos!A:E,2,FALSE)</f>
        <v>EQUIPO DE TRANSPORTE</v>
      </c>
      <c r="D64" s="14" t="str">
        <f>VLOOKUP($B64,[7]Insumos!A:E,3,FALSE)</f>
        <v>Equipos</v>
      </c>
      <c r="E64" s="14" t="str">
        <f>VLOOKUP($B64,[7]Insumos!A:E,4,FALSE)</f>
        <v>DIA</v>
      </c>
      <c r="F64" s="141">
        <v>2E-3</v>
      </c>
      <c r="G64" s="4">
        <f>+VLOOKUP(B64,[7]Insumos!$A$4:$F$5224,5,FALSE)</f>
        <v>180217</v>
      </c>
      <c r="H64" s="4">
        <f t="shared" si="4"/>
        <v>360</v>
      </c>
      <c r="I64" s="4"/>
      <c r="J64" s="138" t="str">
        <f>HYPERLINK("#"&amp;"Insumos"&amp;"!A"&amp;MATCH($B64,[7]Insumos!$A:$A,0),"Ins "&amp;$B64)</f>
        <v>Ins E12</v>
      </c>
      <c r="K64" s="675"/>
    </row>
    <row r="65" spans="1:11" s="16" customFormat="1" x14ac:dyDescent="0.25">
      <c r="A65" s="12" t="s">
        <v>91</v>
      </c>
      <c r="B65" s="3" t="s">
        <v>32</v>
      </c>
      <c r="C65" s="13" t="str">
        <f>VLOOKUP($B65,[7]Insumos!A:E,2,FALSE)</f>
        <v>EQUIPO BASICO (HERRAMIENTA MENOR)</v>
      </c>
      <c r="D65" s="14" t="str">
        <f>VLOOKUP($B65,[7]Insumos!A:E,3,FALSE)</f>
        <v>Herramienta</v>
      </c>
      <c r="E65" s="14" t="str">
        <f>VLOOKUP($B65,[7]Insumos!A:E,4,FALSE)</f>
        <v>UND</v>
      </c>
      <c r="F65" s="141">
        <v>0.1</v>
      </c>
      <c r="G65" s="4">
        <f>+VLOOKUP(B65,[7]Insumos!$A$4:$F$5224,5,FALSE)</f>
        <v>3484</v>
      </c>
      <c r="H65" s="4">
        <f t="shared" si="4"/>
        <v>348</v>
      </c>
      <c r="I65" s="4"/>
      <c r="J65" s="138" t="str">
        <f>HYPERLINK("#"&amp;"Insumos"&amp;"!A"&amp;MATCH($B65,[7]Insumos!$A:$A,0),"Ins "&amp;$B65)</f>
        <v>Ins H2</v>
      </c>
      <c r="K65" s="675"/>
    </row>
    <row r="66" spans="1:11" s="16" customFormat="1" x14ac:dyDescent="0.25">
      <c r="A66" s="12" t="s">
        <v>91</v>
      </c>
      <c r="B66" s="3" t="s">
        <v>33</v>
      </c>
      <c r="C66" s="13" t="str">
        <f>VLOOKUP($B66,[7]Insumos!A:E,2,FALSE)</f>
        <v>ACARREO INTERNO</v>
      </c>
      <c r="D66" s="14" t="str">
        <f>VLOOKUP($B66,[7]Insumos!A:E,3,FALSE)</f>
        <v>Insumos</v>
      </c>
      <c r="E66" s="14" t="str">
        <f>VLOOKUP($B66,[7]Insumos!A:E,4,FALSE)</f>
        <v>UND</v>
      </c>
      <c r="F66" s="141">
        <v>0.2</v>
      </c>
      <c r="G66" s="4">
        <f>+VLOOKUP(B66,[7]Insumos!$A$4:$F$5224,5,FALSE)</f>
        <v>1824</v>
      </c>
      <c r="H66" s="4">
        <f t="shared" si="4"/>
        <v>365</v>
      </c>
      <c r="I66" s="4"/>
      <c r="J66" s="138" t="str">
        <f>HYPERLINK("#"&amp;"Insumos"&amp;"!A"&amp;MATCH($B66,[7]Insumos!$A:$A,0),"Ins "&amp;$B66)</f>
        <v>Ins I1565</v>
      </c>
      <c r="K66" s="675"/>
    </row>
    <row r="67" spans="1:11" s="16" customFormat="1" x14ac:dyDescent="0.25">
      <c r="A67" s="12" t="s">
        <v>91</v>
      </c>
      <c r="B67" s="3" t="s">
        <v>413</v>
      </c>
      <c r="C67" s="13" t="str">
        <f>VLOOKUP($B67,[7]Insumos!A:E,2,FALSE)</f>
        <v>LIMPIADOR REM PVC 760 GRMS. (1/4)</v>
      </c>
      <c r="D67" s="14" t="str">
        <f>VLOOKUP($B67,[7]Insumos!A:E,3,FALSE)</f>
        <v>Insumos</v>
      </c>
      <c r="E67" s="14" t="str">
        <f>VLOOKUP($B67,[7]Insumos!A:E,4,FALSE)</f>
        <v>UND</v>
      </c>
      <c r="F67" s="141">
        <v>0.02</v>
      </c>
      <c r="G67" s="4">
        <f>+VLOOKUP(B67,[7]Insumos!$A$4:$F$5224,5,FALSE)</f>
        <v>62393</v>
      </c>
      <c r="H67" s="4">
        <f t="shared" si="4"/>
        <v>1248</v>
      </c>
      <c r="I67" s="4"/>
      <c r="J67" s="138" t="str">
        <f>HYPERLINK("#"&amp;"Insumos"&amp;"!A"&amp;MATCH($B67,[7]Insumos!$A:$A,0),"Ins "&amp;$B67)</f>
        <v>Ins I614</v>
      </c>
      <c r="K67" s="675"/>
    </row>
    <row r="68" spans="1:11" s="16" customFormat="1" x14ac:dyDescent="0.25">
      <c r="A68" s="12" t="s">
        <v>91</v>
      </c>
      <c r="B68" s="3" t="s">
        <v>414</v>
      </c>
      <c r="C68" s="13" t="str">
        <f>VLOOKUP($B68,[7]Insumos!A:E,2,FALSE)</f>
        <v>SOLDADURA PVC LIQUIDA 1/4</v>
      </c>
      <c r="D68" s="14" t="str">
        <f>VLOOKUP($B68,[7]Insumos!A:E,3,FALSE)</f>
        <v>Insumos</v>
      </c>
      <c r="E68" s="14" t="str">
        <f>VLOOKUP($B68,[7]Insumos!A:E,4,FALSE)</f>
        <v>UND</v>
      </c>
      <c r="F68" s="141">
        <v>0.02</v>
      </c>
      <c r="G68" s="4">
        <f>+VLOOKUP(B68,[7]Insumos!$A$4:$F$5224,5,FALSE)</f>
        <v>129335</v>
      </c>
      <c r="H68" s="4">
        <f t="shared" si="4"/>
        <v>2587</v>
      </c>
      <c r="I68" s="4"/>
      <c r="J68" s="138" t="str">
        <f>HYPERLINK("#"&amp;"Insumos"&amp;"!A"&amp;MATCH($B68,[7]Insumos!$A:$A,0),"Ins "&amp;$B68)</f>
        <v>Ins I647</v>
      </c>
      <c r="K68" s="675"/>
    </row>
    <row r="69" spans="1:11" s="16" customFormat="1" x14ac:dyDescent="0.25">
      <c r="A69" s="12" t="s">
        <v>91</v>
      </c>
      <c r="B69" s="3" t="s">
        <v>421</v>
      </c>
      <c r="C69" s="13" t="str">
        <f>VLOOKUP($B69,[7]Insumos!A:E,2,FALSE)</f>
        <v xml:space="preserve">TUBO PVC SANITARIO 2'' </v>
      </c>
      <c r="D69" s="14" t="str">
        <f>VLOOKUP($B69,[7]Insumos!A:E,3,FALSE)</f>
        <v>Insumos</v>
      </c>
      <c r="E69" s="14" t="str">
        <f>VLOOKUP($B69,[7]Insumos!A:E,4,FALSE)</f>
        <v>M</v>
      </c>
      <c r="F69" s="141">
        <v>1.03</v>
      </c>
      <c r="G69" s="4">
        <f>+VLOOKUP(B69,[7]Insumos!$A$4:$F$5224,5,FALSE)</f>
        <v>8484</v>
      </c>
      <c r="H69" s="4">
        <f t="shared" si="4"/>
        <v>8739</v>
      </c>
      <c r="I69" s="4"/>
      <c r="J69" s="138" t="str">
        <f>HYPERLINK("#"&amp;"Insumos"&amp;"!A"&amp;MATCH($B69,[7]Insumos!$A:$A,0),"Ins "&amp;$B69)</f>
        <v>Ins I752</v>
      </c>
      <c r="K69" s="675"/>
    </row>
    <row r="70" spans="1:11" s="16" customFormat="1" x14ac:dyDescent="0.25">
      <c r="A70" s="12" t="s">
        <v>91</v>
      </c>
      <c r="B70" s="3" t="s">
        <v>428</v>
      </c>
      <c r="C70" s="13" t="str">
        <f>VLOOKUP($B70,[7]Insumos!A:E,2,FALSE)</f>
        <v>UNION SANITARIA  2'' PVC</v>
      </c>
      <c r="D70" s="14" t="str">
        <f>VLOOKUP($B70,[7]Insumos!A:E,3,FALSE)</f>
        <v>Insumos</v>
      </c>
      <c r="E70" s="14" t="str">
        <f>VLOOKUP($B70,[7]Insumos!A:E,4,FALSE)</f>
        <v>UND</v>
      </c>
      <c r="F70" s="141">
        <v>0.16</v>
      </c>
      <c r="G70" s="4">
        <f>+VLOOKUP(B70,[7]Insumos!$A$4:$F$5224,5,FALSE)</f>
        <v>3934</v>
      </c>
      <c r="H70" s="4">
        <f t="shared" si="4"/>
        <v>629</v>
      </c>
      <c r="I70" s="4"/>
      <c r="J70" s="138" t="str">
        <f>HYPERLINK("#"&amp;"Insumos"&amp;"!A"&amp;MATCH($B70,[7]Insumos!$A:$A,0),"Ins "&amp;$B70)</f>
        <v>Ins I793</v>
      </c>
      <c r="K70" s="675"/>
    </row>
    <row r="71" spans="1:11" x14ac:dyDescent="0.25">
      <c r="K71" s="675"/>
    </row>
    <row r="72" spans="1:11" s="16" customFormat="1" ht="25.5" x14ac:dyDescent="0.25">
      <c r="A72" s="8" t="s">
        <v>137</v>
      </c>
      <c r="B72" s="1" t="s">
        <v>28</v>
      </c>
      <c r="C72" s="9" t="str">
        <f>VLOOKUP($A72,[7]Actividades!A:E,2,FALSE)</f>
        <v>SUMINISTRO, TRANSPORTE E INSTALACION TUBERIA PVC-S  4" (RED SANITARIA, INCLUYE ACCESORIOS)</v>
      </c>
      <c r="D72" s="10" t="str">
        <f>VLOOKUP($A72,[7]Actividades!A:E,3,FALSE)</f>
        <v>Actividad</v>
      </c>
      <c r="E72" s="10" t="str">
        <f>VLOOKUP($A72,[7]Actividades!A:E,4,FALSE)</f>
        <v>ML</v>
      </c>
      <c r="F72" s="140"/>
      <c r="G72" s="2"/>
      <c r="H72" s="2"/>
      <c r="I72" s="2">
        <v>33532</v>
      </c>
      <c r="K72" s="675">
        <f t="shared" ref="K72:K129" si="5">I72*1.3844</f>
        <v>46421.700800000006</v>
      </c>
    </row>
    <row r="73" spans="1:11" s="16" customFormat="1" x14ac:dyDescent="0.25">
      <c r="A73" s="12" t="s">
        <v>137</v>
      </c>
      <c r="B73" s="3" t="s">
        <v>427</v>
      </c>
      <c r="C73" s="13" t="str">
        <f>VLOOKUP($B73,[7]Insumos!A:E,2,FALSE)</f>
        <v>CUADRILLA BB TIPO 3 (1 OFICIAL + 3 AYUDANTE) (Instalaciones)</v>
      </c>
      <c r="D73" s="14" t="str">
        <f>VLOOKUP($B73,[7]Insumos!A:E,3,FALSE)</f>
        <v>Cuadrilla</v>
      </c>
      <c r="E73" s="14" t="str">
        <f>VLOOKUP($B73,[7]Insumos!A:E,4,FALSE)</f>
        <v>HR</v>
      </c>
      <c r="F73" s="141">
        <v>0.161</v>
      </c>
      <c r="G73" s="4">
        <f>+VLOOKUP(B73,[7]Insumos!$A$4:$F$5224,5,FALSE)</f>
        <v>59910</v>
      </c>
      <c r="H73" s="4">
        <f t="shared" ref="H73:H80" si="6">+ROUND(F73*G73,0)</f>
        <v>9646</v>
      </c>
      <c r="I73" s="4"/>
      <c r="J73" s="138" t="str">
        <f>HYPERLINK("#"&amp;"Insumos"&amp;"!A"&amp;MATCH($B73,[7]Insumos!$A:$A,0),"Ins "&amp;$B73)</f>
        <v>Ins C16</v>
      </c>
      <c r="K73" s="675"/>
    </row>
    <row r="74" spans="1:11" s="16" customFormat="1" x14ac:dyDescent="0.25">
      <c r="A74" s="12" t="s">
        <v>137</v>
      </c>
      <c r="B74" s="3" t="s">
        <v>30</v>
      </c>
      <c r="C74" s="13" t="str">
        <f>VLOOKUP($B74,[7]Insumos!A:E,2,FALSE)</f>
        <v>EQUIPO DE TRANSPORTE</v>
      </c>
      <c r="D74" s="14" t="str">
        <f>VLOOKUP($B74,[7]Insumos!A:E,3,FALSE)</f>
        <v>Equipos</v>
      </c>
      <c r="E74" s="14" t="str">
        <f>VLOOKUP($B74,[7]Insumos!A:E,4,FALSE)</f>
        <v>DIA</v>
      </c>
      <c r="F74" s="141">
        <v>4.0000000000000001E-3</v>
      </c>
      <c r="G74" s="4">
        <f>+VLOOKUP(B74,[7]Insumos!$A$4:$F$5224,5,FALSE)</f>
        <v>180217</v>
      </c>
      <c r="H74" s="4">
        <f t="shared" si="6"/>
        <v>721</v>
      </c>
      <c r="I74" s="4"/>
      <c r="J74" s="138" t="str">
        <f>HYPERLINK("#"&amp;"Insumos"&amp;"!A"&amp;MATCH($B74,[7]Insumos!$A:$A,0),"Ins "&amp;$B74)</f>
        <v>Ins E12</v>
      </c>
      <c r="K74" s="675"/>
    </row>
    <row r="75" spans="1:11" s="16" customFormat="1" x14ac:dyDescent="0.25">
      <c r="A75" s="12" t="s">
        <v>137</v>
      </c>
      <c r="B75" s="3" t="s">
        <v>32</v>
      </c>
      <c r="C75" s="13" t="str">
        <f>VLOOKUP($B75,[7]Insumos!A:E,2,FALSE)</f>
        <v>EQUIPO BASICO (HERRAMIENTA MENOR)</v>
      </c>
      <c r="D75" s="14" t="str">
        <f>VLOOKUP($B75,[7]Insumos!A:E,3,FALSE)</f>
        <v>Herramienta</v>
      </c>
      <c r="E75" s="14" t="str">
        <f>VLOOKUP($B75,[7]Insumos!A:E,4,FALSE)</f>
        <v>UND</v>
      </c>
      <c r="F75" s="141">
        <v>0.1</v>
      </c>
      <c r="G75" s="4">
        <f>+VLOOKUP(B75,[7]Insumos!$A$4:$F$5224,5,FALSE)</f>
        <v>3484</v>
      </c>
      <c r="H75" s="4">
        <f t="shared" si="6"/>
        <v>348</v>
      </c>
      <c r="I75" s="4"/>
      <c r="J75" s="138" t="str">
        <f>HYPERLINK("#"&amp;"Insumos"&amp;"!A"&amp;MATCH($B75,[7]Insumos!$A:$A,0),"Ins "&amp;$B75)</f>
        <v>Ins H2</v>
      </c>
      <c r="K75" s="675"/>
    </row>
    <row r="76" spans="1:11" s="16" customFormat="1" x14ac:dyDescent="0.25">
      <c r="A76" s="12" t="s">
        <v>137</v>
      </c>
      <c r="B76" s="3" t="s">
        <v>33</v>
      </c>
      <c r="C76" s="13" t="str">
        <f>VLOOKUP($B76,[7]Insumos!A:E,2,FALSE)</f>
        <v>ACARREO INTERNO</v>
      </c>
      <c r="D76" s="14" t="str">
        <f>VLOOKUP($B76,[7]Insumos!A:E,3,FALSE)</f>
        <v>Insumos</v>
      </c>
      <c r="E76" s="14" t="str">
        <f>VLOOKUP($B76,[7]Insumos!A:E,4,FALSE)</f>
        <v>UND</v>
      </c>
      <c r="F76" s="141">
        <v>0.2</v>
      </c>
      <c r="G76" s="4">
        <f>+VLOOKUP(B76,[7]Insumos!$A$4:$F$5224,5,FALSE)</f>
        <v>1824</v>
      </c>
      <c r="H76" s="4">
        <f t="shared" si="6"/>
        <v>365</v>
      </c>
      <c r="I76" s="4"/>
      <c r="J76" s="138" t="str">
        <f>HYPERLINK("#"&amp;"Insumos"&amp;"!A"&amp;MATCH($B76,[7]Insumos!$A:$A,0),"Ins "&amp;$B76)</f>
        <v>Ins I1565</v>
      </c>
      <c r="K76" s="675"/>
    </row>
    <row r="77" spans="1:11" s="16" customFormat="1" x14ac:dyDescent="0.25">
      <c r="A77" s="12" t="s">
        <v>137</v>
      </c>
      <c r="B77" s="3" t="s">
        <v>413</v>
      </c>
      <c r="C77" s="13" t="str">
        <f>VLOOKUP($B77,[7]Insumos!A:E,2,FALSE)</f>
        <v>LIMPIADOR REM PVC 760 GRMS. (1/4)</v>
      </c>
      <c r="D77" s="14" t="str">
        <f>VLOOKUP($B77,[7]Insumos!A:E,3,FALSE)</f>
        <v>Insumos</v>
      </c>
      <c r="E77" s="14" t="str">
        <f>VLOOKUP($B77,[7]Insumos!A:E,4,FALSE)</f>
        <v>UND</v>
      </c>
      <c r="F77" s="141">
        <v>2.5000000000000001E-2</v>
      </c>
      <c r="G77" s="4">
        <f>+VLOOKUP(B77,[7]Insumos!$A$4:$F$5224,5,FALSE)</f>
        <v>62393</v>
      </c>
      <c r="H77" s="4">
        <f t="shared" si="6"/>
        <v>1560</v>
      </c>
      <c r="I77" s="4"/>
      <c r="J77" s="138" t="str">
        <f>HYPERLINK("#"&amp;"Insumos"&amp;"!A"&amp;MATCH($B77,[7]Insumos!$A:$A,0),"Ins "&amp;$B77)</f>
        <v>Ins I614</v>
      </c>
      <c r="K77" s="675"/>
    </row>
    <row r="78" spans="1:11" s="16" customFormat="1" x14ac:dyDescent="0.25">
      <c r="A78" s="12" t="s">
        <v>137</v>
      </c>
      <c r="B78" s="3" t="s">
        <v>414</v>
      </c>
      <c r="C78" s="13" t="str">
        <f>VLOOKUP($B78,[7]Insumos!A:E,2,FALSE)</f>
        <v>SOLDADURA PVC LIQUIDA 1/4</v>
      </c>
      <c r="D78" s="14" t="str">
        <f>VLOOKUP($B78,[7]Insumos!A:E,3,FALSE)</f>
        <v>Insumos</v>
      </c>
      <c r="E78" s="14" t="str">
        <f>VLOOKUP($B78,[7]Insumos!A:E,4,FALSE)</f>
        <v>UND</v>
      </c>
      <c r="F78" s="141">
        <v>2.5000000000000001E-2</v>
      </c>
      <c r="G78" s="4">
        <f>+VLOOKUP(B78,[7]Insumos!$A$4:$F$5224,5,FALSE)</f>
        <v>129335</v>
      </c>
      <c r="H78" s="4">
        <f t="shared" si="6"/>
        <v>3233</v>
      </c>
      <c r="I78" s="4"/>
      <c r="J78" s="138" t="str">
        <f>HYPERLINK("#"&amp;"Insumos"&amp;"!A"&amp;MATCH($B78,[7]Insumos!$A:$A,0),"Ins "&amp;$B78)</f>
        <v>Ins I647</v>
      </c>
      <c r="K78" s="675"/>
    </row>
    <row r="79" spans="1:11" s="16" customFormat="1" x14ac:dyDescent="0.25">
      <c r="A79" s="12" t="s">
        <v>137</v>
      </c>
      <c r="B79" s="3" t="s">
        <v>425</v>
      </c>
      <c r="C79" s="13" t="str">
        <f>VLOOKUP($B79,[7]Insumos!A:E,2,FALSE)</f>
        <v xml:space="preserve">TUBO PVC SANITARIO 4" </v>
      </c>
      <c r="D79" s="14" t="str">
        <f>VLOOKUP($B79,[7]Insumos!A:E,3,FALSE)</f>
        <v>Insumos</v>
      </c>
      <c r="E79" s="14" t="str">
        <f>VLOOKUP($B79,[7]Insumos!A:E,4,FALSE)</f>
        <v>M</v>
      </c>
      <c r="F79" s="141">
        <v>1.03</v>
      </c>
      <c r="G79" s="4">
        <f>+VLOOKUP(B79,[7]Insumos!$A$4:$F$5224,5,FALSE)</f>
        <v>15367</v>
      </c>
      <c r="H79" s="4">
        <f t="shared" si="6"/>
        <v>15828</v>
      </c>
      <c r="I79" s="4"/>
      <c r="J79" s="138" t="str">
        <f>HYPERLINK("#"&amp;"Insumos"&amp;"!A"&amp;MATCH($B79,[7]Insumos!$A:$A,0),"Ins "&amp;$B79)</f>
        <v>Ins I754</v>
      </c>
      <c r="K79" s="675"/>
    </row>
    <row r="80" spans="1:11" s="16" customFormat="1" x14ac:dyDescent="0.25">
      <c r="A80" s="12" t="s">
        <v>137</v>
      </c>
      <c r="B80" s="3" t="s">
        <v>419</v>
      </c>
      <c r="C80" s="13" t="str">
        <f>VLOOKUP($B80,[7]Insumos!A:E,2,FALSE)</f>
        <v>UNION SANITARIA 4" PVC</v>
      </c>
      <c r="D80" s="14" t="str">
        <f>VLOOKUP($B80,[7]Insumos!A:E,3,FALSE)</f>
        <v>Insumos</v>
      </c>
      <c r="E80" s="14" t="str">
        <f>VLOOKUP($B80,[7]Insumos!A:E,4,FALSE)</f>
        <v>UND</v>
      </c>
      <c r="F80" s="141">
        <v>0.16</v>
      </c>
      <c r="G80" s="4">
        <f>+VLOOKUP(B80,[7]Insumos!$A$4:$F$5224,5,FALSE)</f>
        <v>11446</v>
      </c>
      <c r="H80" s="4">
        <f t="shared" si="6"/>
        <v>1831</v>
      </c>
      <c r="I80" s="4"/>
      <c r="J80" s="138" t="str">
        <f>HYPERLINK("#"&amp;"Insumos"&amp;"!A"&amp;MATCH($B80,[7]Insumos!$A:$A,0),"Ins "&amp;$B80)</f>
        <v>Ins I795</v>
      </c>
      <c r="K80" s="675"/>
    </row>
    <row r="81" spans="1:11" x14ac:dyDescent="0.25">
      <c r="K81" s="675"/>
    </row>
    <row r="82" spans="1:11" s="16" customFormat="1" ht="25.5" x14ac:dyDescent="0.25">
      <c r="A82" s="8" t="s">
        <v>201</v>
      </c>
      <c r="B82" s="1" t="s">
        <v>28</v>
      </c>
      <c r="C82" s="9" t="str">
        <f>VLOOKUP($A82,[7]Actividades!A:E,2,FALSE)</f>
        <v>SUMINISTRO, TRANSPORTE E INSTALACION TUBERIA PVC-S 4" (RED SANITARIA DESCOLGADA, INCLUYE ACCESORIOS)</v>
      </c>
      <c r="D82" s="10" t="str">
        <f>VLOOKUP($A82,[7]Actividades!A:E,3,FALSE)</f>
        <v>Actividad</v>
      </c>
      <c r="E82" s="10" t="str">
        <f>VLOOKUP($A82,[7]Actividades!A:E,4,FALSE)</f>
        <v>ML</v>
      </c>
      <c r="F82" s="140"/>
      <c r="G82" s="2"/>
      <c r="H82" s="2"/>
      <c r="I82" s="2">
        <v>40049</v>
      </c>
      <c r="K82" s="675">
        <f t="shared" si="5"/>
        <v>55443.835600000006</v>
      </c>
    </row>
    <row r="83" spans="1:11" s="16" customFormat="1" x14ac:dyDescent="0.25">
      <c r="A83" s="12" t="s">
        <v>201</v>
      </c>
      <c r="B83" s="3" t="s">
        <v>427</v>
      </c>
      <c r="C83" s="13" t="str">
        <f>VLOOKUP($B83,[7]Insumos!A:E,2,FALSE)</f>
        <v>CUADRILLA BB TIPO 3 (1 OFICIAL + 3 AYUDANTE) (Instalaciones)</v>
      </c>
      <c r="D83" s="14" t="str">
        <f>VLOOKUP($B83,[7]Insumos!A:E,3,FALSE)</f>
        <v>Cuadrilla</v>
      </c>
      <c r="E83" s="14" t="str">
        <f>VLOOKUP($B83,[7]Insumos!A:E,4,FALSE)</f>
        <v>HR</v>
      </c>
      <c r="F83" s="141">
        <v>0.191</v>
      </c>
      <c r="G83" s="4">
        <f>+VLOOKUP(B83,[7]Insumos!$A$4:$F$5224,5,FALSE)</f>
        <v>59910</v>
      </c>
      <c r="H83" s="4">
        <f t="shared" ref="H83:H92" si="7">+ROUND(F83*G83,0)</f>
        <v>11443</v>
      </c>
      <c r="I83" s="4"/>
      <c r="J83" s="138" t="str">
        <f>HYPERLINK("#"&amp;"Insumos"&amp;"!A"&amp;MATCH($B83,[7]Insumos!$A:$A,0),"Ins "&amp;$B83)</f>
        <v>Ins C16</v>
      </c>
      <c r="K83" s="675"/>
    </row>
    <row r="84" spans="1:11" s="16" customFormat="1" ht="30" x14ac:dyDescent="0.25">
      <c r="A84" s="12" t="s">
        <v>201</v>
      </c>
      <c r="B84" s="3" t="s">
        <v>29</v>
      </c>
      <c r="C84" s="13" t="str">
        <f>VLOOKUP($B84,[7]Insumos!A:E,2,FALSE)</f>
        <v>ANDAMIO METALICO CERTIFICADO, INCLUYE ESCALERILLA CON BARANDAS Y PLATAFORMAS DE TRABAJO H=2.0M</v>
      </c>
      <c r="D84" s="14" t="str">
        <f>VLOOKUP($B84,[7]Insumos!A:E,3,FALSE)</f>
        <v>Equipos</v>
      </c>
      <c r="E84" s="14" t="str">
        <f>VLOOKUP($B84,[7]Insumos!A:E,4,FALSE)</f>
        <v>Un-Dia</v>
      </c>
      <c r="F84" s="141">
        <v>0.05</v>
      </c>
      <c r="G84" s="4">
        <f>+VLOOKUP(B84,[7]Insumos!$A$4:$F$5224,5,FALSE)</f>
        <v>16636.2</v>
      </c>
      <c r="H84" s="4">
        <f t="shared" si="7"/>
        <v>832</v>
      </c>
      <c r="I84" s="4"/>
      <c r="J84" s="138" t="str">
        <f>HYPERLINK("#"&amp;"Insumos"&amp;"!A"&amp;MATCH($B84,[7]Insumos!$A:$A,0),"Ins "&amp;$B84)</f>
        <v>Ins E1</v>
      </c>
      <c r="K84" s="675"/>
    </row>
    <row r="85" spans="1:11" s="16" customFormat="1" x14ac:dyDescent="0.25">
      <c r="A85" s="12" t="s">
        <v>201</v>
      </c>
      <c r="B85" s="3" t="s">
        <v>30</v>
      </c>
      <c r="C85" s="13" t="str">
        <f>VLOOKUP($B85,[7]Insumos!A:E,2,FALSE)</f>
        <v>EQUIPO DE TRANSPORTE</v>
      </c>
      <c r="D85" s="14" t="str">
        <f>VLOOKUP($B85,[7]Insumos!A:E,3,FALSE)</f>
        <v>Equipos</v>
      </c>
      <c r="E85" s="14" t="str">
        <f>VLOOKUP($B85,[7]Insumos!A:E,4,FALSE)</f>
        <v>DIA</v>
      </c>
      <c r="F85" s="141">
        <v>5.0000000000000001E-3</v>
      </c>
      <c r="G85" s="4">
        <f>+VLOOKUP(B85,[7]Insumos!$A$4:$F$5224,5,FALSE)</f>
        <v>180217</v>
      </c>
      <c r="H85" s="4">
        <f t="shared" si="7"/>
        <v>901</v>
      </c>
      <c r="I85" s="4"/>
      <c r="J85" s="138" t="str">
        <f>HYPERLINK("#"&amp;"Insumos"&amp;"!A"&amp;MATCH($B85,[7]Insumos!$A:$A,0),"Ins "&amp;$B85)</f>
        <v>Ins E12</v>
      </c>
      <c r="K85" s="675"/>
    </row>
    <row r="86" spans="1:11" s="16" customFormat="1" x14ac:dyDescent="0.25">
      <c r="A86" s="12" t="s">
        <v>201</v>
      </c>
      <c r="B86" s="3" t="s">
        <v>32</v>
      </c>
      <c r="C86" s="13" t="str">
        <f>VLOOKUP($B86,[7]Insumos!A:E,2,FALSE)</f>
        <v>EQUIPO BASICO (HERRAMIENTA MENOR)</v>
      </c>
      <c r="D86" s="14" t="str">
        <f>VLOOKUP($B86,[7]Insumos!A:E,3,FALSE)</f>
        <v>Herramienta</v>
      </c>
      <c r="E86" s="14" t="str">
        <f>VLOOKUP($B86,[7]Insumos!A:E,4,FALSE)</f>
        <v>UND</v>
      </c>
      <c r="F86" s="141">
        <v>0.1</v>
      </c>
      <c r="G86" s="4">
        <f>+VLOOKUP(B86,[7]Insumos!$A$4:$F$5224,5,FALSE)</f>
        <v>3484</v>
      </c>
      <c r="H86" s="4">
        <f t="shared" si="7"/>
        <v>348</v>
      </c>
      <c r="I86" s="4"/>
      <c r="J86" s="138" t="str">
        <f>HYPERLINK("#"&amp;"Insumos"&amp;"!A"&amp;MATCH($B86,[7]Insumos!$A:$A,0),"Ins "&amp;$B86)</f>
        <v>Ins H2</v>
      </c>
      <c r="K86" s="675"/>
    </row>
    <row r="87" spans="1:11" s="16" customFormat="1" x14ac:dyDescent="0.25">
      <c r="A87" s="12" t="s">
        <v>201</v>
      </c>
      <c r="B87" s="3" t="s">
        <v>33</v>
      </c>
      <c r="C87" s="13" t="str">
        <f>VLOOKUP($B87,[7]Insumos!A:E,2,FALSE)</f>
        <v>ACARREO INTERNO</v>
      </c>
      <c r="D87" s="14" t="str">
        <f>VLOOKUP($B87,[7]Insumos!A:E,3,FALSE)</f>
        <v>Insumos</v>
      </c>
      <c r="E87" s="14" t="str">
        <f>VLOOKUP($B87,[7]Insumos!A:E,4,FALSE)</f>
        <v>UND</v>
      </c>
      <c r="F87" s="141">
        <v>0.4</v>
      </c>
      <c r="G87" s="4">
        <f>+VLOOKUP(B87,[7]Insumos!$A$4:$F$5224,5,FALSE)</f>
        <v>1824</v>
      </c>
      <c r="H87" s="4">
        <f t="shared" si="7"/>
        <v>730</v>
      </c>
      <c r="I87" s="4"/>
      <c r="J87" s="138" t="str">
        <f>HYPERLINK("#"&amp;"Insumos"&amp;"!A"&amp;MATCH($B87,[7]Insumos!$A:$A,0),"Ins "&amp;$B87)</f>
        <v>Ins I1565</v>
      </c>
      <c r="K87" s="675"/>
    </row>
    <row r="88" spans="1:11" s="16" customFormat="1" x14ac:dyDescent="0.25">
      <c r="A88" s="12" t="s">
        <v>201</v>
      </c>
      <c r="B88" s="3" t="s">
        <v>411</v>
      </c>
      <c r="C88" s="13" t="str">
        <f>VLOOKUP($B88,[7]Insumos!A:E,2,FALSE)</f>
        <v>ABRAZADERA EN ACERO</v>
      </c>
      <c r="D88" s="14" t="str">
        <f>VLOOKUP($B88,[7]Insumos!A:E,3,FALSE)</f>
        <v>Insumos</v>
      </c>
      <c r="E88" s="14" t="str">
        <f>VLOOKUP($B88,[7]Insumos!A:E,4,FALSE)</f>
        <v>UND</v>
      </c>
      <c r="F88" s="141">
        <v>0.5</v>
      </c>
      <c r="G88" s="4">
        <f>+VLOOKUP(B88,[7]Insumos!$A$4:$F$5224,5,FALSE)</f>
        <v>2849</v>
      </c>
      <c r="H88" s="4">
        <f t="shared" si="7"/>
        <v>1425</v>
      </c>
      <c r="I88" s="4"/>
      <c r="J88" s="138" t="str">
        <f>HYPERLINK("#"&amp;"Insumos"&amp;"!A"&amp;MATCH($B88,[7]Insumos!$A:$A,0),"Ins "&amp;$B88)</f>
        <v>Ins I521</v>
      </c>
      <c r="K88" s="675"/>
    </row>
    <row r="89" spans="1:11" s="16" customFormat="1" x14ac:dyDescent="0.25">
      <c r="A89" s="12" t="s">
        <v>201</v>
      </c>
      <c r="B89" s="3" t="s">
        <v>413</v>
      </c>
      <c r="C89" s="13" t="str">
        <f>VLOOKUP($B89,[7]Insumos!A:E,2,FALSE)</f>
        <v>LIMPIADOR REM PVC 760 GRMS. (1/4)</v>
      </c>
      <c r="D89" s="14" t="str">
        <f>VLOOKUP($B89,[7]Insumos!A:E,3,FALSE)</f>
        <v>Insumos</v>
      </c>
      <c r="E89" s="14" t="str">
        <f>VLOOKUP($B89,[7]Insumos!A:E,4,FALSE)</f>
        <v>UND</v>
      </c>
      <c r="F89" s="141">
        <v>3.5000000000000003E-2</v>
      </c>
      <c r="G89" s="4">
        <f>+VLOOKUP(B89,[7]Insumos!$A$4:$F$5224,5,FALSE)</f>
        <v>62393</v>
      </c>
      <c r="H89" s="4">
        <f t="shared" si="7"/>
        <v>2184</v>
      </c>
      <c r="I89" s="4"/>
      <c r="J89" s="138" t="str">
        <f>HYPERLINK("#"&amp;"Insumos"&amp;"!A"&amp;MATCH($B89,[7]Insumos!$A:$A,0),"Ins "&amp;$B89)</f>
        <v>Ins I614</v>
      </c>
      <c r="K89" s="675"/>
    </row>
    <row r="90" spans="1:11" s="16" customFormat="1" x14ac:dyDescent="0.25">
      <c r="A90" s="12" t="s">
        <v>201</v>
      </c>
      <c r="B90" s="3" t="s">
        <v>414</v>
      </c>
      <c r="C90" s="13" t="str">
        <f>VLOOKUP($B90,[7]Insumos!A:E,2,FALSE)</f>
        <v>SOLDADURA PVC LIQUIDA 1/4</v>
      </c>
      <c r="D90" s="14" t="str">
        <f>VLOOKUP($B90,[7]Insumos!A:E,3,FALSE)</f>
        <v>Insumos</v>
      </c>
      <c r="E90" s="14" t="str">
        <f>VLOOKUP($B90,[7]Insumos!A:E,4,FALSE)</f>
        <v>UND</v>
      </c>
      <c r="F90" s="141">
        <v>3.5000000000000003E-2</v>
      </c>
      <c r="G90" s="4">
        <f>+VLOOKUP(B90,[7]Insumos!$A$4:$F$5224,5,FALSE)</f>
        <v>129335</v>
      </c>
      <c r="H90" s="4">
        <f t="shared" si="7"/>
        <v>4527</v>
      </c>
      <c r="I90" s="4"/>
      <c r="J90" s="138" t="str">
        <f>HYPERLINK("#"&amp;"Insumos"&amp;"!A"&amp;MATCH($B90,[7]Insumos!$A:$A,0),"Ins "&amp;$B90)</f>
        <v>Ins I647</v>
      </c>
      <c r="K90" s="675"/>
    </row>
    <row r="91" spans="1:11" s="16" customFormat="1" x14ac:dyDescent="0.25">
      <c r="A91" s="12" t="s">
        <v>201</v>
      </c>
      <c r="B91" s="3" t="s">
        <v>425</v>
      </c>
      <c r="C91" s="13" t="str">
        <f>VLOOKUP($B91,[7]Insumos!A:E,2,FALSE)</f>
        <v xml:space="preserve">TUBO PVC SANITARIO 4" </v>
      </c>
      <c r="D91" s="14" t="str">
        <f>VLOOKUP($B91,[7]Insumos!A:E,3,FALSE)</f>
        <v>Insumos</v>
      </c>
      <c r="E91" s="14" t="str">
        <f>VLOOKUP($B91,[7]Insumos!A:E,4,FALSE)</f>
        <v>M</v>
      </c>
      <c r="F91" s="141">
        <v>1.03</v>
      </c>
      <c r="G91" s="4">
        <f>+VLOOKUP(B91,[7]Insumos!$A$4:$F$5224,5,FALSE)</f>
        <v>15367</v>
      </c>
      <c r="H91" s="4">
        <f t="shared" si="7"/>
        <v>15828</v>
      </c>
      <c r="I91" s="4"/>
      <c r="J91" s="138" t="str">
        <f>HYPERLINK("#"&amp;"Insumos"&amp;"!A"&amp;MATCH($B91,[7]Insumos!$A:$A,0),"Ins "&amp;$B91)</f>
        <v>Ins I754</v>
      </c>
      <c r="K91" s="675"/>
    </row>
    <row r="92" spans="1:11" s="16" customFormat="1" x14ac:dyDescent="0.25">
      <c r="A92" s="12" t="s">
        <v>201</v>
      </c>
      <c r="B92" s="3" t="s">
        <v>419</v>
      </c>
      <c r="C92" s="13" t="str">
        <f>VLOOKUP($B92,[7]Insumos!A:E,2,FALSE)</f>
        <v>UNION SANITARIA 4" PVC</v>
      </c>
      <c r="D92" s="14" t="str">
        <f>VLOOKUP($B92,[7]Insumos!A:E,3,FALSE)</f>
        <v>Insumos</v>
      </c>
      <c r="E92" s="14" t="str">
        <f>VLOOKUP($B92,[7]Insumos!A:E,4,FALSE)</f>
        <v>UND</v>
      </c>
      <c r="F92" s="141">
        <v>0.16</v>
      </c>
      <c r="G92" s="4">
        <f>+VLOOKUP(B92,[7]Insumos!$A$4:$F$5224,5,FALSE)</f>
        <v>11446</v>
      </c>
      <c r="H92" s="4">
        <f t="shared" si="7"/>
        <v>1831</v>
      </c>
      <c r="I92" s="4"/>
      <c r="J92" s="138" t="str">
        <f>HYPERLINK("#"&amp;"Insumos"&amp;"!A"&amp;MATCH($B92,[7]Insumos!$A:$A,0),"Ins "&amp;$B92)</f>
        <v>Ins I795</v>
      </c>
      <c r="K92" s="675"/>
    </row>
    <row r="93" spans="1:11" x14ac:dyDescent="0.25">
      <c r="K93" s="675"/>
    </row>
    <row r="94" spans="1:11" s="16" customFormat="1" ht="25.5" x14ac:dyDescent="0.25">
      <c r="A94" s="8" t="s">
        <v>66</v>
      </c>
      <c r="B94" s="1" t="s">
        <v>28</v>
      </c>
      <c r="C94" s="9" t="str">
        <f>VLOOKUP($A94,[7]Actividades!A:E,2,FALSE)</f>
        <v xml:space="preserve">SUMINISTRO, TRANSPORTE E INSTALACION REJILLA  ALUMINIO  3" X 2"  CON SOSCO ANTICUCARACHAS - REF. TA-3"X2"  </v>
      </c>
      <c r="D94" s="10" t="str">
        <f>VLOOKUP($A94,[7]Actividades!A:E,3,FALSE)</f>
        <v>Actividad</v>
      </c>
      <c r="E94" s="10" t="str">
        <f>VLOOKUP($A94,[7]Actividades!A:E,4,FALSE)</f>
        <v>UND</v>
      </c>
      <c r="F94" s="140"/>
      <c r="G94" s="2"/>
      <c r="H94" s="2"/>
      <c r="I94" s="2">
        <v>21496</v>
      </c>
      <c r="K94" s="675">
        <f t="shared" si="5"/>
        <v>29759.062400000003</v>
      </c>
    </row>
    <row r="95" spans="1:11" s="16" customFormat="1" x14ac:dyDescent="0.25">
      <c r="A95" s="12" t="s">
        <v>66</v>
      </c>
      <c r="B95" s="3" t="s">
        <v>115</v>
      </c>
      <c r="C95" s="13" t="str">
        <f>VLOOKUP($B95,[7]Insumos!A:E,2,FALSE)</f>
        <v>CUADRILLA AA TIPO 1 (1 OFICIAL + 1 AYUDANTE) (Albañileria)</v>
      </c>
      <c r="D95" s="14" t="str">
        <f>VLOOKUP($B95,[7]Insumos!A:E,3,FALSE)</f>
        <v>Cuadrilla</v>
      </c>
      <c r="E95" s="14" t="str">
        <f>VLOOKUP($B95,[7]Insumos!A:E,4,FALSE)</f>
        <v>HR</v>
      </c>
      <c r="F95" s="141">
        <v>0.15</v>
      </c>
      <c r="G95" s="4">
        <f>+VLOOKUP(B95,[7]Insumos!$A$4:$F$5224,5,FALSE)</f>
        <v>30782</v>
      </c>
      <c r="H95" s="4">
        <f t="shared" ref="H95:H100" si="8">+ROUND(F95*G95,0)</f>
        <v>4617</v>
      </c>
      <c r="I95" s="4"/>
      <c r="J95" s="138" t="str">
        <f>HYPERLINK("#"&amp;"Insumos"&amp;"!A"&amp;MATCH($B95,[7]Insumos!$A:$A,0),"Ins "&amp;$B95)</f>
        <v>Ins C1</v>
      </c>
      <c r="K95" s="675"/>
    </row>
    <row r="96" spans="1:11" s="16" customFormat="1" x14ac:dyDescent="0.25">
      <c r="A96" s="12" t="s">
        <v>66</v>
      </c>
      <c r="B96" s="3" t="s">
        <v>30</v>
      </c>
      <c r="C96" s="13" t="str">
        <f>VLOOKUP($B96,[7]Insumos!A:E,2,FALSE)</f>
        <v>EQUIPO DE TRANSPORTE</v>
      </c>
      <c r="D96" s="14" t="str">
        <f>VLOOKUP($B96,[7]Insumos!A:E,3,FALSE)</f>
        <v>Equipos</v>
      </c>
      <c r="E96" s="14" t="str">
        <f>VLOOKUP($B96,[7]Insumos!A:E,4,FALSE)</f>
        <v>DIA</v>
      </c>
      <c r="F96" s="141">
        <v>1E-3</v>
      </c>
      <c r="G96" s="4">
        <f>+VLOOKUP(B96,[7]Insumos!$A$4:$F$5224,5,FALSE)</f>
        <v>180217</v>
      </c>
      <c r="H96" s="4">
        <f t="shared" si="8"/>
        <v>180</v>
      </c>
      <c r="I96" s="4"/>
      <c r="J96" s="138" t="str">
        <f>HYPERLINK("#"&amp;"Insumos"&amp;"!A"&amp;MATCH($B96,[7]Insumos!$A:$A,0),"Ins "&amp;$B96)</f>
        <v>Ins E12</v>
      </c>
      <c r="K96" s="675"/>
    </row>
    <row r="97" spans="1:11" s="16" customFormat="1" x14ac:dyDescent="0.25">
      <c r="A97" s="12" t="s">
        <v>66</v>
      </c>
      <c r="B97" s="3" t="s">
        <v>32</v>
      </c>
      <c r="C97" s="13" t="str">
        <f>VLOOKUP($B97,[7]Insumos!A:E,2,FALSE)</f>
        <v>EQUIPO BASICO (HERRAMIENTA MENOR)</v>
      </c>
      <c r="D97" s="14" t="str">
        <f>VLOOKUP($B97,[7]Insumos!A:E,3,FALSE)</f>
        <v>Herramienta</v>
      </c>
      <c r="E97" s="14" t="str">
        <f>VLOOKUP($B97,[7]Insumos!A:E,4,FALSE)</f>
        <v>UND</v>
      </c>
      <c r="F97" s="141">
        <v>0.02</v>
      </c>
      <c r="G97" s="4">
        <f>+VLOOKUP(B97,[7]Insumos!$A$4:$F$5224,5,FALSE)</f>
        <v>3484</v>
      </c>
      <c r="H97" s="4">
        <f t="shared" si="8"/>
        <v>70</v>
      </c>
      <c r="I97" s="4"/>
      <c r="J97" s="138" t="str">
        <f>HYPERLINK("#"&amp;"Insumos"&amp;"!A"&amp;MATCH($B97,[7]Insumos!$A:$A,0),"Ins "&amp;$B97)</f>
        <v>Ins H2</v>
      </c>
      <c r="K97" s="675"/>
    </row>
    <row r="98" spans="1:11" s="16" customFormat="1" x14ac:dyDescent="0.25">
      <c r="A98" s="12" t="s">
        <v>66</v>
      </c>
      <c r="B98" s="3" t="s">
        <v>33</v>
      </c>
      <c r="C98" s="13" t="str">
        <f>VLOOKUP($B98,[7]Insumos!A:E,2,FALSE)</f>
        <v>ACARREO INTERNO</v>
      </c>
      <c r="D98" s="14" t="str">
        <f>VLOOKUP($B98,[7]Insumos!A:E,3,FALSE)</f>
        <v>Insumos</v>
      </c>
      <c r="E98" s="14" t="str">
        <f>VLOOKUP($B98,[7]Insumos!A:E,4,FALSE)</f>
        <v>UND</v>
      </c>
      <c r="F98" s="141">
        <v>0.3</v>
      </c>
      <c r="G98" s="4">
        <f>+VLOOKUP(B98,[7]Insumos!$A$4:$F$5224,5,FALSE)</f>
        <v>1824</v>
      </c>
      <c r="H98" s="4">
        <f t="shared" si="8"/>
        <v>547</v>
      </c>
      <c r="I98" s="4"/>
      <c r="J98" s="138" t="str">
        <f>HYPERLINK("#"&amp;"Insumos"&amp;"!A"&amp;MATCH($B98,[7]Insumos!$A:$A,0),"Ins "&amp;$B98)</f>
        <v>Ins I1565</v>
      </c>
      <c r="K98" s="675"/>
    </row>
    <row r="99" spans="1:11" s="16" customFormat="1" x14ac:dyDescent="0.25">
      <c r="A99" s="12" t="s">
        <v>66</v>
      </c>
      <c r="B99" s="3" t="s">
        <v>429</v>
      </c>
      <c r="C99" s="13" t="str">
        <f>VLOOKUP($B99,[7]Insumos!A:E,2,FALSE)</f>
        <v>CEMENTO BLANCO</v>
      </c>
      <c r="D99" s="14" t="str">
        <f>VLOOKUP($B99,[7]Insumos!A:E,3,FALSE)</f>
        <v>Insumos</v>
      </c>
      <c r="E99" s="14" t="str">
        <f>VLOOKUP($B99,[7]Insumos!A:E,4,FALSE)</f>
        <v>KG</v>
      </c>
      <c r="F99" s="141">
        <v>0.1</v>
      </c>
      <c r="G99" s="4">
        <f>+VLOOKUP(B99,[7]Insumos!$A$4:$F$5224,5,FALSE)</f>
        <v>1823</v>
      </c>
      <c r="H99" s="4">
        <f t="shared" si="8"/>
        <v>182</v>
      </c>
      <c r="I99" s="4"/>
      <c r="J99" s="138" t="str">
        <f>HYPERLINK("#"&amp;"Insumos"&amp;"!A"&amp;MATCH($B99,[7]Insumos!$A:$A,0),"Ins "&amp;$B99)</f>
        <v>Ins I404</v>
      </c>
      <c r="K99" s="675"/>
    </row>
    <row r="100" spans="1:11" s="16" customFormat="1" ht="30" x14ac:dyDescent="0.25">
      <c r="A100" s="12" t="s">
        <v>66</v>
      </c>
      <c r="B100" s="3" t="s">
        <v>430</v>
      </c>
      <c r="C100" s="13" t="str">
        <f>VLOOKUP($B100,[7]Insumos!A:E,2,FALSE)</f>
        <v>REJILLA  ALUMINIO  3" X 2"  CON SOSCO ANTICUCARACHAS - REF. TA-3"X2" ALUMINIO</v>
      </c>
      <c r="D100" s="14" t="str">
        <f>VLOOKUP($B100,[7]Insumos!A:E,3,FALSE)</f>
        <v>Insumos</v>
      </c>
      <c r="E100" s="14" t="str">
        <f>VLOOKUP($B100,[7]Insumos!A:E,4,FALSE)</f>
        <v>UND</v>
      </c>
      <c r="F100" s="141">
        <v>1</v>
      </c>
      <c r="G100" s="4">
        <f>+VLOOKUP(B100,[7]Insumos!$A$4:$F$5224,5,FALSE)</f>
        <v>15900</v>
      </c>
      <c r="H100" s="4">
        <f t="shared" si="8"/>
        <v>15900</v>
      </c>
      <c r="I100" s="4"/>
      <c r="J100" s="138" t="str">
        <f>HYPERLINK("#"&amp;"Insumos"&amp;"!A"&amp;MATCH($B100,[7]Insumos!$A:$A,0),"Ins "&amp;$B100)</f>
        <v>Ins I631</v>
      </c>
      <c r="K100" s="675"/>
    </row>
    <row r="101" spans="1:11" x14ac:dyDescent="0.25">
      <c r="K101" s="675"/>
    </row>
    <row r="102" spans="1:11" s="16" customFormat="1" x14ac:dyDescent="0.25">
      <c r="A102" s="8" t="s">
        <v>349</v>
      </c>
      <c r="B102" s="1" t="s">
        <v>28</v>
      </c>
      <c r="C102" s="9" t="str">
        <f>VLOOKUP($A102,[7]Actividades!A:E,2,FALSE)</f>
        <v>SUMINISTRO, TRANSPORTE E INSTALACIÓN SIFÓN PVC-S 2"</v>
      </c>
      <c r="D102" s="10" t="str">
        <f>VLOOKUP($A102,[7]Actividades!A:E,3,FALSE)</f>
        <v>Actividad</v>
      </c>
      <c r="E102" s="10" t="str">
        <f>VLOOKUP($A102,[7]Actividades!A:E,4,FALSE)</f>
        <v>UND</v>
      </c>
      <c r="F102" s="140"/>
      <c r="G102" s="2"/>
      <c r="H102" s="2"/>
      <c r="I102" s="2">
        <v>93846</v>
      </c>
      <c r="K102" s="675">
        <f t="shared" si="5"/>
        <v>129920.40240000001</v>
      </c>
    </row>
    <row r="103" spans="1:11" s="16" customFormat="1" x14ac:dyDescent="0.25">
      <c r="A103" s="12" t="s">
        <v>349</v>
      </c>
      <c r="B103" s="3" t="s">
        <v>110</v>
      </c>
      <c r="C103" s="13" t="str">
        <f>VLOOKUP($B103,[7]Insumos!A:E,2,FALSE)</f>
        <v>CUADRILLA BB TIPO 2 (1 OFICIAL + 2 AYUDANTE) (Instalaciones)</v>
      </c>
      <c r="D103" s="14" t="str">
        <f>VLOOKUP($B103,[7]Insumos!A:E,3,FALSE)</f>
        <v>Cuadrilla</v>
      </c>
      <c r="E103" s="14" t="str">
        <f>VLOOKUP($B103,[7]Insumos!A:E,4,FALSE)</f>
        <v>HR</v>
      </c>
      <c r="F103" s="141">
        <v>1.35</v>
      </c>
      <c r="G103" s="4">
        <f>+VLOOKUP(B103,[7]Insumos!$A$4:$F$5224,5,FALSE)</f>
        <v>46886</v>
      </c>
      <c r="H103" s="4">
        <f t="shared" ref="H103:H110" si="9">+ROUND(F103*G103,0)</f>
        <v>63296</v>
      </c>
      <c r="I103" s="4"/>
      <c r="J103" s="138" t="str">
        <f>HYPERLINK("#"&amp;"Insumos"&amp;"!A"&amp;MATCH($B103,[7]Insumos!$A:$A,0),"Ins "&amp;$B103)</f>
        <v>Ins C9</v>
      </c>
      <c r="K103" s="675"/>
    </row>
    <row r="104" spans="1:11" s="16" customFormat="1" x14ac:dyDescent="0.25">
      <c r="A104" s="12" t="s">
        <v>349</v>
      </c>
      <c r="B104" s="3" t="s">
        <v>30</v>
      </c>
      <c r="C104" s="13" t="str">
        <f>VLOOKUP($B104,[7]Insumos!A:E,2,FALSE)</f>
        <v>EQUIPO DE TRANSPORTE</v>
      </c>
      <c r="D104" s="14" t="str">
        <f>VLOOKUP($B104,[7]Insumos!A:E,3,FALSE)</f>
        <v>Equipos</v>
      </c>
      <c r="E104" s="14" t="str">
        <f>VLOOKUP($B104,[7]Insumos!A:E,4,FALSE)</f>
        <v>DIA</v>
      </c>
      <c r="F104" s="141">
        <v>5.0000000000000001E-3</v>
      </c>
      <c r="G104" s="4">
        <f>+VLOOKUP(B104,[7]Insumos!$A$4:$F$5224,5,FALSE)</f>
        <v>180217</v>
      </c>
      <c r="H104" s="4">
        <f t="shared" si="9"/>
        <v>901</v>
      </c>
      <c r="I104" s="4"/>
      <c r="J104" s="138" t="str">
        <f>HYPERLINK("#"&amp;"Insumos"&amp;"!A"&amp;MATCH($B104,[7]Insumos!$A:$A,0),"Ins "&amp;$B104)</f>
        <v>Ins E12</v>
      </c>
      <c r="K104" s="675"/>
    </row>
    <row r="105" spans="1:11" s="16" customFormat="1" x14ac:dyDescent="0.25">
      <c r="A105" s="12" t="s">
        <v>349</v>
      </c>
      <c r="B105" s="3" t="s">
        <v>32</v>
      </c>
      <c r="C105" s="13" t="str">
        <f>VLOOKUP($B105,[7]Insumos!A:E,2,FALSE)</f>
        <v>EQUIPO BASICO (HERRAMIENTA MENOR)</v>
      </c>
      <c r="D105" s="14" t="str">
        <f>VLOOKUP($B105,[7]Insumos!A:E,3,FALSE)</f>
        <v>Herramienta</v>
      </c>
      <c r="E105" s="14" t="str">
        <f>VLOOKUP($B105,[7]Insumos!A:E,4,FALSE)</f>
        <v>UND</v>
      </c>
      <c r="F105" s="141">
        <v>0.2</v>
      </c>
      <c r="G105" s="4">
        <f>+VLOOKUP(B105,[7]Insumos!$A$4:$F$5224,5,FALSE)</f>
        <v>3484</v>
      </c>
      <c r="H105" s="4">
        <f t="shared" si="9"/>
        <v>697</v>
      </c>
      <c r="I105" s="4"/>
      <c r="J105" s="138" t="str">
        <f>HYPERLINK("#"&amp;"Insumos"&amp;"!A"&amp;MATCH($B105,[7]Insumos!$A:$A,0),"Ins "&amp;$B105)</f>
        <v>Ins H2</v>
      </c>
      <c r="K105" s="675"/>
    </row>
    <row r="106" spans="1:11" s="16" customFormat="1" x14ac:dyDescent="0.25">
      <c r="A106" s="12" t="s">
        <v>349</v>
      </c>
      <c r="B106" s="3" t="s">
        <v>33</v>
      </c>
      <c r="C106" s="13" t="str">
        <f>VLOOKUP($B106,[7]Insumos!A:E,2,FALSE)</f>
        <v>ACARREO INTERNO</v>
      </c>
      <c r="D106" s="14" t="str">
        <f>VLOOKUP($B106,[7]Insumos!A:E,3,FALSE)</f>
        <v>Insumos</v>
      </c>
      <c r="E106" s="14" t="str">
        <f>VLOOKUP($B106,[7]Insumos!A:E,4,FALSE)</f>
        <v>UND</v>
      </c>
      <c r="F106" s="141">
        <v>2.4</v>
      </c>
      <c r="G106" s="4">
        <f>+VLOOKUP(B106,[7]Insumos!$A$4:$F$5224,5,FALSE)</f>
        <v>1824</v>
      </c>
      <c r="H106" s="4">
        <f t="shared" si="9"/>
        <v>4378</v>
      </c>
      <c r="I106" s="4"/>
      <c r="J106" s="138" t="str">
        <f>HYPERLINK("#"&amp;"Insumos"&amp;"!A"&amp;MATCH($B106,[7]Insumos!$A:$A,0),"Ins "&amp;$B106)</f>
        <v>Ins I1565</v>
      </c>
      <c r="K106" s="675"/>
    </row>
    <row r="107" spans="1:11" s="16" customFormat="1" x14ac:dyDescent="0.25">
      <c r="A107" s="12" t="s">
        <v>349</v>
      </c>
      <c r="B107" s="3" t="s">
        <v>413</v>
      </c>
      <c r="C107" s="13" t="str">
        <f>VLOOKUP($B107,[7]Insumos!A:E,2,FALSE)</f>
        <v>LIMPIADOR REM PVC 760 GRMS. (1/4)</v>
      </c>
      <c r="D107" s="14" t="str">
        <f>VLOOKUP($B107,[7]Insumos!A:E,3,FALSE)</f>
        <v>Insumos</v>
      </c>
      <c r="E107" s="14" t="str">
        <f>VLOOKUP($B107,[7]Insumos!A:E,4,FALSE)</f>
        <v>UND</v>
      </c>
      <c r="F107" s="141">
        <v>0.05</v>
      </c>
      <c r="G107" s="4">
        <f>+VLOOKUP(B107,[7]Insumos!$A$4:$F$5224,5,FALSE)</f>
        <v>62393</v>
      </c>
      <c r="H107" s="4">
        <f t="shared" si="9"/>
        <v>3120</v>
      </c>
      <c r="I107" s="4"/>
      <c r="J107" s="138" t="str">
        <f>HYPERLINK("#"&amp;"Insumos"&amp;"!A"&amp;MATCH($B107,[7]Insumos!$A:$A,0),"Ins "&amp;$B107)</f>
        <v>Ins I614</v>
      </c>
      <c r="K107" s="675"/>
    </row>
    <row r="108" spans="1:11" s="16" customFormat="1" x14ac:dyDescent="0.25">
      <c r="A108" s="12" t="s">
        <v>349</v>
      </c>
      <c r="B108" s="3" t="s">
        <v>431</v>
      </c>
      <c r="C108" s="13" t="str">
        <f>VLOOKUP($B108,[7]Insumos!A:E,2,FALSE)</f>
        <v>SIFON PVC SANITARIO 2"</v>
      </c>
      <c r="D108" s="14" t="str">
        <f>VLOOKUP($B108,[7]Insumos!A:E,3,FALSE)</f>
        <v>Insumos</v>
      </c>
      <c r="E108" s="14" t="str">
        <f>VLOOKUP($B108,[7]Insumos!A:E,4,FALSE)</f>
        <v>M</v>
      </c>
      <c r="F108" s="141">
        <v>1</v>
      </c>
      <c r="G108" s="4">
        <f>+VLOOKUP(B108,[7]Insumos!$A$4:$F$5224,5,FALSE)</f>
        <v>6503</v>
      </c>
      <c r="H108" s="4">
        <f t="shared" si="9"/>
        <v>6503</v>
      </c>
      <c r="I108" s="4"/>
      <c r="J108" s="138" t="str">
        <f>HYPERLINK("#"&amp;"Insumos"&amp;"!A"&amp;MATCH($B108,[7]Insumos!$A:$A,0),"Ins "&amp;$B108)</f>
        <v>Ins I641</v>
      </c>
      <c r="K108" s="675"/>
    </row>
    <row r="109" spans="1:11" s="16" customFormat="1" x14ac:dyDescent="0.25">
      <c r="A109" s="12" t="s">
        <v>349</v>
      </c>
      <c r="B109" s="3" t="s">
        <v>414</v>
      </c>
      <c r="C109" s="13" t="str">
        <f>VLOOKUP($B109,[7]Insumos!A:E,2,FALSE)</f>
        <v>SOLDADURA PVC LIQUIDA 1/4</v>
      </c>
      <c r="D109" s="14" t="str">
        <f>VLOOKUP($B109,[7]Insumos!A:E,3,FALSE)</f>
        <v>Insumos</v>
      </c>
      <c r="E109" s="14" t="str">
        <f>VLOOKUP($B109,[7]Insumos!A:E,4,FALSE)</f>
        <v>UND</v>
      </c>
      <c r="F109" s="141">
        <v>0.05</v>
      </c>
      <c r="G109" s="4">
        <f>+VLOOKUP(B109,[7]Insumos!$A$4:$F$5224,5,FALSE)</f>
        <v>129335</v>
      </c>
      <c r="H109" s="4">
        <f t="shared" si="9"/>
        <v>6467</v>
      </c>
      <c r="I109" s="4"/>
      <c r="J109" s="138" t="str">
        <f>HYPERLINK("#"&amp;"Insumos"&amp;"!A"&amp;MATCH($B109,[7]Insumos!$A:$A,0),"Ins "&amp;$B109)</f>
        <v>Ins I647</v>
      </c>
      <c r="K109" s="675"/>
    </row>
    <row r="110" spans="1:11" s="16" customFormat="1" x14ac:dyDescent="0.25">
      <c r="A110" s="12" t="s">
        <v>349</v>
      </c>
      <c r="B110" s="3" t="s">
        <v>421</v>
      </c>
      <c r="C110" s="13" t="str">
        <f>VLOOKUP($B110,[7]Insumos!A:E,2,FALSE)</f>
        <v xml:space="preserve">TUBO PVC SANITARIO 2'' </v>
      </c>
      <c r="D110" s="14" t="str">
        <f>VLOOKUP($B110,[7]Insumos!A:E,3,FALSE)</f>
        <v>Insumos</v>
      </c>
      <c r="E110" s="14" t="str">
        <f>VLOOKUP($B110,[7]Insumos!A:E,4,FALSE)</f>
        <v>M</v>
      </c>
      <c r="F110" s="141">
        <v>1</v>
      </c>
      <c r="G110" s="4">
        <f>+VLOOKUP(B110,[7]Insumos!$A$4:$F$5224,5,FALSE)</f>
        <v>8484</v>
      </c>
      <c r="H110" s="4">
        <f t="shared" si="9"/>
        <v>8484</v>
      </c>
      <c r="I110" s="4"/>
      <c r="J110" s="138" t="str">
        <f>HYPERLINK("#"&amp;"Insumos"&amp;"!A"&amp;MATCH($B110,[7]Insumos!$A:$A,0),"Ins "&amp;$B110)</f>
        <v>Ins I752</v>
      </c>
      <c r="K110" s="675"/>
    </row>
    <row r="111" spans="1:11" x14ac:dyDescent="0.25">
      <c r="K111" s="675"/>
    </row>
    <row r="112" spans="1:11" s="16" customFormat="1" ht="51" x14ac:dyDescent="0.25">
      <c r="A112" s="8" t="s">
        <v>177</v>
      </c>
      <c r="B112" s="1" t="s">
        <v>28</v>
      </c>
      <c r="C112" s="9" t="str">
        <f>VLOOKUP($A112,[7]Actividades!A:E,2,FALSE)</f>
        <v>SUMINISTRO, TRANSPORTE E INSTALACION ORINAL INSTITUCIONAL MEDIANO DE ENTRADA SUPERIOR EN PORCELANA COLOR BLANCO LINEA POLO (CORONA) REF: 088621001 O SIMILAR. INCLUYE GRIFERÍA PUSH Y VÁLVULA ANTIVANDÁLICA.</v>
      </c>
      <c r="D112" s="10" t="str">
        <f>VLOOKUP($A112,[7]Actividades!A:E,3,FALSE)</f>
        <v>Actividad</v>
      </c>
      <c r="E112" s="10" t="str">
        <f>VLOOKUP($A112,[7]Actividades!A:E,4,FALSE)</f>
        <v>UND</v>
      </c>
      <c r="F112" s="140"/>
      <c r="G112" s="2"/>
      <c r="H112" s="2"/>
      <c r="I112" s="2">
        <v>882320</v>
      </c>
      <c r="K112" s="675">
        <f t="shared" si="5"/>
        <v>1221483.808</v>
      </c>
    </row>
    <row r="113" spans="1:11" s="16" customFormat="1" x14ac:dyDescent="0.25">
      <c r="A113" s="12" t="s">
        <v>177</v>
      </c>
      <c r="B113" s="3" t="s">
        <v>432</v>
      </c>
      <c r="C113" s="13" t="str">
        <f>VLOOKUP($B113,[7]Insumos!A:E,2,FALSE)</f>
        <v>CUADRILLA BB TIPO 1 (1 OFICIAL + 1 AYUDANTE) (Instalaciones)</v>
      </c>
      <c r="D113" s="14" t="str">
        <f>VLOOKUP($B113,[7]Insumos!A:E,3,FALSE)</f>
        <v>Cuadrilla</v>
      </c>
      <c r="E113" s="14" t="str">
        <f>VLOOKUP($B113,[7]Insumos!A:E,4,FALSE)</f>
        <v>HR</v>
      </c>
      <c r="F113" s="141">
        <v>2.27</v>
      </c>
      <c r="G113" s="4">
        <f>+VLOOKUP(B113,[7]Insumos!$A$4:$F$5224,5,FALSE)</f>
        <v>33862</v>
      </c>
      <c r="H113" s="4">
        <f t="shared" ref="H113:H120" si="10">+ROUND(F113*G113,0)</f>
        <v>76867</v>
      </c>
      <c r="I113" s="4"/>
      <c r="J113" s="138" t="str">
        <f>HYPERLINK("#"&amp;"Insumos"&amp;"!A"&amp;MATCH($B113,[7]Insumos!$A:$A,0),"Ins "&amp;$B113)</f>
        <v>Ins C2</v>
      </c>
      <c r="K113" s="675"/>
    </row>
    <row r="114" spans="1:11" s="16" customFormat="1" x14ac:dyDescent="0.25">
      <c r="A114" s="12" t="s">
        <v>177</v>
      </c>
      <c r="B114" s="3" t="s">
        <v>30</v>
      </c>
      <c r="C114" s="13" t="str">
        <f>VLOOKUP($B114,[7]Insumos!A:E,2,FALSE)</f>
        <v>EQUIPO DE TRANSPORTE</v>
      </c>
      <c r="D114" s="14" t="str">
        <f>VLOOKUP($B114,[7]Insumos!A:E,3,FALSE)</f>
        <v>Equipos</v>
      </c>
      <c r="E114" s="14" t="str">
        <f>VLOOKUP($B114,[7]Insumos!A:E,4,FALSE)</f>
        <v>DIA</v>
      </c>
      <c r="F114" s="141">
        <v>6.1199999999999997E-2</v>
      </c>
      <c r="G114" s="4">
        <f>+VLOOKUP(B114,[7]Insumos!$A$4:$F$5224,5,FALSE)</f>
        <v>180217</v>
      </c>
      <c r="H114" s="4">
        <f t="shared" si="10"/>
        <v>11029</v>
      </c>
      <c r="I114" s="4"/>
      <c r="J114" s="138" t="str">
        <f>HYPERLINK("#"&amp;"Insumos"&amp;"!A"&amp;MATCH($B114,[7]Insumos!$A:$A,0),"Ins "&amp;$B114)</f>
        <v>Ins E12</v>
      </c>
      <c r="K114" s="675"/>
    </row>
    <row r="115" spans="1:11" s="16" customFormat="1" x14ac:dyDescent="0.25">
      <c r="A115" s="12" t="s">
        <v>177</v>
      </c>
      <c r="B115" s="3" t="s">
        <v>32</v>
      </c>
      <c r="C115" s="13" t="str">
        <f>VLOOKUP($B115,[7]Insumos!A:E,2,FALSE)</f>
        <v>EQUIPO BASICO (HERRAMIENTA MENOR)</v>
      </c>
      <c r="D115" s="14" t="str">
        <f>VLOOKUP($B115,[7]Insumos!A:E,3,FALSE)</f>
        <v>Herramienta</v>
      </c>
      <c r="E115" s="14" t="str">
        <f>VLOOKUP($B115,[7]Insumos!A:E,4,FALSE)</f>
        <v>UND</v>
      </c>
      <c r="F115" s="141">
        <v>0.1</v>
      </c>
      <c r="G115" s="4">
        <f>+VLOOKUP(B115,[7]Insumos!$A$4:$F$5224,5,FALSE)</f>
        <v>3484</v>
      </c>
      <c r="H115" s="4">
        <f t="shared" si="10"/>
        <v>348</v>
      </c>
      <c r="I115" s="4"/>
      <c r="J115" s="138" t="str">
        <f>HYPERLINK("#"&amp;"Insumos"&amp;"!A"&amp;MATCH($B115,[7]Insumos!$A:$A,0),"Ins "&amp;$B115)</f>
        <v>Ins H2</v>
      </c>
      <c r="K115" s="675"/>
    </row>
    <row r="116" spans="1:11" s="16" customFormat="1" x14ac:dyDescent="0.25">
      <c r="A116" s="12" t="s">
        <v>177</v>
      </c>
      <c r="B116" s="3" t="s">
        <v>433</v>
      </c>
      <c r="C116" s="13" t="str">
        <f>VLOOKUP($B116,[7]Insumos!A:E,2,FALSE)</f>
        <v>VALVULA ANTIVANDALICA  PARA ORINAL</v>
      </c>
      <c r="D116" s="14" t="str">
        <f>VLOOKUP($B116,[7]Insumos!A:E,3,FALSE)</f>
        <v>Insumos</v>
      </c>
      <c r="E116" s="14" t="str">
        <f>VLOOKUP($B116,[7]Insumos!A:E,4,FALSE)</f>
        <v>UND</v>
      </c>
      <c r="F116" s="141">
        <v>1</v>
      </c>
      <c r="G116" s="4">
        <f>+VLOOKUP(B116,[7]Insumos!$A$4:$F$5224,5,FALSE)</f>
        <v>203786</v>
      </c>
      <c r="H116" s="4">
        <f t="shared" si="10"/>
        <v>203786</v>
      </c>
      <c r="I116" s="4"/>
      <c r="J116" s="138" t="str">
        <f>HYPERLINK("#"&amp;"Insumos"&amp;"!A"&amp;MATCH($B116,[7]Insumos!$A:$A,0),"Ins "&amp;$B116)</f>
        <v>Ins I100</v>
      </c>
      <c r="K116" s="675"/>
    </row>
    <row r="117" spans="1:11" s="16" customFormat="1" x14ac:dyDescent="0.25">
      <c r="A117" s="12" t="s">
        <v>177</v>
      </c>
      <c r="B117" s="3" t="s">
        <v>33</v>
      </c>
      <c r="C117" s="13" t="str">
        <f>VLOOKUP($B117,[7]Insumos!A:E,2,FALSE)</f>
        <v>ACARREO INTERNO</v>
      </c>
      <c r="D117" s="14" t="str">
        <f>VLOOKUP($B117,[7]Insumos!A:E,3,FALSE)</f>
        <v>Insumos</v>
      </c>
      <c r="E117" s="14" t="str">
        <f>VLOOKUP($B117,[7]Insumos!A:E,4,FALSE)</f>
        <v>UND</v>
      </c>
      <c r="F117" s="141">
        <v>2.6</v>
      </c>
      <c r="G117" s="4">
        <f>+VLOOKUP(B117,[7]Insumos!$A$4:$F$5224,5,FALSE)</f>
        <v>1824</v>
      </c>
      <c r="H117" s="4">
        <f t="shared" si="10"/>
        <v>4742</v>
      </c>
      <c r="I117" s="4"/>
      <c r="J117" s="138" t="str">
        <f>HYPERLINK("#"&amp;"Insumos"&amp;"!A"&amp;MATCH($B117,[7]Insumos!$A:$A,0),"Ins "&amp;$B117)</f>
        <v>Ins I1565</v>
      </c>
      <c r="K117" s="675"/>
    </row>
    <row r="118" spans="1:11" s="16" customFormat="1" x14ac:dyDescent="0.25">
      <c r="A118" s="12" t="s">
        <v>177</v>
      </c>
      <c r="B118" s="3" t="s">
        <v>434</v>
      </c>
      <c r="C118" s="13" t="str">
        <f>VLOOKUP($B118,[7]Insumos!A:E,2,FALSE)</f>
        <v>SIFÓN PARA ORINAL  TIPO CORONA O SIMILAR REF.. 93301 O SIMILAR</v>
      </c>
      <c r="D118" s="14" t="str">
        <f>VLOOKUP($B118,[7]Insumos!A:E,3,FALSE)</f>
        <v>Insumos</v>
      </c>
      <c r="E118" s="14" t="str">
        <f>VLOOKUP($B118,[7]Insumos!A:E,4,FALSE)</f>
        <v>UND</v>
      </c>
      <c r="F118" s="141">
        <v>1</v>
      </c>
      <c r="G118" s="4">
        <f>+VLOOKUP(B118,[7]Insumos!$A$4:$F$5224,5,FALSE)</f>
        <v>14758</v>
      </c>
      <c r="H118" s="4">
        <f t="shared" si="10"/>
        <v>14758</v>
      </c>
      <c r="I118" s="4"/>
      <c r="J118" s="138" t="str">
        <f>HYPERLINK("#"&amp;"Insumos"&amp;"!A"&amp;MATCH($B118,[7]Insumos!$A:$A,0),"Ins "&amp;$B118)</f>
        <v>Ins I1911</v>
      </c>
      <c r="K118" s="675"/>
    </row>
    <row r="119" spans="1:11" s="16" customFormat="1" ht="45" x14ac:dyDescent="0.25">
      <c r="A119" s="12" t="s">
        <v>177</v>
      </c>
      <c r="B119" s="3" t="s">
        <v>435</v>
      </c>
      <c r="C119" s="13" t="str">
        <f>VLOOKUP($B119,[7]Insumos!A:E,2,FALSE)</f>
        <v>ORINAL INSTITUCIONAL MEDIANO DE ENTRADA SUPERIOR EN PORCELANA COLOR BLANCO LINEA POLO (CORONA) REF: 088621001 O SIMILAR. INCLUYE GRIFERÍA PUSH.</v>
      </c>
      <c r="D119" s="14" t="str">
        <f>VLOOKUP($B119,[7]Insumos!A:E,3,FALSE)</f>
        <v>Insumos</v>
      </c>
      <c r="E119" s="14" t="str">
        <f>VLOOKUP($B119,[7]Insumos!A:E,4,FALSE)</f>
        <v>UND</v>
      </c>
      <c r="F119" s="141">
        <v>1</v>
      </c>
      <c r="G119" s="4">
        <f>+VLOOKUP(B119,[7]Insumos!$A$4:$F$5224,5,FALSE)</f>
        <v>479372</v>
      </c>
      <c r="H119" s="4">
        <f t="shared" si="10"/>
        <v>479372</v>
      </c>
      <c r="I119" s="4"/>
      <c r="J119" s="138" t="str">
        <f>HYPERLINK("#"&amp;"Insumos"&amp;"!A"&amp;MATCH($B119,[7]Insumos!$A:$A,0),"Ins "&amp;$B119)</f>
        <v>Ins I2004</v>
      </c>
      <c r="K119" s="675"/>
    </row>
    <row r="120" spans="1:11" s="16" customFormat="1" ht="30" x14ac:dyDescent="0.25">
      <c r="A120" s="12" t="s">
        <v>177</v>
      </c>
      <c r="B120" s="3" t="s">
        <v>436</v>
      </c>
      <c r="C120" s="13" t="str">
        <f>VLOOKUP($B120,[7]Insumos!A:E,2,FALSE)</f>
        <v>ACCESORIOS PARA CONECTAR VÁLVULA ORINAL MEDIANO TIPO DOCOL REF. 4 AA TCDO1 O SIMILAR</v>
      </c>
      <c r="D120" s="14" t="str">
        <f>VLOOKUP($B120,[7]Insumos!A:E,3,FALSE)</f>
        <v>Insumos</v>
      </c>
      <c r="E120" s="14" t="str">
        <f>VLOOKUP($B120,[7]Insumos!A:E,4,FALSE)</f>
        <v>UND</v>
      </c>
      <c r="F120" s="141">
        <v>1</v>
      </c>
      <c r="G120" s="4">
        <f>+VLOOKUP(B120,[7]Insumos!$A$4:$F$5224,5,FALSE)</f>
        <v>91418</v>
      </c>
      <c r="H120" s="4">
        <f t="shared" si="10"/>
        <v>91418</v>
      </c>
      <c r="I120" s="4"/>
      <c r="J120" s="138" t="str">
        <f>HYPERLINK("#"&amp;"Insumos"&amp;"!A"&amp;MATCH($B120,[7]Insumos!$A:$A,0),"Ins "&amp;$B120)</f>
        <v>Ins I55</v>
      </c>
      <c r="K120" s="675"/>
    </row>
    <row r="121" spans="1:11" x14ac:dyDescent="0.25">
      <c r="K121" s="675"/>
    </row>
    <row r="122" spans="1:11" s="16" customFormat="1" ht="38.25" x14ac:dyDescent="0.25">
      <c r="A122" s="8" t="s">
        <v>379</v>
      </c>
      <c r="B122" s="1" t="s">
        <v>28</v>
      </c>
      <c r="C122" s="9" t="str">
        <f>VLOOKUP($A122,[7]Actividades!A:E,2,FALSE)</f>
        <v>SUMINISTRO, TRANSPORTE E INSTALACION MALLA ELECTROSOLDADA CUALQUIER REFERENCIA (INCLUYE ALAMBRE NEGRO, COLOCACIÓN Y TRASLAPO).</v>
      </c>
      <c r="D122" s="10" t="str">
        <f>VLOOKUP($A122,[7]Actividades!A:E,3,FALSE)</f>
        <v>Actividad</v>
      </c>
      <c r="E122" s="10" t="str">
        <f>VLOOKUP($A122,[7]Actividades!A:E,4,FALSE)</f>
        <v>KG</v>
      </c>
      <c r="F122" s="140"/>
      <c r="G122" s="2"/>
      <c r="H122" s="2"/>
      <c r="I122" s="2">
        <v>8506</v>
      </c>
      <c r="K122" s="675">
        <f t="shared" si="5"/>
        <v>11775.706400000001</v>
      </c>
    </row>
    <row r="123" spans="1:11" s="16" customFormat="1" x14ac:dyDescent="0.25">
      <c r="A123" s="12" t="s">
        <v>379</v>
      </c>
      <c r="B123" s="3" t="s">
        <v>380</v>
      </c>
      <c r="C123" s="13" t="str">
        <f>VLOOKUP($B123,[7]Insumos!A:E,2,FALSE)</f>
        <v>CUADRILLA AA TIPO 2 (1 OFICIAL + 2 AYUDANTE) (Albañileria)</v>
      </c>
      <c r="D123" s="14" t="str">
        <f>VLOOKUP($B123,[7]Insumos!A:E,3,FALSE)</f>
        <v>Cuadrilla</v>
      </c>
      <c r="E123" s="14" t="str">
        <f>VLOOKUP($B123,[7]Insumos!A:E,4,FALSE)</f>
        <v>HR</v>
      </c>
      <c r="F123" s="141">
        <v>3.5000000000000003E-2</v>
      </c>
      <c r="G123" s="4">
        <f>+VLOOKUP(B123,[7]Insumos!$A$4:$F$5224,5,FALSE)</f>
        <v>42621</v>
      </c>
      <c r="H123" s="4">
        <f t="shared" ref="H123:H127" si="11">+ROUND(F123*G123,0)</f>
        <v>1492</v>
      </c>
      <c r="I123" s="4"/>
      <c r="J123" s="138" t="str">
        <f>HYPERLINK("#"&amp;"Insumos"&amp;"!A"&amp;MATCH($B123,[7]Insumos!$A:$A,0),"Ins "&amp;$B123)</f>
        <v>Ins C8</v>
      </c>
      <c r="K123" s="675"/>
    </row>
    <row r="124" spans="1:11" s="16" customFormat="1" x14ac:dyDescent="0.25">
      <c r="A124" s="12" t="s">
        <v>379</v>
      </c>
      <c r="B124" s="16" t="s">
        <v>32</v>
      </c>
      <c r="C124" s="13" t="str">
        <f>VLOOKUP($B124,[7]Insumos!A:E,2,FALSE)</f>
        <v>EQUIPO BASICO (HERRAMIENTA MENOR)</v>
      </c>
      <c r="D124" s="14" t="str">
        <f>VLOOKUP($B124,[7]Insumos!A:E,3,FALSE)</f>
        <v>Herramienta</v>
      </c>
      <c r="E124" s="14" t="str">
        <f>VLOOKUP($B124,[7]Insumos!A:E,4,FALSE)</f>
        <v>UND</v>
      </c>
      <c r="F124" s="141">
        <v>0.06</v>
      </c>
      <c r="G124" s="4">
        <f>+VLOOKUP(B124,[7]Insumos!$A$4:$F$5224,5,FALSE)</f>
        <v>3484</v>
      </c>
      <c r="H124" s="4">
        <f t="shared" si="11"/>
        <v>209</v>
      </c>
      <c r="I124" s="4"/>
      <c r="J124" s="138" t="str">
        <f>HYPERLINK("#"&amp;"Insumos"&amp;"!A"&amp;MATCH($B124,[7]Insumos!$A:$A,0),"Ins "&amp;$B124)</f>
        <v>Ins H2</v>
      </c>
      <c r="K124" s="675"/>
    </row>
    <row r="125" spans="1:11" s="16" customFormat="1" x14ac:dyDescent="0.25">
      <c r="A125" s="12" t="s">
        <v>379</v>
      </c>
      <c r="B125" s="3" t="s">
        <v>33</v>
      </c>
      <c r="C125" s="13" t="str">
        <f>VLOOKUP($B125,[7]Insumos!A:E,2,FALSE)</f>
        <v>ACARREO INTERNO</v>
      </c>
      <c r="D125" s="14" t="str">
        <f>VLOOKUP($B125,[7]Insumos!A:E,3,FALSE)</f>
        <v>Insumos</v>
      </c>
      <c r="E125" s="14" t="str">
        <f>VLOOKUP($B125,[7]Insumos!A:E,4,FALSE)</f>
        <v>UND</v>
      </c>
      <c r="F125" s="141">
        <v>0.2</v>
      </c>
      <c r="G125" s="4">
        <f>+VLOOKUP(B125,[7]Insumos!$A$4:$F$5224,5,FALSE)</f>
        <v>1824</v>
      </c>
      <c r="H125" s="4">
        <f t="shared" si="11"/>
        <v>365</v>
      </c>
      <c r="I125" s="4"/>
      <c r="J125" s="138" t="str">
        <f>HYPERLINK("#"&amp;"Insumos"&amp;"!A"&amp;MATCH($B125,[7]Insumos!$A:$A,0),"Ins "&amp;$B125)</f>
        <v>Ins I1565</v>
      </c>
      <c r="K125" s="675"/>
    </row>
    <row r="126" spans="1:11" s="16" customFormat="1" x14ac:dyDescent="0.25">
      <c r="A126" s="12" t="s">
        <v>379</v>
      </c>
      <c r="B126" s="3" t="s">
        <v>381</v>
      </c>
      <c r="C126" s="13" t="str">
        <f>VLOOKUP($B126,[7]Insumos!A:E,2,FALSE)</f>
        <v>ALAMBRE NEGRO NO. 18</v>
      </c>
      <c r="D126" s="14" t="str">
        <f>VLOOKUP($B126,[7]Insumos!A:E,3,FALSE)</f>
        <v>Insumos</v>
      </c>
      <c r="E126" s="14" t="str">
        <f>VLOOKUP($B126,[7]Insumos!A:E,4,FALSE)</f>
        <v>KG</v>
      </c>
      <c r="F126" s="141">
        <v>0.06</v>
      </c>
      <c r="G126" s="4">
        <f>+VLOOKUP(B126,[7]Insumos!$A$4:$F$5224,5,FALSE)</f>
        <v>5938</v>
      </c>
      <c r="H126" s="4">
        <f t="shared" si="11"/>
        <v>356</v>
      </c>
      <c r="I126" s="4"/>
      <c r="J126" s="138" t="str">
        <f>HYPERLINK("#"&amp;"Insumos"&amp;"!A"&amp;MATCH($B126,[7]Insumos!$A:$A,0),"Ins "&amp;$B126)</f>
        <v>Ins I3</v>
      </c>
      <c r="K126" s="675"/>
    </row>
    <row r="127" spans="1:11" s="16" customFormat="1" x14ac:dyDescent="0.25">
      <c r="A127" s="12" t="s">
        <v>379</v>
      </c>
      <c r="B127" s="3" t="s">
        <v>382</v>
      </c>
      <c r="C127" s="13" t="str">
        <f>VLOOKUP($B127,[7]Insumos!A:E,2,FALSE)</f>
        <v>MALLA ELECTROSOLDADA (CUALQUIER REFERENCIA)</v>
      </c>
      <c r="D127" s="14" t="str">
        <f>VLOOKUP($B127,[7]Insumos!A:E,3,FALSE)</f>
        <v>Insumos</v>
      </c>
      <c r="E127" s="14" t="str">
        <f>VLOOKUP($B127,[7]Insumos!A:E,4,FALSE)</f>
        <v>KG</v>
      </c>
      <c r="F127" s="141">
        <v>1.17</v>
      </c>
      <c r="G127" s="4">
        <f>+VLOOKUP(B127,[7]Insumos!$A$4:$F$5224,5,FALSE)</f>
        <v>5200</v>
      </c>
      <c r="H127" s="4">
        <f t="shared" si="11"/>
        <v>6084</v>
      </c>
      <c r="I127" s="4"/>
      <c r="J127" s="138" t="str">
        <f>HYPERLINK("#"&amp;"Insumos"&amp;"!A"&amp;MATCH($B127,[7]Insumos!$A:$A,0),"Ins "&amp;$B127)</f>
        <v>Ins I5</v>
      </c>
      <c r="K127" s="675"/>
    </row>
    <row r="128" spans="1:11" x14ac:dyDescent="0.25">
      <c r="K128" s="675"/>
    </row>
    <row r="129" spans="1:11" s="16" customFormat="1" ht="25.5" x14ac:dyDescent="0.25">
      <c r="A129" s="8" t="s">
        <v>145</v>
      </c>
      <c r="B129" s="1" t="s">
        <v>28</v>
      </c>
      <c r="C129" s="9" t="str">
        <f>VLOOKUP($A129,[7]Actividades!A:E,2,FALSE)</f>
        <v>SUMINISTRO, TRANSPORTE E INSTALACION PLACA CONTRAPISO CONCRETO 3000 PSI  E=0.07 M ( SIN REFUERZO)</v>
      </c>
      <c r="D129" s="10" t="str">
        <f>VLOOKUP($A129,[7]Actividades!A:E,3,FALSE)</f>
        <v>Actividad</v>
      </c>
      <c r="E129" s="10" t="str">
        <f>VLOOKUP($A129,[7]Actividades!A:E,4,FALSE)</f>
        <v>M2</v>
      </c>
      <c r="F129" s="140"/>
      <c r="G129" s="2"/>
      <c r="H129" s="2"/>
      <c r="I129" s="2">
        <v>80331</v>
      </c>
      <c r="K129" s="675">
        <f t="shared" si="5"/>
        <v>111210.23640000001</v>
      </c>
    </row>
    <row r="130" spans="1:11" s="16" customFormat="1" x14ac:dyDescent="0.25">
      <c r="A130" s="12" t="s">
        <v>145</v>
      </c>
      <c r="B130" s="3" t="s">
        <v>373</v>
      </c>
      <c r="C130" s="13" t="str">
        <f>VLOOKUP($B130,[7]Insumos!A:G,2,FALSE)</f>
        <v>CONCRETO 3000 psi - 21 Mpa</v>
      </c>
      <c r="D130" s="14" t="str">
        <f>VLOOKUP($B130,[7]Insumos!A:G,3,FALSE)</f>
        <v>Analisis Basico</v>
      </c>
      <c r="E130" s="14" t="str">
        <f>VLOOKUP($B130,[7]Insumos!A:G,4,FALSE)</f>
        <v>M3</v>
      </c>
      <c r="F130" s="141">
        <v>7.1999999999999995E-2</v>
      </c>
      <c r="G130" s="4">
        <f>+VLOOKUP(B130,[7]Insumos!$A$4:$F$5224,5,FALSE)</f>
        <v>561725</v>
      </c>
      <c r="H130" s="4">
        <f t="shared" ref="H130:H138" si="12">+ROUND(F130*G130,0)</f>
        <v>40444</v>
      </c>
      <c r="I130" s="4"/>
      <c r="K130" s="675"/>
    </row>
    <row r="131" spans="1:11" s="16" customFormat="1" x14ac:dyDescent="0.25">
      <c r="A131" s="12" t="s">
        <v>145</v>
      </c>
      <c r="B131" s="3" t="s">
        <v>374</v>
      </c>
      <c r="C131" s="13" t="str">
        <f>VLOOKUP($B131,[7]Insumos!A:E,2,FALSE)</f>
        <v>CUADRILLA AA TIPO 6 (1 OFICIAL + 6 AYUDANTE) (Albañileria)</v>
      </c>
      <c r="D131" s="14" t="str">
        <f>VLOOKUP($B131,[7]Insumos!A:E,3,FALSE)</f>
        <v>Cuadrilla</v>
      </c>
      <c r="E131" s="14" t="str">
        <f>VLOOKUP($B131,[7]Insumos!A:E,4,FALSE)</f>
        <v>HR</v>
      </c>
      <c r="F131" s="141">
        <v>0.3</v>
      </c>
      <c r="G131" s="4">
        <f>+VLOOKUP(B131,[7]Insumos!$A$4:$F$5224,5,FALSE)</f>
        <v>89977</v>
      </c>
      <c r="H131" s="4">
        <f t="shared" si="12"/>
        <v>26993</v>
      </c>
      <c r="I131" s="4"/>
      <c r="J131" s="138" t="str">
        <f>HYPERLINK("#"&amp;"Insumos"&amp;"!A"&amp;MATCH($B131,[7]Insumos!$A:$A,0),"Ins "&amp;$B131)</f>
        <v>Ins C36</v>
      </c>
      <c r="K131" s="675"/>
    </row>
    <row r="132" spans="1:11" s="16" customFormat="1" x14ac:dyDescent="0.25">
      <c r="A132" s="12" t="s">
        <v>145</v>
      </c>
      <c r="B132" s="3" t="s">
        <v>30</v>
      </c>
      <c r="C132" s="13" t="str">
        <f>VLOOKUP($B132,[7]Insumos!A:E,2,FALSE)</f>
        <v>EQUIPO DE TRANSPORTE</v>
      </c>
      <c r="D132" s="14" t="str">
        <f>VLOOKUP($B132,[7]Insumos!A:E,3,FALSE)</f>
        <v>Equipos</v>
      </c>
      <c r="E132" s="14" t="str">
        <f>VLOOKUP($B132,[7]Insumos!A:E,4,FALSE)</f>
        <v>DIA</v>
      </c>
      <c r="F132" s="141">
        <v>5.4999999999999997E-3</v>
      </c>
      <c r="G132" s="4">
        <f>+VLOOKUP(B132,[7]Insumos!$A$4:$F$5224,5,FALSE)</f>
        <v>180217</v>
      </c>
      <c r="H132" s="4">
        <f t="shared" si="12"/>
        <v>991</v>
      </c>
      <c r="I132" s="4"/>
      <c r="J132" s="138" t="str">
        <f>HYPERLINK("#"&amp;"Insumos"&amp;"!A"&amp;MATCH($B132,[7]Insumos!$A:$A,0),"Ins "&amp;$B132)</f>
        <v>Ins E12</v>
      </c>
      <c r="K132" s="675"/>
    </row>
    <row r="133" spans="1:11" s="16" customFormat="1" x14ac:dyDescent="0.25">
      <c r="A133" s="12" t="s">
        <v>145</v>
      </c>
      <c r="B133" s="3" t="s">
        <v>375</v>
      </c>
      <c r="C133" s="13" t="str">
        <f>VLOOKUP($B133,[7]Insumos!A:E,2,FALSE)</f>
        <v>VIBRADOR A GASOLINA</v>
      </c>
      <c r="D133" s="14" t="str">
        <f>VLOOKUP($B133,[7]Insumos!A:E,3,FALSE)</f>
        <v>Equipos</v>
      </c>
      <c r="E133" s="14" t="str">
        <f>VLOOKUP($B133,[7]Insumos!A:E,4,FALSE)</f>
        <v>DIA</v>
      </c>
      <c r="F133" s="141">
        <v>7.0000000000000001E-3</v>
      </c>
      <c r="G133" s="4">
        <f>+VLOOKUP(B133,[7]Insumos!$A$4:$F$5224,5,FALSE)</f>
        <v>63665</v>
      </c>
      <c r="H133" s="4">
        <f t="shared" si="12"/>
        <v>446</v>
      </c>
      <c r="I133" s="4"/>
      <c r="J133" s="138" t="str">
        <f>HYPERLINK("#"&amp;"Insumos"&amp;"!A"&amp;MATCH($B133,[7]Insumos!$A:$A,0),"Ins "&amp;$B133)</f>
        <v>Ins E21</v>
      </c>
      <c r="K133" s="675"/>
    </row>
    <row r="134" spans="1:11" s="16" customFormat="1" x14ac:dyDescent="0.25">
      <c r="A134" s="12" t="s">
        <v>145</v>
      </c>
      <c r="B134" s="3" t="s">
        <v>32</v>
      </c>
      <c r="C134" s="13" t="str">
        <f>VLOOKUP($B134,[7]Insumos!A:E,2,FALSE)</f>
        <v>EQUIPO BASICO (HERRAMIENTA MENOR)</v>
      </c>
      <c r="D134" s="14" t="str">
        <f>VLOOKUP($B134,[7]Insumos!A:E,3,FALSE)</f>
        <v>Herramienta</v>
      </c>
      <c r="E134" s="14" t="str">
        <f>VLOOKUP($B134,[7]Insumos!A:E,4,FALSE)</f>
        <v>UND</v>
      </c>
      <c r="F134" s="141">
        <v>2.1000000000000001E-2</v>
      </c>
      <c r="G134" s="4">
        <f>+VLOOKUP(B134,[7]Insumos!$A$4:$F$5224,5,FALSE)</f>
        <v>3484</v>
      </c>
      <c r="H134" s="4">
        <f t="shared" si="12"/>
        <v>73</v>
      </c>
      <c r="I134" s="4"/>
      <c r="J134" s="138" t="str">
        <f>HYPERLINK("#"&amp;"Insumos"&amp;"!A"&amp;MATCH($B134,[7]Insumos!$A:$A,0),"Ins "&amp;$B134)</f>
        <v>Ins H2</v>
      </c>
      <c r="K134" s="675"/>
    </row>
    <row r="135" spans="1:11" s="16" customFormat="1" x14ac:dyDescent="0.25">
      <c r="A135" s="12" t="s">
        <v>145</v>
      </c>
      <c r="B135" s="3" t="s">
        <v>33</v>
      </c>
      <c r="C135" s="13" t="str">
        <f>VLOOKUP($B135,[7]Insumos!A:E,2,FALSE)</f>
        <v>ACARREO INTERNO</v>
      </c>
      <c r="D135" s="14" t="str">
        <f>VLOOKUP($B135,[7]Insumos!A:E,3,FALSE)</f>
        <v>Insumos</v>
      </c>
      <c r="E135" s="14" t="str">
        <f>VLOOKUP($B135,[7]Insumos!A:E,4,FALSE)</f>
        <v>UND</v>
      </c>
      <c r="F135" s="141">
        <v>0.7</v>
      </c>
      <c r="G135" s="4">
        <f>+VLOOKUP(B135,[7]Insumos!$A$4:$F$5224,5,FALSE)</f>
        <v>1824</v>
      </c>
      <c r="H135" s="4">
        <f t="shared" si="12"/>
        <v>1277</v>
      </c>
      <c r="I135" s="4"/>
      <c r="J135" s="138" t="str">
        <f>HYPERLINK("#"&amp;"Insumos"&amp;"!A"&amp;MATCH($B135,[7]Insumos!$A:$A,0),"Ins "&amp;$B135)</f>
        <v>Ins I1565</v>
      </c>
      <c r="K135" s="675"/>
    </row>
    <row r="136" spans="1:11" s="16" customFormat="1" x14ac:dyDescent="0.25">
      <c r="A136" s="12" t="s">
        <v>145</v>
      </c>
      <c r="B136" s="3" t="s">
        <v>376</v>
      </c>
      <c r="C136" s="13" t="str">
        <f>VLOOKUP($B136,[7]Insumos!A:E,2,FALSE)</f>
        <v>PUNTILLA CON CABEZA 2"</v>
      </c>
      <c r="D136" s="14" t="str">
        <f>VLOOKUP($B136,[7]Insumos!A:E,3,FALSE)</f>
        <v>Insumos</v>
      </c>
      <c r="E136" s="14" t="str">
        <f>VLOOKUP($B136,[7]Insumos!A:E,4,FALSE)</f>
        <v>LB</v>
      </c>
      <c r="F136" s="141">
        <v>0.03</v>
      </c>
      <c r="G136" s="4">
        <f>+VLOOKUP(B136,[7]Insumos!$A$4:$F$5224,5,FALSE)</f>
        <v>5100</v>
      </c>
      <c r="H136" s="4">
        <f t="shared" si="12"/>
        <v>153</v>
      </c>
      <c r="I136" s="4"/>
      <c r="J136" s="138" t="str">
        <f>HYPERLINK("#"&amp;"Insumos"&amp;"!A"&amp;MATCH($B136,[7]Insumos!$A:$A,0),"Ins "&amp;$B136)</f>
        <v>Ins I425</v>
      </c>
      <c r="K136" s="675"/>
    </row>
    <row r="137" spans="1:11" s="16" customFormat="1" x14ac:dyDescent="0.25">
      <c r="A137" s="12" t="s">
        <v>145</v>
      </c>
      <c r="B137" s="3" t="s">
        <v>377</v>
      </c>
      <c r="C137" s="13" t="str">
        <f>VLOOKUP($B137,[7]Insumos!A:E,2,FALSE)</f>
        <v>LISTON 2 X 4</v>
      </c>
      <c r="D137" s="14" t="str">
        <f>VLOOKUP($B137,[7]Insumos!A:E,3,FALSE)</f>
        <v>Insumos</v>
      </c>
      <c r="E137" s="14" t="str">
        <f>VLOOKUP($B137,[7]Insumos!A:E,4,FALSE)</f>
        <v>M</v>
      </c>
      <c r="F137" s="141">
        <v>0.84</v>
      </c>
      <c r="G137" s="4">
        <f>+VLOOKUP(B137,[7]Insumos!$A$4:$F$5224,5,FALSE)</f>
        <v>4456</v>
      </c>
      <c r="H137" s="4">
        <f t="shared" si="12"/>
        <v>3743</v>
      </c>
      <c r="I137" s="4"/>
      <c r="J137" s="138" t="str">
        <f>HYPERLINK("#"&amp;"Insumos"&amp;"!A"&amp;MATCH($B137,[7]Insumos!$A:$A,0),"Ins "&amp;$B137)</f>
        <v>Ins I957</v>
      </c>
      <c r="K137" s="675"/>
    </row>
    <row r="138" spans="1:11" s="16" customFormat="1" x14ac:dyDescent="0.25">
      <c r="A138" s="12" t="s">
        <v>145</v>
      </c>
      <c r="B138" s="3" t="s">
        <v>378</v>
      </c>
      <c r="C138" s="13" t="str">
        <f>VLOOKUP($B138,[7]Insumos!A:E,2,FALSE)</f>
        <v>TABLA CHAPA ORDINARIO 30 CM X 2 CM X 3 M.</v>
      </c>
      <c r="D138" s="14" t="str">
        <f>VLOOKUP($B138,[7]Insumos!A:E,3,FALSE)</f>
        <v>Insumos</v>
      </c>
      <c r="E138" s="14" t="str">
        <f>VLOOKUP($B138,[7]Insumos!A:E,4,FALSE)</f>
        <v>UND</v>
      </c>
      <c r="F138" s="141">
        <v>0.33</v>
      </c>
      <c r="G138" s="4">
        <f>+VLOOKUP(B138,[7]Insumos!$A$4:$F$5224,5,FALSE)</f>
        <v>18821</v>
      </c>
      <c r="H138" s="4">
        <f t="shared" si="12"/>
        <v>6211</v>
      </c>
      <c r="I138" s="4"/>
      <c r="J138" s="138" t="str">
        <f>HYPERLINK("#"&amp;"Insumos"&amp;"!A"&amp;MATCH($B138,[7]Insumos!$A:$A,0),"Ins "&amp;$B138)</f>
        <v>Ins I979</v>
      </c>
      <c r="K138" s="675"/>
    </row>
    <row r="139" spans="1:11" x14ac:dyDescent="0.25">
      <c r="K139" s="675"/>
    </row>
    <row r="140" spans="1:11" ht="25.5" x14ac:dyDescent="0.25">
      <c r="A140" s="8" t="s">
        <v>627</v>
      </c>
      <c r="B140" s="1" t="s">
        <v>28</v>
      </c>
      <c r="C140" s="9" t="str">
        <f>VLOOKUP($A140,[7]Actividades!A:E,2,FALSE)</f>
        <v>SUMINISTRO, TRANSPORTE E INSTALACION COLUMNETA CONFINAMIENTO CONCRETO 3000 PSI  0.20 X 0.12 M.</v>
      </c>
      <c r="D140" s="10" t="str">
        <f>VLOOKUP($A140,[7]Actividades!A:E,3,FALSE)</f>
        <v>Actividad</v>
      </c>
      <c r="E140" s="10" t="str">
        <f>VLOOKUP($A140,[7]Actividades!A:E,4,FALSE)</f>
        <v>ML</v>
      </c>
      <c r="F140" s="11"/>
      <c r="G140" s="2"/>
      <c r="H140" s="2"/>
      <c r="I140" s="2">
        <v>89184</v>
      </c>
      <c r="J140" s="16"/>
      <c r="K140" s="675">
        <f t="shared" ref="K140:K191" si="13">I140*1.3844</f>
        <v>123466.32960000001</v>
      </c>
    </row>
    <row r="141" spans="1:11" s="16" customFormat="1" x14ac:dyDescent="0.25">
      <c r="A141" s="17" t="s">
        <v>627</v>
      </c>
      <c r="B141" s="3" t="s">
        <v>373</v>
      </c>
      <c r="C141" s="13" t="str">
        <f>VLOOKUP($B141,[7]Insumos!A:G,2,FALSE)</f>
        <v>CONCRETO 3000 psi - 21 Mpa</v>
      </c>
      <c r="D141" s="14" t="str">
        <f>VLOOKUP($B141,[7]Insumos!A:G,3,FALSE)</f>
        <v>Analisis Basico</v>
      </c>
      <c r="E141" s="14" t="str">
        <f>VLOOKUP($B141,[7]Insumos!A:G,4,FALSE)</f>
        <v>M3</v>
      </c>
      <c r="F141" s="15">
        <v>3.1E-2</v>
      </c>
      <c r="G141" s="4">
        <v>561725</v>
      </c>
      <c r="H141" s="4">
        <v>17413</v>
      </c>
      <c r="I141" s="4"/>
      <c r="K141" s="675"/>
    </row>
    <row r="142" spans="1:11" s="16" customFormat="1" x14ac:dyDescent="0.25">
      <c r="A142" s="17" t="s">
        <v>627</v>
      </c>
      <c r="B142" s="3" t="s">
        <v>549</v>
      </c>
      <c r="C142" s="13" t="str">
        <f>VLOOKUP($B142,[7]Insumos!A:E,2,FALSE)</f>
        <v>CUADRILLA AA TIPO 5 (1 OFICIAL + 5 AYUDANTE) (Albañileria)</v>
      </c>
      <c r="D142" s="14" t="str">
        <f>VLOOKUP($B142,[7]Insumos!A:E,3,FALSE)</f>
        <v>Cuadrilla</v>
      </c>
      <c r="E142" s="14" t="str">
        <f>VLOOKUP($B142,[7]Insumos!A:E,4,FALSE)</f>
        <v>HR</v>
      </c>
      <c r="F142" s="15">
        <v>0.4</v>
      </c>
      <c r="G142" s="4">
        <v>78138</v>
      </c>
      <c r="H142" s="4">
        <v>31255</v>
      </c>
      <c r="I142" s="4"/>
      <c r="J142" s="138" t="str">
        <f>HYPERLINK("#"&amp;"Insumos"&amp;"!A"&amp;MATCH($B142,[7]Insumos!$A:$A,0),"Ins "&amp;$B142)</f>
        <v>Ins C29</v>
      </c>
      <c r="K142" s="675"/>
    </row>
    <row r="143" spans="1:11" s="16" customFormat="1" x14ac:dyDescent="0.25">
      <c r="A143" s="17" t="s">
        <v>627</v>
      </c>
      <c r="B143" s="3" t="s">
        <v>665</v>
      </c>
      <c r="C143" s="13" t="str">
        <f>VLOOKUP($B143,[7]Insumos!A:E,2,FALSE)</f>
        <v>MORDAZA METALICA</v>
      </c>
      <c r="D143" s="14" t="str">
        <f>VLOOKUP($B143,[7]Insumos!A:E,3,FALSE)</f>
        <v>Equipos</v>
      </c>
      <c r="E143" s="14" t="str">
        <f>VLOOKUP($B143,[7]Insumos!A:E,4,FALSE)</f>
        <v>DIA</v>
      </c>
      <c r="F143" s="15">
        <v>2</v>
      </c>
      <c r="G143" s="4">
        <v>144</v>
      </c>
      <c r="H143" s="4">
        <v>288</v>
      </c>
      <c r="I143" s="4"/>
      <c r="J143" s="138" t="str">
        <f>HYPERLINK("#"&amp;"Insumos"&amp;"!A"&amp;MATCH($B143,[7]Insumos!$A:$A,0),"Ins "&amp;$B143)</f>
        <v>Ins E105</v>
      </c>
      <c r="K143" s="675"/>
    </row>
    <row r="144" spans="1:11" s="16" customFormat="1" x14ac:dyDescent="0.25">
      <c r="A144" s="17" t="s">
        <v>627</v>
      </c>
      <c r="B144" s="3" t="s">
        <v>30</v>
      </c>
      <c r="C144" s="13" t="str">
        <f>VLOOKUP($B144,[7]Insumos!A:E,2,FALSE)</f>
        <v>EQUIPO DE TRANSPORTE</v>
      </c>
      <c r="D144" s="14" t="str">
        <f>VLOOKUP($B144,[7]Insumos!A:E,3,FALSE)</f>
        <v>Equipos</v>
      </c>
      <c r="E144" s="14" t="str">
        <f>VLOOKUP($B144,[7]Insumos!A:E,4,FALSE)</f>
        <v>DIA</v>
      </c>
      <c r="F144" s="15">
        <v>5.8999999999999999E-3</v>
      </c>
      <c r="G144" s="4">
        <v>180217</v>
      </c>
      <c r="H144" s="4">
        <v>1063</v>
      </c>
      <c r="I144" s="4"/>
      <c r="J144" s="138" t="str">
        <f>HYPERLINK("#"&amp;"Insumos"&amp;"!A"&amp;MATCH($B144,[7]Insumos!$A:$A,0),"Ins "&amp;$B144)</f>
        <v>Ins E12</v>
      </c>
      <c r="K144" s="675"/>
    </row>
    <row r="145" spans="1:11" s="16" customFormat="1" x14ac:dyDescent="0.25">
      <c r="A145" s="17" t="s">
        <v>627</v>
      </c>
      <c r="B145" s="3" t="s">
        <v>375</v>
      </c>
      <c r="C145" s="13" t="str">
        <f>VLOOKUP($B145,[7]Insumos!A:E,2,FALSE)</f>
        <v>VIBRADOR A GASOLINA</v>
      </c>
      <c r="D145" s="14" t="str">
        <f>VLOOKUP($B145,[7]Insumos!A:E,3,FALSE)</f>
        <v>Equipos</v>
      </c>
      <c r="E145" s="14" t="str">
        <f>VLOOKUP($B145,[7]Insumos!A:E,4,FALSE)</f>
        <v>DIA</v>
      </c>
      <c r="F145" s="15">
        <v>2E-3</v>
      </c>
      <c r="G145" s="4">
        <v>63665</v>
      </c>
      <c r="H145" s="4">
        <v>127</v>
      </c>
      <c r="I145" s="4"/>
      <c r="J145" s="138" t="str">
        <f>HYPERLINK("#"&amp;"Insumos"&amp;"!A"&amp;MATCH($B145,[7]Insumos!$A:$A,0),"Ins "&amp;$B145)</f>
        <v>Ins E21</v>
      </c>
      <c r="K145" s="675"/>
    </row>
    <row r="146" spans="1:11" s="16" customFormat="1" x14ac:dyDescent="0.25">
      <c r="A146" s="17" t="s">
        <v>627</v>
      </c>
      <c r="B146" s="3" t="s">
        <v>32</v>
      </c>
      <c r="C146" s="13" t="str">
        <f>VLOOKUP($B146,[7]Insumos!A:E,2,FALSE)</f>
        <v>EQUIPO BASICO (HERRAMIENTA MENOR)</v>
      </c>
      <c r="D146" s="14" t="str">
        <f>VLOOKUP($B146,[7]Insumos!A:E,3,FALSE)</f>
        <v>Herramienta</v>
      </c>
      <c r="E146" s="14" t="str">
        <f>VLOOKUP($B146,[7]Insumos!A:E,4,FALSE)</f>
        <v>UND</v>
      </c>
      <c r="F146" s="15">
        <v>0.02</v>
      </c>
      <c r="G146" s="4">
        <v>3484</v>
      </c>
      <c r="H146" s="4">
        <v>70</v>
      </c>
      <c r="I146" s="4"/>
      <c r="J146" s="138" t="str">
        <f>HYPERLINK("#"&amp;"Insumos"&amp;"!A"&amp;MATCH($B146,[7]Insumos!$A:$A,0),"Ins "&amp;$B146)</f>
        <v>Ins H2</v>
      </c>
      <c r="K146" s="675"/>
    </row>
    <row r="147" spans="1:11" s="16" customFormat="1" x14ac:dyDescent="0.25">
      <c r="A147" s="17" t="s">
        <v>627</v>
      </c>
      <c r="B147" s="3" t="s">
        <v>33</v>
      </c>
      <c r="C147" s="13" t="str">
        <f>VLOOKUP($B147,[7]Insumos!A:E,2,FALSE)</f>
        <v>ACARREO INTERNO</v>
      </c>
      <c r="D147" s="14" t="str">
        <f>VLOOKUP($B147,[7]Insumos!A:E,3,FALSE)</f>
        <v>Insumos</v>
      </c>
      <c r="E147" s="14" t="str">
        <f>VLOOKUP($B147,[7]Insumos!A:E,4,FALSE)</f>
        <v>UND</v>
      </c>
      <c r="F147" s="15">
        <v>1.5</v>
      </c>
      <c r="G147" s="4">
        <v>1824</v>
      </c>
      <c r="H147" s="4">
        <v>2736</v>
      </c>
      <c r="I147" s="4"/>
      <c r="J147" s="138" t="str">
        <f>HYPERLINK("#"&amp;"Insumos"&amp;"!A"&amp;MATCH($B147,[7]Insumos!$A:$A,0),"Ins "&amp;$B147)</f>
        <v>Ins I1565</v>
      </c>
      <c r="K147" s="675"/>
    </row>
    <row r="148" spans="1:11" s="16" customFormat="1" x14ac:dyDescent="0.25">
      <c r="A148" s="17" t="s">
        <v>627</v>
      </c>
      <c r="B148" s="3" t="s">
        <v>376</v>
      </c>
      <c r="C148" s="13" t="str">
        <f>VLOOKUP($B148,[7]Insumos!A:E,2,FALSE)</f>
        <v>PUNTILLA CON CABEZA 2"</v>
      </c>
      <c r="D148" s="14" t="str">
        <f>VLOOKUP($B148,[7]Insumos!A:E,3,FALSE)</f>
        <v>Insumos</v>
      </c>
      <c r="E148" s="14" t="str">
        <f>VLOOKUP($B148,[7]Insumos!A:E,4,FALSE)</f>
        <v>LB</v>
      </c>
      <c r="F148" s="15">
        <v>0.05</v>
      </c>
      <c r="G148" s="4">
        <v>5100</v>
      </c>
      <c r="H148" s="4">
        <v>255</v>
      </c>
      <c r="I148" s="4"/>
      <c r="J148" s="138" t="str">
        <f>HYPERLINK("#"&amp;"Insumos"&amp;"!A"&amp;MATCH($B148,[7]Insumos!$A:$A,0),"Ins "&amp;$B148)</f>
        <v>Ins I425</v>
      </c>
      <c r="K148" s="675"/>
    </row>
    <row r="149" spans="1:11" s="16" customFormat="1" x14ac:dyDescent="0.25">
      <c r="A149" s="17" t="s">
        <v>627</v>
      </c>
      <c r="B149" s="3" t="s">
        <v>666</v>
      </c>
      <c r="C149" s="13" t="str">
        <f>VLOOKUP($B149,[7]Insumos!A:E,2,FALSE)</f>
        <v>LISTON CEDRO MACHO 5 CM X 2.5 CM X 3 M.</v>
      </c>
      <c r="D149" s="14" t="str">
        <f>VLOOKUP($B149,[7]Insumos!A:E,3,FALSE)</f>
        <v>Insumos</v>
      </c>
      <c r="E149" s="14" t="str">
        <f>VLOOKUP($B149,[7]Insumos!A:E,4,FALSE)</f>
        <v>M</v>
      </c>
      <c r="F149" s="15">
        <v>0.14000000000000001</v>
      </c>
      <c r="G149" s="4">
        <v>4679</v>
      </c>
      <c r="H149" s="4">
        <v>655</v>
      </c>
      <c r="I149" s="4"/>
      <c r="J149" s="138" t="str">
        <f>HYPERLINK("#"&amp;"Insumos"&amp;"!A"&amp;MATCH($B149,[7]Insumos!$A:$A,0),"Ins "&amp;$B149)</f>
        <v>Ins I958</v>
      </c>
      <c r="K149" s="675"/>
    </row>
    <row r="150" spans="1:11" s="16" customFormat="1" x14ac:dyDescent="0.25">
      <c r="A150" s="17" t="s">
        <v>627</v>
      </c>
      <c r="B150" s="3" t="s">
        <v>667</v>
      </c>
      <c r="C150" s="13" t="str">
        <f>VLOOKUP($B150,[7]Insumos!A:E,2,FALSE)</f>
        <v>CUARTON ORDINARIO 8 CM *4 CM *3M</v>
      </c>
      <c r="D150" s="14" t="str">
        <f>VLOOKUP($B150,[7]Insumos!A:E,3,FALSE)</f>
        <v>Insumos</v>
      </c>
      <c r="E150" s="14" t="str">
        <f>VLOOKUP($B150,[7]Insumos!A:E,4,FALSE)</f>
        <v>M</v>
      </c>
      <c r="F150" s="15">
        <v>0.05</v>
      </c>
      <c r="G150" s="4">
        <v>3490</v>
      </c>
      <c r="H150" s="4">
        <v>175</v>
      </c>
      <c r="I150" s="4"/>
      <c r="J150" s="138" t="str">
        <f>HYPERLINK("#"&amp;"Insumos"&amp;"!A"&amp;MATCH($B150,[7]Insumos!$A:$A,0),"Ins "&amp;$B150)</f>
        <v>Ins I976</v>
      </c>
      <c r="K150" s="675"/>
    </row>
    <row r="151" spans="1:11" x14ac:dyDescent="0.25">
      <c r="A151" s="17" t="s">
        <v>627</v>
      </c>
      <c r="B151" s="3" t="s">
        <v>668</v>
      </c>
      <c r="C151" s="13" t="str">
        <f>VLOOKUP($B151,[7]Insumos!A:E,2,FALSE)</f>
        <v>TABLA BURRA 30 CM * 2.5 CM * 3 M</v>
      </c>
      <c r="D151" s="14" t="str">
        <f>VLOOKUP($B151,[7]Insumos!A:E,3,FALSE)</f>
        <v>Insumos</v>
      </c>
      <c r="E151" s="14" t="str">
        <f>VLOOKUP($B151,[7]Insumos!A:E,4,FALSE)</f>
        <v>UND</v>
      </c>
      <c r="F151" s="15">
        <v>1.5</v>
      </c>
      <c r="G151" s="4">
        <v>23431</v>
      </c>
      <c r="H151" s="4">
        <v>35147</v>
      </c>
      <c r="I151" s="4"/>
      <c r="J151" s="138" t="str">
        <f>HYPERLINK("#"&amp;"Insumos"&amp;"!A"&amp;MATCH($B151,[7]Insumos!$A:$A,0),"Ins "&amp;$B151)</f>
        <v>Ins I977</v>
      </c>
      <c r="K151" s="675"/>
    </row>
    <row r="152" spans="1:11" s="16" customFormat="1" x14ac:dyDescent="0.25">
      <c r="A152" s="5"/>
      <c r="B152" s="5"/>
      <c r="C152" s="5"/>
      <c r="D152" s="5"/>
      <c r="E152" s="5"/>
      <c r="F152" s="143"/>
      <c r="G152" s="5"/>
      <c r="H152" s="5"/>
      <c r="I152" s="5"/>
      <c r="J152" s="5"/>
      <c r="K152" s="675"/>
    </row>
    <row r="153" spans="1:11" s="16" customFormat="1" ht="25.5" x14ac:dyDescent="0.25">
      <c r="A153" s="8" t="s">
        <v>178</v>
      </c>
      <c r="B153" s="1" t="s">
        <v>28</v>
      </c>
      <c r="C153" s="9" t="str">
        <f>VLOOKUP($A153,[7]Actividades!A:E,2,FALSE)</f>
        <v>SUMINISTRO, TRANSPORTE E INSTALACION ALFAJIAS EN CONCRETO 3000 PSI A=0.25 M</v>
      </c>
      <c r="D153" s="10" t="str">
        <f>VLOOKUP($A153,[7]Actividades!A:E,3,FALSE)</f>
        <v>Actividad</v>
      </c>
      <c r="E153" s="10" t="str">
        <f>VLOOKUP($A153,[7]Actividades!A:E,4,FALSE)</f>
        <v>ML</v>
      </c>
      <c r="F153" s="140"/>
      <c r="G153" s="2"/>
      <c r="H153" s="2"/>
      <c r="I153" s="2">
        <v>47276</v>
      </c>
      <c r="K153" s="675">
        <f t="shared" si="13"/>
        <v>65448.894400000005</v>
      </c>
    </row>
    <row r="154" spans="1:11" s="16" customFormat="1" x14ac:dyDescent="0.25">
      <c r="A154" s="12" t="s">
        <v>178</v>
      </c>
      <c r="B154" s="3" t="s">
        <v>373</v>
      </c>
      <c r="C154" s="13" t="str">
        <f>VLOOKUP($B154,[7]Insumos!A:G,2,FALSE)</f>
        <v>CONCRETO 3000 psi - 21 Mpa</v>
      </c>
      <c r="D154" s="14" t="str">
        <f>VLOOKUP($B154,[7]Insumos!A:G,3,FALSE)</f>
        <v>Analisis Basico</v>
      </c>
      <c r="E154" s="14" t="str">
        <f>VLOOKUP($B154,[7]Insumos!A:G,4,FALSE)</f>
        <v>M3</v>
      </c>
      <c r="F154" s="141">
        <v>1.9E-2</v>
      </c>
      <c r="G154" s="4">
        <f>+VLOOKUP(B154,[7]Insumos!$A$4:$F$5224,5,FALSE)</f>
        <v>561725</v>
      </c>
      <c r="H154" s="4">
        <f t="shared" ref="H154:H162" si="14">+ROUND(F154*G154,0)</f>
        <v>10673</v>
      </c>
      <c r="I154" s="4"/>
      <c r="K154" s="675"/>
    </row>
    <row r="155" spans="1:11" s="16" customFormat="1" x14ac:dyDescent="0.25">
      <c r="A155" s="12" t="s">
        <v>178</v>
      </c>
      <c r="B155" s="3" t="s">
        <v>437</v>
      </c>
      <c r="C155" s="13" t="str">
        <f>VLOOKUP($B155,[7]Insumos!A:E,2,FALSE)</f>
        <v>CUADRILLA AA TIPO 3 (1 OFICIAL + 3 AYUDANTE) (Albañileria)</v>
      </c>
      <c r="D155" s="14" t="str">
        <f>VLOOKUP($B155,[7]Insumos!A:E,3,FALSE)</f>
        <v>Cuadrilla</v>
      </c>
      <c r="E155" s="14" t="str">
        <f>VLOOKUP($B155,[7]Insumos!A:E,4,FALSE)</f>
        <v>HR</v>
      </c>
      <c r="F155" s="141">
        <v>0.55000000000000004</v>
      </c>
      <c r="G155" s="4">
        <f>+VLOOKUP(B155,[7]Insumos!$A$4:$F$5224,5,FALSE)</f>
        <v>54460</v>
      </c>
      <c r="H155" s="4">
        <f t="shared" si="14"/>
        <v>29953</v>
      </c>
      <c r="I155" s="4"/>
      <c r="J155" s="138" t="str">
        <f>HYPERLINK("#"&amp;"Insumos"&amp;"!A"&amp;MATCH($B155,[7]Insumos!$A:$A,0),"Ins "&amp;$B155)</f>
        <v>Ins C15</v>
      </c>
      <c r="K155" s="675"/>
    </row>
    <row r="156" spans="1:11" s="16" customFormat="1" x14ac:dyDescent="0.25">
      <c r="A156" s="12" t="s">
        <v>178</v>
      </c>
      <c r="B156" s="3" t="s">
        <v>30</v>
      </c>
      <c r="C156" s="13" t="str">
        <f>VLOOKUP($B156,[7]Insumos!A:E,2,FALSE)</f>
        <v>EQUIPO DE TRANSPORTE</v>
      </c>
      <c r="D156" s="14" t="str">
        <f>VLOOKUP($B156,[7]Insumos!A:E,3,FALSE)</f>
        <v>Equipos</v>
      </c>
      <c r="E156" s="14" t="str">
        <f>VLOOKUP($B156,[7]Insumos!A:E,4,FALSE)</f>
        <v>DIA</v>
      </c>
      <c r="F156" s="141">
        <v>1.6999999999999999E-3</v>
      </c>
      <c r="G156" s="4">
        <f>+VLOOKUP(B156,[7]Insumos!$A$4:$F$5224,5,FALSE)</f>
        <v>180217</v>
      </c>
      <c r="H156" s="4">
        <f t="shared" si="14"/>
        <v>306</v>
      </c>
      <c r="I156" s="4"/>
      <c r="J156" s="138" t="str">
        <f>HYPERLINK("#"&amp;"Insumos"&amp;"!A"&amp;MATCH($B156,[7]Insumos!$A:$A,0),"Ins "&amp;$B156)</f>
        <v>Ins E12</v>
      </c>
      <c r="K156" s="675"/>
    </row>
    <row r="157" spans="1:11" s="16" customFormat="1" x14ac:dyDescent="0.25">
      <c r="A157" s="12" t="s">
        <v>178</v>
      </c>
      <c r="B157" s="3" t="s">
        <v>32</v>
      </c>
      <c r="C157" s="13" t="str">
        <f>VLOOKUP($B157,[7]Insumos!A:E,2,FALSE)</f>
        <v>EQUIPO BASICO (HERRAMIENTA MENOR)</v>
      </c>
      <c r="D157" s="14" t="str">
        <f>VLOOKUP($B157,[7]Insumos!A:E,3,FALSE)</f>
        <v>Herramienta</v>
      </c>
      <c r="E157" s="14" t="str">
        <f>VLOOKUP($B157,[7]Insumos!A:E,4,FALSE)</f>
        <v>UND</v>
      </c>
      <c r="F157" s="141">
        <v>0.01</v>
      </c>
      <c r="G157" s="4">
        <f>+VLOOKUP(B157,[7]Insumos!$A$4:$F$5224,5,FALSE)</f>
        <v>3484</v>
      </c>
      <c r="H157" s="4">
        <f t="shared" si="14"/>
        <v>35</v>
      </c>
      <c r="I157" s="4"/>
      <c r="J157" s="138" t="str">
        <f>HYPERLINK("#"&amp;"Insumos"&amp;"!A"&amp;MATCH($B157,[7]Insumos!$A:$A,0),"Ins "&amp;$B157)</f>
        <v>Ins H2</v>
      </c>
      <c r="K157" s="675"/>
    </row>
    <row r="158" spans="1:11" s="16" customFormat="1" x14ac:dyDescent="0.25">
      <c r="A158" s="12" t="s">
        <v>178</v>
      </c>
      <c r="B158" s="3" t="s">
        <v>33</v>
      </c>
      <c r="C158" s="13" t="str">
        <f>VLOOKUP($B158,[7]Insumos!A:E,2,FALSE)</f>
        <v>ACARREO INTERNO</v>
      </c>
      <c r="D158" s="14" t="str">
        <f>VLOOKUP($B158,[7]Insumos!A:E,3,FALSE)</f>
        <v>Insumos</v>
      </c>
      <c r="E158" s="14" t="str">
        <f>VLOOKUP($B158,[7]Insumos!A:E,4,FALSE)</f>
        <v>UND</v>
      </c>
      <c r="F158" s="141">
        <v>0.9</v>
      </c>
      <c r="G158" s="4">
        <f>+VLOOKUP(B158,[7]Insumos!$A$4:$F$5224,5,FALSE)</f>
        <v>1824</v>
      </c>
      <c r="H158" s="4">
        <f t="shared" si="14"/>
        <v>1642</v>
      </c>
      <c r="I158" s="4"/>
      <c r="J158" s="138" t="str">
        <f>HYPERLINK("#"&amp;"Insumos"&amp;"!A"&amp;MATCH($B158,[7]Insumos!$A:$A,0),"Ins "&amp;$B158)</f>
        <v>Ins I1565</v>
      </c>
      <c r="K158" s="675"/>
    </row>
    <row r="159" spans="1:11" s="16" customFormat="1" x14ac:dyDescent="0.25">
      <c r="A159" s="12" t="s">
        <v>178</v>
      </c>
      <c r="B159" s="3" t="s">
        <v>438</v>
      </c>
      <c r="C159" s="13" t="str">
        <f>VLOOKUP($B159,[7]Insumos!A:E,2,FALSE)</f>
        <v>CEMENTO GRIS</v>
      </c>
      <c r="D159" s="14" t="str">
        <f>VLOOKUP($B159,[7]Insumos!A:E,3,FALSE)</f>
        <v>Insumos</v>
      </c>
      <c r="E159" s="14" t="str">
        <f>VLOOKUP($B159,[7]Insumos!A:E,4,FALSE)</f>
        <v>KG</v>
      </c>
      <c r="F159" s="141">
        <v>1.19</v>
      </c>
      <c r="G159" s="4">
        <f>+VLOOKUP(B159,[7]Insumos!$A$4:$F$5224,5,FALSE)</f>
        <v>680</v>
      </c>
      <c r="H159" s="4">
        <f t="shared" si="14"/>
        <v>809</v>
      </c>
      <c r="I159" s="4"/>
      <c r="J159" s="138" t="str">
        <f>HYPERLINK("#"&amp;"Insumos"&amp;"!A"&amp;MATCH($B159,[7]Insumos!$A:$A,0),"Ins "&amp;$B159)</f>
        <v>Ins I274</v>
      </c>
      <c r="K159" s="675"/>
    </row>
    <row r="160" spans="1:11" s="16" customFormat="1" x14ac:dyDescent="0.25">
      <c r="A160" s="12" t="s">
        <v>178</v>
      </c>
      <c r="B160" s="3" t="s">
        <v>439</v>
      </c>
      <c r="C160" s="13" t="str">
        <f>VLOOKUP($B160,[7]Insumos!A:E,2,FALSE)</f>
        <v>ARENA DELGADA (Inc Transporte hasta 39 km)</v>
      </c>
      <c r="D160" s="14" t="str">
        <f>VLOOKUP($B160,[7]Insumos!A:E,3,FALSE)</f>
        <v>Insumos</v>
      </c>
      <c r="E160" s="14" t="str">
        <f>VLOOKUP($B160,[7]Insumos!A:E,4,FALSE)</f>
        <v>M3</v>
      </c>
      <c r="F160" s="141">
        <v>0.01</v>
      </c>
      <c r="G160" s="4">
        <f>+VLOOKUP(B160,[7]Insumos!$A$4:$F$5224,5,FALSE)</f>
        <v>106670</v>
      </c>
      <c r="H160" s="4">
        <f t="shared" si="14"/>
        <v>1067</v>
      </c>
      <c r="I160" s="4"/>
      <c r="J160" s="138" t="str">
        <f>HYPERLINK("#"&amp;"Insumos"&amp;"!A"&amp;MATCH($B160,[7]Insumos!$A:$A,0),"Ins "&amp;$B160)</f>
        <v>Ins I32</v>
      </c>
      <c r="K160" s="675"/>
    </row>
    <row r="161" spans="1:11" s="16" customFormat="1" x14ac:dyDescent="0.25">
      <c r="A161" s="12" t="s">
        <v>178</v>
      </c>
      <c r="B161" s="3" t="s">
        <v>376</v>
      </c>
      <c r="C161" s="13" t="str">
        <f>VLOOKUP($B161,[7]Insumos!A:E,2,FALSE)</f>
        <v>PUNTILLA CON CABEZA 2"</v>
      </c>
      <c r="D161" s="14" t="str">
        <f>VLOOKUP($B161,[7]Insumos!A:E,3,FALSE)</f>
        <v>Insumos</v>
      </c>
      <c r="E161" s="14" t="str">
        <f>VLOOKUP($B161,[7]Insumos!A:E,4,FALSE)</f>
        <v>LB</v>
      </c>
      <c r="F161" s="141">
        <v>0.01</v>
      </c>
      <c r="G161" s="4">
        <f>+VLOOKUP(B161,[7]Insumos!$A$4:$F$5224,5,FALSE)</f>
        <v>5100</v>
      </c>
      <c r="H161" s="4">
        <f t="shared" si="14"/>
        <v>51</v>
      </c>
      <c r="I161" s="4"/>
      <c r="J161" s="138" t="str">
        <f>HYPERLINK("#"&amp;"Insumos"&amp;"!A"&amp;MATCH($B161,[7]Insumos!$A:$A,0),"Ins "&amp;$B161)</f>
        <v>Ins I425</v>
      </c>
      <c r="K161" s="675"/>
    </row>
    <row r="162" spans="1:11" s="16" customFormat="1" x14ac:dyDescent="0.25">
      <c r="A162" s="12" t="s">
        <v>178</v>
      </c>
      <c r="B162" s="3" t="s">
        <v>440</v>
      </c>
      <c r="C162" s="13" t="str">
        <f>VLOOKUP($B162,[7]Insumos!A:E,2,FALSE)</f>
        <v>TABLA CHAPA EN CEDRO MACHO 30 CM X 2 CM X 3 M.</v>
      </c>
      <c r="D162" s="14" t="str">
        <f>VLOOKUP($B162,[7]Insumos!A:E,3,FALSE)</f>
        <v>Insumos</v>
      </c>
      <c r="E162" s="14" t="str">
        <f>VLOOKUP($B162,[7]Insumos!A:E,4,FALSE)</f>
        <v>M</v>
      </c>
      <c r="F162" s="141">
        <v>0.4</v>
      </c>
      <c r="G162" s="4">
        <f>+VLOOKUP(B162,[7]Insumos!$A$4:$F$5224,5,FALSE)</f>
        <v>6849</v>
      </c>
      <c r="H162" s="4">
        <f t="shared" si="14"/>
        <v>2740</v>
      </c>
      <c r="I162" s="4"/>
      <c r="J162" s="138" t="str">
        <f>HYPERLINK("#"&amp;"Insumos"&amp;"!A"&amp;MATCH($B162,[7]Insumos!$A:$A,0),"Ins "&amp;$B162)</f>
        <v>Ins I978</v>
      </c>
      <c r="K162" s="675"/>
    </row>
    <row r="163" spans="1:11" s="16" customFormat="1" x14ac:dyDescent="0.25">
      <c r="A163" s="5"/>
      <c r="B163" s="5"/>
      <c r="C163" s="5"/>
      <c r="D163" s="5"/>
      <c r="E163" s="5"/>
      <c r="F163" s="143"/>
      <c r="G163" s="5"/>
      <c r="H163" s="5"/>
      <c r="I163" s="5"/>
      <c r="J163" s="5"/>
      <c r="K163" s="675"/>
    </row>
    <row r="164" spans="1:11" s="16" customFormat="1" ht="38.25" x14ac:dyDescent="0.25">
      <c r="A164" s="8" t="s">
        <v>143</v>
      </c>
      <c r="B164" s="1" t="s">
        <v>28</v>
      </c>
      <c r="C164" s="9" t="str">
        <f>VLOOKUP($A164,[7]Actividades!A:E,2,FALSE)</f>
        <v>SUMINISTRO, TRANSPORTE E INSTALACION MESON EN CONCRETO 3000 PSI E=0,07 M ANCHO=0,60M( INCLUYE REFUERZO, ACERO NO. 3 EN AMBAS DIRECCIONES @ 0,15M, MURO EN LADRILLO Y REVOQUE)</v>
      </c>
      <c r="D164" s="10" t="str">
        <f>VLOOKUP($A164,[7]Actividades!A:E,3,FALSE)</f>
        <v>Actividad</v>
      </c>
      <c r="E164" s="10" t="str">
        <f>VLOOKUP($A164,[7]Actividades!A:E,4,FALSE)</f>
        <v>ML</v>
      </c>
      <c r="F164" s="140"/>
      <c r="G164" s="2"/>
      <c r="H164" s="2"/>
      <c r="I164" s="2">
        <v>217609</v>
      </c>
      <c r="K164" s="675">
        <f t="shared" si="13"/>
        <v>301257.8996</v>
      </c>
    </row>
    <row r="165" spans="1:11" s="16" customFormat="1" x14ac:dyDescent="0.25">
      <c r="A165" s="12" t="s">
        <v>143</v>
      </c>
      <c r="B165" s="3" t="s">
        <v>441</v>
      </c>
      <c r="C165" s="13" t="str">
        <f>VLOOKUP($B165,[7]Insumos!A:G,2,FALSE)</f>
        <v>MORTERO 1:3</v>
      </c>
      <c r="D165" s="14" t="str">
        <f>VLOOKUP($B165,[7]Insumos!A:G,3,FALSE)</f>
        <v>Analisis Basico</v>
      </c>
      <c r="E165" s="14" t="str">
        <f>VLOOKUP($B165,[7]Insumos!A:G,4,FALSE)</f>
        <v>M3</v>
      </c>
      <c r="F165" s="141">
        <v>9.6000000000000002E-2</v>
      </c>
      <c r="G165" s="4">
        <f>+VLOOKUP(B165,[7]Insumos!$A$4:$F$5224,5,FALSE)</f>
        <v>505998</v>
      </c>
      <c r="H165" s="4">
        <f t="shared" ref="H165:H177" si="15">+ROUND(F165*G165,0)</f>
        <v>48576</v>
      </c>
      <c r="I165" s="4"/>
      <c r="K165" s="675"/>
    </row>
    <row r="166" spans="1:11" x14ac:dyDescent="0.25">
      <c r="A166" s="12" t="s">
        <v>143</v>
      </c>
      <c r="B166" s="3" t="s">
        <v>373</v>
      </c>
      <c r="C166" s="13" t="str">
        <f>VLOOKUP($B166,[7]Insumos!A:G,2,FALSE)</f>
        <v>CONCRETO 3000 psi - 21 Mpa</v>
      </c>
      <c r="D166" s="14" t="str">
        <f>VLOOKUP($B166,[7]Insumos!A:G,3,FALSE)</f>
        <v>Analisis Basico</v>
      </c>
      <c r="E166" s="14" t="str">
        <f>VLOOKUP($B166,[7]Insumos!A:G,4,FALSE)</f>
        <v>M3</v>
      </c>
      <c r="F166" s="141">
        <v>7.0000000000000007E-2</v>
      </c>
      <c r="G166" s="4">
        <f>+VLOOKUP(B166,[7]Insumos!$A$4:$F$5224,5,FALSE)</f>
        <v>561725</v>
      </c>
      <c r="H166" s="4">
        <f t="shared" si="15"/>
        <v>39321</v>
      </c>
      <c r="I166" s="4"/>
      <c r="J166" s="16"/>
      <c r="K166" s="675"/>
    </row>
    <row r="167" spans="1:11" s="16" customFormat="1" x14ac:dyDescent="0.25">
      <c r="A167" s="12" t="s">
        <v>143</v>
      </c>
      <c r="B167" s="3" t="s">
        <v>380</v>
      </c>
      <c r="C167" s="13" t="str">
        <f>VLOOKUP($B167,[7]Insumos!A:E,2,FALSE)</f>
        <v>CUADRILLA AA TIPO 2 (1 OFICIAL + 2 AYUDANTE) (Albañileria)</v>
      </c>
      <c r="D167" s="14" t="str">
        <f>VLOOKUP($B167,[7]Insumos!A:E,3,FALSE)</f>
        <v>Cuadrilla</v>
      </c>
      <c r="E167" s="14" t="str">
        <f>VLOOKUP($B167,[7]Insumos!A:E,4,FALSE)</f>
        <v>HR</v>
      </c>
      <c r="F167" s="141">
        <v>1.1000000000000001</v>
      </c>
      <c r="G167" s="4">
        <f>+VLOOKUP(B167,[7]Insumos!$A$4:$F$5224,5,FALSE)</f>
        <v>42621</v>
      </c>
      <c r="H167" s="4">
        <f t="shared" si="15"/>
        <v>46883</v>
      </c>
      <c r="I167" s="4"/>
      <c r="J167" s="138" t="str">
        <f>HYPERLINK("#"&amp;"Insumos"&amp;"!A"&amp;MATCH($B167,[7]Insumos!$A:$A,0),"Ins "&amp;$B167)</f>
        <v>Ins C8</v>
      </c>
      <c r="K167" s="675"/>
    </row>
    <row r="168" spans="1:11" s="16" customFormat="1" x14ac:dyDescent="0.25">
      <c r="A168" s="12" t="s">
        <v>143</v>
      </c>
      <c r="B168" s="3" t="s">
        <v>30</v>
      </c>
      <c r="C168" s="13" t="str">
        <f>VLOOKUP($B168,[7]Insumos!A:E,2,FALSE)</f>
        <v>EQUIPO DE TRANSPORTE</v>
      </c>
      <c r="D168" s="14" t="str">
        <f>VLOOKUP($B168,[7]Insumos!A:E,3,FALSE)</f>
        <v>Equipos</v>
      </c>
      <c r="E168" s="14" t="str">
        <f>VLOOKUP($B168,[7]Insumos!A:E,4,FALSE)</f>
        <v>DIA</v>
      </c>
      <c r="F168" s="141">
        <v>0.01</v>
      </c>
      <c r="G168" s="4">
        <f>+VLOOKUP(B168,[7]Insumos!$A$4:$F$5224,5,FALSE)</f>
        <v>180217</v>
      </c>
      <c r="H168" s="4">
        <f t="shared" si="15"/>
        <v>1802</v>
      </c>
      <c r="I168" s="4"/>
      <c r="J168" s="138" t="str">
        <f>HYPERLINK("#"&amp;"Insumos"&amp;"!A"&amp;MATCH($B168,[7]Insumos!$A:$A,0),"Ins "&amp;$B168)</f>
        <v>Ins E12</v>
      </c>
      <c r="K168" s="675"/>
    </row>
    <row r="169" spans="1:11" s="16" customFormat="1" x14ac:dyDescent="0.25">
      <c r="A169" s="12" t="s">
        <v>143</v>
      </c>
      <c r="B169" s="3" t="s">
        <v>375</v>
      </c>
      <c r="C169" s="13" t="str">
        <f>VLOOKUP($B169,[7]Insumos!A:E,2,FALSE)</f>
        <v>VIBRADOR A GASOLINA</v>
      </c>
      <c r="D169" s="14" t="str">
        <f>VLOOKUP($B169,[7]Insumos!A:E,3,FALSE)</f>
        <v>Equipos</v>
      </c>
      <c r="E169" s="14" t="str">
        <f>VLOOKUP($B169,[7]Insumos!A:E,4,FALSE)</f>
        <v>DIA</v>
      </c>
      <c r="F169" s="141">
        <v>7.0000000000000001E-3</v>
      </c>
      <c r="G169" s="4">
        <f>+VLOOKUP(B169,[7]Insumos!$A$4:$F$5224,5,FALSE)</f>
        <v>63665</v>
      </c>
      <c r="H169" s="4">
        <f t="shared" si="15"/>
        <v>446</v>
      </c>
      <c r="I169" s="4"/>
      <c r="J169" s="138" t="str">
        <f>HYPERLINK("#"&amp;"Insumos"&amp;"!A"&amp;MATCH($B169,[7]Insumos!$A:$A,0),"Ins "&amp;$B169)</f>
        <v>Ins E21</v>
      </c>
      <c r="K169" s="675"/>
    </row>
    <row r="170" spans="1:11" s="16" customFormat="1" x14ac:dyDescent="0.25">
      <c r="A170" s="12" t="s">
        <v>143</v>
      </c>
      <c r="B170" s="3" t="s">
        <v>32</v>
      </c>
      <c r="C170" s="13" t="str">
        <f>VLOOKUP($B170,[7]Insumos!A:E,2,FALSE)</f>
        <v>EQUIPO BASICO (HERRAMIENTA MENOR)</v>
      </c>
      <c r="D170" s="14" t="str">
        <f>VLOOKUP($B170,[7]Insumos!A:E,3,FALSE)</f>
        <v>Herramienta</v>
      </c>
      <c r="E170" s="14" t="str">
        <f>VLOOKUP($B170,[7]Insumos!A:E,4,FALSE)</f>
        <v>UND</v>
      </c>
      <c r="F170" s="141">
        <v>0.5</v>
      </c>
      <c r="G170" s="4">
        <f>+VLOOKUP(B170,[7]Insumos!$A$4:$F$5224,5,FALSE)</f>
        <v>3484</v>
      </c>
      <c r="H170" s="4">
        <f t="shared" si="15"/>
        <v>1742</v>
      </c>
      <c r="I170" s="4"/>
      <c r="J170" s="138" t="str">
        <f>HYPERLINK("#"&amp;"Insumos"&amp;"!A"&amp;MATCH($B170,[7]Insumos!$A:$A,0),"Ins "&amp;$B170)</f>
        <v>Ins H2</v>
      </c>
      <c r="K170" s="675"/>
    </row>
    <row r="171" spans="1:11" s="16" customFormat="1" x14ac:dyDescent="0.25">
      <c r="A171" s="12" t="s">
        <v>143</v>
      </c>
      <c r="B171" s="3" t="s">
        <v>33</v>
      </c>
      <c r="C171" s="13" t="str">
        <f>VLOOKUP($B171,[7]Insumos!A:E,2,FALSE)</f>
        <v>ACARREO INTERNO</v>
      </c>
      <c r="D171" s="14" t="str">
        <f>VLOOKUP($B171,[7]Insumos!A:E,3,FALSE)</f>
        <v>Insumos</v>
      </c>
      <c r="E171" s="14" t="str">
        <f>VLOOKUP($B171,[7]Insumos!A:E,4,FALSE)</f>
        <v>UND</v>
      </c>
      <c r="F171" s="141">
        <v>1.4</v>
      </c>
      <c r="G171" s="4">
        <f>+VLOOKUP(B171,[7]Insumos!$A$4:$F$5224,5,FALSE)</f>
        <v>1824</v>
      </c>
      <c r="H171" s="4">
        <f t="shared" si="15"/>
        <v>2554</v>
      </c>
      <c r="I171" s="4"/>
      <c r="J171" s="138" t="str">
        <f>HYPERLINK("#"&amp;"Insumos"&amp;"!A"&amp;MATCH($B171,[7]Insumos!$A:$A,0),"Ins "&amp;$B171)</f>
        <v>Ins I1565</v>
      </c>
      <c r="K171" s="675"/>
    </row>
    <row r="172" spans="1:11" s="16" customFormat="1" x14ac:dyDescent="0.25">
      <c r="A172" s="12" t="s">
        <v>143</v>
      </c>
      <c r="B172" s="3" t="s">
        <v>442</v>
      </c>
      <c r="C172" s="13" t="str">
        <f>VLOOKUP($B172,[7]Insumos!A:E,2,FALSE)</f>
        <v>LADRILLO FAROL RAYADO DE 0,12X0,20X0,30M</v>
      </c>
      <c r="D172" s="14" t="str">
        <f>VLOOKUP($B172,[7]Insumos!A:E,3,FALSE)</f>
        <v>Insumos</v>
      </c>
      <c r="E172" s="14" t="str">
        <f>VLOOKUP($B172,[7]Insumos!A:E,4,FALSE)</f>
        <v>UND</v>
      </c>
      <c r="F172" s="141">
        <v>19.2</v>
      </c>
      <c r="G172" s="4">
        <f>+VLOOKUP(B172,[7]Insumos!$A$4:$F$5224,5,FALSE)</f>
        <v>1400</v>
      </c>
      <c r="H172" s="4">
        <f t="shared" si="15"/>
        <v>26880</v>
      </c>
      <c r="I172" s="4"/>
      <c r="J172" s="138" t="str">
        <f>HYPERLINK("#"&amp;"Insumos"&amp;"!A"&amp;MATCH($B172,[7]Insumos!$A:$A,0),"Ins "&amp;$B172)</f>
        <v>Ins I1628</v>
      </c>
      <c r="K172" s="675"/>
    </row>
    <row r="173" spans="1:11" s="16" customFormat="1" x14ac:dyDescent="0.25">
      <c r="A173" s="12" t="s">
        <v>143</v>
      </c>
      <c r="B173" s="3" t="s">
        <v>443</v>
      </c>
      <c r="C173" s="13" t="str">
        <f>VLOOKUP($B173,[7]Insumos!A:E,2,FALSE)</f>
        <v>ACERO 60.000 PSI</v>
      </c>
      <c r="D173" s="14" t="str">
        <f>VLOOKUP($B173,[7]Insumos!A:E,3,FALSE)</f>
        <v>Insumos</v>
      </c>
      <c r="E173" s="14" t="str">
        <f>VLOOKUP($B173,[7]Insumos!A:E,4,FALSE)</f>
        <v>KG</v>
      </c>
      <c r="F173" s="141">
        <v>5.7</v>
      </c>
      <c r="G173" s="4">
        <f>+VLOOKUP(B173,[7]Insumos!$A$4:$F$5224,5,FALSE)</f>
        <v>4251</v>
      </c>
      <c r="H173" s="4">
        <f t="shared" si="15"/>
        <v>24231</v>
      </c>
      <c r="I173" s="4"/>
      <c r="J173" s="138" t="str">
        <f>HYPERLINK("#"&amp;"Insumos"&amp;"!A"&amp;MATCH($B173,[7]Insumos!$A:$A,0),"Ins "&amp;$B173)</f>
        <v>Ins I2</v>
      </c>
      <c r="K173" s="675"/>
    </row>
    <row r="174" spans="1:11" s="16" customFormat="1" x14ac:dyDescent="0.25">
      <c r="A174" s="12" t="s">
        <v>143</v>
      </c>
      <c r="B174" s="3" t="s">
        <v>381</v>
      </c>
      <c r="C174" s="13" t="str">
        <f>VLOOKUP($B174,[7]Insumos!A:E,2,FALSE)</f>
        <v>ALAMBRE NEGRO NO. 18</v>
      </c>
      <c r="D174" s="14" t="str">
        <f>VLOOKUP($B174,[7]Insumos!A:E,3,FALSE)</f>
        <v>Insumos</v>
      </c>
      <c r="E174" s="14" t="str">
        <f>VLOOKUP($B174,[7]Insumos!A:E,4,FALSE)</f>
        <v>KG</v>
      </c>
      <c r="F174" s="141">
        <v>0.2</v>
      </c>
      <c r="G174" s="4">
        <f>+VLOOKUP(B174,[7]Insumos!$A$4:$F$5224,5,FALSE)</f>
        <v>5938</v>
      </c>
      <c r="H174" s="4">
        <f t="shared" si="15"/>
        <v>1188</v>
      </c>
      <c r="I174" s="4"/>
      <c r="J174" s="138" t="str">
        <f>HYPERLINK("#"&amp;"Insumos"&amp;"!A"&amp;MATCH($B174,[7]Insumos!$A:$A,0),"Ins "&amp;$B174)</f>
        <v>Ins I3</v>
      </c>
      <c r="K174" s="675"/>
    </row>
    <row r="175" spans="1:11" s="16" customFormat="1" x14ac:dyDescent="0.25">
      <c r="A175" s="12" t="s">
        <v>143</v>
      </c>
      <c r="B175" s="3" t="s">
        <v>376</v>
      </c>
      <c r="C175" s="13" t="str">
        <f>VLOOKUP($B175,[7]Insumos!A:E,2,FALSE)</f>
        <v>PUNTILLA CON CABEZA 2"</v>
      </c>
      <c r="D175" s="14" t="str">
        <f>VLOOKUP($B175,[7]Insumos!A:E,3,FALSE)</f>
        <v>Insumos</v>
      </c>
      <c r="E175" s="14" t="str">
        <f>VLOOKUP($B175,[7]Insumos!A:E,4,FALSE)</f>
        <v>LB</v>
      </c>
      <c r="F175" s="141">
        <v>0.03</v>
      </c>
      <c r="G175" s="4">
        <f>+VLOOKUP(B175,[7]Insumos!$A$4:$F$5224,5,FALSE)</f>
        <v>5100</v>
      </c>
      <c r="H175" s="4">
        <f t="shared" si="15"/>
        <v>153</v>
      </c>
      <c r="I175" s="4"/>
      <c r="J175" s="138" t="str">
        <f>HYPERLINK("#"&amp;"Insumos"&amp;"!A"&amp;MATCH($B175,[7]Insumos!$A:$A,0),"Ins "&amp;$B175)</f>
        <v>Ins I425</v>
      </c>
      <c r="K175" s="675"/>
    </row>
    <row r="176" spans="1:11" s="16" customFormat="1" x14ac:dyDescent="0.25">
      <c r="A176" s="12" t="s">
        <v>143</v>
      </c>
      <c r="B176" s="3" t="s">
        <v>377</v>
      </c>
      <c r="C176" s="13" t="str">
        <f>VLOOKUP($B176,[7]Insumos!A:E,2,FALSE)</f>
        <v>LISTON 2 X 4</v>
      </c>
      <c r="D176" s="14" t="str">
        <f>VLOOKUP($B176,[7]Insumos!A:E,3,FALSE)</f>
        <v>Insumos</v>
      </c>
      <c r="E176" s="14" t="str">
        <f>VLOOKUP($B176,[7]Insumos!A:E,4,FALSE)</f>
        <v>M</v>
      </c>
      <c r="F176" s="141">
        <v>1</v>
      </c>
      <c r="G176" s="4">
        <f>+VLOOKUP(B176,[7]Insumos!$A$4:$F$5224,5,FALSE)</f>
        <v>4456</v>
      </c>
      <c r="H176" s="4">
        <f t="shared" si="15"/>
        <v>4456</v>
      </c>
      <c r="I176" s="4"/>
      <c r="J176" s="138" t="str">
        <f>HYPERLINK("#"&amp;"Insumos"&amp;"!A"&amp;MATCH($B176,[7]Insumos!$A:$A,0),"Ins "&amp;$B176)</f>
        <v>Ins I957</v>
      </c>
      <c r="K176" s="675"/>
    </row>
    <row r="177" spans="1:11" s="16" customFormat="1" x14ac:dyDescent="0.25">
      <c r="A177" s="12" t="s">
        <v>143</v>
      </c>
      <c r="B177" s="3" t="s">
        <v>444</v>
      </c>
      <c r="C177" s="13" t="str">
        <f>VLOOKUP($B177,[7]Insumos!A:E,2,FALSE)</f>
        <v>TABLA 1"X10"X3M</v>
      </c>
      <c r="D177" s="14" t="str">
        <f>VLOOKUP($B177,[7]Insumos!A:E,3,FALSE)</f>
        <v>Insumos</v>
      </c>
      <c r="E177" s="14" t="str">
        <f>VLOOKUP($B177,[7]Insumos!A:E,4,FALSE)</f>
        <v>UND</v>
      </c>
      <c r="F177" s="141">
        <v>1.33</v>
      </c>
      <c r="G177" s="4">
        <f>+VLOOKUP(B177,[7]Insumos!$A$4:$F$5224,5,FALSE)</f>
        <v>14569</v>
      </c>
      <c r="H177" s="4">
        <f t="shared" si="15"/>
        <v>19377</v>
      </c>
      <c r="I177" s="4"/>
      <c r="J177" s="138" t="str">
        <f>HYPERLINK("#"&amp;"Insumos"&amp;"!A"&amp;MATCH($B177,[7]Insumos!$A:$A,0),"Ins "&amp;$B177)</f>
        <v>Ins I990</v>
      </c>
      <c r="K177" s="675"/>
    </row>
    <row r="178" spans="1:11" x14ac:dyDescent="0.25">
      <c r="K178" s="675"/>
    </row>
    <row r="179" spans="1:11" s="16" customFormat="1" ht="25.5" x14ac:dyDescent="0.25">
      <c r="A179" s="8" t="s">
        <v>147</v>
      </c>
      <c r="B179" s="1" t="s">
        <v>28</v>
      </c>
      <c r="C179" s="9" t="str">
        <f>VLOOKUP($A179,[7]Actividades!A:E,2,FALSE)</f>
        <v>SUMINISTRO, TRANSPORTE E INSTALACION ESTRUCTURA METALICA PARA CUBIERTA (INCLUYE SOLDADURA, ANTICORROSIVO Y ESMALTE).</v>
      </c>
      <c r="D179" s="10" t="str">
        <f>VLOOKUP($A179,[7]Actividades!A:E,3,FALSE)</f>
        <v>Actividad</v>
      </c>
      <c r="E179" s="10" t="str">
        <f>VLOOKUP($A179,[7]Actividades!A:E,4,FALSE)</f>
        <v>KG</v>
      </c>
      <c r="F179" s="140"/>
      <c r="G179" s="2"/>
      <c r="H179" s="2"/>
      <c r="I179" s="2">
        <v>21595</v>
      </c>
      <c r="K179" s="675">
        <f t="shared" si="13"/>
        <v>29896.118000000002</v>
      </c>
    </row>
    <row r="180" spans="1:11" s="16" customFormat="1" x14ac:dyDescent="0.25">
      <c r="A180" s="12" t="s">
        <v>147</v>
      </c>
      <c r="B180" s="3" t="s">
        <v>445</v>
      </c>
      <c r="C180" s="13" t="str">
        <f>VLOOKUP($B180,[7]Insumos!A:E,2,FALSE)</f>
        <v>CUADRILLA DD TIPO 3 (1 OFICIAL + 3 AYUDANTE) (Carpinteria)</v>
      </c>
      <c r="D180" s="14" t="str">
        <f>VLOOKUP($B180,[7]Insumos!A:E,3,FALSE)</f>
        <v>Cuadrilla</v>
      </c>
      <c r="E180" s="14" t="str">
        <f>VLOOKUP($B180,[7]Insumos!A:E,4,FALSE)</f>
        <v>HR</v>
      </c>
      <c r="F180" s="141">
        <v>0.09</v>
      </c>
      <c r="G180" s="4">
        <f>+VLOOKUP(B180,[7]Insumos!$A$4:$F$5224,5,FALSE)</f>
        <v>60565</v>
      </c>
      <c r="H180" s="4">
        <f t="shared" ref="H180:H189" si="16">+ROUND(F180*G180,0)</f>
        <v>5451</v>
      </c>
      <c r="I180" s="4"/>
      <c r="J180" s="138" t="str">
        <f>HYPERLINK("#"&amp;"Insumos"&amp;"!A"&amp;MATCH($B180,[7]Insumos!$A:$A,0),"Ins "&amp;$B180)</f>
        <v>Ins C18</v>
      </c>
      <c r="K180" s="675"/>
    </row>
    <row r="181" spans="1:11" s="16" customFormat="1" ht="30" x14ac:dyDescent="0.25">
      <c r="A181" s="12" t="s">
        <v>147</v>
      </c>
      <c r="B181" s="3" t="s">
        <v>29</v>
      </c>
      <c r="C181" s="13" t="str">
        <f>VLOOKUP($B181,[7]Insumos!A:E,2,FALSE)</f>
        <v>ANDAMIO METALICO CERTIFICADO, INCLUYE ESCALERILLA CON BARANDAS Y PLATAFORMAS DE TRABAJO H=2.0M</v>
      </c>
      <c r="D181" s="14" t="str">
        <f>VLOOKUP($B181,[7]Insumos!A:E,3,FALSE)</f>
        <v>Equipos</v>
      </c>
      <c r="E181" s="14" t="str">
        <f>VLOOKUP($B181,[7]Insumos!A:E,4,FALSE)</f>
        <v>Un-Dia</v>
      </c>
      <c r="F181" s="141">
        <v>0.05</v>
      </c>
      <c r="G181" s="4">
        <f>+VLOOKUP(B181,[7]Insumos!$A$4:$F$5224,5,FALSE)</f>
        <v>16636.2</v>
      </c>
      <c r="H181" s="4">
        <f t="shared" si="16"/>
        <v>832</v>
      </c>
      <c r="I181" s="4"/>
      <c r="J181" s="138" t="str">
        <f>HYPERLINK("#"&amp;"Insumos"&amp;"!A"&amp;MATCH($B181,[7]Insumos!$A:$A,0),"Ins "&amp;$B181)</f>
        <v>Ins E1</v>
      </c>
      <c r="K181" s="675"/>
    </row>
    <row r="182" spans="1:11" s="16" customFormat="1" x14ac:dyDescent="0.25">
      <c r="A182" s="12" t="s">
        <v>147</v>
      </c>
      <c r="B182" s="3" t="s">
        <v>30</v>
      </c>
      <c r="C182" s="13" t="str">
        <f>VLOOKUP($B182,[7]Insumos!A:E,2,FALSE)</f>
        <v>EQUIPO DE TRANSPORTE</v>
      </c>
      <c r="D182" s="14" t="str">
        <f>VLOOKUP($B182,[7]Insumos!A:E,3,FALSE)</f>
        <v>Equipos</v>
      </c>
      <c r="E182" s="14" t="str">
        <f>VLOOKUP($B182,[7]Insumos!A:E,4,FALSE)</f>
        <v>DIA</v>
      </c>
      <c r="F182" s="141">
        <v>1.6999999999999999E-3</v>
      </c>
      <c r="G182" s="4">
        <f>+VLOOKUP(B182,[7]Insumos!$A$4:$F$5224,5,FALSE)</f>
        <v>180217</v>
      </c>
      <c r="H182" s="4">
        <f t="shared" si="16"/>
        <v>306</v>
      </c>
      <c r="I182" s="4"/>
      <c r="J182" s="138" t="str">
        <f>HYPERLINK("#"&amp;"Insumos"&amp;"!A"&amp;MATCH($B182,[7]Insumos!$A:$A,0),"Ins "&amp;$B182)</f>
        <v>Ins E12</v>
      </c>
      <c r="K182" s="675"/>
    </row>
    <row r="183" spans="1:11" s="16" customFormat="1" x14ac:dyDescent="0.25">
      <c r="A183" s="12" t="s">
        <v>147</v>
      </c>
      <c r="B183" s="3" t="s">
        <v>121</v>
      </c>
      <c r="C183" s="13" t="str">
        <f>VLOOKUP($B183,[7]Insumos!A:E,2,FALSE)</f>
        <v>EQUIPO DE SOLDADURA</v>
      </c>
      <c r="D183" s="14" t="str">
        <f>VLOOKUP($B183,[7]Insumos!A:E,3,FALSE)</f>
        <v>Equipos</v>
      </c>
      <c r="E183" s="14" t="str">
        <f>VLOOKUP($B183,[7]Insumos!A:E,4,FALSE)</f>
        <v>HR</v>
      </c>
      <c r="F183" s="141">
        <v>0.01</v>
      </c>
      <c r="G183" s="4">
        <f>+VLOOKUP(B183,[7]Insumos!$A$4:$F$5224,5,FALSE)</f>
        <v>45052</v>
      </c>
      <c r="H183" s="4">
        <f t="shared" si="16"/>
        <v>451</v>
      </c>
      <c r="I183" s="4"/>
      <c r="J183" s="138" t="str">
        <f>HYPERLINK("#"&amp;"Insumos"&amp;"!A"&amp;MATCH($B183,[7]Insumos!$A:$A,0),"Ins "&amp;$B183)</f>
        <v>Ins E59</v>
      </c>
      <c r="K183" s="675"/>
    </row>
    <row r="184" spans="1:11" s="16" customFormat="1" x14ac:dyDescent="0.25">
      <c r="A184" s="12" t="s">
        <v>147</v>
      </c>
      <c r="B184" s="3" t="s">
        <v>446</v>
      </c>
      <c r="C184" s="13" t="str">
        <f>VLOOKUP($B184,[7]Insumos!A:E,2,FALSE)</f>
        <v>COMPRESOR</v>
      </c>
      <c r="D184" s="14" t="str">
        <f>VLOOKUP($B184,[7]Insumos!A:E,3,FALSE)</f>
        <v>Equipos</v>
      </c>
      <c r="E184" s="14" t="str">
        <f>VLOOKUP($B184,[7]Insumos!A:E,4,FALSE)</f>
        <v>HR</v>
      </c>
      <c r="F184" s="141">
        <v>0.01</v>
      </c>
      <c r="G184" s="4">
        <f>+VLOOKUP(B184,[7]Insumos!$A$4:$F$5224,5,FALSE)</f>
        <v>62714</v>
      </c>
      <c r="H184" s="4">
        <f t="shared" si="16"/>
        <v>627</v>
      </c>
      <c r="I184" s="4"/>
      <c r="J184" s="138" t="str">
        <f>HYPERLINK("#"&amp;"Insumos"&amp;"!A"&amp;MATCH($B184,[7]Insumos!$A:$A,0),"Ins "&amp;$B184)</f>
        <v>Ins E78</v>
      </c>
      <c r="K184" s="675"/>
    </row>
    <row r="185" spans="1:11" s="16" customFormat="1" x14ac:dyDescent="0.25">
      <c r="A185" s="12" t="s">
        <v>147</v>
      </c>
      <c r="B185" s="3" t="s">
        <v>32</v>
      </c>
      <c r="C185" s="13" t="str">
        <f>VLOOKUP($B185,[7]Insumos!A:E,2,FALSE)</f>
        <v>EQUIPO BASICO (HERRAMIENTA MENOR)</v>
      </c>
      <c r="D185" s="14" t="str">
        <f>VLOOKUP($B185,[7]Insumos!A:E,3,FALSE)</f>
        <v>Herramienta</v>
      </c>
      <c r="E185" s="14" t="str">
        <f>VLOOKUP($B185,[7]Insumos!A:E,4,FALSE)</f>
        <v>UND</v>
      </c>
      <c r="F185" s="141">
        <v>0.09</v>
      </c>
      <c r="G185" s="4">
        <f>+VLOOKUP(B185,[7]Insumos!$A$4:$F$5224,5,FALSE)</f>
        <v>3484</v>
      </c>
      <c r="H185" s="4">
        <f t="shared" si="16"/>
        <v>314</v>
      </c>
      <c r="I185" s="4"/>
      <c r="J185" s="138" t="str">
        <f>HYPERLINK("#"&amp;"Insumos"&amp;"!A"&amp;MATCH($B185,[7]Insumos!$A:$A,0),"Ins "&amp;$B185)</f>
        <v>Ins H2</v>
      </c>
      <c r="K185" s="675"/>
    </row>
    <row r="186" spans="1:11" x14ac:dyDescent="0.25">
      <c r="A186" s="12" t="s">
        <v>147</v>
      </c>
      <c r="B186" s="3" t="s">
        <v>447</v>
      </c>
      <c r="C186" s="13" t="str">
        <f>VLOOKUP($B186,[7]Insumos!A:E,2,FALSE)</f>
        <v>ANTICORROSIVO PRIMER VERDE OLIVA REF .513 PINTUCO O SIMILAR</v>
      </c>
      <c r="D186" s="14" t="str">
        <f>VLOOKUP($B186,[7]Insumos!A:E,3,FALSE)</f>
        <v>Insumos</v>
      </c>
      <c r="E186" s="14" t="str">
        <f>VLOOKUP($B186,[7]Insumos!A:E,4,FALSE)</f>
        <v>GAL</v>
      </c>
      <c r="F186" s="141">
        <v>1.4999999999999999E-2</v>
      </c>
      <c r="G186" s="4">
        <f>+VLOOKUP(B186,[7]Insumos!$A$4:$F$5224,5,FALSE)</f>
        <v>134900</v>
      </c>
      <c r="H186" s="4">
        <f t="shared" si="16"/>
        <v>2024</v>
      </c>
      <c r="I186" s="4"/>
      <c r="J186" s="138" t="str">
        <f>HYPERLINK("#"&amp;"Insumos"&amp;"!A"&amp;MATCH($B186,[7]Insumos!$A:$A,0),"Ins "&amp;$B186)</f>
        <v>Ins I1001</v>
      </c>
      <c r="K186" s="675"/>
    </row>
    <row r="187" spans="1:11" s="16" customFormat="1" x14ac:dyDescent="0.25">
      <c r="A187" s="12" t="s">
        <v>147</v>
      </c>
      <c r="B187" s="3" t="s">
        <v>33</v>
      </c>
      <c r="C187" s="13" t="str">
        <f>VLOOKUP($B187,[7]Insumos!A:E,2,FALSE)</f>
        <v>ACARREO INTERNO</v>
      </c>
      <c r="D187" s="14" t="str">
        <f>VLOOKUP($B187,[7]Insumos!A:E,3,FALSE)</f>
        <v>Insumos</v>
      </c>
      <c r="E187" s="14" t="str">
        <f>VLOOKUP($B187,[7]Insumos!A:E,4,FALSE)</f>
        <v>UND</v>
      </c>
      <c r="F187" s="141">
        <v>0.1</v>
      </c>
      <c r="G187" s="4">
        <f>+VLOOKUP(B187,[7]Insumos!$A$4:$F$5224,5,FALSE)</f>
        <v>1824</v>
      </c>
      <c r="H187" s="4">
        <f t="shared" si="16"/>
        <v>182</v>
      </c>
      <c r="I187" s="4"/>
      <c r="J187" s="138" t="str">
        <f>HYPERLINK("#"&amp;"Insumos"&amp;"!A"&amp;MATCH($B187,[7]Insumos!$A:$A,0),"Ins "&amp;$B187)</f>
        <v>Ins I1565</v>
      </c>
      <c r="K187" s="675"/>
    </row>
    <row r="188" spans="1:11" s="16" customFormat="1" x14ac:dyDescent="0.25">
      <c r="A188" s="12" t="s">
        <v>147</v>
      </c>
      <c r="B188" s="3" t="s">
        <v>448</v>
      </c>
      <c r="C188" s="13" t="str">
        <f>VLOOKUP($B188,[7]Insumos!A:E,2,FALSE)</f>
        <v>SOLDADURA ELECTRICA TIPO WESTARCO SUPER E - 6013 DE 1/8 O SIMILAR</v>
      </c>
      <c r="D188" s="14" t="str">
        <f>VLOOKUP($B188,[7]Insumos!A:E,3,FALSE)</f>
        <v>Insumos</v>
      </c>
      <c r="E188" s="14" t="str">
        <f>VLOOKUP($B188,[7]Insumos!A:E,4,FALSE)</f>
        <v>KG</v>
      </c>
      <c r="F188" s="141">
        <v>0.03</v>
      </c>
      <c r="G188" s="4">
        <f>+VLOOKUP(B188,[7]Insumos!$A$4:$F$5224,5,FALSE)</f>
        <v>14773</v>
      </c>
      <c r="H188" s="4">
        <f t="shared" si="16"/>
        <v>443</v>
      </c>
      <c r="I188" s="4"/>
      <c r="J188" s="138" t="str">
        <f>HYPERLINK("#"&amp;"Insumos"&amp;"!A"&amp;MATCH($B188,[7]Insumos!$A:$A,0),"Ins "&amp;$B188)</f>
        <v>Ins I1789</v>
      </c>
      <c r="K188" s="675"/>
    </row>
    <row r="189" spans="1:11" s="16" customFormat="1" ht="30" x14ac:dyDescent="0.25">
      <c r="A189" s="12" t="s">
        <v>147</v>
      </c>
      <c r="B189" s="3" t="s">
        <v>449</v>
      </c>
      <c r="C189" s="13" t="str">
        <f>VLOOKUP($B189,[7]Insumos!A:E,2,FALSE)</f>
        <v>TUBERIA ESTRUCTURAL A.S.T.M. A-572 GRADO 50 - REDONDA, CUADRADA O RECTANGULAR SEGÚN DISEÑO - TIPO COLMENA O SIMILAR.</v>
      </c>
      <c r="D189" s="14" t="str">
        <f>VLOOKUP($B189,[7]Insumos!A:E,3,FALSE)</f>
        <v>Insumos</v>
      </c>
      <c r="E189" s="14" t="str">
        <f>VLOOKUP($B189,[7]Insumos!A:E,4,FALSE)</f>
        <v>KG</v>
      </c>
      <c r="F189" s="141">
        <v>1.05</v>
      </c>
      <c r="G189" s="4">
        <f>+VLOOKUP(B189,[7]Insumos!$A$4:$F$5224,5,FALSE)</f>
        <v>10443</v>
      </c>
      <c r="H189" s="4">
        <f t="shared" si="16"/>
        <v>10965</v>
      </c>
      <c r="I189" s="4"/>
      <c r="J189" s="138" t="str">
        <f>HYPERLINK("#"&amp;"Insumos"&amp;"!A"&amp;MATCH($B189,[7]Insumos!$A:$A,0),"Ins "&amp;$B189)</f>
        <v>Ins I2219</v>
      </c>
      <c r="K189" s="675"/>
    </row>
    <row r="190" spans="1:11" s="16" customFormat="1" x14ac:dyDescent="0.25">
      <c r="A190" s="5"/>
      <c r="B190" s="5"/>
      <c r="C190" s="5"/>
      <c r="D190" s="5"/>
      <c r="E190" s="5"/>
      <c r="F190" s="143"/>
      <c r="G190" s="5"/>
      <c r="H190" s="5"/>
      <c r="I190" s="5"/>
      <c r="J190" s="5"/>
      <c r="K190" s="675"/>
    </row>
    <row r="191" spans="1:11" s="16" customFormat="1" ht="25.5" x14ac:dyDescent="0.25">
      <c r="A191" s="8" t="s">
        <v>87</v>
      </c>
      <c r="B191" s="1" t="s">
        <v>28</v>
      </c>
      <c r="C191" s="9" t="str">
        <f>VLOOKUP($A191,[7]Actividades!A:E,2,FALSE)</f>
        <v>SUMINISTRO, TRANSPORTE E INSTALACION MURO EN BLOQUE Nº4  ARCILLA 33*23*9 CM.</v>
      </c>
      <c r="D191" s="10" t="str">
        <f>VLOOKUP($A191,[7]Actividades!A:E,3,FALSE)</f>
        <v>Actividad</v>
      </c>
      <c r="E191" s="10" t="str">
        <f>VLOOKUP($A191,[7]Actividades!A:E,4,FALSE)</f>
        <v>M2</v>
      </c>
      <c r="F191" s="140"/>
      <c r="G191" s="2"/>
      <c r="H191" s="2"/>
      <c r="I191" s="2">
        <v>66405</v>
      </c>
      <c r="K191" s="675">
        <f t="shared" si="13"/>
        <v>91931.082000000009</v>
      </c>
    </row>
    <row r="192" spans="1:11" s="16" customFormat="1" x14ac:dyDescent="0.25">
      <c r="A192" s="12" t="s">
        <v>87</v>
      </c>
      <c r="B192" s="3" t="s">
        <v>450</v>
      </c>
      <c r="C192" s="13" t="str">
        <f>VLOOKUP($B192,[7]Insumos!A:G,2,FALSE)</f>
        <v>MORTERO 1:4</v>
      </c>
      <c r="D192" s="14" t="str">
        <f>VLOOKUP($B192,[7]Insumos!A:G,3,FALSE)</f>
        <v>Analisis Basico</v>
      </c>
      <c r="E192" s="14" t="str">
        <f>VLOOKUP($B192,[7]Insumos!A:G,4,FALSE)</f>
        <v>M3</v>
      </c>
      <c r="F192" s="141">
        <v>1.2999999999999999E-2</v>
      </c>
      <c r="G192" s="4">
        <f>+VLOOKUP(B192,[7]Insumos!$A$4:$F$5224,5,FALSE)</f>
        <v>436656</v>
      </c>
      <c r="H192" s="4">
        <f t="shared" ref="H192:H197" si="17">+ROUND(F192*G192,0)</f>
        <v>5677</v>
      </c>
      <c r="I192" s="4"/>
      <c r="K192" s="675"/>
    </row>
    <row r="193" spans="1:11" s="16" customFormat="1" x14ac:dyDescent="0.25">
      <c r="A193" s="12" t="s">
        <v>87</v>
      </c>
      <c r="B193" s="3" t="s">
        <v>115</v>
      </c>
      <c r="C193" s="13" t="str">
        <f>VLOOKUP($B193,[7]Insumos!A:E,2,FALSE)</f>
        <v>CUADRILLA AA TIPO 1 (1 OFICIAL + 1 AYUDANTE) (Albañileria)</v>
      </c>
      <c r="D193" s="14" t="str">
        <f>VLOOKUP($B193,[7]Insumos!A:E,3,FALSE)</f>
        <v>Cuadrilla</v>
      </c>
      <c r="E193" s="14" t="str">
        <f>VLOOKUP($B193,[7]Insumos!A:E,4,FALSE)</f>
        <v>HR</v>
      </c>
      <c r="F193" s="141">
        <v>1.1000000000000001</v>
      </c>
      <c r="G193" s="4">
        <f>+VLOOKUP(B193,[7]Insumos!$A$4:$F$5224,5,FALSE)</f>
        <v>30782</v>
      </c>
      <c r="H193" s="4">
        <f t="shared" si="17"/>
        <v>33860</v>
      </c>
      <c r="I193" s="4"/>
      <c r="J193" s="138" t="str">
        <f>HYPERLINK("#"&amp;"Insumos"&amp;"!A"&amp;MATCH($B193,[7]Insumos!$A:$A,0),"Ins "&amp;$B193)</f>
        <v>Ins C1</v>
      </c>
      <c r="K193" s="675"/>
    </row>
    <row r="194" spans="1:11" s="16" customFormat="1" x14ac:dyDescent="0.25">
      <c r="A194" s="12" t="s">
        <v>87</v>
      </c>
      <c r="B194" s="3" t="s">
        <v>30</v>
      </c>
      <c r="C194" s="13" t="str">
        <f>VLOOKUP($B194,[7]Insumos!A:E,2,FALSE)</f>
        <v>EQUIPO DE TRANSPORTE</v>
      </c>
      <c r="D194" s="14" t="str">
        <f>VLOOKUP($B194,[7]Insumos!A:E,3,FALSE)</f>
        <v>Equipos</v>
      </c>
      <c r="E194" s="14" t="str">
        <f>VLOOKUP($B194,[7]Insumos!A:E,4,FALSE)</f>
        <v>DIA</v>
      </c>
      <c r="F194" s="141">
        <v>3.3E-3</v>
      </c>
      <c r="G194" s="4">
        <f>+VLOOKUP(B194,[7]Insumos!$A$4:$F$5224,5,FALSE)</f>
        <v>180217</v>
      </c>
      <c r="H194" s="4">
        <f t="shared" si="17"/>
        <v>595</v>
      </c>
      <c r="I194" s="4"/>
      <c r="J194" s="138" t="str">
        <f>HYPERLINK("#"&amp;"Insumos"&amp;"!A"&amp;MATCH($B194,[7]Insumos!$A:$A,0),"Ins "&amp;$B194)</f>
        <v>Ins E12</v>
      </c>
      <c r="K194" s="675"/>
    </row>
    <row r="195" spans="1:11" s="16" customFormat="1" x14ac:dyDescent="0.25">
      <c r="A195" s="12" t="s">
        <v>87</v>
      </c>
      <c r="B195" s="3" t="s">
        <v>32</v>
      </c>
      <c r="C195" s="13" t="str">
        <f>VLOOKUP($B195,[7]Insumos!A:E,2,FALSE)</f>
        <v>EQUIPO BASICO (HERRAMIENTA MENOR)</v>
      </c>
      <c r="D195" s="14" t="str">
        <f>VLOOKUP($B195,[7]Insumos!A:E,3,FALSE)</f>
        <v>Herramienta</v>
      </c>
      <c r="E195" s="14" t="str">
        <f>VLOOKUP($B195,[7]Insumos!A:E,4,FALSE)</f>
        <v>UND</v>
      </c>
      <c r="F195" s="141">
        <v>0.1</v>
      </c>
      <c r="G195" s="4">
        <f>+VLOOKUP(B195,[7]Insumos!$A$4:$F$5224,5,FALSE)</f>
        <v>3484</v>
      </c>
      <c r="H195" s="4">
        <f t="shared" si="17"/>
        <v>348</v>
      </c>
      <c r="I195" s="4"/>
      <c r="J195" s="138" t="str">
        <f>HYPERLINK("#"&amp;"Insumos"&amp;"!A"&amp;MATCH($B195,[7]Insumos!$A:$A,0),"Ins "&amp;$B195)</f>
        <v>Ins H2</v>
      </c>
      <c r="K195" s="675"/>
    </row>
    <row r="196" spans="1:11" s="16" customFormat="1" x14ac:dyDescent="0.25">
      <c r="A196" s="12" t="s">
        <v>87</v>
      </c>
      <c r="B196" s="3" t="s">
        <v>33</v>
      </c>
      <c r="C196" s="13" t="str">
        <f>VLOOKUP($B196,[7]Insumos!A:E,2,FALSE)</f>
        <v>ACARREO INTERNO</v>
      </c>
      <c r="D196" s="14" t="str">
        <f>VLOOKUP($B196,[7]Insumos!A:E,3,FALSE)</f>
        <v>Insumos</v>
      </c>
      <c r="E196" s="14" t="str">
        <f>VLOOKUP($B196,[7]Insumos!A:E,4,FALSE)</f>
        <v>UND</v>
      </c>
      <c r="F196" s="141">
        <v>1.1000000000000001</v>
      </c>
      <c r="G196" s="4">
        <f>+VLOOKUP(B196,[7]Insumos!$A$4:$F$5224,5,FALSE)</f>
        <v>1824</v>
      </c>
      <c r="H196" s="4">
        <f t="shared" si="17"/>
        <v>2006</v>
      </c>
      <c r="I196" s="4"/>
      <c r="J196" s="138" t="str">
        <f>HYPERLINK("#"&amp;"Insumos"&amp;"!A"&amp;MATCH($B196,[7]Insumos!$A:$A,0),"Ins "&amp;$B196)</f>
        <v>Ins I1565</v>
      </c>
      <c r="K196" s="675"/>
    </row>
    <row r="197" spans="1:11" x14ac:dyDescent="0.25">
      <c r="A197" s="12" t="s">
        <v>87</v>
      </c>
      <c r="B197" s="3" t="s">
        <v>451</v>
      </c>
      <c r="C197" s="13" t="str">
        <f>VLOOKUP($B197,[7]Insumos!A:E,2,FALSE)</f>
        <v xml:space="preserve">BLOQUE  Nº 4 ARCILLA </v>
      </c>
      <c r="D197" s="14" t="str">
        <f>VLOOKUP($B197,[7]Insumos!A:E,3,FALSE)</f>
        <v>Insumos</v>
      </c>
      <c r="E197" s="14" t="str">
        <f>VLOOKUP($B197,[7]Insumos!A:E,4,FALSE)</f>
        <v>UND</v>
      </c>
      <c r="F197" s="141">
        <v>12.914999999999999</v>
      </c>
      <c r="G197" s="4">
        <f>+VLOOKUP(B197,[7]Insumos!$A$4:$F$5224,5,FALSE)</f>
        <v>1852</v>
      </c>
      <c r="H197" s="4">
        <f t="shared" si="17"/>
        <v>23919</v>
      </c>
      <c r="I197" s="4"/>
      <c r="J197" s="138" t="str">
        <f>HYPERLINK("#"&amp;"Insumos"&amp;"!A"&amp;MATCH($B197,[7]Insumos!$A:$A,0),"Ins "&amp;$B197)</f>
        <v>Ins I951</v>
      </c>
      <c r="K197" s="675"/>
    </row>
    <row r="198" spans="1:11" s="16" customFormat="1" x14ac:dyDescent="0.25">
      <c r="A198" s="5"/>
      <c r="B198" s="5"/>
      <c r="C198" s="5"/>
      <c r="D198" s="5"/>
      <c r="E198" s="5"/>
      <c r="F198" s="143"/>
      <c r="G198" s="5"/>
      <c r="H198" s="5"/>
      <c r="I198" s="5"/>
      <c r="J198" s="5"/>
      <c r="K198" s="675"/>
    </row>
    <row r="199" spans="1:11" s="16" customFormat="1" ht="38.25" x14ac:dyDescent="0.25">
      <c r="A199" s="8" t="s">
        <v>202</v>
      </c>
      <c r="B199" s="1" t="s">
        <v>28</v>
      </c>
      <c r="C199" s="9" t="str">
        <f>VLOOKUP($A199,[7]Actividades!A:E,2,FALSE)</f>
        <v>SUMINISTRO, TRANSPORTE E INSTALACION MURO EN BLOQUE CONCRETO ESTRUCTURAL LISO 12*20*40 CM. (INCLUYE GROUTING Y REFUERZO)</v>
      </c>
      <c r="D199" s="10" t="str">
        <f>VLOOKUP($A199,[7]Actividades!A:E,3,FALSE)</f>
        <v>Actividad</v>
      </c>
      <c r="E199" s="10" t="str">
        <f>VLOOKUP($A199,[7]Actividades!A:E,4,FALSE)</f>
        <v>M2</v>
      </c>
      <c r="F199" s="140"/>
      <c r="G199" s="2"/>
      <c r="H199" s="2"/>
      <c r="I199" s="2">
        <v>119834</v>
      </c>
      <c r="K199" s="675">
        <f t="shared" ref="K199:K258" si="18">I199*1.3844</f>
        <v>165898.18960000001</v>
      </c>
    </row>
    <row r="200" spans="1:11" s="16" customFormat="1" x14ac:dyDescent="0.25">
      <c r="A200" s="12" t="s">
        <v>202</v>
      </c>
      <c r="B200" s="3" t="s">
        <v>452</v>
      </c>
      <c r="C200" s="13" t="str">
        <f>VLOOKUP($B200,[7]Insumos!A:G,2,FALSE)</f>
        <v>ACERO 60.000 PSI (INCLUYE ALAMBRE NEGRO Y FIGURACIÓN )</v>
      </c>
      <c r="D200" s="14" t="str">
        <f>VLOOKUP($B200,[7]Insumos!A:G,3,FALSE)</f>
        <v>Analisis Basico</v>
      </c>
      <c r="E200" s="14" t="str">
        <f>VLOOKUP($B200,[7]Insumos!A:G,4,FALSE)</f>
        <v>KG</v>
      </c>
      <c r="F200" s="141">
        <v>0.53</v>
      </c>
      <c r="G200" s="4">
        <f>+VLOOKUP(B200,[7]Insumos!$A$4:$F$5224,5,FALSE)</f>
        <v>7381</v>
      </c>
      <c r="H200" s="4">
        <f t="shared" ref="H200:H208" si="19">+ROUND(F200*G200,0)</f>
        <v>3912</v>
      </c>
      <c r="I200" s="4"/>
      <c r="K200" s="675"/>
    </row>
    <row r="201" spans="1:11" s="16" customFormat="1" x14ac:dyDescent="0.25">
      <c r="A201" s="12" t="s">
        <v>202</v>
      </c>
      <c r="B201" s="3" t="s">
        <v>450</v>
      </c>
      <c r="C201" s="13" t="str">
        <f>VLOOKUP($B201,[7]Insumos!A:G,2,FALSE)</f>
        <v>MORTERO 1:4</v>
      </c>
      <c r="D201" s="14" t="str">
        <f>VLOOKUP($B201,[7]Insumos!A:G,3,FALSE)</f>
        <v>Analisis Basico</v>
      </c>
      <c r="E201" s="14" t="str">
        <f>VLOOKUP($B201,[7]Insumos!A:G,4,FALSE)</f>
        <v>M3</v>
      </c>
      <c r="F201" s="141">
        <v>0.02</v>
      </c>
      <c r="G201" s="4">
        <f>+VLOOKUP(B201,[7]Insumos!$A$4:$F$5224,5,FALSE)</f>
        <v>436656</v>
      </c>
      <c r="H201" s="4">
        <f t="shared" si="19"/>
        <v>8733</v>
      </c>
      <c r="I201" s="4"/>
      <c r="K201" s="675"/>
    </row>
    <row r="202" spans="1:11" s="16" customFormat="1" x14ac:dyDescent="0.25">
      <c r="A202" s="12" t="s">
        <v>202</v>
      </c>
      <c r="B202" s="3" t="s">
        <v>115</v>
      </c>
      <c r="C202" s="13" t="str">
        <f>VLOOKUP($B202,[7]Insumos!A:E,2,FALSE)</f>
        <v>CUADRILLA AA TIPO 1 (1 OFICIAL + 1 AYUDANTE) (Albañileria)</v>
      </c>
      <c r="D202" s="14" t="str">
        <f>VLOOKUP($B202,[7]Insumos!A:E,3,FALSE)</f>
        <v>Cuadrilla</v>
      </c>
      <c r="E202" s="14" t="str">
        <f>VLOOKUP($B202,[7]Insumos!A:E,4,FALSE)</f>
        <v>HR</v>
      </c>
      <c r="F202" s="141">
        <v>1.1299999999999999</v>
      </c>
      <c r="G202" s="4">
        <f>+VLOOKUP(B202,[7]Insumos!$A$4:$F$5224,5,FALSE)</f>
        <v>30782</v>
      </c>
      <c r="H202" s="4">
        <f t="shared" si="19"/>
        <v>34784</v>
      </c>
      <c r="I202" s="4"/>
      <c r="J202" s="138" t="str">
        <f>HYPERLINK("#"&amp;"Insumos"&amp;"!A"&amp;MATCH($B202,[7]Insumos!$A:$A,0),"Ins "&amp;$B202)</f>
        <v>Ins C1</v>
      </c>
      <c r="K202" s="675"/>
    </row>
    <row r="203" spans="1:11" s="16" customFormat="1" ht="30" x14ac:dyDescent="0.25">
      <c r="A203" s="12" t="s">
        <v>202</v>
      </c>
      <c r="B203" s="3" t="s">
        <v>29</v>
      </c>
      <c r="C203" s="13" t="str">
        <f>VLOOKUP($B203,[7]Insumos!A:E,2,FALSE)</f>
        <v>ANDAMIO METALICO CERTIFICADO, INCLUYE ESCALERILLA CON BARANDAS Y PLATAFORMAS DE TRABAJO H=2.0M</v>
      </c>
      <c r="D203" s="14" t="str">
        <f>VLOOKUP($B203,[7]Insumos!A:E,3,FALSE)</f>
        <v>Equipos</v>
      </c>
      <c r="E203" s="14" t="str">
        <f>VLOOKUP($B203,[7]Insumos!A:E,4,FALSE)</f>
        <v>Un-Dia</v>
      </c>
      <c r="F203" s="141">
        <v>1.4999999999999999E-2</v>
      </c>
      <c r="G203" s="4">
        <f>+VLOOKUP(B203,[7]Insumos!$A$4:$F$5224,5,FALSE)</f>
        <v>16636.2</v>
      </c>
      <c r="H203" s="4">
        <f t="shared" si="19"/>
        <v>250</v>
      </c>
      <c r="I203" s="4"/>
      <c r="J203" s="138" t="str">
        <f>HYPERLINK("#"&amp;"Insumos"&amp;"!A"&amp;MATCH($B203,[7]Insumos!$A:$A,0),"Ins "&amp;$B203)</f>
        <v>Ins E1</v>
      </c>
      <c r="K203" s="675"/>
    </row>
    <row r="204" spans="1:11" s="16" customFormat="1" x14ac:dyDescent="0.25">
      <c r="A204" s="12" t="s">
        <v>202</v>
      </c>
      <c r="B204" s="3" t="s">
        <v>30</v>
      </c>
      <c r="C204" s="13" t="str">
        <f>VLOOKUP($B204,[7]Insumos!A:E,2,FALSE)</f>
        <v>EQUIPO DE TRANSPORTE</v>
      </c>
      <c r="D204" s="14" t="str">
        <f>VLOOKUP($B204,[7]Insumos!A:E,3,FALSE)</f>
        <v>Equipos</v>
      </c>
      <c r="E204" s="14" t="str">
        <f>VLOOKUP($B204,[7]Insumos!A:E,4,FALSE)</f>
        <v>DIA</v>
      </c>
      <c r="F204" s="141">
        <v>8.8000000000000005E-3</v>
      </c>
      <c r="G204" s="4">
        <f>+VLOOKUP(B204,[7]Insumos!$A$4:$F$5224,5,FALSE)</f>
        <v>180217</v>
      </c>
      <c r="H204" s="4">
        <f t="shared" si="19"/>
        <v>1586</v>
      </c>
      <c r="I204" s="4"/>
      <c r="J204" s="138" t="str">
        <f>HYPERLINK("#"&amp;"Insumos"&amp;"!A"&amp;MATCH($B204,[7]Insumos!$A:$A,0),"Ins "&amp;$B204)</f>
        <v>Ins E12</v>
      </c>
      <c r="K204" s="675"/>
    </row>
    <row r="205" spans="1:11" s="16" customFormat="1" x14ac:dyDescent="0.25">
      <c r="A205" s="12" t="s">
        <v>202</v>
      </c>
      <c r="B205" s="3" t="s">
        <v>32</v>
      </c>
      <c r="C205" s="13" t="str">
        <f>VLOOKUP($B205,[7]Insumos!A:E,2,FALSE)</f>
        <v>EQUIPO BASICO (HERRAMIENTA MENOR)</v>
      </c>
      <c r="D205" s="14" t="str">
        <f>VLOOKUP($B205,[7]Insumos!A:E,3,FALSE)</f>
        <v>Herramienta</v>
      </c>
      <c r="E205" s="14" t="str">
        <f>VLOOKUP($B205,[7]Insumos!A:E,4,FALSE)</f>
        <v>UND</v>
      </c>
      <c r="F205" s="141">
        <v>0.1</v>
      </c>
      <c r="G205" s="4">
        <f>+VLOOKUP(B205,[7]Insumos!$A$4:$F$5224,5,FALSE)</f>
        <v>3484</v>
      </c>
      <c r="H205" s="4">
        <f t="shared" si="19"/>
        <v>348</v>
      </c>
      <c r="I205" s="4"/>
      <c r="J205" s="138" t="str">
        <f>HYPERLINK("#"&amp;"Insumos"&amp;"!A"&amp;MATCH($B205,[7]Insumos!$A:$A,0),"Ins "&amp;$B205)</f>
        <v>Ins H2</v>
      </c>
      <c r="K205" s="675"/>
    </row>
    <row r="206" spans="1:11" s="16" customFormat="1" x14ac:dyDescent="0.25">
      <c r="A206" s="12" t="s">
        <v>202</v>
      </c>
      <c r="B206" s="3" t="s">
        <v>33</v>
      </c>
      <c r="C206" s="13" t="str">
        <f>VLOOKUP($B206,[7]Insumos!A:E,2,FALSE)</f>
        <v>ACARREO INTERNO</v>
      </c>
      <c r="D206" s="14" t="str">
        <f>VLOOKUP($B206,[7]Insumos!A:E,3,FALSE)</f>
        <v>Insumos</v>
      </c>
      <c r="E206" s="14" t="str">
        <f>VLOOKUP($B206,[7]Insumos!A:E,4,FALSE)</f>
        <v>UND</v>
      </c>
      <c r="F206" s="141">
        <v>1.2</v>
      </c>
      <c r="G206" s="4">
        <f>+VLOOKUP(B206,[7]Insumos!$A$4:$F$5224,5,FALSE)</f>
        <v>1824</v>
      </c>
      <c r="H206" s="4">
        <f t="shared" si="19"/>
        <v>2189</v>
      </c>
      <c r="I206" s="4"/>
      <c r="J206" s="138" t="str">
        <f>HYPERLINK("#"&amp;"Insumos"&amp;"!A"&amp;MATCH($B206,[7]Insumos!$A:$A,0),"Ins "&amp;$B206)</f>
        <v>Ins I1565</v>
      </c>
      <c r="K206" s="675"/>
    </row>
    <row r="207" spans="1:11" s="16" customFormat="1" x14ac:dyDescent="0.25">
      <c r="A207" s="12" t="s">
        <v>202</v>
      </c>
      <c r="B207" s="3" t="s">
        <v>453</v>
      </c>
      <c r="C207" s="13" t="str">
        <f>VLOOKUP($B207,[7]Insumos!A:E,2,FALSE)</f>
        <v>GROUTING 17.5 MPA</v>
      </c>
      <c r="D207" s="14" t="str">
        <f>VLOOKUP($B207,[7]Insumos!A:E,3,FALSE)</f>
        <v>Insumos</v>
      </c>
      <c r="E207" s="14" t="str">
        <f>VLOOKUP($B207,[7]Insumos!A:E,4,FALSE)</f>
        <v>M3</v>
      </c>
      <c r="F207" s="141">
        <v>0.02</v>
      </c>
      <c r="G207" s="4">
        <f>+VLOOKUP(B207,[7]Insumos!$A$4:$F$5224,5,FALSE)</f>
        <v>689310</v>
      </c>
      <c r="H207" s="4">
        <f t="shared" si="19"/>
        <v>13786</v>
      </c>
      <c r="I207" s="4"/>
      <c r="J207" s="138" t="str">
        <f>HYPERLINK("#"&amp;"Insumos"&amp;"!A"&amp;MATCH($B207,[7]Insumos!$A:$A,0),"Ins "&amp;$B207)</f>
        <v>Ins I276</v>
      </c>
      <c r="K207" s="675"/>
    </row>
    <row r="208" spans="1:11" s="16" customFormat="1" ht="30" x14ac:dyDescent="0.25">
      <c r="A208" s="12" t="s">
        <v>202</v>
      </c>
      <c r="B208" s="3" t="s">
        <v>454</v>
      </c>
      <c r="C208" s="13" t="str">
        <f>VLOOKUP($B208,[7]Insumos!A:E,2,FALSE)</f>
        <v>BLOQUE ESTRUCTURAL CONCRETO LISO 12*20*40  CM. TIPO ADOQUINAR O SIMILAR.</v>
      </c>
      <c r="D208" s="14" t="str">
        <f>VLOOKUP($B208,[7]Insumos!A:E,3,FALSE)</f>
        <v>Insumos</v>
      </c>
      <c r="E208" s="14" t="str">
        <f>VLOOKUP($B208,[7]Insumos!A:E,4,FALSE)</f>
        <v>UND</v>
      </c>
      <c r="F208" s="141">
        <v>13.125</v>
      </c>
      <c r="G208" s="4">
        <f>+VLOOKUP(B208,[7]Insumos!$A$4:$F$5224,5,FALSE)</f>
        <v>4133</v>
      </c>
      <c r="H208" s="4">
        <f t="shared" si="19"/>
        <v>54246</v>
      </c>
      <c r="I208" s="4"/>
      <c r="J208" s="138" t="str">
        <f>HYPERLINK("#"&amp;"Insumos"&amp;"!A"&amp;MATCH($B208,[7]Insumos!$A:$A,0),"Ins "&amp;$B208)</f>
        <v>Ins I939</v>
      </c>
      <c r="K208" s="675"/>
    </row>
    <row r="209" spans="1:11" s="16" customFormat="1" x14ac:dyDescent="0.25">
      <c r="A209" s="5"/>
      <c r="B209" s="5"/>
      <c r="C209" s="5"/>
      <c r="D209" s="5"/>
      <c r="E209" s="5"/>
      <c r="F209" s="143"/>
      <c r="G209" s="5"/>
      <c r="H209" s="5"/>
      <c r="I209" s="5"/>
      <c r="J209" s="5"/>
      <c r="K209" s="675"/>
    </row>
    <row r="210" spans="1:11" s="16" customFormat="1" ht="51" x14ac:dyDescent="0.25">
      <c r="A210" s="8" t="s">
        <v>74</v>
      </c>
      <c r="B210" s="1" t="s">
        <v>28</v>
      </c>
      <c r="C210" s="9" t="str">
        <f>VLOOKUP($A210,[7]Actividades!A:E,2,FALSE)</f>
        <v>SUMINISTRO, TRANSPORTE E INSTALACIÓN A TODO COSTO DE MURO EN SUPERBOARD 8 MM PINTADO Y TERMINADO (DOS CARAS). INCLUYE PERFILERÍA Y TODO LO NECESARIO PARA SU CORRECTA INSTALACIÓN</v>
      </c>
      <c r="D210" s="10" t="str">
        <f>VLOOKUP($A210,[7]Actividades!A:E,3,FALSE)</f>
        <v>Actividad</v>
      </c>
      <c r="E210" s="10" t="str">
        <f>VLOOKUP($A210,[7]Actividades!A:E,4,FALSE)</f>
        <v>M2</v>
      </c>
      <c r="F210" s="140"/>
      <c r="G210" s="2"/>
      <c r="H210" s="2"/>
      <c r="I210" s="2">
        <v>133757</v>
      </c>
      <c r="K210" s="675">
        <f t="shared" si="18"/>
        <v>185173.19080000001</v>
      </c>
    </row>
    <row r="211" spans="1:11" s="16" customFormat="1" x14ac:dyDescent="0.25">
      <c r="A211" s="12" t="s">
        <v>74</v>
      </c>
      <c r="B211" s="16" t="s">
        <v>455</v>
      </c>
      <c r="C211" s="13" t="str">
        <f>VLOOKUP($B211,[7]Insumos!A:E,2,FALSE)</f>
        <v>CUADRILLA EE TIPO 3 (1 OFICIAL + 3 AYUDANTE) (Dry Wall)</v>
      </c>
      <c r="D211" s="14" t="str">
        <f>VLOOKUP($B211,[7]Insumos!A:E,3,FALSE)</f>
        <v>Cuadrilla</v>
      </c>
      <c r="E211" s="14" t="str">
        <f>VLOOKUP($B211,[7]Insumos!A:E,4,FALSE)</f>
        <v>HR</v>
      </c>
      <c r="F211" s="141">
        <v>0.85</v>
      </c>
      <c r="G211" s="4">
        <f>+VLOOKUP(B211,[7]Insumos!$A$4:$F$5224,5,FALSE)</f>
        <v>60996</v>
      </c>
      <c r="H211" s="4">
        <f t="shared" ref="H211:H224" si="20">+ROUND(F211*G211,0)</f>
        <v>51847</v>
      </c>
      <c r="I211" s="4"/>
      <c r="J211" s="138" t="str">
        <f>HYPERLINK("#"&amp;"Insumos"&amp;"!A"&amp;MATCH($B211,[7]Insumos!$A:$A,0),"Ins "&amp;$B211)</f>
        <v>Ins C19</v>
      </c>
      <c r="K211" s="675"/>
    </row>
    <row r="212" spans="1:11" s="16" customFormat="1" ht="30" x14ac:dyDescent="0.25">
      <c r="A212" s="12" t="s">
        <v>74</v>
      </c>
      <c r="B212" s="3" t="s">
        <v>29</v>
      </c>
      <c r="C212" s="13" t="str">
        <f>VLOOKUP($B212,[7]Insumos!A:E,2,FALSE)</f>
        <v>ANDAMIO METALICO CERTIFICADO, INCLUYE ESCALERILLA CON BARANDAS Y PLATAFORMAS DE TRABAJO H=2.0M</v>
      </c>
      <c r="D212" s="14" t="str">
        <f>VLOOKUP($B212,[7]Insumos!A:E,3,FALSE)</f>
        <v>Equipos</v>
      </c>
      <c r="E212" s="14" t="str">
        <f>VLOOKUP($B212,[7]Insumos!A:E,4,FALSE)</f>
        <v>Un-Dia</v>
      </c>
      <c r="F212" s="141">
        <f>1/50</f>
        <v>0.02</v>
      </c>
      <c r="G212" s="4">
        <f>+VLOOKUP(B212,[7]Insumos!$A$4:$F$5224,5,FALSE)</f>
        <v>16636.2</v>
      </c>
      <c r="H212" s="4">
        <f t="shared" si="20"/>
        <v>333</v>
      </c>
      <c r="I212" s="4"/>
      <c r="J212" s="138" t="str">
        <f>HYPERLINK("#"&amp;"Insumos"&amp;"!A"&amp;MATCH($B212,[7]Insumos!$A:$A,0),"Ins "&amp;$B212)</f>
        <v>Ins E1</v>
      </c>
      <c r="K212" s="675"/>
    </row>
    <row r="213" spans="1:11" x14ac:dyDescent="0.25">
      <c r="A213" s="12" t="s">
        <v>74</v>
      </c>
      <c r="B213" s="3" t="s">
        <v>30</v>
      </c>
      <c r="C213" s="13" t="str">
        <f>VLOOKUP($B213,[7]Insumos!A:E,2,FALSE)</f>
        <v>EQUIPO DE TRANSPORTE</v>
      </c>
      <c r="D213" s="14" t="str">
        <f>VLOOKUP($B213,[7]Insumos!A:E,3,FALSE)</f>
        <v>Equipos</v>
      </c>
      <c r="E213" s="14" t="str">
        <f>VLOOKUP($B213,[7]Insumos!A:E,4,FALSE)</f>
        <v>DIA</v>
      </c>
      <c r="F213" s="141">
        <v>9.9000000000000008E-3</v>
      </c>
      <c r="G213" s="4">
        <f>+VLOOKUP(B213,[7]Insumos!$A$4:$F$5224,5,FALSE)</f>
        <v>180217</v>
      </c>
      <c r="H213" s="4">
        <f t="shared" si="20"/>
        <v>1784</v>
      </c>
      <c r="I213" s="4"/>
      <c r="J213" s="138" t="str">
        <f>HYPERLINK("#"&amp;"Insumos"&amp;"!A"&amp;MATCH($B213,[7]Insumos!$A:$A,0),"Ins "&amp;$B213)</f>
        <v>Ins E12</v>
      </c>
      <c r="K213" s="675"/>
    </row>
    <row r="214" spans="1:11" s="16" customFormat="1" x14ac:dyDescent="0.25">
      <c r="A214" s="12" t="s">
        <v>74</v>
      </c>
      <c r="B214" s="3" t="s">
        <v>124</v>
      </c>
      <c r="C214" s="13" t="str">
        <f>VLOOKUP($B214,[7]Insumos!A:E,2,FALSE)</f>
        <v>INTERVINILO - TIPO PINTUCO REF. 2501 SEGÚN COLOR DISEÑO O SIMILAR</v>
      </c>
      <c r="D214" s="14" t="str">
        <f>VLOOKUP($B214,[7]Insumos!A:E,3,FALSE)</f>
        <v>Insumos</v>
      </c>
      <c r="E214" s="14" t="str">
        <f>VLOOKUP($B214,[7]Insumos!A:E,4,FALSE)</f>
        <v>GAL</v>
      </c>
      <c r="F214" s="141">
        <v>0.05</v>
      </c>
      <c r="G214" s="4">
        <f>+VLOOKUP(B214,[7]Insumos!$A$4:$F$5224,5,FALSE)</f>
        <v>59900</v>
      </c>
      <c r="H214" s="4">
        <f t="shared" si="20"/>
        <v>2995</v>
      </c>
      <c r="I214" s="4"/>
      <c r="J214" s="138" t="str">
        <f>HYPERLINK("#"&amp;"Insumos"&amp;"!A"&amp;MATCH($B214,[7]Insumos!$A:$A,0),"Ins "&amp;$B214)</f>
        <v>Ins I1008</v>
      </c>
      <c r="K214" s="675"/>
    </row>
    <row r="215" spans="1:11" s="16" customFormat="1" x14ac:dyDescent="0.25">
      <c r="A215" s="12" t="s">
        <v>74</v>
      </c>
      <c r="B215" s="3" t="s">
        <v>125</v>
      </c>
      <c r="C215" s="13" t="str">
        <f>VLOOKUP($B215,[7]Insumos!A:E,2,FALSE)</f>
        <v xml:space="preserve">VINILTEX ACRILTEX- TIPO PINTUCO REF. SEGÚN COLOR DISEÑO O SIMILAR. </v>
      </c>
      <c r="D215" s="14" t="str">
        <f>VLOOKUP($B215,[7]Insumos!A:E,3,FALSE)</f>
        <v>Insumos</v>
      </c>
      <c r="E215" s="14" t="str">
        <f>VLOOKUP($B215,[7]Insumos!A:E,4,FALSE)</f>
        <v>GAL</v>
      </c>
      <c r="F215" s="141">
        <v>0.1</v>
      </c>
      <c r="G215" s="4">
        <f>+VLOOKUP(B215,[7]Insumos!$A$4:$F$5224,5,FALSE)</f>
        <v>104901</v>
      </c>
      <c r="H215" s="4">
        <f t="shared" si="20"/>
        <v>10490</v>
      </c>
      <c r="I215" s="4"/>
      <c r="J215" s="138" t="str">
        <f>HYPERLINK("#"&amp;"Insumos"&amp;"!A"&amp;MATCH($B215,[7]Insumos!$A:$A,0),"Ins "&amp;$B215)</f>
        <v>Ins I1021</v>
      </c>
      <c r="K215" s="675"/>
    </row>
    <row r="216" spans="1:11" s="16" customFormat="1" x14ac:dyDescent="0.25">
      <c r="A216" s="12" t="s">
        <v>74</v>
      </c>
      <c r="B216" s="3" t="s">
        <v>33</v>
      </c>
      <c r="C216" s="13" t="str">
        <f>VLOOKUP($B216,[7]Insumos!A:E,2,FALSE)</f>
        <v>ACARREO INTERNO</v>
      </c>
      <c r="D216" s="14" t="str">
        <f>VLOOKUP($B216,[7]Insumos!A:E,3,FALSE)</f>
        <v>Insumos</v>
      </c>
      <c r="E216" s="14" t="str">
        <f>VLOOKUP($B216,[7]Insumos!A:E,4,FALSE)</f>
        <v>UND</v>
      </c>
      <c r="F216" s="141">
        <v>0.68</v>
      </c>
      <c r="G216" s="4">
        <f>+VLOOKUP(B216,[7]Insumos!$A$4:$F$5224,5,FALSE)</f>
        <v>1824</v>
      </c>
      <c r="H216" s="4">
        <f t="shared" si="20"/>
        <v>1240</v>
      </c>
      <c r="I216" s="4"/>
      <c r="J216" s="138" t="str">
        <f>HYPERLINK("#"&amp;"Insumos"&amp;"!A"&amp;MATCH($B216,[7]Insumos!$A:$A,0),"Ins "&amp;$B216)</f>
        <v>Ins I1565</v>
      </c>
      <c r="K216" s="675"/>
    </row>
    <row r="217" spans="1:11" s="16" customFormat="1" x14ac:dyDescent="0.25">
      <c r="A217" s="12" t="s">
        <v>74</v>
      </c>
      <c r="B217" s="3" t="s">
        <v>456</v>
      </c>
      <c r="C217" s="13" t="str">
        <f>VLOOKUP($B217,[7]Insumos!A:E,2,FALSE)</f>
        <v>CINTA MALLA DE FIBRA DE VIDRIO ( 90 M. )</v>
      </c>
      <c r="D217" s="14" t="str">
        <f>VLOOKUP($B217,[7]Insumos!A:E,3,FALSE)</f>
        <v>Insumos</v>
      </c>
      <c r="E217" s="14" t="str">
        <f>VLOOKUP($B217,[7]Insumos!A:E,4,FALSE)</f>
        <v>ROLLO</v>
      </c>
      <c r="F217" s="141">
        <v>2</v>
      </c>
      <c r="G217" s="4">
        <f>+VLOOKUP(B217,[7]Insumos!$A$4:$F$5224,5,FALSE)</f>
        <v>12900</v>
      </c>
      <c r="H217" s="4">
        <f t="shared" si="20"/>
        <v>25800</v>
      </c>
      <c r="I217" s="4"/>
      <c r="J217" s="138" t="str">
        <f>HYPERLINK("#"&amp;"Insumos"&amp;"!A"&amp;MATCH($B217,[7]Insumos!$A:$A,0),"Ins "&amp;$B217)</f>
        <v>Ins I326</v>
      </c>
      <c r="K217" s="675"/>
    </row>
    <row r="218" spans="1:11" s="16" customFormat="1" x14ac:dyDescent="0.25">
      <c r="A218" s="12" t="s">
        <v>74</v>
      </c>
      <c r="B218" s="3" t="s">
        <v>457</v>
      </c>
      <c r="C218" s="13" t="str">
        <f>VLOOKUP($B218,[7]Insumos!A:E,2,FALSE)</f>
        <v>MASILLA SUPERMASTIC USG X 28 KG</v>
      </c>
      <c r="D218" s="14" t="str">
        <f>VLOOKUP($B218,[7]Insumos!A:E,3,FALSE)</f>
        <v>Insumos</v>
      </c>
      <c r="E218" s="14" t="str">
        <f>VLOOKUP($B218,[7]Insumos!A:E,4,FALSE)</f>
        <v>CANECA</v>
      </c>
      <c r="F218" s="141">
        <f>3.5/28</f>
        <v>0.125</v>
      </c>
      <c r="G218" s="4">
        <f>+VLOOKUP(B218,[7]Insumos!$A$4:$F$5224,5,FALSE)</f>
        <v>61900</v>
      </c>
      <c r="H218" s="4">
        <f t="shared" si="20"/>
        <v>7738</v>
      </c>
      <c r="I218" s="4"/>
      <c r="J218" s="138" t="str">
        <f>HYPERLINK("#"&amp;"Insumos"&amp;"!A"&amp;MATCH($B218,[7]Insumos!$A:$A,0),"Ins "&amp;$B218)</f>
        <v>Ins I330</v>
      </c>
      <c r="K218" s="675"/>
    </row>
    <row r="219" spans="1:11" s="16" customFormat="1" x14ac:dyDescent="0.25">
      <c r="A219" s="12" t="s">
        <v>74</v>
      </c>
      <c r="B219" s="3" t="s">
        <v>458</v>
      </c>
      <c r="C219" s="13" t="str">
        <f>VLOOKUP($B219,[7]Insumos!A:E,2,FALSE)</f>
        <v>PERFIL CANAL BASE 9 - 0.53mm ( 90 MM ) - 2.44 M.</v>
      </c>
      <c r="D219" s="14" t="str">
        <f>VLOOKUP($B219,[7]Insumos!A:E,3,FALSE)</f>
        <v>Insumos</v>
      </c>
      <c r="E219" s="14" t="str">
        <f>VLOOKUP($B219,[7]Insumos!A:E,4,FALSE)</f>
        <v>UND</v>
      </c>
      <c r="F219" s="141">
        <v>0.4</v>
      </c>
      <c r="G219" s="4">
        <f>+VLOOKUP(B219,[7]Insumos!$A$4:$F$5224,5,FALSE)</f>
        <v>6450</v>
      </c>
      <c r="H219" s="4">
        <f t="shared" si="20"/>
        <v>2580</v>
      </c>
      <c r="I219" s="4"/>
      <c r="J219" s="138" t="str">
        <f>HYPERLINK("#"&amp;"Insumos"&amp;"!A"&amp;MATCH($B219,[7]Insumos!$A:$A,0),"Ins "&amp;$B219)</f>
        <v>Ins I331</v>
      </c>
      <c r="K219" s="675"/>
    </row>
    <row r="220" spans="1:11" s="16" customFormat="1" x14ac:dyDescent="0.25">
      <c r="A220" s="12" t="s">
        <v>74</v>
      </c>
      <c r="B220" s="3" t="s">
        <v>459</v>
      </c>
      <c r="C220" s="13" t="str">
        <f>VLOOKUP($B220,[7]Insumos!A:E,2,FALSE)</f>
        <v>PERFIL PARAL BASE 9 CAL 26 - 2.44 M.</v>
      </c>
      <c r="D220" s="14" t="str">
        <f>VLOOKUP($B220,[7]Insumos!A:E,3,FALSE)</f>
        <v>Insumos</v>
      </c>
      <c r="E220" s="14" t="str">
        <f>VLOOKUP($B220,[7]Insumos!A:E,4,FALSE)</f>
        <v>UND</v>
      </c>
      <c r="F220" s="141">
        <v>1.1000000000000001</v>
      </c>
      <c r="G220" s="4">
        <f>+VLOOKUP(B220,[7]Insumos!$A$4:$F$5224,5,FALSE)</f>
        <v>7450</v>
      </c>
      <c r="H220" s="4">
        <f t="shared" si="20"/>
        <v>8195</v>
      </c>
      <c r="I220" s="4"/>
      <c r="J220" s="138" t="str">
        <f>HYPERLINK("#"&amp;"Insumos"&amp;"!A"&amp;MATCH($B220,[7]Insumos!$A:$A,0),"Ins "&amp;$B220)</f>
        <v>Ins I336</v>
      </c>
      <c r="K220" s="675"/>
    </row>
    <row r="221" spans="1:11" s="16" customFormat="1" x14ac:dyDescent="0.25">
      <c r="A221" s="12" t="s">
        <v>74</v>
      </c>
      <c r="B221" s="3" t="s">
        <v>460</v>
      </c>
      <c r="C221" s="13" t="str">
        <f>VLOOKUP($B221,[7]Insumos!A:E,2,FALSE)</f>
        <v>SUPERBOARD  ( 2.44 X 1.22 )  E= 8 MM</v>
      </c>
      <c r="D221" s="14" t="str">
        <f>VLOOKUP($B221,[7]Insumos!A:E,3,FALSE)</f>
        <v>Insumos</v>
      </c>
      <c r="E221" s="14" t="str">
        <f>VLOOKUP($B221,[7]Insumos!A:E,4,FALSE)</f>
        <v>M2</v>
      </c>
      <c r="F221" s="141">
        <v>0.7</v>
      </c>
      <c r="G221" s="4">
        <f>+VLOOKUP(B221,[7]Insumos!$A$4:$F$5224,5,FALSE)</f>
        <v>26000</v>
      </c>
      <c r="H221" s="4">
        <f t="shared" si="20"/>
        <v>18200</v>
      </c>
      <c r="I221" s="4"/>
      <c r="J221" s="138" t="str">
        <f>HYPERLINK("#"&amp;"Insumos"&amp;"!A"&amp;MATCH($B221,[7]Insumos!$A:$A,0),"Ins "&amp;$B221)</f>
        <v>Ins I341</v>
      </c>
      <c r="K221" s="675"/>
    </row>
    <row r="222" spans="1:11" s="16" customFormat="1" x14ac:dyDescent="0.25">
      <c r="A222" s="12" t="s">
        <v>74</v>
      </c>
      <c r="B222" s="3" t="s">
        <v>389</v>
      </c>
      <c r="C222" s="13" t="str">
        <f>VLOOKUP($B222,[7]Insumos!A:E,2,FALSE)</f>
        <v>TORNILLO AUTOPERFORANTE  EST.  7/16 "</v>
      </c>
      <c r="D222" s="14" t="str">
        <f>VLOOKUP($B222,[7]Insumos!A:E,3,FALSE)</f>
        <v>Insumos</v>
      </c>
      <c r="E222" s="14" t="str">
        <f>VLOOKUP($B222,[7]Insumos!A:E,4,FALSE)</f>
        <v>UND</v>
      </c>
      <c r="F222" s="141">
        <v>24</v>
      </c>
      <c r="G222" s="4">
        <f>+VLOOKUP(B222,[7]Insumos!$A$4:$F$5224,5,FALSE)</f>
        <v>42</v>
      </c>
      <c r="H222" s="4">
        <f t="shared" si="20"/>
        <v>1008</v>
      </c>
      <c r="I222" s="4"/>
      <c r="J222" s="138" t="str">
        <f>HYPERLINK("#"&amp;"Insumos"&amp;"!A"&amp;MATCH($B222,[7]Insumos!$A:$A,0),"Ins "&amp;$B222)</f>
        <v>Ins I342</v>
      </c>
      <c r="K222" s="675"/>
    </row>
    <row r="223" spans="1:11" x14ac:dyDescent="0.25">
      <c r="A223" s="12" t="s">
        <v>74</v>
      </c>
      <c r="B223" s="3" t="s">
        <v>390</v>
      </c>
      <c r="C223" s="13" t="str">
        <f>VLOOKUP($B223,[7]Insumos!A:E,2,FALSE)</f>
        <v>TORNILLO AUTOPERFORANTE YESO 6 X1</v>
      </c>
      <c r="D223" s="14" t="str">
        <f>VLOOKUP($B223,[7]Insumos!A:E,3,FALSE)</f>
        <v>Insumos</v>
      </c>
      <c r="E223" s="14" t="str">
        <f>VLOOKUP($B223,[7]Insumos!A:E,4,FALSE)</f>
        <v>UND</v>
      </c>
      <c r="F223" s="141">
        <v>24</v>
      </c>
      <c r="G223" s="4">
        <f>+VLOOKUP(B223,[7]Insumos!$A$4:$F$5224,5,FALSE)</f>
        <v>42</v>
      </c>
      <c r="H223" s="4">
        <f t="shared" si="20"/>
        <v>1008</v>
      </c>
      <c r="I223" s="4"/>
      <c r="J223" s="138" t="str">
        <f>HYPERLINK("#"&amp;"Insumos"&amp;"!A"&amp;MATCH($B223,[7]Insumos!$A:$A,0),"Ins "&amp;$B223)</f>
        <v>Ins I343</v>
      </c>
      <c r="K223" s="675"/>
    </row>
    <row r="224" spans="1:11" s="16" customFormat="1" x14ac:dyDescent="0.25">
      <c r="A224" s="12" t="s">
        <v>74</v>
      </c>
      <c r="B224" s="3" t="s">
        <v>391</v>
      </c>
      <c r="C224" s="13" t="str">
        <f>VLOOKUP($B224,[7]Insumos!A:E,2,FALSE)</f>
        <v>TORNILLO PTA BROCA EXTRAPL. EST 8 X 1/2" ( 13MM )</v>
      </c>
      <c r="D224" s="14" t="str">
        <f>VLOOKUP($B224,[7]Insumos!A:E,3,FALSE)</f>
        <v>Insumos</v>
      </c>
      <c r="E224" s="14" t="str">
        <f>VLOOKUP($B224,[7]Insumos!A:E,4,FALSE)</f>
        <v>UND</v>
      </c>
      <c r="F224" s="141">
        <v>7</v>
      </c>
      <c r="G224" s="4">
        <f>+VLOOKUP(B224,[7]Insumos!$A$4:$F$5224,5,FALSE)</f>
        <v>77</v>
      </c>
      <c r="H224" s="4">
        <f t="shared" si="20"/>
        <v>539</v>
      </c>
      <c r="I224" s="4"/>
      <c r="J224" s="138" t="str">
        <f>HYPERLINK("#"&amp;"Insumos"&amp;"!A"&amp;MATCH($B224,[7]Insumos!$A:$A,0),"Ins "&amp;$B224)</f>
        <v>Ins I344</v>
      </c>
      <c r="K224" s="675"/>
    </row>
    <row r="225" spans="1:11" s="16" customFormat="1" x14ac:dyDescent="0.25">
      <c r="A225" s="5"/>
      <c r="B225" s="5"/>
      <c r="C225" s="5"/>
      <c r="D225" s="5"/>
      <c r="E225" s="5"/>
      <c r="F225" s="143"/>
      <c r="G225" s="5"/>
      <c r="H225" s="5"/>
      <c r="I225" s="5"/>
      <c r="J225" s="5"/>
      <c r="K225" s="675"/>
    </row>
    <row r="226" spans="1:11" s="16" customFormat="1" ht="25.5" x14ac:dyDescent="0.25">
      <c r="A226" s="8" t="s">
        <v>203</v>
      </c>
      <c r="B226" s="1" t="s">
        <v>28</v>
      </c>
      <c r="C226" s="9" t="str">
        <f>VLOOKUP($A226,[7]Actividades!A:E,2,FALSE)</f>
        <v>SUMINISTRO, TRANSPORTE E INSTALACION ANCLAJE EPOXICO 1/2" L=15 CM (INCLUYE PERFORACIÓN Y ADHESIVO EPÓXICO)</v>
      </c>
      <c r="D226" s="10" t="str">
        <f>VLOOKUP($A226,[7]Actividades!A:E,3,FALSE)</f>
        <v>Actividad</v>
      </c>
      <c r="E226" s="10" t="str">
        <f>VLOOKUP($A226,[7]Actividades!A:E,4,FALSE)</f>
        <v>UND</v>
      </c>
      <c r="F226" s="140"/>
      <c r="G226" s="2"/>
      <c r="H226" s="2"/>
      <c r="I226" s="2">
        <v>18042</v>
      </c>
      <c r="K226" s="675">
        <f t="shared" si="18"/>
        <v>24977.344800000003</v>
      </c>
    </row>
    <row r="227" spans="1:11" s="16" customFormat="1" x14ac:dyDescent="0.25">
      <c r="A227" s="12" t="s">
        <v>203</v>
      </c>
      <c r="B227" s="3" t="s">
        <v>115</v>
      </c>
      <c r="C227" s="13" t="str">
        <f>VLOOKUP($B227,[7]Insumos!A:E,2,FALSE)</f>
        <v>CUADRILLA AA TIPO 1 (1 OFICIAL + 1 AYUDANTE) (Albañileria)</v>
      </c>
      <c r="D227" s="14" t="str">
        <f>VLOOKUP($B227,[7]Insumos!A:E,3,FALSE)</f>
        <v>Cuadrilla</v>
      </c>
      <c r="E227" s="14" t="str">
        <f>VLOOKUP($B227,[7]Insumos!A:E,4,FALSE)</f>
        <v>HR</v>
      </c>
      <c r="F227" s="141">
        <v>0.28999999999999998</v>
      </c>
      <c r="G227" s="4">
        <f>+VLOOKUP(B227,[7]Insumos!$A$4:$F$5224,5,FALSE)</f>
        <v>30782</v>
      </c>
      <c r="H227" s="4">
        <f t="shared" ref="H227:H234" si="21">+ROUND(F227*G227,0)</f>
        <v>8927</v>
      </c>
      <c r="I227" s="4"/>
      <c r="J227" s="138" t="str">
        <f>HYPERLINK("#"&amp;"Insumos"&amp;"!A"&amp;MATCH($B227,[7]Insumos!$A:$A,0),"Ins "&amp;$B227)</f>
        <v>Ins C1</v>
      </c>
      <c r="K227" s="675"/>
    </row>
    <row r="228" spans="1:11" s="16" customFormat="1" x14ac:dyDescent="0.25">
      <c r="A228" s="12" t="s">
        <v>203</v>
      </c>
      <c r="B228" s="3" t="s">
        <v>30</v>
      </c>
      <c r="C228" s="13" t="str">
        <f>VLOOKUP($B228,[7]Insumos!A:E,2,FALSE)</f>
        <v>EQUIPO DE TRANSPORTE</v>
      </c>
      <c r="D228" s="14" t="str">
        <f>VLOOKUP($B228,[7]Insumos!A:E,3,FALSE)</f>
        <v>Equipos</v>
      </c>
      <c r="E228" s="14" t="str">
        <f>VLOOKUP($B228,[7]Insumos!A:E,4,FALSE)</f>
        <v>DIA</v>
      </c>
      <c r="F228" s="141">
        <v>1.1999999999999999E-3</v>
      </c>
      <c r="G228" s="4">
        <f>+VLOOKUP(B228,[7]Insumos!$A$4:$F$5224,5,FALSE)</f>
        <v>180217</v>
      </c>
      <c r="H228" s="4">
        <f t="shared" si="21"/>
        <v>216</v>
      </c>
      <c r="I228" s="4"/>
      <c r="J228" s="138" t="str">
        <f>HYPERLINK("#"&amp;"Insumos"&amp;"!A"&amp;MATCH($B228,[7]Insumos!$A:$A,0),"Ins "&amp;$B228)</f>
        <v>Ins E12</v>
      </c>
      <c r="K228" s="675"/>
    </row>
    <row r="229" spans="1:11" s="16" customFormat="1" x14ac:dyDescent="0.25">
      <c r="A229" s="12" t="s">
        <v>203</v>
      </c>
      <c r="B229" s="16" t="s">
        <v>461</v>
      </c>
      <c r="C229" s="13" t="str">
        <f>VLOOKUP($B229,[7]Insumos!A:E,2,FALSE)</f>
        <v>TALADRO DE PERCUSION HASTA 1-1/4"</v>
      </c>
      <c r="D229" s="14" t="str">
        <f>VLOOKUP($B229,[7]Insumos!A:E,3,FALSE)</f>
        <v>Equipos</v>
      </c>
      <c r="E229" s="14" t="str">
        <f>VLOOKUP($B229,[7]Insumos!A:E,4,FALSE)</f>
        <v>HR</v>
      </c>
      <c r="F229" s="141">
        <v>0.2</v>
      </c>
      <c r="G229" s="4">
        <f>+VLOOKUP(B229,[7]Insumos!$A$4:$F$5224,5,FALSE)</f>
        <v>9800</v>
      </c>
      <c r="H229" s="4">
        <f t="shared" si="21"/>
        <v>1960</v>
      </c>
      <c r="I229" s="4"/>
      <c r="J229" s="138" t="str">
        <f>HYPERLINK("#"&amp;"Insumos"&amp;"!A"&amp;MATCH($B229,[7]Insumos!$A:$A,0),"Ins "&amp;$B229)</f>
        <v>Ins E60</v>
      </c>
      <c r="K229" s="675"/>
    </row>
    <row r="230" spans="1:11" s="16" customFormat="1" x14ac:dyDescent="0.25">
      <c r="A230" s="12" t="s">
        <v>203</v>
      </c>
      <c r="B230" s="3" t="s">
        <v>32</v>
      </c>
      <c r="C230" s="13" t="str">
        <f>VLOOKUP($B230,[7]Insumos!A:E,2,FALSE)</f>
        <v>EQUIPO BASICO (HERRAMIENTA MENOR)</v>
      </c>
      <c r="D230" s="14" t="str">
        <f>VLOOKUP($B230,[7]Insumos!A:E,3,FALSE)</f>
        <v>Herramienta</v>
      </c>
      <c r="E230" s="14" t="str">
        <f>VLOOKUP($B230,[7]Insumos!A:E,4,FALSE)</f>
        <v>UND</v>
      </c>
      <c r="F230" s="141">
        <v>0.01</v>
      </c>
      <c r="G230" s="4">
        <f>+VLOOKUP(B230,[7]Insumos!$A$4:$F$5224,5,FALSE)</f>
        <v>3484</v>
      </c>
      <c r="H230" s="4">
        <f t="shared" si="21"/>
        <v>35</v>
      </c>
      <c r="I230" s="4"/>
      <c r="J230" s="138" t="str">
        <f>HYPERLINK("#"&amp;"Insumos"&amp;"!A"&amp;MATCH($B230,[7]Insumos!$A:$A,0),"Ins "&amp;$B230)</f>
        <v>Ins H2</v>
      </c>
      <c r="K230" s="675"/>
    </row>
    <row r="231" spans="1:11" s="16" customFormat="1" x14ac:dyDescent="0.25">
      <c r="A231" s="12" t="s">
        <v>203</v>
      </c>
      <c r="B231" s="3" t="s">
        <v>33</v>
      </c>
      <c r="C231" s="13" t="str">
        <f>VLOOKUP($B231,[7]Insumos!A:E,2,FALSE)</f>
        <v>ACARREO INTERNO</v>
      </c>
      <c r="D231" s="14" t="str">
        <f>VLOOKUP($B231,[7]Insumos!A:E,3,FALSE)</f>
        <v>Insumos</v>
      </c>
      <c r="E231" s="14" t="str">
        <f>VLOOKUP($B231,[7]Insumos!A:E,4,FALSE)</f>
        <v>UND</v>
      </c>
      <c r="F231" s="141">
        <v>0.01</v>
      </c>
      <c r="G231" s="4">
        <f>+VLOOKUP(B231,[7]Insumos!$A$4:$F$5224,5,FALSE)</f>
        <v>1824</v>
      </c>
      <c r="H231" s="4">
        <f t="shared" si="21"/>
        <v>18</v>
      </c>
      <c r="I231" s="4"/>
      <c r="J231" s="138" t="str">
        <f>HYPERLINK("#"&amp;"Insumos"&amp;"!A"&amp;MATCH($B231,[7]Insumos!$A:$A,0),"Ins "&amp;$B231)</f>
        <v>Ins I1565</v>
      </c>
      <c r="K231" s="675"/>
    </row>
    <row r="232" spans="1:11" s="16" customFormat="1" x14ac:dyDescent="0.25">
      <c r="A232" s="12" t="s">
        <v>203</v>
      </c>
      <c r="B232" s="3" t="s">
        <v>462</v>
      </c>
      <c r="C232" s="13" t="str">
        <f>VLOOKUP($B232,[7]Insumos!A:E,2,FALSE)</f>
        <v>PISTOLA INYECTOR PARA EPOXICO</v>
      </c>
      <c r="D232" s="14" t="str">
        <f>VLOOKUP($B232,[7]Insumos!A:E,3,FALSE)</f>
        <v>Insumos</v>
      </c>
      <c r="E232" s="14" t="str">
        <f>VLOOKUP($B232,[7]Insumos!A:E,4,FALSE)</f>
        <v>UND</v>
      </c>
      <c r="F232" s="141">
        <v>1E-3</v>
      </c>
      <c r="G232" s="4">
        <f>+VLOOKUP(B232,[7]Insumos!$A$4:$F$5224,5,FALSE)</f>
        <v>571769</v>
      </c>
      <c r="H232" s="4">
        <f t="shared" si="21"/>
        <v>572</v>
      </c>
      <c r="I232" s="4"/>
      <c r="J232" s="138" t="str">
        <f>HYPERLINK("#"&amp;"Insumos"&amp;"!A"&amp;MATCH($B232,[7]Insumos!$A:$A,0),"Ins "&amp;$B232)</f>
        <v>Ins I420</v>
      </c>
      <c r="K232" s="675"/>
    </row>
    <row r="233" spans="1:11" s="16" customFormat="1" x14ac:dyDescent="0.25">
      <c r="A233" s="12" t="s">
        <v>203</v>
      </c>
      <c r="B233" s="16" t="s">
        <v>463</v>
      </c>
      <c r="C233" s="13" t="str">
        <f>VLOOKUP($B233,[7]Insumos!A:E,2,FALSE)</f>
        <v>SIKA ANCHORFIX-4 PARA ADHERENCIA 600 CC O SIMILAR</v>
      </c>
      <c r="D233" s="14" t="str">
        <f>VLOOKUP($B233,[7]Insumos!A:E,3,FALSE)</f>
        <v>Insumos</v>
      </c>
      <c r="E233" s="14" t="str">
        <f>VLOOKUP($B233,[7]Insumos!A:E,4,FALSE)</f>
        <v>UND</v>
      </c>
      <c r="F233" s="141">
        <v>5.3999999999999999E-2</v>
      </c>
      <c r="G233" s="4">
        <f>+VLOOKUP(B233,[7]Insumos!$A$4:$F$5224,5,FALSE)</f>
        <v>99900</v>
      </c>
      <c r="H233" s="4">
        <f t="shared" si="21"/>
        <v>5395</v>
      </c>
      <c r="I233" s="4"/>
      <c r="J233" s="138" t="str">
        <f>HYPERLINK("#"&amp;"Insumos"&amp;"!A"&amp;MATCH($B233,[7]Insumos!$A:$A,0),"Ins "&amp;$B233)</f>
        <v>Ins I1892</v>
      </c>
      <c r="K233" s="675"/>
    </row>
    <row r="234" spans="1:11" x14ac:dyDescent="0.25">
      <c r="A234" s="12" t="s">
        <v>203</v>
      </c>
      <c r="B234" s="3" t="s">
        <v>464</v>
      </c>
      <c r="C234" s="13" t="str">
        <f>VLOOKUP($B234,[7]Insumos!A:E,2,FALSE)</f>
        <v>BROCA 3/4*21 HILTI</v>
      </c>
      <c r="D234" s="14" t="str">
        <f>VLOOKUP($B234,[7]Insumos!A:E,3,FALSE)</f>
        <v>Insumos</v>
      </c>
      <c r="E234" s="14" t="str">
        <f>VLOOKUP($B234,[7]Insumos!A:E,4,FALSE)</f>
        <v>UND</v>
      </c>
      <c r="F234" s="141">
        <v>1.1999999999999999E-3</v>
      </c>
      <c r="G234" s="4">
        <f>+VLOOKUP(B234,[7]Insumos!$A$4:$F$5224,5,FALSE)</f>
        <v>765890</v>
      </c>
      <c r="H234" s="4">
        <f t="shared" si="21"/>
        <v>919</v>
      </c>
      <c r="I234" s="4"/>
      <c r="J234" s="138" t="str">
        <f>HYPERLINK("#"&amp;"Insumos"&amp;"!A"&amp;MATCH($B234,[7]Insumos!$A:$A,0),"Ins "&amp;$B234)</f>
        <v>Ins I501</v>
      </c>
      <c r="K234" s="675"/>
    </row>
    <row r="235" spans="1:11" s="16" customFormat="1" x14ac:dyDescent="0.25">
      <c r="A235" s="5"/>
      <c r="B235" s="5"/>
      <c r="C235" s="5"/>
      <c r="D235" s="5"/>
      <c r="E235" s="5"/>
      <c r="F235" s="143"/>
      <c r="G235" s="5"/>
      <c r="H235" s="5"/>
      <c r="I235" s="5"/>
      <c r="J235" s="5"/>
      <c r="K235" s="675"/>
    </row>
    <row r="236" spans="1:11" s="16" customFormat="1" ht="25.5" x14ac:dyDescent="0.25">
      <c r="A236" s="8" t="s">
        <v>205</v>
      </c>
      <c r="B236" s="1" t="s">
        <v>28</v>
      </c>
      <c r="C236" s="9" t="str">
        <f>VLOOKUP($A236,[7]Actividades!A:E,2,FALSE)</f>
        <v>SUMINISTRO, TRANSPORTE E INSTALACION PUNTO  AGUA FRIA  1/2" PVC -P ( INCLUYE ACCESORIOS DE INSTALACIÓN )</v>
      </c>
      <c r="D236" s="10" t="str">
        <f>VLOOKUP($A236,[7]Actividades!A:E,3,FALSE)</f>
        <v>Actividad</v>
      </c>
      <c r="E236" s="10" t="str">
        <f>VLOOKUP($A236,[7]Actividades!A:E,4,FALSE)</f>
        <v>UND</v>
      </c>
      <c r="F236" s="140"/>
      <c r="G236" s="2"/>
      <c r="H236" s="2"/>
      <c r="I236" s="2">
        <v>60969</v>
      </c>
      <c r="K236" s="675">
        <f t="shared" si="18"/>
        <v>84405.483600000007</v>
      </c>
    </row>
    <row r="237" spans="1:11" s="16" customFormat="1" x14ac:dyDescent="0.25">
      <c r="A237" s="12" t="s">
        <v>205</v>
      </c>
      <c r="B237" s="3" t="s">
        <v>432</v>
      </c>
      <c r="C237" s="13" t="str">
        <f>VLOOKUP($B237,[7]Insumos!A:E,2,FALSE)</f>
        <v>CUADRILLA BB TIPO 1 (1 OFICIAL + 1 AYUDANTE) (Instalaciones)</v>
      </c>
      <c r="D237" s="14" t="str">
        <f>VLOOKUP($B237,[7]Insumos!A:E,3,FALSE)</f>
        <v>Cuadrilla</v>
      </c>
      <c r="E237" s="14" t="str">
        <f>VLOOKUP($B237,[7]Insumos!A:E,4,FALSE)</f>
        <v>HR</v>
      </c>
      <c r="F237" s="141">
        <v>1.2</v>
      </c>
      <c r="G237" s="4">
        <f>+VLOOKUP(B237,[7]Insumos!$A$4:$F$5224,5,FALSE)</f>
        <v>33862</v>
      </c>
      <c r="H237" s="4">
        <f t="shared" ref="H237:H245" si="22">+ROUND(F237*G237,0)</f>
        <v>40634</v>
      </c>
      <c r="I237" s="4"/>
      <c r="J237" s="138" t="str">
        <f>HYPERLINK("#"&amp;"Insumos"&amp;"!A"&amp;MATCH($B237,[7]Insumos!$A:$A,0),"Ins "&amp;$B237)</f>
        <v>Ins C2</v>
      </c>
      <c r="K237" s="675"/>
    </row>
    <row r="238" spans="1:11" s="16" customFormat="1" x14ac:dyDescent="0.25">
      <c r="A238" s="12" t="s">
        <v>205</v>
      </c>
      <c r="B238" s="3" t="s">
        <v>30</v>
      </c>
      <c r="C238" s="13" t="str">
        <f>VLOOKUP($B238,[7]Insumos!A:E,2,FALSE)</f>
        <v>EQUIPO DE TRANSPORTE</v>
      </c>
      <c r="D238" s="14" t="str">
        <f>VLOOKUP($B238,[7]Insumos!A:E,3,FALSE)</f>
        <v>Equipos</v>
      </c>
      <c r="E238" s="14" t="str">
        <f>VLOOKUP($B238,[7]Insumos!A:E,4,FALSE)</f>
        <v>DIA</v>
      </c>
      <c r="F238" s="141">
        <v>5.0217238107392757E-3</v>
      </c>
      <c r="G238" s="4">
        <f>+VLOOKUP(B238,[7]Insumos!$A$4:$F$5224,5,FALSE)</f>
        <v>180217</v>
      </c>
      <c r="H238" s="4">
        <f t="shared" si="22"/>
        <v>905</v>
      </c>
      <c r="I238" s="4"/>
      <c r="J238" s="138" t="str">
        <f>HYPERLINK("#"&amp;"Insumos"&amp;"!A"&amp;MATCH($B238,[7]Insumos!$A:$A,0),"Ins "&amp;$B238)</f>
        <v>Ins E12</v>
      </c>
      <c r="K238" s="675"/>
    </row>
    <row r="239" spans="1:11" s="16" customFormat="1" x14ac:dyDescent="0.25">
      <c r="A239" s="12" t="s">
        <v>205</v>
      </c>
      <c r="B239" s="3" t="s">
        <v>32</v>
      </c>
      <c r="C239" s="13" t="str">
        <f>VLOOKUP($B239,[7]Insumos!A:E,2,FALSE)</f>
        <v>EQUIPO BASICO (HERRAMIENTA MENOR)</v>
      </c>
      <c r="D239" s="14" t="str">
        <f>VLOOKUP($B239,[7]Insumos!A:E,3,FALSE)</f>
        <v>Herramienta</v>
      </c>
      <c r="E239" s="14" t="str">
        <f>VLOOKUP($B239,[7]Insumos!A:E,4,FALSE)</f>
        <v>UND</v>
      </c>
      <c r="F239" s="141">
        <v>0.3</v>
      </c>
      <c r="G239" s="4">
        <f>+VLOOKUP(B239,[7]Insumos!$A$4:$F$5224,5,FALSE)</f>
        <v>3484</v>
      </c>
      <c r="H239" s="4">
        <f t="shared" si="22"/>
        <v>1045</v>
      </c>
      <c r="I239" s="4"/>
      <c r="J239" s="138" t="str">
        <f>HYPERLINK("#"&amp;"Insumos"&amp;"!A"&amp;MATCH($B239,[7]Insumos!$A:$A,0),"Ins "&amp;$B239)</f>
        <v>Ins H2</v>
      </c>
      <c r="K239" s="675"/>
    </row>
    <row r="240" spans="1:11" s="16" customFormat="1" x14ac:dyDescent="0.25">
      <c r="A240" s="12" t="s">
        <v>205</v>
      </c>
      <c r="B240" s="3" t="s">
        <v>33</v>
      </c>
      <c r="C240" s="13" t="str">
        <f>VLOOKUP($B240,[7]Insumos!A:E,2,FALSE)</f>
        <v>ACARREO INTERNO</v>
      </c>
      <c r="D240" s="14" t="str">
        <f>VLOOKUP($B240,[7]Insumos!A:E,3,FALSE)</f>
        <v>Insumos</v>
      </c>
      <c r="E240" s="14" t="str">
        <f>VLOOKUP($B240,[7]Insumos!A:E,4,FALSE)</f>
        <v>UND</v>
      </c>
      <c r="F240" s="141">
        <v>1</v>
      </c>
      <c r="G240" s="4">
        <f>+VLOOKUP(B240,[7]Insumos!$A$4:$F$5224,5,FALSE)</f>
        <v>1824</v>
      </c>
      <c r="H240" s="4">
        <f t="shared" si="22"/>
        <v>1824</v>
      </c>
      <c r="I240" s="4"/>
      <c r="J240" s="138" t="str">
        <f>HYPERLINK("#"&amp;"Insumos"&amp;"!A"&amp;MATCH($B240,[7]Insumos!$A:$A,0),"Ins "&amp;$B240)</f>
        <v>Ins I1565</v>
      </c>
      <c r="K240" s="675"/>
    </row>
    <row r="241" spans="1:11" s="16" customFormat="1" x14ac:dyDescent="0.25">
      <c r="A241" s="12" t="s">
        <v>205</v>
      </c>
      <c r="B241" s="3" t="s">
        <v>465</v>
      </c>
      <c r="C241" s="13" t="str">
        <f>VLOOKUP($B241,[7]Insumos!A:E,2,FALSE)</f>
        <v>ACCESORIOS PVC-P  1/2" ( CODO , UNIÓN Y TAPÓN )</v>
      </c>
      <c r="D241" s="14" t="str">
        <f>VLOOKUP($B241,[7]Insumos!A:E,3,FALSE)</f>
        <v>Insumos</v>
      </c>
      <c r="E241" s="14" t="str">
        <f>VLOOKUP($B241,[7]Insumos!A:E,4,FALSE)</f>
        <v>UND</v>
      </c>
      <c r="F241" s="141">
        <v>3</v>
      </c>
      <c r="G241" s="4">
        <f>+VLOOKUP(B241,[7]Insumos!$A$4:$F$5224,5,FALSE)</f>
        <v>1827</v>
      </c>
      <c r="H241" s="4">
        <f t="shared" si="22"/>
        <v>5481</v>
      </c>
      <c r="I241" s="4"/>
      <c r="J241" s="138" t="str">
        <f>HYPERLINK("#"&amp;"Insumos"&amp;"!A"&amp;MATCH($B241,[7]Insumos!$A:$A,0),"Ins "&amp;$B241)</f>
        <v>Ins I528</v>
      </c>
      <c r="K241" s="675"/>
    </row>
    <row r="242" spans="1:11" s="16" customFormat="1" x14ac:dyDescent="0.25">
      <c r="A242" s="12" t="s">
        <v>205</v>
      </c>
      <c r="B242" s="3" t="s">
        <v>413</v>
      </c>
      <c r="C242" s="13" t="str">
        <f>VLOOKUP($B242,[7]Insumos!A:E,2,FALSE)</f>
        <v>LIMPIADOR REM PVC 760 GRMS. (1/4)</v>
      </c>
      <c r="D242" s="14" t="str">
        <f>VLOOKUP($B242,[7]Insumos!A:E,3,FALSE)</f>
        <v>Insumos</v>
      </c>
      <c r="E242" s="14" t="str">
        <f>VLOOKUP($B242,[7]Insumos!A:E,4,FALSE)</f>
        <v>UND</v>
      </c>
      <c r="F242" s="141">
        <v>0.05</v>
      </c>
      <c r="G242" s="4">
        <f>+VLOOKUP(B242,[7]Insumos!$A$4:$F$5224,5,FALSE)</f>
        <v>62393</v>
      </c>
      <c r="H242" s="4">
        <f t="shared" si="22"/>
        <v>3120</v>
      </c>
      <c r="I242" s="4"/>
      <c r="J242" s="138" t="str">
        <f>HYPERLINK("#"&amp;"Insumos"&amp;"!A"&amp;MATCH($B242,[7]Insumos!$A:$A,0),"Ins "&amp;$B242)</f>
        <v>Ins I614</v>
      </c>
      <c r="K242" s="675"/>
    </row>
    <row r="243" spans="1:11" s="16" customFormat="1" x14ac:dyDescent="0.25">
      <c r="A243" s="12" t="s">
        <v>205</v>
      </c>
      <c r="B243" s="3" t="s">
        <v>414</v>
      </c>
      <c r="C243" s="13" t="str">
        <f>VLOOKUP($B243,[7]Insumos!A:E,2,FALSE)</f>
        <v>SOLDADURA PVC LIQUIDA 1/4</v>
      </c>
      <c r="D243" s="14" t="str">
        <f>VLOOKUP($B243,[7]Insumos!A:E,3,FALSE)</f>
        <v>Insumos</v>
      </c>
      <c r="E243" s="14" t="str">
        <f>VLOOKUP($B243,[7]Insumos!A:E,4,FALSE)</f>
        <v>UND</v>
      </c>
      <c r="F243" s="141">
        <v>0.03</v>
      </c>
      <c r="G243" s="4">
        <f>+VLOOKUP(B243,[7]Insumos!$A$4:$F$5224,5,FALSE)</f>
        <v>129335</v>
      </c>
      <c r="H243" s="4">
        <f t="shared" si="22"/>
        <v>3880</v>
      </c>
      <c r="I243" s="4"/>
      <c r="J243" s="138" t="str">
        <f>HYPERLINK("#"&amp;"Insumos"&amp;"!A"&amp;MATCH($B243,[7]Insumos!$A:$A,0),"Ins "&amp;$B243)</f>
        <v>Ins I647</v>
      </c>
      <c r="K243" s="675"/>
    </row>
    <row r="244" spans="1:11" s="16" customFormat="1" x14ac:dyDescent="0.25">
      <c r="A244" s="12" t="s">
        <v>205</v>
      </c>
      <c r="B244" s="3" t="s">
        <v>466</v>
      </c>
      <c r="C244" s="13" t="str">
        <f>VLOOKUP($B244,[7]Insumos!A:E,2,FALSE)</f>
        <v>TEE PRESION  - 1/2''</v>
      </c>
      <c r="D244" s="14" t="str">
        <f>VLOOKUP($B244,[7]Insumos!A:E,3,FALSE)</f>
        <v>Insumos</v>
      </c>
      <c r="E244" s="14" t="str">
        <f>VLOOKUP($B244,[7]Insumos!A:E,4,FALSE)</f>
        <v>UND</v>
      </c>
      <c r="F244" s="141">
        <v>1</v>
      </c>
      <c r="G244" s="4">
        <f>+VLOOKUP(B244,[7]Insumos!$A$4:$F$5224,5,FALSE)</f>
        <v>600</v>
      </c>
      <c r="H244" s="4">
        <f t="shared" si="22"/>
        <v>600</v>
      </c>
      <c r="I244" s="4"/>
      <c r="J244" s="138" t="str">
        <f>HYPERLINK("#"&amp;"Insumos"&amp;"!A"&amp;MATCH($B244,[7]Insumos!$A:$A,0),"Ins "&amp;$B244)</f>
        <v>Ins I673</v>
      </c>
      <c r="K244" s="675"/>
    </row>
    <row r="245" spans="1:11" x14ac:dyDescent="0.25">
      <c r="A245" s="12" t="s">
        <v>205</v>
      </c>
      <c r="B245" s="3" t="s">
        <v>467</v>
      </c>
      <c r="C245" s="13" t="str">
        <f>VLOOKUP($B245,[7]Insumos!A:E,2,FALSE)</f>
        <v xml:space="preserve">TUBO PRESION RDE 9 PVC 500 PSI  -  1/2" </v>
      </c>
      <c r="D245" s="14" t="str">
        <f>VLOOKUP($B245,[7]Insumos!A:E,3,FALSE)</f>
        <v>Insumos</v>
      </c>
      <c r="E245" s="14" t="str">
        <f>VLOOKUP($B245,[7]Insumos!A:E,4,FALSE)</f>
        <v>M</v>
      </c>
      <c r="F245" s="141">
        <v>1.5</v>
      </c>
      <c r="G245" s="4">
        <f>+VLOOKUP(B245,[7]Insumos!$A$4:$F$5224,5,FALSE)</f>
        <v>2320</v>
      </c>
      <c r="H245" s="4">
        <f t="shared" si="22"/>
        <v>3480</v>
      </c>
      <c r="I245" s="4"/>
      <c r="J245" s="138" t="str">
        <f>HYPERLINK("#"&amp;"Insumos"&amp;"!A"&amp;MATCH($B245,[7]Insumos!$A:$A,0),"Ins "&amp;$B245)</f>
        <v>Ins I747</v>
      </c>
      <c r="K245" s="675"/>
    </row>
    <row r="246" spans="1:11" s="16" customFormat="1" x14ac:dyDescent="0.25">
      <c r="A246" s="5"/>
      <c r="B246" s="5"/>
      <c r="C246" s="5"/>
      <c r="D246" s="5"/>
      <c r="E246" s="5"/>
      <c r="F246" s="143"/>
      <c r="G246" s="5"/>
      <c r="H246" s="5"/>
      <c r="I246" s="5"/>
      <c r="J246" s="5"/>
      <c r="K246" s="675"/>
    </row>
    <row r="247" spans="1:11" s="16" customFormat="1" ht="25.5" x14ac:dyDescent="0.25">
      <c r="A247" s="8" t="s">
        <v>207</v>
      </c>
      <c r="B247" s="1" t="s">
        <v>28</v>
      </c>
      <c r="C247" s="9" t="str">
        <f>VLOOKUP($A247,[7]Actividades!A:E,2,FALSE)</f>
        <v>SUMINISTRO, TRANSPORTE E INSTALACION PUNTO  AGUA CALIENTE  1/2" CPVC-P ( INCLUYE ACCESORIOS DE INSTALACIÓN )</v>
      </c>
      <c r="D247" s="10" t="str">
        <f>VLOOKUP($A247,[7]Actividades!A:E,3,FALSE)</f>
        <v>Actividad</v>
      </c>
      <c r="E247" s="10" t="str">
        <f>VLOOKUP($A247,[7]Actividades!A:E,4,FALSE)</f>
        <v>UND</v>
      </c>
      <c r="F247" s="140"/>
      <c r="G247" s="2"/>
      <c r="H247" s="2"/>
      <c r="I247" s="2">
        <v>115913</v>
      </c>
      <c r="K247" s="675">
        <f t="shared" si="18"/>
        <v>160469.9572</v>
      </c>
    </row>
    <row r="248" spans="1:11" s="16" customFormat="1" x14ac:dyDescent="0.25">
      <c r="A248" s="12" t="s">
        <v>207</v>
      </c>
      <c r="B248" s="3" t="s">
        <v>432</v>
      </c>
      <c r="C248" s="13" t="str">
        <f>VLOOKUP($B248,[7]Insumos!A:E,2,FALSE)</f>
        <v>CUADRILLA BB TIPO 1 (1 OFICIAL + 1 AYUDANTE) (Instalaciones)</v>
      </c>
      <c r="D248" s="14" t="str">
        <f>VLOOKUP($B248,[7]Insumos!A:E,3,FALSE)</f>
        <v>Cuadrilla</v>
      </c>
      <c r="E248" s="14" t="str">
        <f>VLOOKUP($B248,[7]Insumos!A:E,4,FALSE)</f>
        <v>HR</v>
      </c>
      <c r="F248" s="141">
        <v>2.27</v>
      </c>
      <c r="G248" s="4">
        <f>+VLOOKUP(B248,[7]Insumos!$A$4:$F$5224,5,FALSE)</f>
        <v>33862</v>
      </c>
      <c r="H248" s="4">
        <f t="shared" ref="H248:H256" si="23">+ROUND(F248*G248,0)</f>
        <v>76867</v>
      </c>
      <c r="I248" s="4"/>
      <c r="J248" s="138" t="str">
        <f>HYPERLINK("#"&amp;"Insumos"&amp;"!A"&amp;MATCH($B248,[7]Insumos!$A:$A,0),"Ins "&amp;$B248)</f>
        <v>Ins C2</v>
      </c>
      <c r="K248" s="675"/>
    </row>
    <row r="249" spans="1:11" s="16" customFormat="1" x14ac:dyDescent="0.25">
      <c r="A249" s="12" t="s">
        <v>207</v>
      </c>
      <c r="B249" s="3" t="s">
        <v>30</v>
      </c>
      <c r="C249" s="13" t="str">
        <f>VLOOKUP($B249,[7]Insumos!A:E,2,FALSE)</f>
        <v>EQUIPO DE TRANSPORTE</v>
      </c>
      <c r="D249" s="14" t="str">
        <f>VLOOKUP($B249,[7]Insumos!A:E,3,FALSE)</f>
        <v>Equipos</v>
      </c>
      <c r="E249" s="14" t="str">
        <f>VLOOKUP($B249,[7]Insumos!A:E,4,FALSE)</f>
        <v>DIA</v>
      </c>
      <c r="F249" s="141">
        <v>3.3999999999999998E-3</v>
      </c>
      <c r="G249" s="4">
        <f>+VLOOKUP(B249,[7]Insumos!$A$4:$F$5224,5,FALSE)</f>
        <v>180217</v>
      </c>
      <c r="H249" s="4">
        <f t="shared" si="23"/>
        <v>613</v>
      </c>
      <c r="I249" s="4"/>
      <c r="J249" s="138" t="str">
        <f>HYPERLINK("#"&amp;"Insumos"&amp;"!A"&amp;MATCH($B249,[7]Insumos!$A:$A,0),"Ins "&amp;$B249)</f>
        <v>Ins E12</v>
      </c>
      <c r="K249" s="675"/>
    </row>
    <row r="250" spans="1:11" s="16" customFormat="1" x14ac:dyDescent="0.25">
      <c r="A250" s="12" t="s">
        <v>207</v>
      </c>
      <c r="B250" s="3" t="s">
        <v>32</v>
      </c>
      <c r="C250" s="13" t="str">
        <f>VLOOKUP($B250,[7]Insumos!A:E,2,FALSE)</f>
        <v>EQUIPO BASICO (HERRAMIENTA MENOR)</v>
      </c>
      <c r="D250" s="14" t="str">
        <f>VLOOKUP($B250,[7]Insumos!A:E,3,FALSE)</f>
        <v>Herramienta</v>
      </c>
      <c r="E250" s="14" t="str">
        <f>VLOOKUP($B250,[7]Insumos!A:E,4,FALSE)</f>
        <v>UND</v>
      </c>
      <c r="F250" s="141">
        <v>0.3</v>
      </c>
      <c r="G250" s="4">
        <f>+VLOOKUP(B250,[7]Insumos!$A$4:$F$5224,5,FALSE)</f>
        <v>3484</v>
      </c>
      <c r="H250" s="4">
        <f t="shared" si="23"/>
        <v>1045</v>
      </c>
      <c r="I250" s="4"/>
      <c r="J250" s="138" t="str">
        <f>HYPERLINK("#"&amp;"Insumos"&amp;"!A"&amp;MATCH($B250,[7]Insumos!$A:$A,0),"Ins "&amp;$B250)</f>
        <v>Ins H2</v>
      </c>
      <c r="K250" s="675"/>
    </row>
    <row r="251" spans="1:11" s="16" customFormat="1" x14ac:dyDescent="0.25">
      <c r="A251" s="12" t="s">
        <v>207</v>
      </c>
      <c r="B251" s="3" t="s">
        <v>33</v>
      </c>
      <c r="C251" s="13" t="str">
        <f>VLOOKUP($B251,[7]Insumos!A:E,2,FALSE)</f>
        <v>ACARREO INTERNO</v>
      </c>
      <c r="D251" s="14" t="str">
        <f>VLOOKUP($B251,[7]Insumos!A:E,3,FALSE)</f>
        <v>Insumos</v>
      </c>
      <c r="E251" s="14" t="str">
        <f>VLOOKUP($B251,[7]Insumos!A:E,4,FALSE)</f>
        <v>UND</v>
      </c>
      <c r="F251" s="141">
        <v>2.6</v>
      </c>
      <c r="G251" s="4">
        <f>+VLOOKUP(B251,[7]Insumos!$A$4:$F$5224,5,FALSE)</f>
        <v>1824</v>
      </c>
      <c r="H251" s="4">
        <f t="shared" si="23"/>
        <v>4742</v>
      </c>
      <c r="I251" s="4"/>
      <c r="J251" s="138" t="str">
        <f>HYPERLINK("#"&amp;"Insumos"&amp;"!A"&amp;MATCH($B251,[7]Insumos!$A:$A,0),"Ins "&amp;$B251)</f>
        <v>Ins I1565</v>
      </c>
      <c r="K251" s="675"/>
    </row>
    <row r="252" spans="1:11" s="16" customFormat="1" x14ac:dyDescent="0.25">
      <c r="A252" s="12" t="s">
        <v>207</v>
      </c>
      <c r="B252" s="3" t="s">
        <v>468</v>
      </c>
      <c r="C252" s="13" t="str">
        <f>VLOOKUP($B252,[7]Insumos!A:E,2,FALSE)</f>
        <v>ACCESORIOS CPVC  1/2" ( CODO , UNIÓN Y TAPÓN )</v>
      </c>
      <c r="D252" s="14" t="str">
        <f>VLOOKUP($B252,[7]Insumos!A:E,3,FALSE)</f>
        <v>Insumos</v>
      </c>
      <c r="E252" s="14" t="str">
        <f>VLOOKUP($B252,[7]Insumos!A:E,4,FALSE)</f>
        <v>UND</v>
      </c>
      <c r="F252" s="141">
        <v>3</v>
      </c>
      <c r="G252" s="4">
        <f>+VLOOKUP(B252,[7]Insumos!$A$4:$F$5224,5,FALSE)</f>
        <v>4389</v>
      </c>
      <c r="H252" s="4">
        <f t="shared" si="23"/>
        <v>13167</v>
      </c>
      <c r="I252" s="4"/>
      <c r="J252" s="138" t="str">
        <f>HYPERLINK("#"&amp;"Insumos"&amp;"!A"&amp;MATCH($B252,[7]Insumos!$A:$A,0),"Ins "&amp;$B252)</f>
        <v>Ins I523</v>
      </c>
      <c r="K252" s="675"/>
    </row>
    <row r="253" spans="1:11" s="16" customFormat="1" x14ac:dyDescent="0.25">
      <c r="A253" s="12" t="s">
        <v>207</v>
      </c>
      <c r="B253" s="3" t="s">
        <v>413</v>
      </c>
      <c r="C253" s="13" t="str">
        <f>VLOOKUP($B253,[7]Insumos!A:E,2,FALSE)</f>
        <v>LIMPIADOR REM PVC 760 GRMS. (1/4)</v>
      </c>
      <c r="D253" s="14" t="str">
        <f>VLOOKUP($B253,[7]Insumos!A:E,3,FALSE)</f>
        <v>Insumos</v>
      </c>
      <c r="E253" s="14" t="str">
        <f>VLOOKUP($B253,[7]Insumos!A:E,4,FALSE)</f>
        <v>UND</v>
      </c>
      <c r="F253" s="141">
        <v>0.05</v>
      </c>
      <c r="G253" s="4">
        <f>+VLOOKUP(B253,[7]Insumos!$A$4:$F$5224,5,FALSE)</f>
        <v>62393</v>
      </c>
      <c r="H253" s="4">
        <f t="shared" si="23"/>
        <v>3120</v>
      </c>
      <c r="I253" s="4"/>
      <c r="J253" s="138" t="str">
        <f>HYPERLINK("#"&amp;"Insumos"&amp;"!A"&amp;MATCH($B253,[7]Insumos!$A:$A,0),"Ins "&amp;$B253)</f>
        <v>Ins I614</v>
      </c>
      <c r="K253" s="675"/>
    </row>
    <row r="254" spans="1:11" s="16" customFormat="1" x14ac:dyDescent="0.25">
      <c r="A254" s="12" t="s">
        <v>207</v>
      </c>
      <c r="B254" s="3" t="s">
        <v>469</v>
      </c>
      <c r="C254" s="13" t="str">
        <f>VLOOKUP($B254,[7]Insumos!A:E,2,FALSE)</f>
        <v>SOLDADURA LIQUIDA AGUA CALIENTE 1/4</v>
      </c>
      <c r="D254" s="14" t="str">
        <f>VLOOKUP($B254,[7]Insumos!A:E,3,FALSE)</f>
        <v>Insumos</v>
      </c>
      <c r="E254" s="14" t="str">
        <f>VLOOKUP($B254,[7]Insumos!A:E,4,FALSE)</f>
        <v>UND</v>
      </c>
      <c r="F254" s="141">
        <v>0.03</v>
      </c>
      <c r="G254" s="4">
        <f>+VLOOKUP(B254,[7]Insumos!$A$4:$F$5224,5,FALSE)</f>
        <v>138678</v>
      </c>
      <c r="H254" s="4">
        <f t="shared" si="23"/>
        <v>4160</v>
      </c>
      <c r="I254" s="4"/>
      <c r="J254" s="138" t="str">
        <f>HYPERLINK("#"&amp;"Insumos"&amp;"!A"&amp;MATCH($B254,[7]Insumos!$A:$A,0),"Ins "&amp;$B254)</f>
        <v>Ins I646</v>
      </c>
      <c r="K254" s="675"/>
    </row>
    <row r="255" spans="1:11" s="16" customFormat="1" x14ac:dyDescent="0.25">
      <c r="A255" s="12" t="s">
        <v>207</v>
      </c>
      <c r="B255" s="3" t="s">
        <v>470</v>
      </c>
      <c r="C255" s="13" t="str">
        <f>VLOOKUP($B255,[7]Insumos!A:E,2,FALSE)</f>
        <v>TEE ULTRATEMP - 1/2"</v>
      </c>
      <c r="D255" s="14" t="str">
        <f>VLOOKUP($B255,[7]Insumos!A:E,3,FALSE)</f>
        <v>Insumos</v>
      </c>
      <c r="E255" s="14" t="str">
        <f>VLOOKUP($B255,[7]Insumos!A:E,4,FALSE)</f>
        <v>UND</v>
      </c>
      <c r="F255" s="141">
        <v>2</v>
      </c>
      <c r="G255" s="4">
        <f>+VLOOKUP(B255,[7]Insumos!$A$4:$F$5224,5,FALSE)</f>
        <v>2524</v>
      </c>
      <c r="H255" s="4">
        <f t="shared" si="23"/>
        <v>5048</v>
      </c>
      <c r="I255" s="4"/>
      <c r="J255" s="138" t="str">
        <f>HYPERLINK("#"&amp;"Insumos"&amp;"!A"&amp;MATCH($B255,[7]Insumos!$A:$A,0),"Ins "&amp;$B255)</f>
        <v>Ins I676</v>
      </c>
      <c r="K255" s="675"/>
    </row>
    <row r="256" spans="1:11" x14ac:dyDescent="0.25">
      <c r="A256" s="12" t="s">
        <v>207</v>
      </c>
      <c r="B256" s="3" t="s">
        <v>471</v>
      </c>
      <c r="C256" s="13" t="str">
        <f>VLOOKUP($B256,[7]Insumos!A:E,2,FALSE)</f>
        <v>TUBO CPVC 1/2"</v>
      </c>
      <c r="D256" s="14" t="str">
        <f>VLOOKUP($B256,[7]Insumos!A:E,3,FALSE)</f>
        <v>Insumos</v>
      </c>
      <c r="E256" s="14" t="str">
        <f>VLOOKUP($B256,[7]Insumos!A:E,4,FALSE)</f>
        <v>M</v>
      </c>
      <c r="F256" s="141">
        <v>1.5</v>
      </c>
      <c r="G256" s="4">
        <f>+VLOOKUP(B256,[7]Insumos!$A$4:$F$5224,5,FALSE)</f>
        <v>4767</v>
      </c>
      <c r="H256" s="4">
        <f t="shared" si="23"/>
        <v>7151</v>
      </c>
      <c r="I256" s="4"/>
      <c r="J256" s="138" t="str">
        <f>HYPERLINK("#"&amp;"Insumos"&amp;"!A"&amp;MATCH($B256,[7]Insumos!$A:$A,0),"Ins "&amp;$B256)</f>
        <v>Ins I756</v>
      </c>
      <c r="K256" s="675"/>
    </row>
    <row r="257" spans="1:11" x14ac:dyDescent="0.25">
      <c r="A257" s="12"/>
      <c r="B257" s="3"/>
      <c r="C257" s="13"/>
      <c r="D257" s="14"/>
      <c r="E257" s="14"/>
      <c r="F257" s="141"/>
      <c r="G257" s="4"/>
      <c r="H257" s="4"/>
      <c r="I257" s="4"/>
      <c r="J257" s="138"/>
      <c r="K257" s="675"/>
    </row>
    <row r="258" spans="1:11" ht="25.5" x14ac:dyDescent="0.25">
      <c r="A258" s="8" t="s">
        <v>593</v>
      </c>
      <c r="B258" s="1" t="s">
        <v>28</v>
      </c>
      <c r="C258" s="9" t="str">
        <f>VLOOKUP($A258,[7]Actividades!A:E,2,FALSE)</f>
        <v xml:space="preserve">SUMINISTRO, TRANSPORTE E INSTALACION MEDIDORES AGUA  1"  (INCLUYE CAJA DE 60*60*14) </v>
      </c>
      <c r="D258" s="10" t="str">
        <f>VLOOKUP($A258,[7]Actividades!A:E,3,FALSE)</f>
        <v>Actividad</v>
      </c>
      <c r="E258" s="10" t="str">
        <f>VLOOKUP($A258,[7]Actividades!A:E,4,FALSE)</f>
        <v>UND</v>
      </c>
      <c r="F258" s="11"/>
      <c r="G258" s="2"/>
      <c r="H258" s="2"/>
      <c r="I258" s="2">
        <v>1185755</v>
      </c>
      <c r="J258" s="16"/>
      <c r="K258" s="675">
        <f t="shared" si="18"/>
        <v>1641559.2220000001</v>
      </c>
    </row>
    <row r="259" spans="1:11" s="16" customFormat="1" x14ac:dyDescent="0.25">
      <c r="A259" s="17" t="s">
        <v>593</v>
      </c>
      <c r="B259" s="3" t="s">
        <v>432</v>
      </c>
      <c r="C259" s="13" t="str">
        <f>VLOOKUP($B259,[7]Insumos!A:E,2,FALSE)</f>
        <v>CUADRILLA BB TIPO 1 (1 OFICIAL + 1 AYUDANTE) (Instalaciones)</v>
      </c>
      <c r="D259" s="14" t="str">
        <f>VLOOKUP($B259,[7]Insumos!A:E,3,FALSE)</f>
        <v>Cuadrilla</v>
      </c>
      <c r="E259" s="14" t="str">
        <f>VLOOKUP($B259,[7]Insumos!A:E,4,FALSE)</f>
        <v>HR</v>
      </c>
      <c r="F259" s="15">
        <v>5.69</v>
      </c>
      <c r="G259" s="4">
        <v>33862</v>
      </c>
      <c r="H259" s="4">
        <v>192675</v>
      </c>
      <c r="I259" s="4"/>
      <c r="J259" s="138" t="str">
        <f>HYPERLINK("#"&amp;"Insumos"&amp;"!A"&amp;MATCH($B259,[7]Insumos!$A:$A,0),"Ins "&amp;$B259)</f>
        <v>Ins C2</v>
      </c>
      <c r="K259" s="675"/>
    </row>
    <row r="260" spans="1:11" s="16" customFormat="1" x14ac:dyDescent="0.25">
      <c r="A260" s="17" t="s">
        <v>593</v>
      </c>
      <c r="B260" s="3" t="s">
        <v>30</v>
      </c>
      <c r="C260" s="13" t="str">
        <f>VLOOKUP($B260,[7]Insumos!A:E,2,FALSE)</f>
        <v>EQUIPO DE TRANSPORTE</v>
      </c>
      <c r="D260" s="14" t="str">
        <f>VLOOKUP($B260,[7]Insumos!A:E,3,FALSE)</f>
        <v>Equipos</v>
      </c>
      <c r="E260" s="14" t="str">
        <f>VLOOKUP($B260,[7]Insumos!A:E,4,FALSE)</f>
        <v>DIA</v>
      </c>
      <c r="F260" s="15">
        <v>0.10290000000000001</v>
      </c>
      <c r="G260" s="4">
        <v>180217</v>
      </c>
      <c r="H260" s="4">
        <v>18544</v>
      </c>
      <c r="I260" s="4"/>
      <c r="J260" s="138" t="str">
        <f>HYPERLINK("#"&amp;"Insumos"&amp;"!A"&amp;MATCH($B260,[7]Insumos!$A:$A,0),"Ins "&amp;$B260)</f>
        <v>Ins E12</v>
      </c>
      <c r="K260" s="675"/>
    </row>
    <row r="261" spans="1:11" s="16" customFormat="1" x14ac:dyDescent="0.25">
      <c r="A261" s="17" t="s">
        <v>593</v>
      </c>
      <c r="B261" s="3" t="s">
        <v>32</v>
      </c>
      <c r="C261" s="13" t="str">
        <f>VLOOKUP($B261,[7]Insumos!A:E,2,FALSE)</f>
        <v>EQUIPO BASICO (HERRAMIENTA MENOR)</v>
      </c>
      <c r="D261" s="14" t="str">
        <f>VLOOKUP($B261,[7]Insumos!A:E,3,FALSE)</f>
        <v>Herramienta</v>
      </c>
      <c r="E261" s="14" t="str">
        <f>VLOOKUP($B261,[7]Insumos!A:E,4,FALSE)</f>
        <v>UND</v>
      </c>
      <c r="F261" s="15">
        <v>0.5</v>
      </c>
      <c r="G261" s="4">
        <v>3484</v>
      </c>
      <c r="H261" s="4">
        <v>1742</v>
      </c>
      <c r="I261" s="4"/>
      <c r="J261" s="138" t="str">
        <f>HYPERLINK("#"&amp;"Insumos"&amp;"!A"&amp;MATCH($B261,[7]Insumos!$A:$A,0),"Ins "&amp;$B261)</f>
        <v>Ins H2</v>
      </c>
      <c r="K261" s="675"/>
    </row>
    <row r="262" spans="1:11" s="16" customFormat="1" x14ac:dyDescent="0.25">
      <c r="A262" s="17" t="s">
        <v>593</v>
      </c>
      <c r="B262" s="3" t="s">
        <v>33</v>
      </c>
      <c r="C262" s="13" t="str">
        <f>VLOOKUP($B262,[7]Insumos!A:E,2,FALSE)</f>
        <v>ACARREO INTERNO</v>
      </c>
      <c r="D262" s="14" t="str">
        <f>VLOOKUP($B262,[7]Insumos!A:E,3,FALSE)</f>
        <v>Insumos</v>
      </c>
      <c r="E262" s="14" t="str">
        <f>VLOOKUP($B262,[7]Insumos!A:E,4,FALSE)</f>
        <v>UND</v>
      </c>
      <c r="F262" s="15">
        <v>6.6</v>
      </c>
      <c r="G262" s="4">
        <v>1824</v>
      </c>
      <c r="H262" s="4">
        <v>12038</v>
      </c>
      <c r="I262" s="4"/>
      <c r="J262" s="138" t="str">
        <f>HYPERLINK("#"&amp;"Insumos"&amp;"!A"&amp;MATCH($B262,[7]Insumos!$A:$A,0),"Ins "&amp;$B262)</f>
        <v>Ins I1565</v>
      </c>
      <c r="K262" s="675"/>
    </row>
    <row r="263" spans="1:11" s="16" customFormat="1" x14ac:dyDescent="0.25">
      <c r="A263" s="17" t="s">
        <v>593</v>
      </c>
      <c r="B263" s="3" t="s">
        <v>669</v>
      </c>
      <c r="C263" s="13" t="str">
        <f>VLOOKUP($B263,[7]Insumos!A:E,2,FALSE)</f>
        <v>CAJA MEDIDOR DE AGUA 80 X 80 X 14 A TODO COSTO CON TAPA HG</v>
      </c>
      <c r="D263" s="14" t="str">
        <f>VLOOKUP($B263,[7]Insumos!A:E,3,FALSE)</f>
        <v>Insumos</v>
      </c>
      <c r="E263" s="14" t="str">
        <f>VLOOKUP($B263,[7]Insumos!A:E,4,FALSE)</f>
        <v>UND</v>
      </c>
      <c r="F263" s="15">
        <v>1</v>
      </c>
      <c r="G263" s="4">
        <v>207267</v>
      </c>
      <c r="H263" s="4">
        <v>207267</v>
      </c>
      <c r="I263" s="4"/>
      <c r="J263" s="138" t="str">
        <f>HYPERLINK("#"&amp;"Insumos"&amp;"!A"&amp;MATCH($B263,[7]Insumos!$A:$A,0),"Ins "&amp;$B263)</f>
        <v>Ins I555</v>
      </c>
      <c r="K263" s="675"/>
    </row>
    <row r="264" spans="1:11" s="16" customFormat="1" ht="30" x14ac:dyDescent="0.25">
      <c r="A264" s="17" t="s">
        <v>593</v>
      </c>
      <c r="B264" s="3" t="s">
        <v>670</v>
      </c>
      <c r="C264" s="13" t="str">
        <f>VLOOKUP($B264,[7]Insumos!A:E,2,FALSE)</f>
        <v xml:space="preserve">MEDIDOR DE AGUA 1" VELOCIDAD CLASE C A ACCESORIOS Y ELEMENTOS DE CONECCION TODO COSTO </v>
      </c>
      <c r="D264" s="14" t="str">
        <f>VLOOKUP($B264,[7]Insumos!A:E,3,FALSE)</f>
        <v>Insumos</v>
      </c>
      <c r="E264" s="14" t="str">
        <f>VLOOKUP($B264,[7]Insumos!A:E,4,FALSE)</f>
        <v>UND</v>
      </c>
      <c r="F264" s="15">
        <v>1</v>
      </c>
      <c r="G264" s="4">
        <v>753489</v>
      </c>
      <c r="H264" s="4">
        <v>753489</v>
      </c>
      <c r="I264" s="4"/>
      <c r="J264" s="138" t="str">
        <f>HYPERLINK("#"&amp;"Insumos"&amp;"!A"&amp;MATCH($B264,[7]Insumos!$A:$A,0),"Ins "&amp;$B264)</f>
        <v>Ins I617</v>
      </c>
      <c r="K264" s="675"/>
    </row>
    <row r="265" spans="1:11" s="16" customFormat="1" x14ac:dyDescent="0.25">
      <c r="A265" s="12"/>
      <c r="B265" s="3"/>
      <c r="C265" s="13"/>
      <c r="D265" s="14"/>
      <c r="E265" s="14"/>
      <c r="F265" s="141"/>
      <c r="G265" s="4"/>
      <c r="H265" s="4"/>
      <c r="I265" s="4"/>
      <c r="J265" s="138"/>
      <c r="K265" s="675"/>
    </row>
    <row r="266" spans="1:11" s="16" customFormat="1" x14ac:dyDescent="0.25">
      <c r="A266" s="5"/>
      <c r="B266" s="5"/>
      <c r="C266" s="5"/>
      <c r="D266" s="5"/>
      <c r="E266" s="5"/>
      <c r="F266" s="143"/>
      <c r="G266" s="5"/>
      <c r="H266" s="5"/>
      <c r="I266" s="5"/>
      <c r="J266" s="5"/>
      <c r="K266" s="675"/>
    </row>
    <row r="267" spans="1:11" s="16" customFormat="1" ht="25.5" x14ac:dyDescent="0.25">
      <c r="A267" s="8" t="s">
        <v>159</v>
      </c>
      <c r="B267" s="1" t="s">
        <v>28</v>
      </c>
      <c r="C267" s="9" t="str">
        <f>VLOOKUP($A267,[7]Actividades!A:E,2,FALSE)</f>
        <v>SUMINISTRO TRANSPORTE E INSTALACION PUNTO DE AGUA FRIA EN P.V.C - PRESION F 1/2" CON SALIDA EN HIERRO GALVANIZADO.</v>
      </c>
      <c r="D267" s="10" t="str">
        <f>VLOOKUP($A267,[7]Actividades!A:E,3,FALSE)</f>
        <v>Actividad</v>
      </c>
      <c r="E267" s="10" t="str">
        <f>VLOOKUP($A267,[7]Actividades!A:E,4,FALSE)</f>
        <v>UND</v>
      </c>
      <c r="F267" s="140"/>
      <c r="G267" s="2"/>
      <c r="H267" s="2"/>
      <c r="I267" s="2">
        <v>51729</v>
      </c>
      <c r="K267" s="675">
        <f t="shared" ref="K267:K316" si="24">I267*1.3844</f>
        <v>71613.627600000007</v>
      </c>
    </row>
    <row r="268" spans="1:11" s="16" customFormat="1" x14ac:dyDescent="0.25">
      <c r="A268" s="12" t="s">
        <v>159</v>
      </c>
      <c r="B268" s="3" t="s">
        <v>432</v>
      </c>
      <c r="C268" s="13" t="str">
        <f>VLOOKUP($B268,[7]Insumos!A:E,2,FALSE)</f>
        <v>CUADRILLA BB TIPO 1 (1 OFICIAL + 1 AYUDANTE) (Instalaciones)</v>
      </c>
      <c r="D268" s="14" t="str">
        <f>VLOOKUP($B268,[7]Insumos!A:E,3,FALSE)</f>
        <v>Cuadrilla</v>
      </c>
      <c r="E268" s="14" t="str">
        <f>VLOOKUP($B268,[7]Insumos!A:E,4,FALSE)</f>
        <v>HR</v>
      </c>
      <c r="F268" s="141">
        <v>0.8</v>
      </c>
      <c r="G268" s="4">
        <f>+VLOOKUP(B268,[7]Insumos!$A$4:$F$5224,5,FALSE)</f>
        <v>33862</v>
      </c>
      <c r="H268" s="4">
        <f t="shared" ref="H268:H276" si="25">+ROUND(F268*G268,0)</f>
        <v>27090</v>
      </c>
      <c r="I268" s="4"/>
      <c r="J268" s="138" t="str">
        <f>HYPERLINK("#"&amp;"Insumos"&amp;"!A"&amp;MATCH($B268,[7]Insumos!$A:$A,0),"Ins "&amp;$B268)</f>
        <v>Ins C2</v>
      </c>
      <c r="K268" s="675"/>
    </row>
    <row r="269" spans="1:11" x14ac:dyDescent="0.25">
      <c r="A269" s="12" t="s">
        <v>159</v>
      </c>
      <c r="B269" s="3" t="s">
        <v>32</v>
      </c>
      <c r="C269" s="13" t="str">
        <f>VLOOKUP($B269,[7]Insumos!A:E,2,FALSE)</f>
        <v>EQUIPO BASICO (HERRAMIENTA MENOR)</v>
      </c>
      <c r="D269" s="14" t="str">
        <f>VLOOKUP($B269,[7]Insumos!A:E,3,FALSE)</f>
        <v>Herramienta</v>
      </c>
      <c r="E269" s="14" t="str">
        <f>VLOOKUP($B269,[7]Insumos!A:E,4,FALSE)</f>
        <v>UND</v>
      </c>
      <c r="F269" s="141">
        <v>0.26550000000000001</v>
      </c>
      <c r="G269" s="4">
        <f>+VLOOKUP(B269,[7]Insumos!$A$4:$F$5224,5,FALSE)</f>
        <v>3484</v>
      </c>
      <c r="H269" s="4">
        <f t="shared" si="25"/>
        <v>925</v>
      </c>
      <c r="I269" s="4"/>
      <c r="J269" s="138" t="str">
        <f>HYPERLINK("#"&amp;"Insumos"&amp;"!A"&amp;MATCH($B269,[7]Insumos!$A:$A,0),"Ins "&amp;$B269)</f>
        <v>Ins H2</v>
      </c>
      <c r="K269" s="675"/>
    </row>
    <row r="270" spans="1:11" s="16" customFormat="1" x14ac:dyDescent="0.25">
      <c r="A270" s="12" t="s">
        <v>159</v>
      </c>
      <c r="B270" s="3" t="s">
        <v>33</v>
      </c>
      <c r="C270" s="13" t="str">
        <f>VLOOKUP($B270,[7]Insumos!A:E,2,FALSE)</f>
        <v>ACARREO INTERNO</v>
      </c>
      <c r="D270" s="14" t="str">
        <f>VLOOKUP($B270,[7]Insumos!A:E,3,FALSE)</f>
        <v>Insumos</v>
      </c>
      <c r="E270" s="14" t="str">
        <f>VLOOKUP($B270,[7]Insumos!A:E,4,FALSE)</f>
        <v>UND</v>
      </c>
      <c r="F270" s="141">
        <v>0.25</v>
      </c>
      <c r="G270" s="4">
        <f>+VLOOKUP(B270,[7]Insumos!$A$4:$F$5224,5,FALSE)</f>
        <v>1824</v>
      </c>
      <c r="H270" s="4">
        <f t="shared" si="25"/>
        <v>456</v>
      </c>
      <c r="I270" s="4"/>
      <c r="J270" s="138" t="str">
        <f>HYPERLINK("#"&amp;"Insumos"&amp;"!A"&amp;MATCH($B270,[7]Insumos!$A:$A,0),"Ins "&amp;$B270)</f>
        <v>Ins I1565</v>
      </c>
      <c r="K270" s="675"/>
    </row>
    <row r="271" spans="1:11" s="16" customFormat="1" x14ac:dyDescent="0.25">
      <c r="A271" s="12" t="s">
        <v>159</v>
      </c>
      <c r="B271" s="3" t="s">
        <v>472</v>
      </c>
      <c r="C271" s="13" t="str">
        <f>VLOOKUP($B271,[7]Insumos!A:E,2,FALSE)</f>
        <v>CODO 90° ACERO GALVANIZADO  - 1/2''</v>
      </c>
      <c r="D271" s="14" t="str">
        <f>VLOOKUP($B271,[7]Insumos!A:E,3,FALSE)</f>
        <v>Insumos</v>
      </c>
      <c r="E271" s="14" t="str">
        <f>VLOOKUP($B271,[7]Insumos!A:E,4,FALSE)</f>
        <v>UND</v>
      </c>
      <c r="F271" s="141">
        <v>1</v>
      </c>
      <c r="G271" s="4">
        <f>+VLOOKUP(B271,[7]Insumos!$A$4:$F$5224,5,FALSE)</f>
        <v>1507</v>
      </c>
      <c r="H271" s="4">
        <f t="shared" si="25"/>
        <v>1507</v>
      </c>
      <c r="I271" s="4"/>
      <c r="J271" s="138" t="str">
        <f>HYPERLINK("#"&amp;"Insumos"&amp;"!A"&amp;MATCH($B271,[7]Insumos!$A:$A,0),"Ins "&amp;$B271)</f>
        <v>Ins I583</v>
      </c>
      <c r="K271" s="675"/>
    </row>
    <row r="272" spans="1:11" s="16" customFormat="1" x14ac:dyDescent="0.25">
      <c r="A272" s="12" t="s">
        <v>159</v>
      </c>
      <c r="B272" s="3" t="s">
        <v>413</v>
      </c>
      <c r="C272" s="13" t="str">
        <f>VLOOKUP($B272,[7]Insumos!A:E,2,FALSE)</f>
        <v>LIMPIADOR REM PVC 760 GRMS. (1/4)</v>
      </c>
      <c r="D272" s="14" t="str">
        <f>VLOOKUP($B272,[7]Insumos!A:E,3,FALSE)</f>
        <v>Insumos</v>
      </c>
      <c r="E272" s="14" t="str">
        <f>VLOOKUP($B272,[7]Insumos!A:E,4,FALSE)</f>
        <v>UND</v>
      </c>
      <c r="F272" s="141">
        <v>0.05</v>
      </c>
      <c r="G272" s="4">
        <f>+VLOOKUP(B272,[7]Insumos!$A$4:$F$5224,5,FALSE)</f>
        <v>62393</v>
      </c>
      <c r="H272" s="4">
        <f t="shared" si="25"/>
        <v>3120</v>
      </c>
      <c r="I272" s="4"/>
      <c r="J272" s="138" t="str">
        <f>HYPERLINK("#"&amp;"Insumos"&amp;"!A"&amp;MATCH($B272,[7]Insumos!$A:$A,0),"Ins "&amp;$B272)</f>
        <v>Ins I614</v>
      </c>
      <c r="K272" s="675"/>
    </row>
    <row r="273" spans="1:11" s="16" customFormat="1" x14ac:dyDescent="0.25">
      <c r="A273" s="12" t="s">
        <v>159</v>
      </c>
      <c r="B273" s="3" t="s">
        <v>414</v>
      </c>
      <c r="C273" s="13" t="str">
        <f>VLOOKUP($B273,[7]Insumos!A:E,2,FALSE)</f>
        <v>SOLDADURA PVC LIQUIDA 1/4</v>
      </c>
      <c r="D273" s="14" t="str">
        <f>VLOOKUP($B273,[7]Insumos!A:E,3,FALSE)</f>
        <v>Insumos</v>
      </c>
      <c r="E273" s="14" t="str">
        <f>VLOOKUP($B273,[7]Insumos!A:E,4,FALSE)</f>
        <v>UND</v>
      </c>
      <c r="F273" s="141">
        <v>0.02</v>
      </c>
      <c r="G273" s="4">
        <f>+VLOOKUP(B273,[7]Insumos!$A$4:$F$5224,5,FALSE)</f>
        <v>129335</v>
      </c>
      <c r="H273" s="4">
        <f t="shared" si="25"/>
        <v>2587</v>
      </c>
      <c r="I273" s="4"/>
      <c r="J273" s="138" t="str">
        <f>HYPERLINK("#"&amp;"Insumos"&amp;"!A"&amp;MATCH($B273,[7]Insumos!$A:$A,0),"Ins "&amp;$B273)</f>
        <v>Ins I647</v>
      </c>
      <c r="K273" s="675"/>
    </row>
    <row r="274" spans="1:11" s="16" customFormat="1" x14ac:dyDescent="0.25">
      <c r="A274" s="12" t="s">
        <v>159</v>
      </c>
      <c r="B274" s="3" t="s">
        <v>473</v>
      </c>
      <c r="C274" s="13" t="str">
        <f>VLOOKUP($B274,[7]Insumos!A:E,2,FALSE)</f>
        <v>TEE ACERO GALVANIZADO  1/2''</v>
      </c>
      <c r="D274" s="14" t="str">
        <f>VLOOKUP($B274,[7]Insumos!A:E,3,FALSE)</f>
        <v>Insumos</v>
      </c>
      <c r="E274" s="14" t="str">
        <f>VLOOKUP($B274,[7]Insumos!A:E,4,FALSE)</f>
        <v>UND</v>
      </c>
      <c r="F274" s="141">
        <v>1</v>
      </c>
      <c r="G274" s="4">
        <f>+VLOOKUP(B274,[7]Insumos!$A$4:$F$5224,5,FALSE)</f>
        <v>1944</v>
      </c>
      <c r="H274" s="4">
        <f t="shared" si="25"/>
        <v>1944</v>
      </c>
      <c r="I274" s="4"/>
      <c r="J274" s="138" t="str">
        <f>HYPERLINK("#"&amp;"Insumos"&amp;"!A"&amp;MATCH($B274,[7]Insumos!$A:$A,0),"Ins "&amp;$B274)</f>
        <v>Ins I668</v>
      </c>
      <c r="K274" s="675"/>
    </row>
    <row r="275" spans="1:11" s="16" customFormat="1" ht="30" x14ac:dyDescent="0.25">
      <c r="A275" s="12" t="s">
        <v>159</v>
      </c>
      <c r="B275" s="3" t="s">
        <v>474</v>
      </c>
      <c r="C275" s="13" t="str">
        <f>VLOOKUP($B275,[7]Insumos!A:E,2,FALSE)</f>
        <v xml:space="preserve">TUBO ACERO GALVANIZADO AGUA 1/2" - NIC 505 - 001  - TIPO COLMENA O SIMILAR. </v>
      </c>
      <c r="D275" s="14" t="str">
        <f>VLOOKUP($B275,[7]Insumos!A:E,3,FALSE)</f>
        <v>Insumos</v>
      </c>
      <c r="E275" s="14" t="str">
        <f>VLOOKUP($B275,[7]Insumos!A:E,4,FALSE)</f>
        <v>M</v>
      </c>
      <c r="F275" s="141">
        <v>1</v>
      </c>
      <c r="G275" s="4">
        <f>+VLOOKUP(B275,[7]Insumos!$A$4:$F$5224,5,FALSE)</f>
        <v>12100</v>
      </c>
      <c r="H275" s="4">
        <f t="shared" si="25"/>
        <v>12100</v>
      </c>
      <c r="I275" s="4"/>
      <c r="J275" s="138" t="str">
        <f>HYPERLINK("#"&amp;"Insumos"&amp;"!A"&amp;MATCH($B275,[7]Insumos!$A:$A,0),"Ins "&amp;$B275)</f>
        <v>Ins I688</v>
      </c>
      <c r="K275" s="675"/>
    </row>
    <row r="276" spans="1:11" x14ac:dyDescent="0.25">
      <c r="A276" s="12" t="s">
        <v>159</v>
      </c>
      <c r="B276" s="3" t="s">
        <v>475</v>
      </c>
      <c r="C276" s="13" t="str">
        <f>VLOOKUP($B276,[7]Insumos!A:E,2,FALSE)</f>
        <v>UNION ACERO GALVANIZADO  1/2"</v>
      </c>
      <c r="D276" s="14" t="str">
        <f>VLOOKUP($B276,[7]Insumos!A:E,3,FALSE)</f>
        <v>Insumos</v>
      </c>
      <c r="E276" s="14" t="str">
        <f>VLOOKUP($B276,[7]Insumos!A:E,4,FALSE)</f>
        <v>UND</v>
      </c>
      <c r="F276" s="141">
        <v>1</v>
      </c>
      <c r="G276" s="4">
        <f>+VLOOKUP(B276,[7]Insumos!$A$4:$F$5224,5,FALSE)</f>
        <v>2000</v>
      </c>
      <c r="H276" s="4">
        <f t="shared" si="25"/>
        <v>2000</v>
      </c>
      <c r="I276" s="4"/>
      <c r="J276" s="138" t="str">
        <f>HYPERLINK("#"&amp;"Insumos"&amp;"!A"&amp;MATCH($B276,[7]Insumos!$A:$A,0),"Ins "&amp;$B276)</f>
        <v>Ins I765</v>
      </c>
      <c r="K276" s="675"/>
    </row>
    <row r="277" spans="1:11" x14ac:dyDescent="0.25">
      <c r="K277" s="675"/>
    </row>
    <row r="278" spans="1:11" ht="51" x14ac:dyDescent="0.25">
      <c r="A278" s="8" t="s">
        <v>629</v>
      </c>
      <c r="B278" s="1" t="s">
        <v>28</v>
      </c>
      <c r="C278" s="9" t="str">
        <f>VLOOKUP($A278,[7]Actividades!A:E,2,FALSE)</f>
        <v>SUMINISTRO, TRANSPORTE E INSTALACION LAVAMANOS DE EMPOTRAR LINEA SAN LORENZO COLOR BLANCO DE CORONA REF: O19001001 O SIMILAR. (INCLUYE ELEMENTOS DE GRIFERÍA PARA INSTALACIÓN).</v>
      </c>
      <c r="D278" s="10" t="str">
        <f>VLOOKUP($A278,[7]Actividades!A:E,3,FALSE)</f>
        <v>Actividad</v>
      </c>
      <c r="E278" s="10" t="str">
        <f>VLOOKUP($A278,[7]Actividades!A:E,4,FALSE)</f>
        <v>UND</v>
      </c>
      <c r="F278" s="11"/>
      <c r="G278" s="2"/>
      <c r="H278" s="2"/>
      <c r="I278" s="2">
        <v>496058</v>
      </c>
      <c r="J278" s="16"/>
      <c r="K278" s="675">
        <f t="shared" si="24"/>
        <v>686742.69520000007</v>
      </c>
    </row>
    <row r="279" spans="1:11" x14ac:dyDescent="0.25">
      <c r="A279" s="17" t="s">
        <v>629</v>
      </c>
      <c r="B279" s="3" t="s">
        <v>432</v>
      </c>
      <c r="C279" s="13" t="str">
        <f>VLOOKUP($B279,[7]Insumos!A:E,2,FALSE)</f>
        <v>CUADRILLA BB TIPO 1 (1 OFICIAL + 1 AYUDANTE) (Instalaciones)</v>
      </c>
      <c r="D279" s="14" t="str">
        <f>VLOOKUP($B279,[7]Insumos!A:E,3,FALSE)</f>
        <v>Cuadrilla</v>
      </c>
      <c r="E279" s="14" t="str">
        <f>VLOOKUP($B279,[7]Insumos!A:E,4,FALSE)</f>
        <v>HR</v>
      </c>
      <c r="F279" s="15">
        <v>1.18</v>
      </c>
      <c r="G279" s="4">
        <v>33862</v>
      </c>
      <c r="H279" s="4">
        <v>39957</v>
      </c>
      <c r="I279" s="4"/>
      <c r="J279" s="138" t="str">
        <f>HYPERLINK("#"&amp;"Insumos"&amp;"!A"&amp;MATCH($B279,[7]Insumos!$A:$A,0),"Ins "&amp;$B279)</f>
        <v>Ins C2</v>
      </c>
      <c r="K279" s="675"/>
    </row>
    <row r="280" spans="1:11" x14ac:dyDescent="0.25">
      <c r="A280" s="17" t="s">
        <v>629</v>
      </c>
      <c r="B280" s="3" t="s">
        <v>30</v>
      </c>
      <c r="C280" s="13" t="str">
        <f>VLOOKUP($B280,[7]Insumos!A:E,2,FALSE)</f>
        <v>EQUIPO DE TRANSPORTE</v>
      </c>
      <c r="D280" s="14" t="str">
        <f>VLOOKUP($B280,[7]Insumos!A:E,3,FALSE)</f>
        <v>Equipos</v>
      </c>
      <c r="E280" s="14" t="str">
        <f>VLOOKUP($B280,[7]Insumos!A:E,4,FALSE)</f>
        <v>DIA</v>
      </c>
      <c r="F280" s="15">
        <v>5.2900000000000003E-2</v>
      </c>
      <c r="G280" s="4">
        <v>180217</v>
      </c>
      <c r="H280" s="4">
        <v>9533</v>
      </c>
      <c r="I280" s="4"/>
      <c r="J280" s="138" t="str">
        <f>HYPERLINK("#"&amp;"Insumos"&amp;"!A"&amp;MATCH($B280,[7]Insumos!$A:$A,0),"Ins "&amp;$B280)</f>
        <v>Ins E12</v>
      </c>
      <c r="K280" s="675"/>
    </row>
    <row r="281" spans="1:11" s="16" customFormat="1" x14ac:dyDescent="0.25">
      <c r="A281" s="17" t="s">
        <v>629</v>
      </c>
      <c r="B281" s="3" t="s">
        <v>32</v>
      </c>
      <c r="C281" s="13" t="str">
        <f>VLOOKUP($B281,[7]Insumos!A:E,2,FALSE)</f>
        <v>EQUIPO BASICO (HERRAMIENTA MENOR)</v>
      </c>
      <c r="D281" s="14" t="str">
        <f>VLOOKUP($B281,[7]Insumos!A:E,3,FALSE)</f>
        <v>Herramienta</v>
      </c>
      <c r="E281" s="14" t="str">
        <f>VLOOKUP($B281,[7]Insumos!A:E,4,FALSE)</f>
        <v>UND</v>
      </c>
      <c r="F281" s="15">
        <v>0.1</v>
      </c>
      <c r="G281" s="4">
        <v>3484</v>
      </c>
      <c r="H281" s="4">
        <v>348</v>
      </c>
      <c r="I281" s="4"/>
      <c r="J281" s="138" t="str">
        <f>HYPERLINK("#"&amp;"Insumos"&amp;"!A"&amp;MATCH($B281,[7]Insumos!$A:$A,0),"Ins "&amp;$B281)</f>
        <v>Ins H2</v>
      </c>
      <c r="K281" s="675"/>
    </row>
    <row r="282" spans="1:11" s="16" customFormat="1" x14ac:dyDescent="0.25">
      <c r="A282" s="17" t="s">
        <v>629</v>
      </c>
      <c r="B282" s="3" t="s">
        <v>33</v>
      </c>
      <c r="C282" s="13" t="str">
        <f>VLOOKUP($B282,[7]Insumos!A:E,2,FALSE)</f>
        <v>ACARREO INTERNO</v>
      </c>
      <c r="D282" s="14" t="str">
        <f>VLOOKUP($B282,[7]Insumos!A:E,3,FALSE)</f>
        <v>Insumos</v>
      </c>
      <c r="E282" s="14" t="str">
        <f>VLOOKUP($B282,[7]Insumos!A:E,4,FALSE)</f>
        <v>UND</v>
      </c>
      <c r="F282" s="15">
        <v>1.3</v>
      </c>
      <c r="G282" s="4">
        <v>1824</v>
      </c>
      <c r="H282" s="4">
        <v>2371</v>
      </c>
      <c r="I282" s="4"/>
      <c r="J282" s="138" t="str">
        <f>HYPERLINK("#"&amp;"Insumos"&amp;"!A"&amp;MATCH($B282,[7]Insumos!$A:$A,0),"Ins "&amp;$B282)</f>
        <v>Ins I1565</v>
      </c>
      <c r="K282" s="675"/>
    </row>
    <row r="283" spans="1:11" s="16" customFormat="1" x14ac:dyDescent="0.25">
      <c r="A283" s="17" t="s">
        <v>629</v>
      </c>
      <c r="B283" s="3" t="s">
        <v>671</v>
      </c>
      <c r="C283" s="13" t="str">
        <f>VLOOKUP($B283,[7]Insumos!A:E,2,FALSE)</f>
        <v>ACCESORIOS GENERALES DE INSTALACIÓN</v>
      </c>
      <c r="D283" s="14" t="str">
        <f>VLOOKUP($B283,[7]Insumos!A:E,3,FALSE)</f>
        <v>Insumos</v>
      </c>
      <c r="E283" s="14" t="str">
        <f>VLOOKUP($B283,[7]Insumos!A:E,4,FALSE)</f>
        <v>GLB</v>
      </c>
      <c r="F283" s="15">
        <v>1</v>
      </c>
      <c r="G283" s="4">
        <v>167468</v>
      </c>
      <c r="H283" s="4">
        <v>167468</v>
      </c>
      <c r="I283" s="4"/>
      <c r="J283" s="138" t="str">
        <f>HYPERLINK("#"&amp;"Insumos"&amp;"!A"&amp;MATCH($B283,[7]Insumos!$A:$A,0),"Ins "&amp;$B283)</f>
        <v>Ins I1871</v>
      </c>
      <c r="K283" s="675"/>
    </row>
    <row r="284" spans="1:11" s="16" customFormat="1" ht="30" x14ac:dyDescent="0.25">
      <c r="A284" s="17" t="s">
        <v>629</v>
      </c>
      <c r="B284" s="3" t="s">
        <v>672</v>
      </c>
      <c r="C284" s="13" t="str">
        <f>VLOOKUP($B284,[7]Insumos!A:E,2,FALSE)</f>
        <v>LAVAMANOS DE EMPOTRAR LINEA SAN LORENZO COLOR BLANCO DE CORONA REF: O19001001 O SIMILAR.</v>
      </c>
      <c r="D284" s="14" t="str">
        <f>VLOOKUP($B284,[7]Insumos!A:E,3,FALSE)</f>
        <v>Insumos</v>
      </c>
      <c r="E284" s="14" t="str">
        <f>VLOOKUP($B284,[7]Insumos!A:E,4,FALSE)</f>
        <v>UND</v>
      </c>
      <c r="F284" s="15">
        <v>1</v>
      </c>
      <c r="G284" s="4">
        <v>276381</v>
      </c>
      <c r="H284" s="4">
        <v>276381</v>
      </c>
      <c r="I284" s="4"/>
      <c r="J284" s="138" t="str">
        <f>HYPERLINK("#"&amp;"Insumos"&amp;"!A"&amp;MATCH($B284,[7]Insumos!$A:$A,0),"Ins "&amp;$B284)</f>
        <v>Ins I1873</v>
      </c>
      <c r="K284" s="675"/>
    </row>
    <row r="285" spans="1:11" s="16" customFormat="1" x14ac:dyDescent="0.25">
      <c r="A285" s="5"/>
      <c r="B285" s="5"/>
      <c r="C285" s="5"/>
      <c r="D285" s="5"/>
      <c r="E285" s="5"/>
      <c r="F285" s="143"/>
      <c r="G285" s="5"/>
      <c r="H285" s="5"/>
      <c r="I285" s="5"/>
      <c r="J285" s="5"/>
      <c r="K285" s="675"/>
    </row>
    <row r="286" spans="1:11" s="16" customFormat="1" ht="25.5" x14ac:dyDescent="0.25">
      <c r="A286" s="8" t="s">
        <v>141</v>
      </c>
      <c r="B286" s="1" t="s">
        <v>28</v>
      </c>
      <c r="C286" s="9" t="str">
        <f>VLOOKUP($A286,[7]Actividades!A:E,2,FALSE)</f>
        <v>SUMINISTRO, TRANSPORTE E INSTALACIÓN DE  LLAVE DE PASO TIPO RED WHITE 1/2"</v>
      </c>
      <c r="D286" s="10" t="str">
        <f>VLOOKUP($A286,[7]Actividades!A:E,3,FALSE)</f>
        <v>Actividad</v>
      </c>
      <c r="E286" s="10" t="str">
        <f>VLOOKUP($A286,[7]Actividades!A:E,4,FALSE)</f>
        <v>UND</v>
      </c>
      <c r="F286" s="140"/>
      <c r="G286" s="2"/>
      <c r="H286" s="2"/>
      <c r="I286" s="2">
        <v>58732</v>
      </c>
      <c r="K286" s="675">
        <f t="shared" si="24"/>
        <v>81308.580800000011</v>
      </c>
    </row>
    <row r="287" spans="1:11" s="16" customFormat="1" x14ac:dyDescent="0.25">
      <c r="A287" s="12" t="s">
        <v>141</v>
      </c>
      <c r="B287" s="3" t="s">
        <v>432</v>
      </c>
      <c r="C287" s="13" t="str">
        <f>VLOOKUP($B287,[7]Insumos!A:E,2,FALSE)</f>
        <v>CUADRILLA BB TIPO 1 (1 OFICIAL + 1 AYUDANTE) (Instalaciones)</v>
      </c>
      <c r="D287" s="14" t="str">
        <f>VLOOKUP($B287,[7]Insumos!A:E,3,FALSE)</f>
        <v>Cuadrilla</v>
      </c>
      <c r="E287" s="14" t="str">
        <f>VLOOKUP($B287,[7]Insumos!A:E,4,FALSE)</f>
        <v>HR</v>
      </c>
      <c r="F287" s="141">
        <v>0.25</v>
      </c>
      <c r="G287" s="4">
        <f>+VLOOKUP(B287,[7]Insumos!$A$4:$F$5224,5,FALSE)</f>
        <v>33862</v>
      </c>
      <c r="H287" s="4">
        <f t="shared" ref="H287:H295" si="26">+ROUND(F287*G287,0)</f>
        <v>8466</v>
      </c>
      <c r="I287" s="4"/>
      <c r="J287" s="138" t="str">
        <f>HYPERLINK("#"&amp;"Insumos"&amp;"!A"&amp;MATCH($B287,[7]Insumos!$A:$A,0),"Ins "&amp;$B287)</f>
        <v>Ins C2</v>
      </c>
      <c r="K287" s="675"/>
    </row>
    <row r="288" spans="1:11" s="16" customFormat="1" x14ac:dyDescent="0.25">
      <c r="A288" s="12" t="s">
        <v>141</v>
      </c>
      <c r="B288" s="3" t="s">
        <v>30</v>
      </c>
      <c r="C288" s="13" t="str">
        <f>VLOOKUP($B288,[7]Insumos!A:E,2,FALSE)</f>
        <v>EQUIPO DE TRANSPORTE</v>
      </c>
      <c r="D288" s="14" t="str">
        <f>VLOOKUP($B288,[7]Insumos!A:E,3,FALSE)</f>
        <v>Equipos</v>
      </c>
      <c r="E288" s="14" t="str">
        <f>VLOOKUP($B288,[7]Insumos!A:E,4,FALSE)</f>
        <v>DIA</v>
      </c>
      <c r="F288" s="141">
        <v>2.5000000000000001E-3</v>
      </c>
      <c r="G288" s="4">
        <f>+VLOOKUP(B288,[7]Insumos!$A$4:$F$5224,5,FALSE)</f>
        <v>180217</v>
      </c>
      <c r="H288" s="4">
        <f t="shared" si="26"/>
        <v>451</v>
      </c>
      <c r="I288" s="4"/>
      <c r="J288" s="138" t="str">
        <f>HYPERLINK("#"&amp;"Insumos"&amp;"!A"&amp;MATCH($B288,[7]Insumos!$A:$A,0),"Ins "&amp;$B288)</f>
        <v>Ins E12</v>
      </c>
      <c r="K288" s="675"/>
    </row>
    <row r="289" spans="1:11" x14ac:dyDescent="0.25">
      <c r="A289" s="12" t="s">
        <v>141</v>
      </c>
      <c r="B289" s="3" t="s">
        <v>32</v>
      </c>
      <c r="C289" s="13" t="str">
        <f>VLOOKUP($B289,[7]Insumos!A:E,2,FALSE)</f>
        <v>EQUIPO BASICO (HERRAMIENTA MENOR)</v>
      </c>
      <c r="D289" s="14" t="str">
        <f>VLOOKUP($B289,[7]Insumos!A:E,3,FALSE)</f>
        <v>Herramienta</v>
      </c>
      <c r="E289" s="14" t="str">
        <f>VLOOKUP($B289,[7]Insumos!A:E,4,FALSE)</f>
        <v>UND</v>
      </c>
      <c r="F289" s="141">
        <v>0.18</v>
      </c>
      <c r="G289" s="4">
        <f>+VLOOKUP(B289,[7]Insumos!$A$4:$F$5224,5,FALSE)</f>
        <v>3484</v>
      </c>
      <c r="H289" s="4">
        <f t="shared" si="26"/>
        <v>627</v>
      </c>
      <c r="I289" s="4"/>
      <c r="J289" s="138" t="str">
        <f>HYPERLINK("#"&amp;"Insumos"&amp;"!A"&amp;MATCH($B289,[7]Insumos!$A:$A,0),"Ins "&amp;$B289)</f>
        <v>Ins H2</v>
      </c>
      <c r="K289" s="675"/>
    </row>
    <row r="290" spans="1:11" s="16" customFormat="1" x14ac:dyDescent="0.25">
      <c r="A290" s="12" t="s">
        <v>141</v>
      </c>
      <c r="B290" s="3" t="s">
        <v>33</v>
      </c>
      <c r="C290" s="13" t="str">
        <f>VLOOKUP($B290,[7]Insumos!A:E,2,FALSE)</f>
        <v>ACARREO INTERNO</v>
      </c>
      <c r="D290" s="14" t="str">
        <f>VLOOKUP($B290,[7]Insumos!A:E,3,FALSE)</f>
        <v>Insumos</v>
      </c>
      <c r="E290" s="14" t="str">
        <f>VLOOKUP($B290,[7]Insumos!A:E,4,FALSE)</f>
        <v>UND</v>
      </c>
      <c r="F290" s="141">
        <v>0.3</v>
      </c>
      <c r="G290" s="4">
        <f>+VLOOKUP(B290,[7]Insumos!$A$4:$F$5224,5,FALSE)</f>
        <v>1824</v>
      </c>
      <c r="H290" s="4">
        <f t="shared" si="26"/>
        <v>547</v>
      </c>
      <c r="I290" s="4"/>
      <c r="J290" s="138" t="str">
        <f>HYPERLINK("#"&amp;"Insumos"&amp;"!A"&amp;MATCH($B290,[7]Insumos!$A:$A,0),"Ins "&amp;$B290)</f>
        <v>Ins I1565</v>
      </c>
      <c r="K290" s="675"/>
    </row>
    <row r="291" spans="1:11" s="16" customFormat="1" x14ac:dyDescent="0.25">
      <c r="A291" s="12" t="s">
        <v>141</v>
      </c>
      <c r="B291" s="3" t="s">
        <v>476</v>
      </c>
      <c r="C291" s="13" t="str">
        <f>VLOOKUP($B291,[7]Insumos!A:E,2,FALSE)</f>
        <v>LIMPIADOR  REM PVC 760 GMS(1/4)</v>
      </c>
      <c r="D291" s="14" t="str">
        <f>VLOOKUP($B291,[7]Insumos!A:E,3,FALSE)</f>
        <v>Insumos</v>
      </c>
      <c r="E291" s="14" t="str">
        <f>VLOOKUP($B291,[7]Insumos!A:E,4,FALSE)</f>
        <v>UND</v>
      </c>
      <c r="F291" s="141">
        <v>7.0000000000000001E-3</v>
      </c>
      <c r="G291" s="4">
        <f>+VLOOKUP(B291,[7]Insumos!$A$4:$F$5224,5,FALSE)</f>
        <v>62282</v>
      </c>
      <c r="H291" s="4">
        <f t="shared" si="26"/>
        <v>436</v>
      </c>
      <c r="I291" s="4"/>
      <c r="J291" s="138" t="str">
        <f>HYPERLINK("#"&amp;"Insumos"&amp;"!A"&amp;MATCH($B291,[7]Insumos!$A:$A,0),"Ins "&amp;$B291)</f>
        <v>Ins I1700</v>
      </c>
      <c r="K291" s="675"/>
    </row>
    <row r="292" spans="1:11" s="16" customFormat="1" x14ac:dyDescent="0.25">
      <c r="A292" s="12" t="s">
        <v>141</v>
      </c>
      <c r="B292" s="3" t="s">
        <v>477</v>
      </c>
      <c r="C292" s="13" t="str">
        <f>VLOOKUP($B292,[7]Insumos!A:E,2,FALSE)</f>
        <v>ADAPTADOR MACHO PRESION PVC - 1/2</v>
      </c>
      <c r="D292" s="14" t="str">
        <f>VLOOKUP($B292,[7]Insumos!A:E,3,FALSE)</f>
        <v>Insumos</v>
      </c>
      <c r="E292" s="14" t="str">
        <f>VLOOKUP($B292,[7]Insumos!A:E,4,FALSE)</f>
        <v>UND</v>
      </c>
      <c r="F292" s="141">
        <v>1</v>
      </c>
      <c r="G292" s="4">
        <f>+VLOOKUP(B292,[7]Insumos!$A$4:$F$5224,5,FALSE)</f>
        <v>572</v>
      </c>
      <c r="H292" s="4">
        <f t="shared" si="26"/>
        <v>572</v>
      </c>
      <c r="I292" s="4"/>
      <c r="J292" s="138" t="str">
        <f>HYPERLINK("#"&amp;"Insumos"&amp;"!A"&amp;MATCH($B292,[7]Insumos!$A:$A,0),"Ins "&amp;$B292)</f>
        <v>Ins I545</v>
      </c>
      <c r="K292" s="675"/>
    </row>
    <row r="293" spans="1:11" s="16" customFormat="1" x14ac:dyDescent="0.25">
      <c r="A293" s="12" t="s">
        <v>141</v>
      </c>
      <c r="B293" s="3" t="s">
        <v>478</v>
      </c>
      <c r="C293" s="13" t="str">
        <f>VLOOKUP($B293,[7]Insumos!A:E,2,FALSE)</f>
        <v>CINTA TEFLON 10 M 1/2"</v>
      </c>
      <c r="D293" s="14" t="str">
        <f>VLOOKUP($B293,[7]Insumos!A:E,3,FALSE)</f>
        <v>Insumos</v>
      </c>
      <c r="E293" s="14" t="str">
        <f>VLOOKUP($B293,[7]Insumos!A:E,4,FALSE)</f>
        <v>UND</v>
      </c>
      <c r="F293" s="141">
        <v>0.02</v>
      </c>
      <c r="G293" s="4">
        <f>+VLOOKUP(B293,[7]Insumos!$A$4:$F$5224,5,FALSE)</f>
        <v>1279</v>
      </c>
      <c r="H293" s="4">
        <f t="shared" si="26"/>
        <v>26</v>
      </c>
      <c r="I293" s="4"/>
      <c r="J293" s="138" t="str">
        <f>HYPERLINK("#"&amp;"Insumos"&amp;"!A"&amp;MATCH($B293,[7]Insumos!$A:$A,0),"Ins "&amp;$B293)</f>
        <v>Ins I569</v>
      </c>
      <c r="K293" s="675"/>
    </row>
    <row r="294" spans="1:11" s="16" customFormat="1" x14ac:dyDescent="0.25">
      <c r="A294" s="12" t="s">
        <v>141</v>
      </c>
      <c r="B294" s="3" t="s">
        <v>414</v>
      </c>
      <c r="C294" s="13" t="str">
        <f>VLOOKUP($B294,[7]Insumos!A:E,2,FALSE)</f>
        <v>SOLDADURA PVC LIQUIDA 1/4</v>
      </c>
      <c r="D294" s="14" t="str">
        <f>VLOOKUP($B294,[7]Insumos!A:E,3,FALSE)</f>
        <v>Insumos</v>
      </c>
      <c r="E294" s="14" t="str">
        <f>VLOOKUP($B294,[7]Insumos!A:E,4,FALSE)</f>
        <v>UND</v>
      </c>
      <c r="F294" s="141">
        <v>7.0000000000000001E-3</v>
      </c>
      <c r="G294" s="4">
        <f>+VLOOKUP(B294,[7]Insumos!$A$4:$F$5224,5,FALSE)</f>
        <v>129335</v>
      </c>
      <c r="H294" s="4">
        <f t="shared" si="26"/>
        <v>905</v>
      </c>
      <c r="I294" s="4"/>
      <c r="J294" s="138" t="str">
        <f>HYPERLINK("#"&amp;"Insumos"&amp;"!A"&amp;MATCH($B294,[7]Insumos!$A:$A,0),"Ins "&amp;$B294)</f>
        <v>Ins I647</v>
      </c>
      <c r="K294" s="675"/>
    </row>
    <row r="295" spans="1:11" s="16" customFormat="1" x14ac:dyDescent="0.25">
      <c r="A295" s="12" t="s">
        <v>141</v>
      </c>
      <c r="B295" s="3" t="s">
        <v>479</v>
      </c>
      <c r="C295" s="13" t="str">
        <f>VLOOKUP($B295,[7]Insumos!A:E,2,FALSE)</f>
        <v xml:space="preserve">REGISTRO O LLAVE DE PASO TIPO RED WHITE 1/2" ACUEDUCTO </v>
      </c>
      <c r="D295" s="14" t="str">
        <f>VLOOKUP($B295,[7]Insumos!A:E,3,FALSE)</f>
        <v>Insumos</v>
      </c>
      <c r="E295" s="14" t="str">
        <f>VLOOKUP($B295,[7]Insumos!A:E,4,FALSE)</f>
        <v>UND</v>
      </c>
      <c r="F295" s="141">
        <v>1</v>
      </c>
      <c r="G295" s="4">
        <f>+VLOOKUP(B295,[7]Insumos!$A$4:$F$5224,5,FALSE)</f>
        <v>46702</v>
      </c>
      <c r="H295" s="4">
        <f t="shared" si="26"/>
        <v>46702</v>
      </c>
      <c r="I295" s="4"/>
      <c r="J295" s="138" t="str">
        <f>HYPERLINK("#"&amp;"Insumos"&amp;"!A"&amp;MATCH($B295,[7]Insumos!$A:$A,0),"Ins "&amp;$B295)</f>
        <v>Ins I878</v>
      </c>
      <c r="K295" s="675"/>
    </row>
    <row r="296" spans="1:11" s="16" customFormat="1" x14ac:dyDescent="0.25">
      <c r="A296" s="5"/>
      <c r="B296" s="5"/>
      <c r="C296" s="5"/>
      <c r="D296" s="5"/>
      <c r="E296" s="5"/>
      <c r="F296" s="143"/>
      <c r="G296" s="5"/>
      <c r="H296" s="5"/>
      <c r="I296" s="5"/>
      <c r="J296" s="5"/>
      <c r="K296" s="675"/>
    </row>
    <row r="297" spans="1:11" s="16" customFormat="1" ht="25.5" x14ac:dyDescent="0.25">
      <c r="A297" s="8" t="s">
        <v>351</v>
      </c>
      <c r="B297" s="1" t="s">
        <v>28</v>
      </c>
      <c r="C297" s="9" t="str">
        <f>VLOOKUP($A297,[7]Actividades!A:E,2,FALSE)</f>
        <v>SUMINISTRO,TRANSPORTE E INSTALACION REVOQUE LISO MUROS   1:3  INTERIOR  ( INCLUYE FILOS Y DILATACIONES )</v>
      </c>
      <c r="D297" s="10" t="str">
        <f>VLOOKUP($A297,[7]Actividades!A:E,3,FALSE)</f>
        <v>Actividad</v>
      </c>
      <c r="E297" s="10" t="str">
        <f>VLOOKUP($A297,[7]Actividades!A:E,4,FALSE)</f>
        <v>M2</v>
      </c>
      <c r="F297" s="140"/>
      <c r="G297" s="2"/>
      <c r="H297" s="2"/>
      <c r="I297" s="2">
        <v>32616</v>
      </c>
      <c r="K297" s="675">
        <f t="shared" si="24"/>
        <v>45153.590400000001</v>
      </c>
    </row>
    <row r="298" spans="1:11" s="16" customFormat="1" x14ac:dyDescent="0.25">
      <c r="A298" s="12" t="s">
        <v>351</v>
      </c>
      <c r="B298" s="3" t="s">
        <v>441</v>
      </c>
      <c r="C298" s="13" t="str">
        <f>VLOOKUP($B298,[7]Insumos!A:G,2,FALSE)</f>
        <v>MORTERO 1:3</v>
      </c>
      <c r="D298" s="14" t="str">
        <f>VLOOKUP($B298,[7]Insumos!A:G,3,FALSE)</f>
        <v>Analisis Basico</v>
      </c>
      <c r="E298" s="14" t="str">
        <f>VLOOKUP($B298,[7]Insumos!A:G,4,FALSE)</f>
        <v>M3</v>
      </c>
      <c r="F298" s="141">
        <v>0.03</v>
      </c>
      <c r="G298" s="4">
        <f>+VLOOKUP(B298,[7]Insumos!$A$4:$F$5224,5,FALSE)</f>
        <v>505998</v>
      </c>
      <c r="H298" s="4">
        <f t="shared" ref="H298:H302" si="27">+ROUND(F298*G298,0)</f>
        <v>15180</v>
      </c>
      <c r="I298" s="4"/>
      <c r="K298" s="675"/>
    </row>
    <row r="299" spans="1:11" s="16" customFormat="1" x14ac:dyDescent="0.25">
      <c r="A299" s="12" t="s">
        <v>351</v>
      </c>
      <c r="B299" s="3" t="s">
        <v>115</v>
      </c>
      <c r="C299" s="13" t="str">
        <f>VLOOKUP($B299,[7]Insumos!A:E,2,FALSE)</f>
        <v>CUADRILLA AA TIPO 1 (1 OFICIAL + 1 AYUDANTE) (Albañileria)</v>
      </c>
      <c r="D299" s="14" t="str">
        <f>VLOOKUP($B299,[7]Insumos!A:E,3,FALSE)</f>
        <v>Cuadrilla</v>
      </c>
      <c r="E299" s="14" t="str">
        <f>VLOOKUP($B299,[7]Insumos!A:E,4,FALSE)</f>
        <v>HR</v>
      </c>
      <c r="F299" s="141">
        <v>0.49</v>
      </c>
      <c r="G299" s="4">
        <f>+VLOOKUP(B299,[7]Insumos!$A$4:$F$5224,5,FALSE)</f>
        <v>30782</v>
      </c>
      <c r="H299" s="4">
        <f t="shared" si="27"/>
        <v>15083</v>
      </c>
      <c r="I299" s="4"/>
      <c r="J299" s="138" t="str">
        <f>HYPERLINK("#"&amp;"Insumos"&amp;"!A"&amp;MATCH($B299,[7]Insumos!$A:$A,0),"Ins "&amp;$B299)</f>
        <v>Ins C1</v>
      </c>
      <c r="K299" s="675"/>
    </row>
    <row r="300" spans="1:11" s="16" customFormat="1" x14ac:dyDescent="0.25">
      <c r="A300" s="12" t="s">
        <v>351</v>
      </c>
      <c r="B300" s="3" t="s">
        <v>30</v>
      </c>
      <c r="C300" s="13" t="str">
        <f>VLOOKUP($B300,[7]Insumos!A:E,2,FALSE)</f>
        <v>EQUIPO DE TRANSPORTE</v>
      </c>
      <c r="D300" s="14" t="str">
        <f>VLOOKUP($B300,[7]Insumos!A:E,3,FALSE)</f>
        <v>Equipos</v>
      </c>
      <c r="E300" s="14" t="str">
        <f>VLOOKUP($B300,[7]Insumos!A:E,4,FALSE)</f>
        <v>DIA</v>
      </c>
      <c r="F300" s="141">
        <v>2E-3</v>
      </c>
      <c r="G300" s="4">
        <f>+VLOOKUP(B300,[7]Insumos!$A$4:$F$5224,5,FALSE)</f>
        <v>180217</v>
      </c>
      <c r="H300" s="4">
        <f t="shared" si="27"/>
        <v>360</v>
      </c>
      <c r="I300" s="4"/>
      <c r="J300" s="138" t="str">
        <f>HYPERLINK("#"&amp;"Insumos"&amp;"!A"&amp;MATCH($B300,[7]Insumos!$A:$A,0),"Ins "&amp;$B300)</f>
        <v>Ins E12</v>
      </c>
      <c r="K300" s="675"/>
    </row>
    <row r="301" spans="1:11" x14ac:dyDescent="0.25">
      <c r="A301" s="12" t="s">
        <v>351</v>
      </c>
      <c r="B301" s="3" t="s">
        <v>32</v>
      </c>
      <c r="C301" s="13" t="str">
        <f>VLOOKUP($B301,[7]Insumos!A:E,2,FALSE)</f>
        <v>EQUIPO BASICO (HERRAMIENTA MENOR)</v>
      </c>
      <c r="D301" s="14" t="str">
        <f>VLOOKUP($B301,[7]Insumos!A:E,3,FALSE)</f>
        <v>Herramienta</v>
      </c>
      <c r="E301" s="14" t="str">
        <f>VLOOKUP($B301,[7]Insumos!A:E,4,FALSE)</f>
        <v>UND</v>
      </c>
      <c r="F301" s="141">
        <v>0.3</v>
      </c>
      <c r="G301" s="4">
        <f>+VLOOKUP(B301,[7]Insumos!$A$4:$F$5224,5,FALSE)</f>
        <v>3484</v>
      </c>
      <c r="H301" s="4">
        <f t="shared" si="27"/>
        <v>1045</v>
      </c>
      <c r="I301" s="4"/>
      <c r="J301" s="138" t="str">
        <f>HYPERLINK("#"&amp;"Insumos"&amp;"!A"&amp;MATCH($B301,[7]Insumos!$A:$A,0),"Ins "&amp;$B301)</f>
        <v>Ins H2</v>
      </c>
      <c r="K301" s="675"/>
    </row>
    <row r="302" spans="1:11" s="16" customFormat="1" x14ac:dyDescent="0.25">
      <c r="A302" s="12" t="s">
        <v>351</v>
      </c>
      <c r="B302" s="3" t="s">
        <v>33</v>
      </c>
      <c r="C302" s="13" t="str">
        <f>VLOOKUP($B302,[7]Insumos!A:E,2,FALSE)</f>
        <v>ACARREO INTERNO</v>
      </c>
      <c r="D302" s="14" t="str">
        <f>VLOOKUP($B302,[7]Insumos!A:E,3,FALSE)</f>
        <v>Insumos</v>
      </c>
      <c r="E302" s="14" t="str">
        <f>VLOOKUP($B302,[7]Insumos!A:E,4,FALSE)</f>
        <v>UND</v>
      </c>
      <c r="F302" s="141">
        <v>0.52</v>
      </c>
      <c r="G302" s="4">
        <f>+VLOOKUP(B302,[7]Insumos!$A$4:$F$5224,5,FALSE)</f>
        <v>1824</v>
      </c>
      <c r="H302" s="4">
        <f t="shared" si="27"/>
        <v>948</v>
      </c>
      <c r="I302" s="4"/>
      <c r="J302" s="138" t="str">
        <f>HYPERLINK("#"&amp;"Insumos"&amp;"!A"&amp;MATCH($B302,[7]Insumos!$A:$A,0),"Ins "&amp;$B302)</f>
        <v>Ins I1565</v>
      </c>
      <c r="K302" s="675"/>
    </row>
    <row r="303" spans="1:11" s="16" customFormat="1" x14ac:dyDescent="0.25">
      <c r="A303" s="5"/>
      <c r="B303" s="5"/>
      <c r="C303" s="5"/>
      <c r="D303" s="5"/>
      <c r="E303" s="5"/>
      <c r="F303" s="143"/>
      <c r="G303" s="5"/>
      <c r="H303" s="5"/>
      <c r="I303" s="5"/>
      <c r="J303" s="5"/>
      <c r="K303" s="675"/>
    </row>
    <row r="304" spans="1:11" s="16" customFormat="1" x14ac:dyDescent="0.25">
      <c r="A304" s="5"/>
      <c r="B304" s="5"/>
      <c r="C304" s="5"/>
      <c r="D304" s="5"/>
      <c r="E304" s="5"/>
      <c r="F304" s="143"/>
      <c r="G304" s="5"/>
      <c r="H304" s="5"/>
      <c r="I304" s="5"/>
      <c r="J304" s="5"/>
      <c r="K304" s="675"/>
    </row>
    <row r="305" spans="1:11" s="16" customFormat="1" ht="38.25" x14ac:dyDescent="0.25">
      <c r="A305" s="8" t="s">
        <v>13</v>
      </c>
      <c r="B305" s="1" t="s">
        <v>28</v>
      </c>
      <c r="C305" s="9" t="str">
        <f>VLOOKUP($A305,[7]Actividades!A:E,2,FALSE)</f>
        <v>SUMINISTRO,TRANSPORTE E INSTALACION REVOQUE LISO MUROS 1:3  IMPERMEABILIZADO (INCLUYE FILOS Y DILATACIONES) PARA ALTURAS MENORES A 3 METROS</v>
      </c>
      <c r="D305" s="10" t="str">
        <f>VLOOKUP($A305,[7]Actividades!A:E,3,FALSE)</f>
        <v>Actividad</v>
      </c>
      <c r="E305" s="10" t="str">
        <f>VLOOKUP($A305,[7]Actividades!A:E,4,FALSE)</f>
        <v>M2</v>
      </c>
      <c r="F305" s="140"/>
      <c r="G305" s="2"/>
      <c r="H305" s="2"/>
      <c r="I305" s="2">
        <v>37836</v>
      </c>
      <c r="K305" s="675">
        <f t="shared" si="24"/>
        <v>52380.1584</v>
      </c>
    </row>
    <row r="306" spans="1:11" s="16" customFormat="1" x14ac:dyDescent="0.25">
      <c r="A306" s="12" t="s">
        <v>13</v>
      </c>
      <c r="B306" s="16" t="s">
        <v>117</v>
      </c>
      <c r="C306" s="13" t="str">
        <f>VLOOKUP($B306,[7]Insumos!A:G,2,FALSE)</f>
        <v>MORTERO 1:3 Impermeabilizado</v>
      </c>
      <c r="D306" s="14" t="str">
        <f>VLOOKUP($B306,[7]Insumos!A:G,3,FALSE)</f>
        <v>Analisis Basico</v>
      </c>
      <c r="E306" s="14" t="str">
        <f>VLOOKUP($B306,[7]Insumos!A:G,4,FALSE)</f>
        <v>M3</v>
      </c>
      <c r="F306" s="141">
        <v>0.03</v>
      </c>
      <c r="G306" s="4">
        <f>+VLOOKUP(B306,[7]Insumos!$A$4:$F$5224,5,FALSE)</f>
        <v>657135</v>
      </c>
      <c r="H306" s="4">
        <f t="shared" ref="H306:H310" si="28">+ROUND(F306*G306,0)</f>
        <v>19714</v>
      </c>
      <c r="I306" s="4"/>
      <c r="K306" s="675"/>
    </row>
    <row r="307" spans="1:11" s="16" customFormat="1" x14ac:dyDescent="0.25">
      <c r="A307" s="12" t="s">
        <v>13</v>
      </c>
      <c r="B307" s="3" t="s">
        <v>115</v>
      </c>
      <c r="C307" s="13" t="str">
        <f>VLOOKUP($B307,[7]Insumos!A:E,2,FALSE)</f>
        <v>CUADRILLA AA TIPO 1 (1 OFICIAL + 1 AYUDANTE) (Albañileria)</v>
      </c>
      <c r="D307" s="14" t="str">
        <f>VLOOKUP($B307,[7]Insumos!A:E,3,FALSE)</f>
        <v>Cuadrilla</v>
      </c>
      <c r="E307" s="14" t="str">
        <f>VLOOKUP($B307,[7]Insumos!A:E,4,FALSE)</f>
        <v>HR</v>
      </c>
      <c r="F307" s="141">
        <v>0.49</v>
      </c>
      <c r="G307" s="4">
        <f>+VLOOKUP(B307,[7]Insumos!$A$4:$F$5224,5,FALSE)</f>
        <v>30782</v>
      </c>
      <c r="H307" s="4">
        <f t="shared" si="28"/>
        <v>15083</v>
      </c>
      <c r="I307" s="4"/>
      <c r="J307" s="138" t="str">
        <f>HYPERLINK("#"&amp;"Insumos"&amp;"!A"&amp;MATCH($B307,[7]Insumos!$A:$A,0),"Ins "&amp;$B307)</f>
        <v>Ins C1</v>
      </c>
      <c r="K307" s="675"/>
    </row>
    <row r="308" spans="1:11" s="16" customFormat="1" x14ac:dyDescent="0.25">
      <c r="A308" s="12" t="s">
        <v>13</v>
      </c>
      <c r="B308" s="3" t="s">
        <v>30</v>
      </c>
      <c r="C308" s="13" t="str">
        <f>VLOOKUP($B308,[7]Insumos!A:E,2,FALSE)</f>
        <v>EQUIPO DE TRANSPORTE</v>
      </c>
      <c r="D308" s="14" t="str">
        <f>VLOOKUP($B308,[7]Insumos!A:E,3,FALSE)</f>
        <v>Equipos</v>
      </c>
      <c r="E308" s="14" t="str">
        <f>VLOOKUP($B308,[7]Insumos!A:E,4,FALSE)</f>
        <v>DIA</v>
      </c>
      <c r="F308" s="141">
        <v>2.8999999999999998E-3</v>
      </c>
      <c r="G308" s="4">
        <f>+VLOOKUP(B308,[7]Insumos!$A$4:$F$5224,5,FALSE)</f>
        <v>180217</v>
      </c>
      <c r="H308" s="4">
        <f t="shared" si="28"/>
        <v>523</v>
      </c>
      <c r="I308" s="4"/>
      <c r="J308" s="138" t="str">
        <f>HYPERLINK("#"&amp;"Insumos"&amp;"!A"&amp;MATCH($B308,[7]Insumos!$A:$A,0),"Ins "&amp;$B308)</f>
        <v>Ins E12</v>
      </c>
      <c r="K308" s="675"/>
    </row>
    <row r="309" spans="1:11" x14ac:dyDescent="0.25">
      <c r="A309" s="12" t="s">
        <v>13</v>
      </c>
      <c r="B309" s="3" t="s">
        <v>32</v>
      </c>
      <c r="C309" s="13" t="str">
        <f>VLOOKUP($B309,[7]Insumos!A:E,2,FALSE)</f>
        <v>EQUIPO BASICO (HERRAMIENTA MENOR)</v>
      </c>
      <c r="D309" s="14" t="str">
        <f>VLOOKUP($B309,[7]Insumos!A:E,3,FALSE)</f>
        <v>Herramienta</v>
      </c>
      <c r="E309" s="14" t="str">
        <f>VLOOKUP($B309,[7]Insumos!A:E,4,FALSE)</f>
        <v>UND</v>
      </c>
      <c r="F309" s="141">
        <v>0.45</v>
      </c>
      <c r="G309" s="4">
        <f>+VLOOKUP(B309,[7]Insumos!$A$4:$F$5224,5,FALSE)</f>
        <v>3484</v>
      </c>
      <c r="H309" s="4">
        <f t="shared" si="28"/>
        <v>1568</v>
      </c>
      <c r="I309" s="4"/>
      <c r="J309" s="138" t="str">
        <f>HYPERLINK("#"&amp;"Insumos"&amp;"!A"&amp;MATCH($B309,[7]Insumos!$A:$A,0),"Ins "&amp;$B309)</f>
        <v>Ins H2</v>
      </c>
      <c r="K309" s="675"/>
    </row>
    <row r="310" spans="1:11" s="16" customFormat="1" x14ac:dyDescent="0.25">
      <c r="A310" s="12" t="s">
        <v>13</v>
      </c>
      <c r="B310" s="3" t="s">
        <v>33</v>
      </c>
      <c r="C310" s="13" t="str">
        <f>VLOOKUP($B310,[7]Insumos!A:E,2,FALSE)</f>
        <v>ACARREO INTERNO</v>
      </c>
      <c r="D310" s="14" t="str">
        <f>VLOOKUP($B310,[7]Insumos!A:E,3,FALSE)</f>
        <v>Insumos</v>
      </c>
      <c r="E310" s="14" t="str">
        <f>VLOOKUP($B310,[7]Insumos!A:E,4,FALSE)</f>
        <v>UND</v>
      </c>
      <c r="F310" s="141">
        <v>0.52</v>
      </c>
      <c r="G310" s="4">
        <f>+VLOOKUP(B310,[7]Insumos!$A$4:$F$5224,5,FALSE)</f>
        <v>1824</v>
      </c>
      <c r="H310" s="4">
        <f t="shared" si="28"/>
        <v>948</v>
      </c>
      <c r="I310" s="4"/>
      <c r="J310" s="138" t="str">
        <f>HYPERLINK("#"&amp;"Insumos"&amp;"!A"&amp;MATCH($B310,[7]Insumos!$A:$A,0),"Ins "&amp;$B310)</f>
        <v>Ins I1565</v>
      </c>
      <c r="K310" s="675"/>
    </row>
    <row r="311" spans="1:11" s="16" customFormat="1" x14ac:dyDescent="0.25">
      <c r="A311" s="5"/>
      <c r="B311" s="5"/>
      <c r="C311" s="5"/>
      <c r="D311" s="5"/>
      <c r="E311" s="5"/>
      <c r="F311" s="143"/>
      <c r="G311" s="5"/>
      <c r="H311" s="5"/>
      <c r="I311" s="5"/>
      <c r="J311" s="5"/>
      <c r="K311" s="675"/>
    </row>
    <row r="312" spans="1:11" s="16" customFormat="1" x14ac:dyDescent="0.25">
      <c r="A312" s="8" t="s">
        <v>180</v>
      </c>
      <c r="B312" s="1" t="s">
        <v>28</v>
      </c>
      <c r="C312" s="9" t="str">
        <f>VLOOKUP($A312,[7]Actividades!A:E,2,FALSE)</f>
        <v>REPARACION MUROS (INCLUYE RESANE Y PINTURA)</v>
      </c>
      <c r="D312" s="10" t="str">
        <f>VLOOKUP($A312,[7]Actividades!A:E,3,FALSE)</f>
        <v>Actividad</v>
      </c>
      <c r="E312" s="10" t="str">
        <f>VLOOKUP($A312,[7]Actividades!A:E,4,FALSE)</f>
        <v>M2</v>
      </c>
      <c r="F312" s="140"/>
      <c r="G312" s="2"/>
      <c r="H312" s="2"/>
      <c r="I312" s="2">
        <v>4940</v>
      </c>
      <c r="K312" s="675">
        <f t="shared" si="24"/>
        <v>6838.9360000000006</v>
      </c>
    </row>
    <row r="313" spans="1:11" s="16" customFormat="1" x14ac:dyDescent="0.25">
      <c r="A313" s="12" t="s">
        <v>180</v>
      </c>
      <c r="B313" s="3" t="s">
        <v>123</v>
      </c>
      <c r="C313" s="13" t="str">
        <f>VLOOKUP($B313,[7]Insumos!A:E,2,FALSE)</f>
        <v>ESTUCO PARA INTERIORES - TIPO PINTUCO REF. 17060 O SIMILAR.</v>
      </c>
      <c r="D313" s="14" t="str">
        <f>VLOOKUP($B313,[7]Insumos!A:E,3,FALSE)</f>
        <v>Insumos</v>
      </c>
      <c r="E313" s="14" t="str">
        <f>VLOOKUP($B313,[7]Insumos!A:E,4,FALSE)</f>
        <v>GAL</v>
      </c>
      <c r="F313" s="141">
        <v>0.1</v>
      </c>
      <c r="G313" s="4">
        <f>+VLOOKUP(B313,[7]Insumos!$A$4:$F$5224,5,FALSE)</f>
        <v>24900</v>
      </c>
      <c r="H313" s="4">
        <f t="shared" ref="H313:H314" si="29">+ROUND(F313*G313,0)</f>
        <v>2490</v>
      </c>
      <c r="I313" s="4"/>
      <c r="J313" s="138" t="str">
        <f>HYPERLINK("#"&amp;"Insumos"&amp;"!A"&amp;MATCH($B313,[7]Insumos!$A:$A,0),"Ins "&amp;$B313)</f>
        <v>Ins I1004</v>
      </c>
      <c r="K313" s="675"/>
    </row>
    <row r="314" spans="1:11" s="16" customFormat="1" x14ac:dyDescent="0.25">
      <c r="A314" s="12" t="s">
        <v>180</v>
      </c>
      <c r="B314" s="3" t="s">
        <v>480</v>
      </c>
      <c r="C314" s="13" t="str">
        <f>VLOOKUP($B314,[7]Insumos!A:E,2,FALSE)</f>
        <v>MORTERO 1:3</v>
      </c>
      <c r="D314" s="14" t="str">
        <f>VLOOKUP($B314,[7]Insumos!A:E,3,FALSE)</f>
        <v>Insumos</v>
      </c>
      <c r="E314" s="14" t="str">
        <f>VLOOKUP($B314,[7]Insumos!A:E,4,FALSE)</f>
        <v>M3</v>
      </c>
      <c r="F314" s="141">
        <v>3.47E-3</v>
      </c>
      <c r="G314" s="4">
        <f>+VLOOKUP(B314,[7]Insumos!$A$4:$F$5224,5,FALSE)</f>
        <v>706124</v>
      </c>
      <c r="H314" s="4">
        <f t="shared" si="29"/>
        <v>2450</v>
      </c>
      <c r="I314" s="4"/>
      <c r="J314" s="138" t="str">
        <f>HYPERLINK("#"&amp;"Insumos"&amp;"!A"&amp;MATCH($B314,[7]Insumos!$A:$A,0),"Ins "&amp;$B314)</f>
        <v>Ins I2302</v>
      </c>
      <c r="K314" s="675"/>
    </row>
    <row r="315" spans="1:11" s="16" customFormat="1" x14ac:dyDescent="0.25">
      <c r="A315" s="5"/>
      <c r="B315" s="5"/>
      <c r="C315" s="5"/>
      <c r="D315" s="5"/>
      <c r="E315" s="5"/>
      <c r="F315" s="143"/>
      <c r="G315" s="5"/>
      <c r="H315" s="5"/>
      <c r="I315" s="5"/>
      <c r="J315" s="5"/>
      <c r="K315" s="675"/>
    </row>
    <row r="316" spans="1:11" s="16" customFormat="1" ht="38.25" x14ac:dyDescent="0.25">
      <c r="A316" s="8" t="s">
        <v>622</v>
      </c>
      <c r="B316" s="1" t="s">
        <v>28</v>
      </c>
      <c r="C316" s="9" t="str">
        <f>VLOOKUP($A316,[7]Actividades!A:E,2,FALSE)</f>
        <v>SUMINISTRO, TRANSPORTE E INSTALACION SIKA MONOTOP 123 SOBRE MURO, FILOS Y DILATACIONES EN AREAS DE INTERVENCION PARA CONTROL DE HUMEDAD).</v>
      </c>
      <c r="D316" s="10" t="str">
        <f>VLOOKUP($A316,[7]Actividades!A:E,3,FALSE)</f>
        <v>Actividad</v>
      </c>
      <c r="E316" s="10" t="str">
        <f>VLOOKUP($A316,[7]Actividades!A:E,4,FALSE)</f>
        <v>M2</v>
      </c>
      <c r="F316" s="11"/>
      <c r="G316" s="2"/>
      <c r="H316" s="2"/>
      <c r="I316" s="2">
        <v>30900</v>
      </c>
      <c r="K316" s="675">
        <f t="shared" si="24"/>
        <v>42777.96</v>
      </c>
    </row>
    <row r="317" spans="1:11" s="16" customFormat="1" x14ac:dyDescent="0.25">
      <c r="A317" s="17" t="s">
        <v>622</v>
      </c>
      <c r="B317" s="3" t="s">
        <v>115</v>
      </c>
      <c r="C317" s="13" t="str">
        <f>VLOOKUP($B317,[7]Insumos!A:E,2,FALSE)</f>
        <v>CUADRILLA AA TIPO 1 (1 OFICIAL + 1 AYUDANTE) (Albañileria)</v>
      </c>
      <c r="D317" s="14" t="str">
        <f>VLOOKUP($B317,[7]Insumos!A:E,3,FALSE)</f>
        <v>Cuadrilla</v>
      </c>
      <c r="E317" s="14" t="str">
        <f>VLOOKUP($B317,[7]Insumos!A:E,4,FALSE)</f>
        <v>HR</v>
      </c>
      <c r="F317" s="15">
        <v>0.5</v>
      </c>
      <c r="G317" s="4">
        <v>30782</v>
      </c>
      <c r="H317" s="4">
        <v>15391</v>
      </c>
      <c r="I317" s="4"/>
      <c r="J317" s="138" t="str">
        <f>HYPERLINK("#"&amp;"Insumos"&amp;"!A"&amp;MATCH($B317,[7]Insumos!$A:$A,0),"Ins "&amp;$B317)</f>
        <v>Ins C1</v>
      </c>
      <c r="K317" s="675"/>
    </row>
    <row r="318" spans="1:11" s="16" customFormat="1" x14ac:dyDescent="0.25">
      <c r="A318" s="17" t="s">
        <v>622</v>
      </c>
      <c r="B318" s="3" t="s">
        <v>30</v>
      </c>
      <c r="C318" s="13" t="str">
        <f>VLOOKUP($B318,[7]Insumos!A:E,2,FALSE)</f>
        <v>EQUIPO DE TRANSPORTE</v>
      </c>
      <c r="D318" s="14" t="str">
        <f>VLOOKUP($B318,[7]Insumos!A:E,3,FALSE)</f>
        <v>Equipos</v>
      </c>
      <c r="E318" s="14" t="str">
        <f>VLOOKUP($B318,[7]Insumos!A:E,4,FALSE)</f>
        <v>DIA</v>
      </c>
      <c r="F318" s="15">
        <v>1E-3</v>
      </c>
      <c r="G318" s="4">
        <v>180217</v>
      </c>
      <c r="H318" s="4">
        <v>180</v>
      </c>
      <c r="I318" s="4"/>
      <c r="J318" s="138" t="str">
        <f>HYPERLINK("#"&amp;"Insumos"&amp;"!A"&amp;MATCH($B318,[7]Insumos!$A:$A,0),"Ins "&amp;$B318)</f>
        <v>Ins E12</v>
      </c>
      <c r="K318" s="675"/>
    </row>
    <row r="319" spans="1:11" s="16" customFormat="1" x14ac:dyDescent="0.25">
      <c r="A319" s="17" t="s">
        <v>622</v>
      </c>
      <c r="B319" s="3" t="s">
        <v>32</v>
      </c>
      <c r="C319" s="13" t="str">
        <f>VLOOKUP($B319,[7]Insumos!A:E,2,FALSE)</f>
        <v>EQUIPO BASICO (HERRAMIENTA MENOR)</v>
      </c>
      <c r="D319" s="14" t="str">
        <f>VLOOKUP($B319,[7]Insumos!A:E,3,FALSE)</f>
        <v>Herramienta</v>
      </c>
      <c r="E319" s="14" t="str">
        <f>VLOOKUP($B319,[7]Insumos!A:E,4,FALSE)</f>
        <v>UND</v>
      </c>
      <c r="F319" s="15">
        <v>0.01</v>
      </c>
      <c r="G319" s="4">
        <v>3484</v>
      </c>
      <c r="H319" s="4">
        <v>35</v>
      </c>
      <c r="I319" s="4"/>
      <c r="J319" s="138" t="str">
        <f>HYPERLINK("#"&amp;"Insumos"&amp;"!A"&amp;MATCH($B319,[7]Insumos!$A:$A,0),"Ins "&amp;$B319)</f>
        <v>Ins H2</v>
      </c>
      <c r="K319" s="675"/>
    </row>
    <row r="320" spans="1:11" s="16" customFormat="1" x14ac:dyDescent="0.25">
      <c r="A320" s="17" t="s">
        <v>622</v>
      </c>
      <c r="B320" s="3" t="s">
        <v>33</v>
      </c>
      <c r="C320" s="13" t="str">
        <f>VLOOKUP($B320,[7]Insumos!A:E,2,FALSE)</f>
        <v>ACARREO INTERNO</v>
      </c>
      <c r="D320" s="14" t="str">
        <f>VLOOKUP($B320,[7]Insumos!A:E,3,FALSE)</f>
        <v>Insumos</v>
      </c>
      <c r="E320" s="14" t="str">
        <f>VLOOKUP($B320,[7]Insumos!A:E,4,FALSE)</f>
        <v>UND</v>
      </c>
      <c r="F320" s="15">
        <v>0.1</v>
      </c>
      <c r="G320" s="4">
        <v>1824</v>
      </c>
      <c r="H320" s="4">
        <v>182</v>
      </c>
      <c r="I320" s="4"/>
      <c r="J320" s="138" t="str">
        <f>HYPERLINK("#"&amp;"Insumos"&amp;"!A"&amp;MATCH($B320,[7]Insumos!$A:$A,0),"Ins "&amp;$B320)</f>
        <v>Ins I1565</v>
      </c>
      <c r="K320" s="675"/>
    </row>
    <row r="321" spans="1:11" s="16" customFormat="1" x14ac:dyDescent="0.25">
      <c r="A321" s="17" t="s">
        <v>622</v>
      </c>
      <c r="B321" s="16" t="s">
        <v>673</v>
      </c>
      <c r="C321" s="13" t="str">
        <f>VLOOKUP($B321,[7]Insumos!A:E,2,FALSE)</f>
        <v>SIKA MONOTOP 123 x 15KG</v>
      </c>
      <c r="D321" s="14" t="str">
        <f>VLOOKUP($B321,[7]Insumos!A:E,3,FALSE)</f>
        <v>Insumos</v>
      </c>
      <c r="E321" s="14" t="str">
        <f>VLOOKUP($B321,[7]Insumos!A:E,4,FALSE)</f>
        <v>CÑT</v>
      </c>
      <c r="F321" s="15">
        <f>1.2/15</f>
        <v>0.08</v>
      </c>
      <c r="G321" s="4">
        <v>188900</v>
      </c>
      <c r="H321" s="4">
        <v>15112</v>
      </c>
      <c r="I321" s="4"/>
      <c r="J321" s="138" t="str">
        <f>HYPERLINK("#"&amp;"Insumos"&amp;"!A"&amp;MATCH($B321,[7]Insumos!$A:$A,0),"Ins "&amp;$B321)</f>
        <v>Ins I2682</v>
      </c>
      <c r="K321" s="675"/>
    </row>
    <row r="322" spans="1:11" x14ac:dyDescent="0.25">
      <c r="K322" s="675"/>
    </row>
    <row r="323" spans="1:11" s="16" customFormat="1" x14ac:dyDescent="0.25">
      <c r="A323" s="5"/>
      <c r="B323" s="5"/>
      <c r="C323" s="5"/>
      <c r="D323" s="5"/>
      <c r="E323" s="5"/>
      <c r="F323" s="143"/>
      <c r="G323" s="5"/>
      <c r="H323" s="5"/>
      <c r="I323" s="5"/>
      <c r="J323" s="5"/>
      <c r="K323" s="675"/>
    </row>
    <row r="324" spans="1:11" s="16" customFormat="1" ht="63.75" x14ac:dyDescent="0.25">
      <c r="A324" s="8" t="s">
        <v>169</v>
      </c>
      <c r="B324" s="1" t="s">
        <v>28</v>
      </c>
      <c r="C324" s="9" t="str">
        <f>VLOOKUP($A324,[7]Actividades!A:E,2,FALSE)</f>
        <v>SUMINISTRO, TRANSPORTE E INSTALACION CABALLETE LISO TEJA TERMOACUSTICA CINDULIT / CINDURIB O SIMILAR. COLOR SEGÚN DISEÑO (INCLUYE INSTALACIÓN, GANCHOS DE FIJACIÓN Y EL SUMINISTRO DE TODOS LOS ACCESORIOS REQUERIDOS PARA EL CORRECTO MONTAJE.)</v>
      </c>
      <c r="D324" s="10" t="str">
        <f>VLOOKUP($A324,[7]Actividades!A:E,3,FALSE)</f>
        <v>Actividad</v>
      </c>
      <c r="E324" s="10" t="str">
        <f>VLOOKUP($A324,[7]Actividades!A:E,4,FALSE)</f>
        <v>ML</v>
      </c>
      <c r="F324" s="140"/>
      <c r="G324" s="2"/>
      <c r="H324" s="2"/>
      <c r="I324" s="2">
        <v>62486</v>
      </c>
      <c r="K324" s="675">
        <f t="shared" ref="K324:K378" si="30">I324*1.3844</f>
        <v>86505.618400000007</v>
      </c>
    </row>
    <row r="325" spans="1:11" s="16" customFormat="1" x14ac:dyDescent="0.25">
      <c r="A325" s="12" t="s">
        <v>169</v>
      </c>
      <c r="B325" s="3" t="s">
        <v>380</v>
      </c>
      <c r="C325" s="13" t="str">
        <f>VLOOKUP($B325,[7]Insumos!A:E,2,FALSE)</f>
        <v>CUADRILLA AA TIPO 2 (1 OFICIAL + 2 AYUDANTE) (Albañileria)</v>
      </c>
      <c r="D325" s="14" t="str">
        <f>VLOOKUP($B325,[7]Insumos!A:E,3,FALSE)</f>
        <v>Cuadrilla</v>
      </c>
      <c r="E325" s="14" t="str">
        <f>VLOOKUP($B325,[7]Insumos!A:E,4,FALSE)</f>
        <v>HR</v>
      </c>
      <c r="F325" s="141">
        <v>5.7000000000000002E-2</v>
      </c>
      <c r="G325" s="4">
        <f>+VLOOKUP(B325,[7]Insumos!$A$4:$F$5224,5,FALSE)</f>
        <v>42621</v>
      </c>
      <c r="H325" s="4">
        <f t="shared" ref="H325:H334" si="31">+ROUND(F325*G325,0)</f>
        <v>2429</v>
      </c>
      <c r="I325" s="4"/>
      <c r="J325" s="138" t="str">
        <f>HYPERLINK("#"&amp;"Insumos"&amp;"!A"&amp;MATCH($B325,[7]Insumos!$A:$A,0),"Ins "&amp;$B325)</f>
        <v>Ins C8</v>
      </c>
      <c r="K325" s="675"/>
    </row>
    <row r="326" spans="1:11" s="16" customFormat="1" ht="30" x14ac:dyDescent="0.25">
      <c r="A326" s="12" t="s">
        <v>169</v>
      </c>
      <c r="B326" s="3" t="s">
        <v>29</v>
      </c>
      <c r="C326" s="13" t="str">
        <f>VLOOKUP($B326,[7]Insumos!A:E,2,FALSE)</f>
        <v>ANDAMIO METALICO CERTIFICADO, INCLUYE ESCALERILLA CON BARANDAS Y PLATAFORMAS DE TRABAJO H=2.0M</v>
      </c>
      <c r="D326" s="14" t="str">
        <f>VLOOKUP($B326,[7]Insumos!A:E,3,FALSE)</f>
        <v>Equipos</v>
      </c>
      <c r="E326" s="14" t="str">
        <f>VLOOKUP($B326,[7]Insumos!A:E,4,FALSE)</f>
        <v>Un-Dia</v>
      </c>
      <c r="F326" s="141">
        <v>0.1</v>
      </c>
      <c r="G326" s="4">
        <f>+VLOOKUP(B326,[7]Insumos!$A$4:$F$5224,5,FALSE)</f>
        <v>16636.2</v>
      </c>
      <c r="H326" s="4">
        <f t="shared" si="31"/>
        <v>1664</v>
      </c>
      <c r="I326" s="4"/>
      <c r="J326" s="138" t="str">
        <f>HYPERLINK("#"&amp;"Insumos"&amp;"!A"&amp;MATCH($B326,[7]Insumos!$A:$A,0),"Ins "&amp;$B326)</f>
        <v>Ins E1</v>
      </c>
      <c r="K326" s="675"/>
    </row>
    <row r="327" spans="1:11" s="16" customFormat="1" x14ac:dyDescent="0.25">
      <c r="A327" s="12" t="s">
        <v>169</v>
      </c>
      <c r="B327" s="3" t="s">
        <v>30</v>
      </c>
      <c r="C327" s="13" t="str">
        <f>VLOOKUP($B327,[7]Insumos!A:E,2,FALSE)</f>
        <v>EQUIPO DE TRANSPORTE</v>
      </c>
      <c r="D327" s="14" t="str">
        <f>VLOOKUP($B327,[7]Insumos!A:E,3,FALSE)</f>
        <v>Equipos</v>
      </c>
      <c r="E327" s="14" t="str">
        <f>VLOOKUP($B327,[7]Insumos!A:E,4,FALSE)</f>
        <v>DIA</v>
      </c>
      <c r="F327" s="141">
        <v>5.7000000000000002E-3</v>
      </c>
      <c r="G327" s="4">
        <f>+VLOOKUP(B327,[7]Insumos!$A$4:$F$5224,5,FALSE)</f>
        <v>180217</v>
      </c>
      <c r="H327" s="4">
        <f t="shared" si="31"/>
        <v>1027</v>
      </c>
      <c r="I327" s="4"/>
      <c r="J327" s="138" t="str">
        <f>HYPERLINK("#"&amp;"Insumos"&amp;"!A"&amp;MATCH($B327,[7]Insumos!$A:$A,0),"Ins "&amp;$B327)</f>
        <v>Ins E12</v>
      </c>
      <c r="K327" s="675"/>
    </row>
    <row r="328" spans="1:11" s="16" customFormat="1" x14ac:dyDescent="0.25">
      <c r="A328" s="12" t="s">
        <v>169</v>
      </c>
      <c r="B328" s="3" t="s">
        <v>398</v>
      </c>
      <c r="C328" s="13" t="str">
        <f>VLOOKUP($B328,[7]Insumos!A:E,2,FALSE)</f>
        <v>TALADRO ROTO PERCUTOR</v>
      </c>
      <c r="D328" s="14" t="str">
        <f>VLOOKUP($B328,[7]Insumos!A:E,3,FALSE)</f>
        <v>Equipos</v>
      </c>
      <c r="E328" s="14" t="str">
        <f>VLOOKUP($B328,[7]Insumos!A:E,4,FALSE)</f>
        <v>DIA</v>
      </c>
      <c r="F328" s="141">
        <v>2.5000000000000001E-2</v>
      </c>
      <c r="G328" s="4">
        <f>+VLOOKUP(B328,[7]Insumos!$A$4:$F$5224,5,FALSE)</f>
        <v>83300</v>
      </c>
      <c r="H328" s="4">
        <f t="shared" si="31"/>
        <v>2083</v>
      </c>
      <c r="I328" s="4"/>
      <c r="J328" s="138" t="str">
        <f>HYPERLINK("#"&amp;"Insumos"&amp;"!A"&amp;MATCH($B328,[7]Insumos!$A:$A,0),"Ins "&amp;$B328)</f>
        <v>Ins E19</v>
      </c>
      <c r="K328" s="675"/>
    </row>
    <row r="329" spans="1:11" s="16" customFormat="1" x14ac:dyDescent="0.25">
      <c r="A329" s="12" t="s">
        <v>169</v>
      </c>
      <c r="B329" s="3" t="s">
        <v>399</v>
      </c>
      <c r="C329" s="13" t="str">
        <f>VLOOKUP($B329,[7]Insumos!A:E,2,FALSE)</f>
        <v>ANDAMIO COLGANTE</v>
      </c>
      <c r="D329" s="14" t="str">
        <f>VLOOKUP($B329,[7]Insumos!A:E,3,FALSE)</f>
        <v>Equipos</v>
      </c>
      <c r="E329" s="14" t="str">
        <f>VLOOKUP($B329,[7]Insumos!A:E,4,FALSE)</f>
        <v>DIA</v>
      </c>
      <c r="F329" s="141">
        <v>0.1</v>
      </c>
      <c r="G329" s="4">
        <f>+VLOOKUP(B329,[7]Insumos!$A$4:$F$5224,5,FALSE)</f>
        <v>3137</v>
      </c>
      <c r="H329" s="4">
        <f t="shared" si="31"/>
        <v>314</v>
      </c>
      <c r="I329" s="4"/>
      <c r="J329" s="138" t="str">
        <f>HYPERLINK("#"&amp;"Insumos"&amp;"!A"&amp;MATCH($B329,[7]Insumos!$A:$A,0),"Ins "&amp;$B329)</f>
        <v>Ins E79</v>
      </c>
      <c r="K329" s="675"/>
    </row>
    <row r="330" spans="1:11" s="16" customFormat="1" x14ac:dyDescent="0.25">
      <c r="A330" s="12" t="s">
        <v>169</v>
      </c>
      <c r="B330" s="3" t="s">
        <v>32</v>
      </c>
      <c r="C330" s="13" t="str">
        <f>VLOOKUP($B330,[7]Insumos!A:E,2,FALSE)</f>
        <v>EQUIPO BASICO (HERRAMIENTA MENOR)</v>
      </c>
      <c r="D330" s="14" t="str">
        <f>VLOOKUP($B330,[7]Insumos!A:E,3,FALSE)</f>
        <v>Herramienta</v>
      </c>
      <c r="E330" s="14" t="str">
        <f>VLOOKUP($B330,[7]Insumos!A:E,4,FALSE)</f>
        <v>UND</v>
      </c>
      <c r="F330" s="141">
        <v>0.05</v>
      </c>
      <c r="G330" s="4">
        <f>+VLOOKUP(B330,[7]Insumos!$A$4:$F$5224,5,FALSE)</f>
        <v>3484</v>
      </c>
      <c r="H330" s="4">
        <f t="shared" si="31"/>
        <v>174</v>
      </c>
      <c r="I330" s="4"/>
      <c r="J330" s="138" t="str">
        <f>HYPERLINK("#"&amp;"Insumos"&amp;"!A"&amp;MATCH($B330,[7]Insumos!$A:$A,0),"Ins "&amp;$B330)</f>
        <v>Ins H2</v>
      </c>
      <c r="K330" s="675"/>
    </row>
    <row r="331" spans="1:11" s="16" customFormat="1" x14ac:dyDescent="0.25">
      <c r="A331" s="12" t="s">
        <v>169</v>
      </c>
      <c r="B331" s="3" t="s">
        <v>33</v>
      </c>
      <c r="C331" s="13" t="str">
        <f>VLOOKUP($B331,[7]Insumos!A:E,2,FALSE)</f>
        <v>ACARREO INTERNO</v>
      </c>
      <c r="D331" s="14" t="str">
        <f>VLOOKUP($B331,[7]Insumos!A:E,3,FALSE)</f>
        <v>Insumos</v>
      </c>
      <c r="E331" s="14" t="str">
        <f>VLOOKUP($B331,[7]Insumos!A:E,4,FALSE)</f>
        <v>UND</v>
      </c>
      <c r="F331" s="141">
        <v>0.372</v>
      </c>
      <c r="G331" s="4">
        <f>+VLOOKUP(B331,[7]Insumos!$A$4:$F$5224,5,FALSE)</f>
        <v>1824</v>
      </c>
      <c r="H331" s="4">
        <f t="shared" si="31"/>
        <v>679</v>
      </c>
      <c r="I331" s="4"/>
      <c r="J331" s="138" t="str">
        <f>HYPERLINK("#"&amp;"Insumos"&amp;"!A"&amp;MATCH($B331,[7]Insumos!$A:$A,0),"Ins "&amp;$B331)</f>
        <v>Ins I1565</v>
      </c>
      <c r="K331" s="675"/>
    </row>
    <row r="332" spans="1:11" s="16" customFormat="1" ht="30" x14ac:dyDescent="0.25">
      <c r="A332" s="12" t="s">
        <v>169</v>
      </c>
      <c r="B332" s="3" t="s">
        <v>481</v>
      </c>
      <c r="C332" s="13" t="str">
        <f>VLOOKUP($B332,[7]Insumos!A:E,2,FALSE)</f>
        <v>CABALLETE LISO TEJA TIPO CINDULIT / CINDURIB  L=3.05 M. O SIMILAR.  COLOR VERDE, AZUL O ROJO SEGÚN DISEÑO.</v>
      </c>
      <c r="D332" s="14" t="str">
        <f>VLOOKUP($B332,[7]Insumos!A:E,3,FALSE)</f>
        <v>Insumos</v>
      </c>
      <c r="E332" s="14" t="str">
        <f>VLOOKUP($B332,[7]Insumos!A:E,4,FALSE)</f>
        <v>UND</v>
      </c>
      <c r="F332" s="141">
        <v>0.33</v>
      </c>
      <c r="G332" s="4">
        <f>+VLOOKUP(B332,[7]Insumos!$A$4:$F$5224,5,FALSE)</f>
        <v>155416</v>
      </c>
      <c r="H332" s="4">
        <f t="shared" si="31"/>
        <v>51287</v>
      </c>
      <c r="I332" s="4"/>
      <c r="J332" s="138" t="str">
        <f>HYPERLINK("#"&amp;"Insumos"&amp;"!A"&amp;MATCH($B332,[7]Insumos!$A:$A,0),"Ins "&amp;$B332)</f>
        <v>Ins I288</v>
      </c>
      <c r="K332" s="675"/>
    </row>
    <row r="333" spans="1:11" s="16" customFormat="1" x14ac:dyDescent="0.25">
      <c r="A333" s="12" t="s">
        <v>169</v>
      </c>
      <c r="B333" s="3" t="s">
        <v>400</v>
      </c>
      <c r="C333" s="13" t="str">
        <f>VLOOKUP($B333,[7]Insumos!A:E,2,FALSE)</f>
        <v>TORNILLO AUTOPERFORANTE TEJA TIPO CINDU O SIMILAR. DIAM. 3/4".</v>
      </c>
      <c r="D333" s="14" t="str">
        <f>VLOOKUP($B333,[7]Insumos!A:E,3,FALSE)</f>
        <v>Insumos</v>
      </c>
      <c r="E333" s="14" t="str">
        <f>VLOOKUP($B333,[7]Insumos!A:E,4,FALSE)</f>
        <v>UND</v>
      </c>
      <c r="F333" s="141">
        <v>4</v>
      </c>
      <c r="G333" s="4">
        <f>+VLOOKUP(B333,[7]Insumos!$A$4:$F$5224,5,FALSE)</f>
        <v>410</v>
      </c>
      <c r="H333" s="4">
        <f t="shared" si="31"/>
        <v>1640</v>
      </c>
      <c r="I333" s="4"/>
      <c r="J333" s="138" t="str">
        <f>HYPERLINK("#"&amp;"Insumos"&amp;"!A"&amp;MATCH($B333,[7]Insumos!$A:$A,0),"Ins "&amp;$B333)</f>
        <v>Ins I300</v>
      </c>
      <c r="K333" s="675"/>
    </row>
    <row r="334" spans="1:11" s="16" customFormat="1" x14ac:dyDescent="0.25">
      <c r="A334" s="12" t="s">
        <v>169</v>
      </c>
      <c r="B334" s="3" t="s">
        <v>402</v>
      </c>
      <c r="C334" s="13" t="str">
        <f>VLOOKUP($B334,[7]Insumos!A:E,2,FALSE)</f>
        <v>TELERA 20 CM X 4 CM X 3 M.</v>
      </c>
      <c r="D334" s="14" t="str">
        <f>VLOOKUP($B334,[7]Insumos!A:E,3,FALSE)</f>
        <v>Insumos</v>
      </c>
      <c r="E334" s="14" t="str">
        <f>VLOOKUP($B334,[7]Insumos!A:E,4,FALSE)</f>
        <v>M</v>
      </c>
      <c r="F334" s="141">
        <v>0.1</v>
      </c>
      <c r="G334" s="4">
        <f>+VLOOKUP(B334,[7]Insumos!$A$4:$F$5224,5,FALSE)</f>
        <v>11893</v>
      </c>
      <c r="H334" s="4">
        <f t="shared" si="31"/>
        <v>1189</v>
      </c>
      <c r="I334" s="4"/>
      <c r="J334" s="138" t="str">
        <f>HYPERLINK("#"&amp;"Insumos"&amp;"!A"&amp;MATCH($B334,[7]Insumos!$A:$A,0),"Ins "&amp;$B334)</f>
        <v>Ins I966</v>
      </c>
      <c r="K334" s="675"/>
    </row>
    <row r="335" spans="1:11" s="16" customFormat="1" x14ac:dyDescent="0.25">
      <c r="A335" s="5"/>
      <c r="B335" s="5"/>
      <c r="C335" s="5"/>
      <c r="D335" s="5"/>
      <c r="E335" s="5"/>
      <c r="F335" s="143"/>
      <c r="G335" s="5"/>
      <c r="H335" s="5"/>
      <c r="I335" s="5"/>
      <c r="J335" s="5"/>
      <c r="K335" s="675"/>
    </row>
    <row r="336" spans="1:11" s="16" customFormat="1" ht="25.5" x14ac:dyDescent="0.25">
      <c r="A336" s="8" t="s">
        <v>99</v>
      </c>
      <c r="B336" s="1" t="s">
        <v>28</v>
      </c>
      <c r="C336" s="9" t="str">
        <f>VLOOKUP($A336,[7]Actividades!A:E,2,FALSE)</f>
        <v>SUMINISTRO, TRANSPORTE E INSTALACION MEDIA CAÑA EN MORTERO 1:3 H=20 CM (TERMINADO ALLANADO EN CEMENTO)</v>
      </c>
      <c r="D336" s="10" t="str">
        <f>VLOOKUP($A336,[7]Actividades!A:E,3,FALSE)</f>
        <v>Actividad</v>
      </c>
      <c r="E336" s="10" t="str">
        <f>VLOOKUP($A336,[7]Actividades!A:E,4,FALSE)</f>
        <v>ML</v>
      </c>
      <c r="F336" s="140"/>
      <c r="G336" s="2"/>
      <c r="H336" s="2"/>
      <c r="I336" s="2">
        <v>22110</v>
      </c>
      <c r="K336" s="675">
        <f t="shared" si="30"/>
        <v>30609.084000000003</v>
      </c>
    </row>
    <row r="337" spans="1:11" x14ac:dyDescent="0.25">
      <c r="A337" s="12" t="s">
        <v>99</v>
      </c>
      <c r="B337" s="3" t="s">
        <v>441</v>
      </c>
      <c r="C337" s="13" t="str">
        <f>VLOOKUP($B337,[7]Insumos!A:G,2,FALSE)</f>
        <v>MORTERO 1:3</v>
      </c>
      <c r="D337" s="14" t="str">
        <f>VLOOKUP($B337,[7]Insumos!A:G,3,FALSE)</f>
        <v>Analisis Basico</v>
      </c>
      <c r="E337" s="14" t="str">
        <f>VLOOKUP($B337,[7]Insumos!A:G,4,FALSE)</f>
        <v>M3</v>
      </c>
      <c r="F337" s="141">
        <v>0.01</v>
      </c>
      <c r="G337" s="4">
        <f>+VLOOKUP(B337,[7]Insumos!$A$4:$F$5224,5,FALSE)</f>
        <v>505998</v>
      </c>
      <c r="H337" s="4">
        <f t="shared" ref="H337:H342" si="32">+ROUND(F337*G337,0)</f>
        <v>5060</v>
      </c>
      <c r="I337" s="4"/>
      <c r="J337" s="16"/>
      <c r="K337" s="675"/>
    </row>
    <row r="338" spans="1:11" s="16" customFormat="1" x14ac:dyDescent="0.25">
      <c r="A338" s="12" t="s">
        <v>99</v>
      </c>
      <c r="B338" s="16" t="s">
        <v>115</v>
      </c>
      <c r="C338" s="13" t="str">
        <f>VLOOKUP($B338,[7]Insumos!A:E,2,FALSE)</f>
        <v>CUADRILLA AA TIPO 1 (1 OFICIAL + 1 AYUDANTE) (Albañileria)</v>
      </c>
      <c r="D338" s="14" t="str">
        <f>VLOOKUP($B338,[7]Insumos!A:E,3,FALSE)</f>
        <v>Cuadrilla</v>
      </c>
      <c r="E338" s="14" t="str">
        <f>VLOOKUP($B338,[7]Insumos!A:E,4,FALSE)</f>
        <v>HR</v>
      </c>
      <c r="F338" s="141">
        <v>0.5</v>
      </c>
      <c r="G338" s="4">
        <f>+VLOOKUP(B338,[7]Insumos!$A$4:$F$5224,5,FALSE)</f>
        <v>30782</v>
      </c>
      <c r="H338" s="4">
        <f t="shared" si="32"/>
        <v>15391</v>
      </c>
      <c r="I338" s="4"/>
      <c r="J338" s="138" t="str">
        <f>HYPERLINK("#"&amp;"Insumos"&amp;"!A"&amp;MATCH($B338,[7]Insumos!$A:$A,0),"Ins "&amp;$B338)</f>
        <v>Ins C1</v>
      </c>
      <c r="K338" s="675"/>
    </row>
    <row r="339" spans="1:11" s="16" customFormat="1" x14ac:dyDescent="0.25">
      <c r="A339" s="12" t="s">
        <v>99</v>
      </c>
      <c r="B339" s="3" t="s">
        <v>30</v>
      </c>
      <c r="C339" s="13" t="str">
        <f>VLOOKUP($B339,[7]Insumos!A:E,2,FALSE)</f>
        <v>EQUIPO DE TRANSPORTE</v>
      </c>
      <c r="D339" s="14" t="str">
        <f>VLOOKUP($B339,[7]Insumos!A:E,3,FALSE)</f>
        <v>Equipos</v>
      </c>
      <c r="E339" s="14" t="str">
        <f>VLOOKUP($B339,[7]Insumos!A:E,4,FALSE)</f>
        <v>DIA</v>
      </c>
      <c r="F339" s="141">
        <v>6.9999999999999999E-4</v>
      </c>
      <c r="G339" s="4">
        <f>+VLOOKUP(B339,[7]Insumos!$A$4:$F$5224,5,FALSE)</f>
        <v>180217</v>
      </c>
      <c r="H339" s="4">
        <f t="shared" si="32"/>
        <v>126</v>
      </c>
      <c r="I339" s="4"/>
      <c r="J339" s="138" t="str">
        <f>HYPERLINK("#"&amp;"Insumos"&amp;"!A"&amp;MATCH($B339,[7]Insumos!$A:$A,0),"Ins "&amp;$B339)</f>
        <v>Ins E12</v>
      </c>
      <c r="K339" s="675"/>
    </row>
    <row r="340" spans="1:11" s="16" customFormat="1" x14ac:dyDescent="0.25">
      <c r="A340" s="12" t="s">
        <v>99</v>
      </c>
      <c r="B340" s="3" t="s">
        <v>32</v>
      </c>
      <c r="C340" s="13" t="str">
        <f>VLOOKUP($B340,[7]Insumos!A:E,2,FALSE)</f>
        <v>EQUIPO BASICO (HERRAMIENTA MENOR)</v>
      </c>
      <c r="D340" s="14" t="str">
        <f>VLOOKUP($B340,[7]Insumos!A:E,3,FALSE)</f>
        <v>Herramienta</v>
      </c>
      <c r="E340" s="14" t="str">
        <f>VLOOKUP($B340,[7]Insumos!A:E,4,FALSE)</f>
        <v>UND</v>
      </c>
      <c r="F340" s="141">
        <v>0.05</v>
      </c>
      <c r="G340" s="4">
        <f>+VLOOKUP(B340,[7]Insumos!$A$4:$F$5224,5,FALSE)</f>
        <v>3484</v>
      </c>
      <c r="H340" s="4">
        <f t="shared" si="32"/>
        <v>174</v>
      </c>
      <c r="I340" s="4"/>
      <c r="J340" s="138" t="str">
        <f>HYPERLINK("#"&amp;"Insumos"&amp;"!A"&amp;MATCH($B340,[7]Insumos!$A:$A,0),"Ins "&amp;$B340)</f>
        <v>Ins H2</v>
      </c>
      <c r="K340" s="675"/>
    </row>
    <row r="341" spans="1:11" s="16" customFormat="1" x14ac:dyDescent="0.25">
      <c r="A341" s="12" t="s">
        <v>99</v>
      </c>
      <c r="B341" s="3" t="s">
        <v>33</v>
      </c>
      <c r="C341" s="13" t="str">
        <f>VLOOKUP($B341,[7]Insumos!A:E,2,FALSE)</f>
        <v>ACARREO INTERNO</v>
      </c>
      <c r="D341" s="14" t="str">
        <f>VLOOKUP($B341,[7]Insumos!A:E,3,FALSE)</f>
        <v>Insumos</v>
      </c>
      <c r="E341" s="14" t="str">
        <f>VLOOKUP($B341,[7]Insumos!A:E,4,FALSE)</f>
        <v>UND</v>
      </c>
      <c r="F341" s="141">
        <v>0.372</v>
      </c>
      <c r="G341" s="4">
        <f>+VLOOKUP(B341,[7]Insumos!$A$4:$F$5224,5,FALSE)</f>
        <v>1824</v>
      </c>
      <c r="H341" s="4">
        <f t="shared" si="32"/>
        <v>679</v>
      </c>
      <c r="I341" s="4"/>
      <c r="J341" s="138" t="str">
        <f>HYPERLINK("#"&amp;"Insumos"&amp;"!A"&amp;MATCH($B341,[7]Insumos!$A:$A,0),"Ins "&amp;$B341)</f>
        <v>Ins I1565</v>
      </c>
      <c r="K341" s="675"/>
    </row>
    <row r="342" spans="1:11" s="16" customFormat="1" x14ac:dyDescent="0.25">
      <c r="A342" s="12" t="s">
        <v>99</v>
      </c>
      <c r="B342" s="3" t="s">
        <v>438</v>
      </c>
      <c r="C342" s="13" t="str">
        <f>VLOOKUP($B342,[7]Insumos!A:E,2,FALSE)</f>
        <v>CEMENTO GRIS</v>
      </c>
      <c r="D342" s="14" t="str">
        <f>VLOOKUP($B342,[7]Insumos!A:E,3,FALSE)</f>
        <v>Insumos</v>
      </c>
      <c r="E342" s="14" t="str">
        <f>VLOOKUP($B342,[7]Insumos!A:E,4,FALSE)</f>
        <v>KG</v>
      </c>
      <c r="F342" s="141">
        <v>1</v>
      </c>
      <c r="G342" s="4">
        <f>+VLOOKUP(B342,[7]Insumos!$A$4:$F$5224,5,FALSE)</f>
        <v>680</v>
      </c>
      <c r="H342" s="4">
        <f t="shared" si="32"/>
        <v>680</v>
      </c>
      <c r="I342" s="4"/>
      <c r="J342" s="138" t="str">
        <f>HYPERLINK("#"&amp;"Insumos"&amp;"!A"&amp;MATCH($B342,[7]Insumos!$A:$A,0),"Ins "&amp;$B342)</f>
        <v>Ins I274</v>
      </c>
      <c r="K342" s="675"/>
    </row>
    <row r="343" spans="1:11" s="16" customFormat="1" x14ac:dyDescent="0.25">
      <c r="A343" s="5"/>
      <c r="B343" s="5"/>
      <c r="C343" s="5"/>
      <c r="D343" s="5"/>
      <c r="E343" s="5"/>
      <c r="F343" s="143"/>
      <c r="G343" s="5"/>
      <c r="H343" s="5"/>
      <c r="I343" s="5"/>
      <c r="J343" s="5"/>
      <c r="K343" s="675"/>
    </row>
    <row r="344" spans="1:11" s="16" customFormat="1" ht="38.25" x14ac:dyDescent="0.25">
      <c r="A344" s="8" t="s">
        <v>107</v>
      </c>
      <c r="B344" s="1" t="s">
        <v>28</v>
      </c>
      <c r="C344" s="9" t="str">
        <f>VLOOKUP($A344,[7]Actividades!A:E,2,FALSE)</f>
        <v>SUMINISTRO, TRANSPORTE E INSTALACION FLANCHE EN LAMINA GALVANIZADA CAL .20 D/ 0.50 M. (INCLUYE ESMALTE + ANCLAJE A MURO + SIKAFLEX)</v>
      </c>
      <c r="D344" s="10" t="str">
        <f>VLOOKUP($A344,[7]Actividades!A:E,3,FALSE)</f>
        <v>Actividad</v>
      </c>
      <c r="E344" s="10" t="str">
        <f>VLOOKUP($A344,[7]Actividades!A:E,4,FALSE)</f>
        <v>ML</v>
      </c>
      <c r="F344" s="140"/>
      <c r="G344" s="2"/>
      <c r="H344" s="2"/>
      <c r="I344" s="2">
        <v>34747</v>
      </c>
      <c r="K344" s="675">
        <f t="shared" si="30"/>
        <v>48103.746800000001</v>
      </c>
    </row>
    <row r="345" spans="1:11" x14ac:dyDescent="0.25">
      <c r="A345" s="12" t="s">
        <v>107</v>
      </c>
      <c r="B345" s="3" t="s">
        <v>118</v>
      </c>
      <c r="C345" s="13" t="str">
        <f>VLOOKUP($B345,[7]Insumos!A:E,2,FALSE)</f>
        <v>CUADRILLA DD TIPO 2 (1 OFICIAL + 2 AYUDANTE) (Carpinteria)</v>
      </c>
      <c r="D345" s="14" t="str">
        <f>VLOOKUP($B345,[7]Insumos!A:E,3,FALSE)</f>
        <v>Cuadrilla</v>
      </c>
      <c r="E345" s="14" t="str">
        <f>VLOOKUP($B345,[7]Insumos!A:E,4,FALSE)</f>
        <v>HR</v>
      </c>
      <c r="F345" s="141">
        <v>0.16</v>
      </c>
      <c r="G345" s="4">
        <f>+VLOOKUP(B345,[7]Insumos!$A$4:$F$5224,5,FALSE)</f>
        <v>46950</v>
      </c>
      <c r="H345" s="4">
        <f t="shared" ref="H345:H353" si="33">+ROUND(F345*G345,0)</f>
        <v>7512</v>
      </c>
      <c r="I345" s="4"/>
      <c r="J345" s="138" t="str">
        <f>HYPERLINK("#"&amp;"Insumos"&amp;"!A"&amp;MATCH($B345,[7]Insumos!$A:$A,0),"Ins "&amp;$B345)</f>
        <v>Ins C11</v>
      </c>
      <c r="K345" s="675"/>
    </row>
    <row r="346" spans="1:11" s="16" customFormat="1" x14ac:dyDescent="0.25">
      <c r="A346" s="12" t="s">
        <v>107</v>
      </c>
      <c r="B346" s="3" t="s">
        <v>30</v>
      </c>
      <c r="C346" s="13" t="str">
        <f>VLOOKUP($B346,[7]Insumos!A:E,2,FALSE)</f>
        <v>EQUIPO DE TRANSPORTE</v>
      </c>
      <c r="D346" s="14" t="str">
        <f>VLOOKUP($B346,[7]Insumos!A:E,3,FALSE)</f>
        <v>Equipos</v>
      </c>
      <c r="E346" s="14" t="str">
        <f>VLOOKUP($B346,[7]Insumos!A:E,4,FALSE)</f>
        <v>DIA</v>
      </c>
      <c r="F346" s="141">
        <v>2E-3</v>
      </c>
      <c r="G346" s="4">
        <f>+VLOOKUP(B346,[7]Insumos!$A$4:$F$5224,5,FALSE)</f>
        <v>180217</v>
      </c>
      <c r="H346" s="4">
        <f t="shared" si="33"/>
        <v>360</v>
      </c>
      <c r="I346" s="4"/>
      <c r="J346" s="138" t="str">
        <f>HYPERLINK("#"&amp;"Insumos"&amp;"!A"&amp;MATCH($B346,[7]Insumos!$A:$A,0),"Ins "&amp;$B346)</f>
        <v>Ins E12</v>
      </c>
      <c r="K346" s="675"/>
    </row>
    <row r="347" spans="1:11" s="16" customFormat="1" x14ac:dyDescent="0.25">
      <c r="A347" s="12" t="s">
        <v>107</v>
      </c>
      <c r="B347" s="16" t="s">
        <v>482</v>
      </c>
      <c r="C347" s="13" t="str">
        <f>VLOOKUP($B347,[7]Insumos!A:E,2,FALSE)</f>
        <v>TELERA 0,05X0,22X2,90 M (3 USOS)</v>
      </c>
      <c r="D347" s="14" t="str">
        <f>VLOOKUP($B347,[7]Insumos!A:E,3,FALSE)</f>
        <v>Insumos</v>
      </c>
      <c r="E347" s="14" t="str">
        <f>VLOOKUP($B347,[7]Insumos!A:E,4,FALSE)</f>
        <v>UND</v>
      </c>
      <c r="F347" s="141">
        <v>8.0000000000000002E-3</v>
      </c>
      <c r="G347" s="4">
        <f>+VLOOKUP(B347,[7]Insumos!$A$4:$F$5224,5,FALSE)</f>
        <v>33691</v>
      </c>
      <c r="H347" s="4">
        <f t="shared" si="33"/>
        <v>270</v>
      </c>
      <c r="I347" s="4"/>
      <c r="J347" s="138" t="str">
        <f>HYPERLINK("#"&amp;"Insumos"&amp;"!A"&amp;MATCH($B347,[7]Insumos!$A:$A,0),"Ins "&amp;$B347)</f>
        <v>Ins I985</v>
      </c>
      <c r="K347" s="675"/>
    </row>
    <row r="348" spans="1:11" s="16" customFormat="1" x14ac:dyDescent="0.25">
      <c r="A348" s="12" t="s">
        <v>107</v>
      </c>
      <c r="B348" s="3" t="s">
        <v>32</v>
      </c>
      <c r="C348" s="13" t="str">
        <f>VLOOKUP($B348,[7]Insumos!A:E,2,FALSE)</f>
        <v>EQUIPO BASICO (HERRAMIENTA MENOR)</v>
      </c>
      <c r="D348" s="14" t="str">
        <f>VLOOKUP($B348,[7]Insumos!A:E,3,FALSE)</f>
        <v>Herramienta</v>
      </c>
      <c r="E348" s="14" t="str">
        <f>VLOOKUP($B348,[7]Insumos!A:E,4,FALSE)</f>
        <v>UND</v>
      </c>
      <c r="F348" s="141">
        <v>0.18</v>
      </c>
      <c r="G348" s="4">
        <f>+VLOOKUP(B348,[7]Insumos!$A$4:$F$5224,5,FALSE)</f>
        <v>3484</v>
      </c>
      <c r="H348" s="4">
        <f t="shared" si="33"/>
        <v>627</v>
      </c>
      <c r="I348" s="4"/>
      <c r="J348" s="138" t="str">
        <f>HYPERLINK("#"&amp;"Insumos"&amp;"!A"&amp;MATCH($B348,[7]Insumos!$A:$A,0),"Ins "&amp;$B348)</f>
        <v>Ins H2</v>
      </c>
      <c r="K348" s="675"/>
    </row>
    <row r="349" spans="1:11" s="16" customFormat="1" x14ac:dyDescent="0.25">
      <c r="A349" s="12" t="s">
        <v>107</v>
      </c>
      <c r="B349" s="3" t="s">
        <v>483</v>
      </c>
      <c r="C349" s="13" t="str">
        <f>VLOOKUP($B349,[7]Insumos!A:E,2,FALSE)</f>
        <v>ESMALTE SINTETICO PINTULUX 3 EN 1 (No requiere anticorrosivo)</v>
      </c>
      <c r="D349" s="14" t="str">
        <f>VLOOKUP($B349,[7]Insumos!A:E,3,FALSE)</f>
        <v>Insumos</v>
      </c>
      <c r="E349" s="14" t="str">
        <f>VLOOKUP($B349,[7]Insumos!A:E,4,FALSE)</f>
        <v>GAL</v>
      </c>
      <c r="F349" s="141">
        <f>1/20*0.5</f>
        <v>2.5000000000000001E-2</v>
      </c>
      <c r="G349" s="4">
        <f>+VLOOKUP(B349,[7]Insumos!$A$4:$F$5224,5,FALSE)</f>
        <v>122000</v>
      </c>
      <c r="H349" s="4">
        <f t="shared" si="33"/>
        <v>3050</v>
      </c>
      <c r="I349" s="4"/>
      <c r="J349" s="138" t="str">
        <f>HYPERLINK("#"&amp;"Insumos"&amp;"!A"&amp;MATCH($B349,[7]Insumos!$A:$A,0),"Ins "&amp;$B349)</f>
        <v>Ins I1002</v>
      </c>
      <c r="K349" s="675"/>
    </row>
    <row r="350" spans="1:11" s="16" customFormat="1" x14ac:dyDescent="0.25">
      <c r="A350" s="12" t="s">
        <v>107</v>
      </c>
      <c r="B350" s="3" t="s">
        <v>33</v>
      </c>
      <c r="C350" s="13" t="str">
        <f>VLOOKUP($B350,[7]Insumos!A:E,2,FALSE)</f>
        <v>ACARREO INTERNO</v>
      </c>
      <c r="D350" s="14" t="str">
        <f>VLOOKUP($B350,[7]Insumos!A:E,3,FALSE)</f>
        <v>Insumos</v>
      </c>
      <c r="E350" s="14" t="str">
        <f>VLOOKUP($B350,[7]Insumos!A:E,4,FALSE)</f>
        <v>UND</v>
      </c>
      <c r="F350" s="141">
        <v>0.2</v>
      </c>
      <c r="G350" s="4">
        <f>+VLOOKUP(B350,[7]Insumos!$A$4:$F$5224,5,FALSE)</f>
        <v>1824</v>
      </c>
      <c r="H350" s="4">
        <f t="shared" si="33"/>
        <v>365</v>
      </c>
      <c r="I350" s="4"/>
      <c r="J350" s="138" t="str">
        <f>HYPERLINK("#"&amp;"Insumos"&amp;"!A"&amp;MATCH($B350,[7]Insumos!$A:$A,0),"Ins "&amp;$B350)</f>
        <v>Ins I1565</v>
      </c>
      <c r="K350" s="675"/>
    </row>
    <row r="351" spans="1:11" s="16" customFormat="1" x14ac:dyDescent="0.25">
      <c r="A351" s="12" t="s">
        <v>107</v>
      </c>
      <c r="B351" s="3" t="s">
        <v>484</v>
      </c>
      <c r="C351" s="13" t="str">
        <f>VLOOKUP($B351,[7]Insumos!A:E,2,FALSE)</f>
        <v>LAMINA GALVANIZADA CAL. 20 TIPO ACESCO O SIMILAR.</v>
      </c>
      <c r="D351" s="14" t="str">
        <f>VLOOKUP($B351,[7]Insumos!A:E,3,FALSE)</f>
        <v>Insumos</v>
      </c>
      <c r="E351" s="14" t="str">
        <f>VLOOKUP($B351,[7]Insumos!A:E,4,FALSE)</f>
        <v>M2</v>
      </c>
      <c r="F351" s="141">
        <v>0.5</v>
      </c>
      <c r="G351" s="4">
        <f>+VLOOKUP(B351,[7]Insumos!$A$4:$F$5224,5,FALSE)</f>
        <v>42300</v>
      </c>
      <c r="H351" s="4">
        <f t="shared" si="33"/>
        <v>21150</v>
      </c>
      <c r="I351" s="4"/>
      <c r="J351" s="138" t="str">
        <f>HYPERLINK("#"&amp;"Insumos"&amp;"!A"&amp;MATCH($B351,[7]Insumos!$A:$A,0),"Ins "&amp;$B351)</f>
        <v>Ins I167</v>
      </c>
      <c r="K351" s="675"/>
    </row>
    <row r="352" spans="1:11" s="16" customFormat="1" x14ac:dyDescent="0.25">
      <c r="A352" s="17" t="s">
        <v>107</v>
      </c>
      <c r="B352" s="3" t="s">
        <v>485</v>
      </c>
      <c r="C352" s="13" t="str">
        <f>VLOOKUP($B352,[7]Insumos!A:E,2,FALSE)</f>
        <v>CHAZO PUNTILLA</v>
      </c>
      <c r="D352" s="14" t="str">
        <f>VLOOKUP($B352,[7]Insumos!A:E,3,FALSE)</f>
        <v>Insumos</v>
      </c>
      <c r="E352" s="14" t="str">
        <f>VLOOKUP($B352,[7]Insumos!A:E,4,FALSE)</f>
        <v>UND</v>
      </c>
      <c r="F352" s="141">
        <v>3</v>
      </c>
      <c r="G352" s="4">
        <f>+VLOOKUP(B352,[7]Insumos!$A$4:$F$5224,5,FALSE)</f>
        <v>397</v>
      </c>
      <c r="H352" s="4">
        <f t="shared" si="33"/>
        <v>1191</v>
      </c>
      <c r="I352" s="4"/>
      <c r="J352" s="138" t="str">
        <f>HYPERLINK("#"&amp;"Insumos"&amp;"!A"&amp;MATCH($B352,[7]Insumos!$A:$A,0),"Ins "&amp;$B352)</f>
        <v>Ins I405</v>
      </c>
      <c r="K352" s="675"/>
    </row>
    <row r="353" spans="1:11" s="16" customFormat="1" x14ac:dyDescent="0.25">
      <c r="A353" s="17" t="s">
        <v>107</v>
      </c>
      <c r="B353" s="16" t="s">
        <v>486</v>
      </c>
      <c r="C353" s="13" t="str">
        <f>VLOOKUP($B353,[7]Insumos!A:E,2,FALSE)</f>
        <v>SIKAFLEX 1A TUBO 305 CC O SIMILAR.</v>
      </c>
      <c r="D353" s="14" t="str">
        <f>VLOOKUP($B353,[7]Insumos!A:E,3,FALSE)</f>
        <v>Insumos</v>
      </c>
      <c r="E353" s="14" t="str">
        <f>VLOOKUP($B353,[7]Insumos!A:E,4,FALSE)</f>
        <v>UND</v>
      </c>
      <c r="F353" s="141">
        <v>5.0000000000000001E-3</v>
      </c>
      <c r="G353" s="4">
        <f>+VLOOKUP(B353,[7]Insumos!$A$4:$F$5224,5,FALSE)</f>
        <v>44338</v>
      </c>
      <c r="H353" s="4">
        <f t="shared" si="33"/>
        <v>222</v>
      </c>
      <c r="I353" s="4"/>
      <c r="J353" s="138" t="str">
        <f>HYPERLINK("#"&amp;"Insumos"&amp;"!A"&amp;MATCH($B353,[7]Insumos!$A:$A,0),"Ins "&amp;$B353)</f>
        <v>Ins I431</v>
      </c>
      <c r="K353" s="675"/>
    </row>
    <row r="354" spans="1:11" s="16" customFormat="1" x14ac:dyDescent="0.25">
      <c r="A354" s="5"/>
      <c r="B354" s="5"/>
      <c r="C354" s="5"/>
      <c r="D354" s="5"/>
      <c r="E354" s="5"/>
      <c r="F354" s="143"/>
      <c r="G354" s="5"/>
      <c r="H354" s="5"/>
      <c r="I354" s="5"/>
      <c r="J354" s="5"/>
      <c r="K354" s="675"/>
    </row>
    <row r="355" spans="1:11" s="16" customFormat="1" ht="38.25" x14ac:dyDescent="0.25">
      <c r="A355" s="8" t="s">
        <v>49</v>
      </c>
      <c r="B355" s="1" t="s">
        <v>28</v>
      </c>
      <c r="C355" s="9" t="str">
        <f>VLOOKUP($A355,[7]Actividades!A:E,2,FALSE)</f>
        <v>SUMINISTRO, TRANSPORTE E INSTALACION CANAL EN LAMINA GALVANIZADA CAL .20 D/ 0.82 M. (SUMINISTRO E INSTALACIÓN CON WASH PRIMER + ESMALTE + ANCLAJE A MURO + SILICONA)</v>
      </c>
      <c r="D355" s="10" t="str">
        <f>VLOOKUP($A355,[7]Actividades!A:E,3,FALSE)</f>
        <v>Actividad</v>
      </c>
      <c r="E355" s="10" t="str">
        <f>VLOOKUP($A355,[7]Actividades!A:E,4,FALSE)</f>
        <v>ML</v>
      </c>
      <c r="F355" s="140"/>
      <c r="G355" s="2"/>
      <c r="H355" s="2"/>
      <c r="I355" s="2">
        <v>98143</v>
      </c>
      <c r="K355" s="675">
        <f t="shared" si="30"/>
        <v>135869.1692</v>
      </c>
    </row>
    <row r="356" spans="1:11" s="16" customFormat="1" x14ac:dyDescent="0.25">
      <c r="A356" s="12" t="s">
        <v>49</v>
      </c>
      <c r="B356" s="3" t="s">
        <v>118</v>
      </c>
      <c r="C356" s="13" t="str">
        <f>VLOOKUP($B356,[7]Insumos!A:E,2,FALSE)</f>
        <v>CUADRILLA DD TIPO 2 (1 OFICIAL + 2 AYUDANTE) (Carpinteria)</v>
      </c>
      <c r="D356" s="14" t="str">
        <f>VLOOKUP($B356,[7]Insumos!A:E,3,FALSE)</f>
        <v>Cuadrilla</v>
      </c>
      <c r="E356" s="14" t="str">
        <f>VLOOKUP($B356,[7]Insumos!A:E,4,FALSE)</f>
        <v>HR</v>
      </c>
      <c r="F356" s="141">
        <v>0.32</v>
      </c>
      <c r="G356" s="4">
        <f>+VLOOKUP(B356,[7]Insumos!$A$4:$F$5224,5,FALSE)</f>
        <v>46950</v>
      </c>
      <c r="H356" s="4">
        <f t="shared" ref="H356:H368" si="34">+ROUND(F356*G356,0)</f>
        <v>15024</v>
      </c>
      <c r="I356" s="4"/>
      <c r="J356" s="138" t="str">
        <f>HYPERLINK("#"&amp;"Insumos"&amp;"!A"&amp;MATCH($B356,[7]Insumos!$A:$A,0),"Ins "&amp;$B356)</f>
        <v>Ins C11</v>
      </c>
      <c r="K356" s="675"/>
    </row>
    <row r="357" spans="1:11" s="16" customFormat="1" x14ac:dyDescent="0.25">
      <c r="A357" s="12" t="s">
        <v>49</v>
      </c>
      <c r="B357" s="16" t="s">
        <v>487</v>
      </c>
      <c r="C357" s="13" t="str">
        <f>VLOOKUP($B357,[7]Insumos!A:E,2,FALSE)</f>
        <v>CUADRILLA HH (1 SOLDADOR + 1 AYUDANTE)</v>
      </c>
      <c r="D357" s="14" t="str">
        <f>VLOOKUP($B357,[7]Insumos!A:E,3,FALSE)</f>
        <v>Cuadrilla</v>
      </c>
      <c r="E357" s="14" t="str">
        <f>VLOOKUP($B357,[7]Insumos!A:E,4,FALSE)</f>
        <v>HR</v>
      </c>
      <c r="F357" s="141">
        <v>0.68</v>
      </c>
      <c r="G357" s="4">
        <f>+VLOOKUP(B357,[7]Insumos!$A$4:$F$5224,5,FALSE)</f>
        <v>39347</v>
      </c>
      <c r="H357" s="4">
        <f t="shared" si="34"/>
        <v>26756</v>
      </c>
      <c r="I357" s="4"/>
      <c r="J357" s="138" t="str">
        <f>HYPERLINK("#"&amp;"Insumos"&amp;"!A"&amp;MATCH($B357,[7]Insumos!$A:$A,0),"Ins "&amp;$B357)</f>
        <v>Ins C45</v>
      </c>
      <c r="K357" s="675"/>
    </row>
    <row r="358" spans="1:11" s="16" customFormat="1" x14ac:dyDescent="0.25">
      <c r="A358" s="12" t="s">
        <v>49</v>
      </c>
      <c r="B358" s="3" t="s">
        <v>30</v>
      </c>
      <c r="C358" s="13" t="str">
        <f>VLOOKUP($B358,[7]Insumos!A:E,2,FALSE)</f>
        <v>EQUIPO DE TRANSPORTE</v>
      </c>
      <c r="D358" s="14" t="str">
        <f>VLOOKUP($B358,[7]Insumos!A:E,3,FALSE)</f>
        <v>Equipos</v>
      </c>
      <c r="E358" s="14" t="str">
        <f>VLOOKUP($B358,[7]Insumos!A:E,4,FALSE)</f>
        <v>DIA</v>
      </c>
      <c r="F358" s="141">
        <v>4.5999999999999999E-3</v>
      </c>
      <c r="G358" s="4">
        <f>+VLOOKUP(B358,[7]Insumos!$A$4:$F$5224,5,FALSE)</f>
        <v>180217</v>
      </c>
      <c r="H358" s="4">
        <f t="shared" si="34"/>
        <v>829</v>
      </c>
      <c r="I358" s="4"/>
      <c r="J358" s="138" t="str">
        <f>HYPERLINK("#"&amp;"Insumos"&amp;"!A"&amp;MATCH($B358,[7]Insumos!$A:$A,0),"Ins "&amp;$B358)</f>
        <v>Ins E12</v>
      </c>
      <c r="K358" s="675"/>
    </row>
    <row r="359" spans="1:11" s="16" customFormat="1" x14ac:dyDescent="0.25">
      <c r="A359" s="12" t="s">
        <v>49</v>
      </c>
      <c r="B359" s="3" t="s">
        <v>488</v>
      </c>
      <c r="C359" s="13" t="str">
        <f>VLOOKUP($B359,[7]Insumos!A:E,2,FALSE)</f>
        <v>ESCALERA DIELECTRICA EXTENSIBLE CERTIFICADA</v>
      </c>
      <c r="D359" s="14" t="str">
        <f>VLOOKUP($B359,[7]Insumos!A:E,3,FALSE)</f>
        <v>Equipos</v>
      </c>
      <c r="E359" s="14" t="str">
        <f>VLOOKUP($B359,[7]Insumos!A:E,4,FALSE)</f>
        <v>DIA</v>
      </c>
      <c r="F359" s="141">
        <v>1.2999999999999999E-2</v>
      </c>
      <c r="G359" s="4">
        <f>+VLOOKUP(B359,[7]Insumos!$A$4:$F$5224,5,FALSE)</f>
        <v>52265</v>
      </c>
      <c r="H359" s="4">
        <f t="shared" si="34"/>
        <v>679</v>
      </c>
      <c r="I359" s="4"/>
      <c r="J359" s="138" t="str">
        <f>HYPERLINK("#"&amp;"Insumos"&amp;"!A"&amp;MATCH($B359,[7]Insumos!$A:$A,0),"Ins "&amp;$B359)</f>
        <v>Ins E82</v>
      </c>
      <c r="K359" s="675"/>
    </row>
    <row r="360" spans="1:11" x14ac:dyDescent="0.25">
      <c r="A360" s="12" t="s">
        <v>49</v>
      </c>
      <c r="B360" s="3" t="s">
        <v>32</v>
      </c>
      <c r="C360" s="13" t="str">
        <f>VLOOKUP($B360,[7]Insumos!A:E,2,FALSE)</f>
        <v>EQUIPO BASICO (HERRAMIENTA MENOR)</v>
      </c>
      <c r="D360" s="14" t="str">
        <f>VLOOKUP($B360,[7]Insumos!A:E,3,FALSE)</f>
        <v>Herramienta</v>
      </c>
      <c r="E360" s="14" t="str">
        <f>VLOOKUP($B360,[7]Insumos!A:E,4,FALSE)</f>
        <v>UND</v>
      </c>
      <c r="F360" s="141">
        <v>0.18</v>
      </c>
      <c r="G360" s="4">
        <f>+VLOOKUP(B360,[7]Insumos!$A$4:$F$5224,5,FALSE)</f>
        <v>3484</v>
      </c>
      <c r="H360" s="4">
        <f t="shared" si="34"/>
        <v>627</v>
      </c>
      <c r="I360" s="4"/>
      <c r="J360" s="138" t="str">
        <f>HYPERLINK("#"&amp;"Insumos"&amp;"!A"&amp;MATCH($B360,[7]Insumos!$A:$A,0),"Ins "&amp;$B360)</f>
        <v>Ins H2</v>
      </c>
      <c r="K360" s="675"/>
    </row>
    <row r="361" spans="1:11" x14ac:dyDescent="0.25">
      <c r="A361" s="12" t="s">
        <v>49</v>
      </c>
      <c r="B361" s="3" t="s">
        <v>483</v>
      </c>
      <c r="C361" s="13" t="str">
        <f>VLOOKUP($B361,[7]Insumos!A:E,2,FALSE)</f>
        <v>ESMALTE SINTETICO PINTULUX 3 EN 1 (No requiere anticorrosivo)</v>
      </c>
      <c r="D361" s="14" t="str">
        <f>VLOOKUP($B361,[7]Insumos!A:E,3,FALSE)</f>
        <v>Insumos</v>
      </c>
      <c r="E361" s="14" t="str">
        <f>VLOOKUP($B361,[7]Insumos!A:E,4,FALSE)</f>
        <v>GAL</v>
      </c>
      <c r="F361" s="141">
        <f>1/16*0.82</f>
        <v>5.1249999999999997E-2</v>
      </c>
      <c r="G361" s="4">
        <f>+VLOOKUP(B361,[7]Insumos!$A$4:$F$5224,5,FALSE)</f>
        <v>122000</v>
      </c>
      <c r="H361" s="4">
        <f t="shared" si="34"/>
        <v>6253</v>
      </c>
      <c r="I361" s="4"/>
      <c r="J361" s="138" t="str">
        <f>HYPERLINK("#"&amp;"Insumos"&amp;"!A"&amp;MATCH($B361,[7]Insumos!$A:$A,0),"Ins "&amp;$B361)</f>
        <v>Ins I1002</v>
      </c>
      <c r="K361" s="675"/>
    </row>
    <row r="362" spans="1:11" x14ac:dyDescent="0.25">
      <c r="A362" s="12" t="s">
        <v>49</v>
      </c>
      <c r="B362" s="3" t="s">
        <v>119</v>
      </c>
      <c r="C362" s="13" t="str">
        <f>VLOOKUP($B362,[7]Insumos!A:E,2,FALSE)</f>
        <v xml:space="preserve">WASH PRIMER COMPONENTE A - 1/4 GL  REF. 509A O SIMILAR </v>
      </c>
      <c r="D362" s="14" t="str">
        <f>VLOOKUP($B362,[7]Insumos!A:E,3,FALSE)</f>
        <v>Insumos</v>
      </c>
      <c r="E362" s="14" t="str">
        <f>VLOOKUP($B362,[7]Insumos!A:E,4,FALSE)</f>
        <v>UND</v>
      </c>
      <c r="F362" s="141">
        <f>1/10*0.82</f>
        <v>8.2000000000000003E-2</v>
      </c>
      <c r="G362" s="4">
        <f>+VLOOKUP(B362,[7]Insumos!$A$4:$F$5224,5,FALSE)</f>
        <v>44900</v>
      </c>
      <c r="H362" s="4">
        <f t="shared" si="34"/>
        <v>3682</v>
      </c>
      <c r="I362" s="4"/>
      <c r="J362" s="138" t="str">
        <f>HYPERLINK("#"&amp;"Insumos"&amp;"!A"&amp;MATCH($B362,[7]Insumos!$A:$A,0),"Ins "&amp;$B362)</f>
        <v>Ins I1022</v>
      </c>
      <c r="K362" s="675"/>
    </row>
    <row r="363" spans="1:11" x14ac:dyDescent="0.25">
      <c r="A363" s="12" t="s">
        <v>49</v>
      </c>
      <c r="B363" s="3" t="s">
        <v>489</v>
      </c>
      <c r="C363" s="13" t="str">
        <f>VLOOKUP($B363,[7]Insumos!A:E,2,FALSE)</f>
        <v>WASH PRIMER COMPONENTE B - 1/4 GL REF. 509B O SIMILAR</v>
      </c>
      <c r="D363" s="14" t="str">
        <f>VLOOKUP($B363,[7]Insumos!A:E,3,FALSE)</f>
        <v>Insumos</v>
      </c>
      <c r="E363" s="14" t="str">
        <f>VLOOKUP($B363,[7]Insumos!A:E,4,FALSE)</f>
        <v>UND</v>
      </c>
      <c r="F363" s="141">
        <f>1/10*0.82</f>
        <v>8.2000000000000003E-2</v>
      </c>
      <c r="G363" s="4">
        <f>+VLOOKUP(B363,[7]Insumos!$A$4:$F$5224,5,FALSE)</f>
        <v>35900</v>
      </c>
      <c r="H363" s="4">
        <f t="shared" si="34"/>
        <v>2944</v>
      </c>
      <c r="I363" s="4"/>
      <c r="J363" s="138" t="str">
        <f>HYPERLINK("#"&amp;"Insumos"&amp;"!A"&amp;MATCH($B363,[7]Insumos!$A:$A,0),"Ins "&amp;$B363)</f>
        <v>Ins I1023</v>
      </c>
      <c r="K363" s="675"/>
    </row>
    <row r="364" spans="1:11" x14ac:dyDescent="0.25">
      <c r="A364" s="12" t="s">
        <v>49</v>
      </c>
      <c r="B364" s="3" t="s">
        <v>33</v>
      </c>
      <c r="C364" s="13" t="str">
        <f>VLOOKUP($B364,[7]Insumos!A:E,2,FALSE)</f>
        <v>ACARREO INTERNO</v>
      </c>
      <c r="D364" s="14" t="str">
        <f>VLOOKUP($B364,[7]Insumos!A:E,3,FALSE)</f>
        <v>Insumos</v>
      </c>
      <c r="E364" s="14" t="str">
        <f>VLOOKUP($B364,[7]Insumos!A:E,4,FALSE)</f>
        <v>UND</v>
      </c>
      <c r="F364" s="141">
        <v>0.2</v>
      </c>
      <c r="G364" s="4">
        <f>+VLOOKUP(B364,[7]Insumos!$A$4:$F$5224,5,FALSE)</f>
        <v>1824</v>
      </c>
      <c r="H364" s="4">
        <f t="shared" si="34"/>
        <v>365</v>
      </c>
      <c r="I364" s="4"/>
      <c r="J364" s="138" t="str">
        <f>HYPERLINK("#"&amp;"Insumos"&amp;"!A"&amp;MATCH($B364,[7]Insumos!$A:$A,0),"Ins "&amp;$B364)</f>
        <v>Ins I1565</v>
      </c>
      <c r="K364" s="675"/>
    </row>
    <row r="365" spans="1:11" x14ac:dyDescent="0.25">
      <c r="A365" s="12" t="s">
        <v>49</v>
      </c>
      <c r="B365" s="3" t="s">
        <v>484</v>
      </c>
      <c r="C365" s="13" t="str">
        <f>VLOOKUP($B365,[7]Insumos!A:E,2,FALSE)</f>
        <v>LAMINA GALVANIZADA CAL. 20 TIPO ACESCO O SIMILAR.</v>
      </c>
      <c r="D365" s="14" t="str">
        <f>VLOOKUP($B365,[7]Insumos!A:E,3,FALSE)</f>
        <v>Insumos</v>
      </c>
      <c r="E365" s="14" t="str">
        <f>VLOOKUP($B365,[7]Insumos!A:E,4,FALSE)</f>
        <v>M2</v>
      </c>
      <c r="F365" s="141">
        <v>0.88</v>
      </c>
      <c r="G365" s="4">
        <f>+VLOOKUP(B365,[7]Insumos!$A$4:$F$5224,5,FALSE)</f>
        <v>42300</v>
      </c>
      <c r="H365" s="4">
        <f t="shared" si="34"/>
        <v>37224</v>
      </c>
      <c r="I365" s="4"/>
      <c r="J365" s="138" t="str">
        <f>HYPERLINK("#"&amp;"Insumos"&amp;"!A"&amp;MATCH($B365,[7]Insumos!$A:$A,0),"Ins "&amp;$B365)</f>
        <v>Ins I167</v>
      </c>
      <c r="K365" s="675"/>
    </row>
    <row r="366" spans="1:11" x14ac:dyDescent="0.25">
      <c r="A366" s="12" t="s">
        <v>49</v>
      </c>
      <c r="B366" s="3" t="s">
        <v>490</v>
      </c>
      <c r="C366" s="13" t="str">
        <f>VLOOKUP($B366,[7]Insumos!A:E,2,FALSE)</f>
        <v>PLATINA SOPORTE 3 MM</v>
      </c>
      <c r="D366" s="14" t="str">
        <f>VLOOKUP($B366,[7]Insumos!A:E,3,FALSE)</f>
        <v>Insumos</v>
      </c>
      <c r="E366" s="14" t="str">
        <f>VLOOKUP($B366,[7]Insumos!A:E,4,FALSE)</f>
        <v>UND</v>
      </c>
      <c r="F366" s="141">
        <v>0.5</v>
      </c>
      <c r="G366" s="4">
        <f>+VLOOKUP(B366,[7]Insumos!$A$4:$F$5224,5,FALSE)</f>
        <v>4924</v>
      </c>
      <c r="H366" s="4">
        <f t="shared" si="34"/>
        <v>2462</v>
      </c>
      <c r="I366" s="4"/>
      <c r="J366" s="138" t="str">
        <f>HYPERLINK("#"&amp;"Insumos"&amp;"!A"&amp;MATCH($B366,[7]Insumos!$A:$A,0),"Ins "&amp;$B366)</f>
        <v>Ins I207</v>
      </c>
      <c r="K366" s="675"/>
    </row>
    <row r="367" spans="1:11" x14ac:dyDescent="0.25">
      <c r="A367" s="12" t="s">
        <v>49</v>
      </c>
      <c r="B367" s="3" t="s">
        <v>120</v>
      </c>
      <c r="C367" s="13" t="str">
        <f>VLOOKUP($B367,[7]Insumos!A:E,2,FALSE)</f>
        <v>SOLDADURA DE ESTAÑO 60-40 250GR 1/16"  (1.6 MM)</v>
      </c>
      <c r="D367" s="14" t="str">
        <f>VLOOKUP($B367,[7]Insumos!A:E,3,FALSE)</f>
        <v>Insumos</v>
      </c>
      <c r="E367" s="14" t="str">
        <f>VLOOKUP($B367,[7]Insumos!A:E,4,FALSE)</f>
        <v>UND</v>
      </c>
      <c r="F367" s="141">
        <v>0.03</v>
      </c>
      <c r="G367" s="4">
        <f>+VLOOKUP(B367,[7]Insumos!$A$4:$F$5224,5,FALSE)</f>
        <v>35857</v>
      </c>
      <c r="H367" s="4">
        <f t="shared" si="34"/>
        <v>1076</v>
      </c>
      <c r="I367" s="4"/>
      <c r="J367" s="138" t="str">
        <f>HYPERLINK("#"&amp;"Insumos"&amp;"!A"&amp;MATCH($B367,[7]Insumos!$A:$A,0),"Ins "&amp;$B367)</f>
        <v>Ins I434</v>
      </c>
      <c r="K367" s="675"/>
    </row>
    <row r="368" spans="1:11" x14ac:dyDescent="0.25">
      <c r="A368" s="12" t="s">
        <v>49</v>
      </c>
      <c r="B368" s="16" t="s">
        <v>486</v>
      </c>
      <c r="C368" s="13" t="str">
        <f>VLOOKUP($B368,[7]Insumos!A:E,2,FALSE)</f>
        <v>SIKAFLEX 1A TUBO 305 CC O SIMILAR.</v>
      </c>
      <c r="D368" s="14" t="str">
        <f>VLOOKUP($B368,[7]Insumos!A:E,3,FALSE)</f>
        <v>Insumos</v>
      </c>
      <c r="E368" s="14" t="str">
        <f>VLOOKUP($B368,[7]Insumos!A:E,4,FALSE)</f>
        <v>UND</v>
      </c>
      <c r="F368" s="141">
        <v>5.0000000000000001E-3</v>
      </c>
      <c r="G368" s="4">
        <f>+VLOOKUP(B368,[7]Insumos!$A$4:$F$5224,5,FALSE)</f>
        <v>44338</v>
      </c>
      <c r="H368" s="4">
        <f t="shared" si="34"/>
        <v>222</v>
      </c>
      <c r="I368" s="4"/>
      <c r="J368" s="138" t="str">
        <f>HYPERLINK("#"&amp;"Insumos"&amp;"!A"&amp;MATCH($B368,[7]Insumos!$A:$A,0),"Ins "&amp;$B368)</f>
        <v>Ins I431</v>
      </c>
      <c r="K368" s="675"/>
    </row>
    <row r="369" spans="1:11" x14ac:dyDescent="0.25">
      <c r="K369" s="675"/>
    </row>
    <row r="370" spans="1:11" x14ac:dyDescent="0.25">
      <c r="A370" s="8" t="s">
        <v>5</v>
      </c>
      <c r="B370" s="1" t="s">
        <v>28</v>
      </c>
      <c r="C370" s="9" t="str">
        <f>VLOOKUP($A370,[7]Actividades!A:E,2,FALSE)</f>
        <v>RECORRIDO DE CUBIERTA (INC. GANCHOS, AMARRAS Y SIKAFLEX)</v>
      </c>
      <c r="D370" s="10" t="str">
        <f>VLOOKUP($A370,[7]Actividades!A:E,3,FALSE)</f>
        <v>Actividad</v>
      </c>
      <c r="E370" s="10" t="str">
        <f>VLOOKUP($A370,[7]Actividades!A:E,4,FALSE)</f>
        <v>M2</v>
      </c>
      <c r="F370" s="140"/>
      <c r="G370" s="2"/>
      <c r="H370" s="2"/>
      <c r="I370" s="2">
        <v>18149</v>
      </c>
      <c r="J370" s="16"/>
      <c r="K370" s="675">
        <f t="shared" si="30"/>
        <v>25125.475600000002</v>
      </c>
    </row>
    <row r="371" spans="1:11" x14ac:dyDescent="0.25">
      <c r="A371" s="12" t="s">
        <v>5</v>
      </c>
      <c r="B371" s="3" t="s">
        <v>115</v>
      </c>
      <c r="C371" s="13" t="str">
        <f>VLOOKUP($B371,[7]Insumos!A:E,2,FALSE)</f>
        <v>CUADRILLA AA TIPO 1 (1 OFICIAL + 1 AYUDANTE) (Albañileria)</v>
      </c>
      <c r="D371" s="14" t="str">
        <f>VLOOKUP($B371,[7]Insumos!A:E,3,FALSE)</f>
        <v>Cuadrilla</v>
      </c>
      <c r="E371" s="14" t="str">
        <f>VLOOKUP($B371,[7]Insumos!A:E,4,FALSE)</f>
        <v>HR</v>
      </c>
      <c r="F371" s="141">
        <v>0.5</v>
      </c>
      <c r="G371" s="4">
        <f>+VLOOKUP(B371,[7]Insumos!$A$4:$F$5224,5,FALSE)</f>
        <v>30782</v>
      </c>
      <c r="H371" s="4">
        <f t="shared" ref="H371:H376" si="35">+ROUND(F371*G371,0)</f>
        <v>15391</v>
      </c>
      <c r="I371" s="4"/>
      <c r="J371" s="138" t="str">
        <f>HYPERLINK("#"&amp;"Insumos"&amp;"!A"&amp;MATCH($B371,[7]Insumos!$A:$A,0),"Ins "&amp;$B371)</f>
        <v>Ins C1</v>
      </c>
      <c r="K371" s="675"/>
    </row>
    <row r="372" spans="1:11" x14ac:dyDescent="0.25">
      <c r="A372" s="12" t="s">
        <v>5</v>
      </c>
      <c r="B372" s="3" t="s">
        <v>32</v>
      </c>
      <c r="C372" s="13" t="str">
        <f>VLOOKUP($B372,[7]Insumos!A:E,2,FALSE)</f>
        <v>EQUIPO BASICO (HERRAMIENTA MENOR)</v>
      </c>
      <c r="D372" s="14" t="str">
        <f>VLOOKUP($B372,[7]Insumos!A:E,3,FALSE)</f>
        <v>Herramienta</v>
      </c>
      <c r="E372" s="14" t="str">
        <f>VLOOKUP($B372,[7]Insumos!A:E,4,FALSE)</f>
        <v>UND</v>
      </c>
      <c r="F372" s="141">
        <v>0.1</v>
      </c>
      <c r="G372" s="4">
        <f>+VLOOKUP(B372,[7]Insumos!$A$4:$F$5224,5,FALSE)</f>
        <v>3484</v>
      </c>
      <c r="H372" s="4">
        <f t="shared" si="35"/>
        <v>348</v>
      </c>
      <c r="I372" s="4"/>
      <c r="J372" s="138" t="str">
        <f>HYPERLINK("#"&amp;"Insumos"&amp;"!A"&amp;MATCH($B372,[7]Insumos!$A:$A,0),"Ins "&amp;$B372)</f>
        <v>Ins H2</v>
      </c>
      <c r="K372" s="675"/>
    </row>
    <row r="373" spans="1:11" x14ac:dyDescent="0.25">
      <c r="A373" s="12" t="s">
        <v>5</v>
      </c>
      <c r="B373" s="3" t="s">
        <v>33</v>
      </c>
      <c r="C373" s="13" t="str">
        <f>VLOOKUP($B373,[7]Insumos!A:E,2,FALSE)</f>
        <v>ACARREO INTERNO</v>
      </c>
      <c r="D373" s="14" t="str">
        <f>VLOOKUP($B373,[7]Insumos!A:E,3,FALSE)</f>
        <v>Insumos</v>
      </c>
      <c r="E373" s="14" t="str">
        <f>VLOOKUP($B373,[7]Insumos!A:E,4,FALSE)</f>
        <v>UND</v>
      </c>
      <c r="F373" s="141">
        <v>0.1</v>
      </c>
      <c r="G373" s="4">
        <f>+VLOOKUP(B373,[7]Insumos!$A$4:$F$5224,5,FALSE)</f>
        <v>1824</v>
      </c>
      <c r="H373" s="4">
        <f t="shared" si="35"/>
        <v>182</v>
      </c>
      <c r="I373" s="4"/>
      <c r="J373" s="138" t="str">
        <f>HYPERLINK("#"&amp;"Insumos"&amp;"!A"&amp;MATCH($B373,[7]Insumos!$A:$A,0),"Ins "&amp;$B373)</f>
        <v>Ins I1565</v>
      </c>
      <c r="K373" s="675"/>
    </row>
    <row r="374" spans="1:11" x14ac:dyDescent="0.25">
      <c r="A374" s="12" t="s">
        <v>5</v>
      </c>
      <c r="B374" s="16" t="s">
        <v>491</v>
      </c>
      <c r="C374" s="13" t="str">
        <f>VLOOKUP($B374,[7]Insumos!A:E,2,FALSE)</f>
        <v>GANCHO PARA TEJA ETERNIT</v>
      </c>
      <c r="D374" s="14" t="str">
        <f>VLOOKUP($B374,[7]Insumos!A:E,3,FALSE)</f>
        <v>Insumos</v>
      </c>
      <c r="E374" s="14" t="str">
        <f>VLOOKUP($B374,[7]Insumos!A:E,4,FALSE)</f>
        <v>UND</v>
      </c>
      <c r="F374" s="141">
        <v>1</v>
      </c>
      <c r="G374" s="4">
        <f>+VLOOKUP(B374,[7]Insumos!$A$4:$F$5224,5,FALSE)</f>
        <v>1190</v>
      </c>
      <c r="H374" s="4">
        <f t="shared" si="35"/>
        <v>1190</v>
      </c>
      <c r="I374" s="4"/>
      <c r="J374" s="138" t="str">
        <f>HYPERLINK("#"&amp;"Insumos"&amp;"!A"&amp;MATCH($B374,[7]Insumos!$A:$A,0),"Ins "&amp;$B374)</f>
        <v>Ins I2492</v>
      </c>
      <c r="K374" s="675"/>
    </row>
    <row r="375" spans="1:11" x14ac:dyDescent="0.25">
      <c r="A375" s="12" t="s">
        <v>5</v>
      </c>
      <c r="B375" s="16" t="s">
        <v>492</v>
      </c>
      <c r="C375" s="13" t="str">
        <f>VLOOKUP($B375,[7]Insumos!A:E,2,FALSE)</f>
        <v>AMARRA PARA TEJA ETERNIT</v>
      </c>
      <c r="D375" s="14" t="str">
        <f>VLOOKUP($B375,[7]Insumos!A:E,3,FALSE)</f>
        <v>Insumos</v>
      </c>
      <c r="E375" s="14" t="str">
        <f>VLOOKUP($B375,[7]Insumos!A:E,4,FALSE)</f>
        <v>UND</v>
      </c>
      <c r="F375" s="141">
        <v>1</v>
      </c>
      <c r="G375" s="4">
        <f>+VLOOKUP(B375,[7]Insumos!$A$4:$F$5224,5,FALSE)</f>
        <v>595</v>
      </c>
      <c r="H375" s="4">
        <f t="shared" si="35"/>
        <v>595</v>
      </c>
      <c r="I375" s="4"/>
      <c r="J375" s="138" t="str">
        <f>HYPERLINK("#"&amp;"Insumos"&amp;"!A"&amp;MATCH($B375,[7]Insumos!$A:$A,0),"Ins "&amp;$B375)</f>
        <v>Ins I317</v>
      </c>
      <c r="K375" s="675"/>
    </row>
    <row r="376" spans="1:11" x14ac:dyDescent="0.25">
      <c r="A376" s="12" t="s">
        <v>5</v>
      </c>
      <c r="B376" s="16" t="s">
        <v>486</v>
      </c>
      <c r="C376" s="13" t="str">
        <f>VLOOKUP($B376,[7]Insumos!A:E,2,FALSE)</f>
        <v>SIKAFLEX 1A TUBO 305 CC O SIMILAR.</v>
      </c>
      <c r="D376" s="14" t="str">
        <f>VLOOKUP($B376,[7]Insumos!A:E,3,FALSE)</f>
        <v>Insumos</v>
      </c>
      <c r="E376" s="14" t="str">
        <f>VLOOKUP($B376,[7]Insumos!A:E,4,FALSE)</f>
        <v>UND</v>
      </c>
      <c r="F376" s="141">
        <v>0.01</v>
      </c>
      <c r="G376" s="4">
        <f>+VLOOKUP(B376,[7]Insumos!$A$4:$F$5224,5,FALSE)</f>
        <v>44338</v>
      </c>
      <c r="H376" s="4">
        <f t="shared" si="35"/>
        <v>443</v>
      </c>
      <c r="I376" s="4"/>
      <c r="J376" s="138" t="str">
        <f>HYPERLINK("#"&amp;"Insumos"&amp;"!A"&amp;MATCH($B376,[7]Insumos!$A:$A,0),"Ins "&amp;$B376)</f>
        <v>Ins I431</v>
      </c>
      <c r="K376" s="675"/>
    </row>
    <row r="377" spans="1:11" x14ac:dyDescent="0.25">
      <c r="K377" s="675"/>
    </row>
    <row r="378" spans="1:11" ht="38.25" x14ac:dyDescent="0.25">
      <c r="A378" s="8" t="s">
        <v>641</v>
      </c>
      <c r="B378" s="1" t="s">
        <v>28</v>
      </c>
      <c r="C378" s="9" t="str">
        <f>VLOOKUP($A378,[7]Actividades!A:E,2,FALSE)</f>
        <v>SUMINISTRO, TRANSPORTE E INSTALACION DE TEJA TERMOACÚSTICA UPVC DE 2.0MM (INCLUYE CAPOTE, ARENDELA DE NEOPRENO, TAPA Y TORNILLO DE 3"</v>
      </c>
      <c r="D378" s="10" t="str">
        <f>VLOOKUP($A378,[7]Actividades!A:E,3,FALSE)</f>
        <v>Actividad</v>
      </c>
      <c r="E378" s="10" t="str">
        <f>VLOOKUP($A378,[7]Actividades!A:E,4,FALSE)</f>
        <v>M2</v>
      </c>
      <c r="F378" s="11"/>
      <c r="G378" s="2"/>
      <c r="H378" s="2"/>
      <c r="I378" s="2">
        <v>73822</v>
      </c>
      <c r="J378" s="16"/>
      <c r="K378" s="675">
        <f t="shared" si="30"/>
        <v>102199.1768</v>
      </c>
    </row>
    <row r="379" spans="1:11" s="16" customFormat="1" x14ac:dyDescent="0.25">
      <c r="A379" s="17" t="s">
        <v>641</v>
      </c>
      <c r="B379" s="3" t="s">
        <v>380</v>
      </c>
      <c r="C379" s="13" t="str">
        <f>VLOOKUP($B379,[7]Insumos!A:E,2,FALSE)</f>
        <v>CUADRILLA AA TIPO 2 (1 OFICIAL + 2 AYUDANTE) (Albañileria)</v>
      </c>
      <c r="D379" s="14" t="str">
        <f>VLOOKUP($B379,[7]Insumos!A:E,3,FALSE)</f>
        <v>Cuadrilla</v>
      </c>
      <c r="E379" s="14" t="str">
        <f>VLOOKUP($B379,[7]Insumos!A:E,4,FALSE)</f>
        <v>HR</v>
      </c>
      <c r="F379" s="15">
        <v>0.4</v>
      </c>
      <c r="G379" s="4">
        <v>42621</v>
      </c>
      <c r="H379" s="4">
        <v>17048</v>
      </c>
      <c r="I379" s="4"/>
      <c r="J379" s="138" t="str">
        <f>HYPERLINK("#"&amp;"Insumos"&amp;"!A"&amp;MATCH($B379,[7]Insumos!$A:$A,0),"Ins "&amp;$B379)</f>
        <v>Ins C8</v>
      </c>
      <c r="K379" s="675"/>
    </row>
    <row r="380" spans="1:11" ht="30" x14ac:dyDescent="0.25">
      <c r="A380" s="17" t="s">
        <v>641</v>
      </c>
      <c r="B380" s="3" t="s">
        <v>29</v>
      </c>
      <c r="C380" s="13" t="str">
        <f>VLOOKUP($B380,[7]Insumos!A:E,2,FALSE)</f>
        <v>ANDAMIO METALICO CERTIFICADO, INCLUYE ESCALERILLA CON BARANDAS Y PLATAFORMAS DE TRABAJO H=2.0M</v>
      </c>
      <c r="D380" s="14" t="str">
        <f>VLOOKUP($B380,[7]Insumos!A:E,3,FALSE)</f>
        <v>Equipos</v>
      </c>
      <c r="E380" s="14" t="str">
        <f>VLOOKUP($B380,[7]Insumos!A:E,4,FALSE)</f>
        <v>Un-Dia</v>
      </c>
      <c r="F380" s="15">
        <v>0.1</v>
      </c>
      <c r="G380" s="4">
        <v>16636.2</v>
      </c>
      <c r="H380" s="4">
        <v>1664</v>
      </c>
      <c r="I380" s="4"/>
      <c r="J380" s="138" t="str">
        <f>HYPERLINK("#"&amp;"Insumos"&amp;"!A"&amp;MATCH($B380,[7]Insumos!$A:$A,0),"Ins "&amp;$B380)</f>
        <v>Ins E1</v>
      </c>
      <c r="K380" s="675"/>
    </row>
    <row r="381" spans="1:11" x14ac:dyDescent="0.25">
      <c r="A381" s="17" t="s">
        <v>641</v>
      </c>
      <c r="B381" s="3" t="s">
        <v>30</v>
      </c>
      <c r="C381" s="13" t="str">
        <f>VLOOKUP($B381,[7]Insumos!A:E,2,FALSE)</f>
        <v>EQUIPO DE TRANSPORTE</v>
      </c>
      <c r="D381" s="14" t="str">
        <f>VLOOKUP($B381,[7]Insumos!A:E,3,FALSE)</f>
        <v>Equipos</v>
      </c>
      <c r="E381" s="14" t="str">
        <f>VLOOKUP($B381,[7]Insumos!A:E,4,FALSE)</f>
        <v>DIA</v>
      </c>
      <c r="F381" s="15">
        <v>0.05</v>
      </c>
      <c r="G381" s="4">
        <v>180217</v>
      </c>
      <c r="H381" s="4">
        <v>9011</v>
      </c>
      <c r="I381" s="4"/>
      <c r="J381" s="138" t="str">
        <f>HYPERLINK("#"&amp;"Insumos"&amp;"!A"&amp;MATCH($B381,[7]Insumos!$A:$A,0),"Ins "&amp;$B381)</f>
        <v>Ins E12</v>
      </c>
      <c r="K381" s="675"/>
    </row>
    <row r="382" spans="1:11" x14ac:dyDescent="0.25">
      <c r="A382" s="17" t="s">
        <v>641</v>
      </c>
      <c r="B382" s="3" t="s">
        <v>398</v>
      </c>
      <c r="C382" s="13" t="str">
        <f>VLOOKUP($B382,[7]Insumos!A:E,2,FALSE)</f>
        <v>TALADRO ROTO PERCUTOR</v>
      </c>
      <c r="D382" s="14" t="str">
        <f>VLOOKUP($B382,[7]Insumos!A:E,3,FALSE)</f>
        <v>Equipos</v>
      </c>
      <c r="E382" s="14" t="str">
        <f>VLOOKUP($B382,[7]Insumos!A:E,4,FALSE)</f>
        <v>DIA</v>
      </c>
      <c r="F382" s="15">
        <v>2.5000000000000001E-2</v>
      </c>
      <c r="G382" s="4">
        <v>83300</v>
      </c>
      <c r="H382" s="4">
        <v>2083</v>
      </c>
      <c r="I382" s="4"/>
      <c r="J382" s="138" t="str">
        <f>HYPERLINK("#"&amp;"Insumos"&amp;"!A"&amp;MATCH($B382,[7]Insumos!$A:$A,0),"Ins "&amp;$B382)</f>
        <v>Ins E19</v>
      </c>
      <c r="K382" s="675"/>
    </row>
    <row r="383" spans="1:11" s="16" customFormat="1" x14ac:dyDescent="0.25">
      <c r="A383" s="17" t="s">
        <v>641</v>
      </c>
      <c r="B383" s="3" t="s">
        <v>32</v>
      </c>
      <c r="C383" s="13" t="str">
        <f>VLOOKUP($B383,[7]Insumos!A:E,2,FALSE)</f>
        <v>EQUIPO BASICO (HERRAMIENTA MENOR)</v>
      </c>
      <c r="D383" s="14" t="str">
        <f>VLOOKUP($B383,[7]Insumos!A:E,3,FALSE)</f>
        <v>Herramienta</v>
      </c>
      <c r="E383" s="14" t="str">
        <f>VLOOKUP($B383,[7]Insumos!A:E,4,FALSE)</f>
        <v>UND</v>
      </c>
      <c r="F383" s="15">
        <v>0.3</v>
      </c>
      <c r="G383" s="4">
        <v>3484</v>
      </c>
      <c r="H383" s="4">
        <v>1045</v>
      </c>
      <c r="I383" s="4"/>
      <c r="J383" s="138" t="str">
        <f>HYPERLINK("#"&amp;"Insumos"&amp;"!A"&amp;MATCH($B383,[7]Insumos!$A:$A,0),"Ins "&amp;$B383)</f>
        <v>Ins H2</v>
      </c>
      <c r="K383" s="675"/>
    </row>
    <row r="384" spans="1:11" s="16" customFormat="1" x14ac:dyDescent="0.25">
      <c r="A384" s="17" t="s">
        <v>641</v>
      </c>
      <c r="B384" s="3" t="s">
        <v>33</v>
      </c>
      <c r="C384" s="13" t="str">
        <f>VLOOKUP($B384,[7]Insumos!A:E,2,FALSE)</f>
        <v>ACARREO INTERNO</v>
      </c>
      <c r="D384" s="14" t="str">
        <f>VLOOKUP($B384,[7]Insumos!A:E,3,FALSE)</f>
        <v>Insumos</v>
      </c>
      <c r="E384" s="14" t="str">
        <f>VLOOKUP($B384,[7]Insumos!A:E,4,FALSE)</f>
        <v>UND</v>
      </c>
      <c r="F384" s="15">
        <v>0.372</v>
      </c>
      <c r="G384" s="4">
        <v>1824</v>
      </c>
      <c r="H384" s="4">
        <v>679</v>
      </c>
      <c r="I384" s="4"/>
      <c r="J384" s="138" t="str">
        <f>HYPERLINK("#"&amp;"Insumos"&amp;"!A"&amp;MATCH($B384,[7]Insumos!$A:$A,0),"Ins "&amp;$B384)</f>
        <v>Ins I1565</v>
      </c>
      <c r="K384" s="675"/>
    </row>
    <row r="385" spans="1:11" s="16" customFormat="1" x14ac:dyDescent="0.25">
      <c r="A385" s="17" t="s">
        <v>641</v>
      </c>
      <c r="B385" s="16" t="s">
        <v>674</v>
      </c>
      <c r="C385" s="13" t="str">
        <f>VLOOKUP($B385,[7]Insumos!A:E,2,FALSE)</f>
        <v>TEJA UPVC SIGMA DE 2.00mm - REF. 1075 / 1130 11.80X1.075X37mm</v>
      </c>
      <c r="D385" s="14" t="str">
        <f>VLOOKUP($B385,[7]Insumos!A:E,3,FALSE)</f>
        <v>Insumos</v>
      </c>
      <c r="E385" s="14" t="str">
        <f>VLOOKUP($B385,[7]Insumos!A:E,4,FALSE)</f>
        <v>UN</v>
      </c>
      <c r="F385" s="15">
        <f>1.1/11</f>
        <v>0.1</v>
      </c>
      <c r="G385" s="4">
        <v>368186</v>
      </c>
      <c r="H385" s="4">
        <v>36819</v>
      </c>
      <c r="I385" s="4"/>
      <c r="J385" s="138" t="str">
        <f>HYPERLINK("#"&amp;"Insumos"&amp;"!A"&amp;MATCH($B385,[7]Insumos!$A:$A,0),"Ins "&amp;$B385)</f>
        <v>Ins I2549</v>
      </c>
      <c r="K385" s="675"/>
    </row>
    <row r="386" spans="1:11" s="16" customFormat="1" x14ac:dyDescent="0.25">
      <c r="A386" s="17" t="s">
        <v>641</v>
      </c>
      <c r="B386" s="16" t="s">
        <v>582</v>
      </c>
      <c r="C386" s="13" t="str">
        <f>VLOOKUP($B386,[7]Insumos!A:E,2,FALSE)</f>
        <v>SET DE FIJACIÓN TEJAS T1130, T1075, ROMA. TORNILLO 3" "CON CAPELOTE</v>
      </c>
      <c r="D386" s="14" t="str">
        <f>VLOOKUP($B386,[7]Insumos!A:E,3,FALSE)</f>
        <v>Insumos</v>
      </c>
      <c r="E386" s="14" t="str">
        <f>VLOOKUP($B386,[7]Insumos!A:E,4,FALSE)</f>
        <v>UN</v>
      </c>
      <c r="F386" s="15">
        <v>4</v>
      </c>
      <c r="G386" s="4">
        <v>1071</v>
      </c>
      <c r="H386" s="4">
        <v>4284</v>
      </c>
      <c r="I386" s="4"/>
      <c r="J386" s="138" t="str">
        <f>HYPERLINK("#"&amp;"Insumos"&amp;"!A"&amp;MATCH($B386,[7]Insumos!$A:$A,0),"Ins "&amp;$B386)</f>
        <v>Ins I2550</v>
      </c>
      <c r="K386" s="675"/>
    </row>
    <row r="387" spans="1:11" s="16" customFormat="1" x14ac:dyDescent="0.25">
      <c r="A387" s="17" t="s">
        <v>641</v>
      </c>
      <c r="B387" s="3" t="s">
        <v>402</v>
      </c>
      <c r="C387" s="13" t="str">
        <f>VLOOKUP($B387,[7]Insumos!A:E,2,FALSE)</f>
        <v>TELERA 20 CM X 4 CM X 3 M.</v>
      </c>
      <c r="D387" s="14" t="str">
        <f>VLOOKUP($B387,[7]Insumos!A:E,3,FALSE)</f>
        <v>Insumos</v>
      </c>
      <c r="E387" s="14" t="str">
        <f>VLOOKUP($B387,[7]Insumos!A:E,4,FALSE)</f>
        <v>M</v>
      </c>
      <c r="F387" s="15">
        <v>0.1</v>
      </c>
      <c r="G387" s="4">
        <v>11893</v>
      </c>
      <c r="H387" s="4">
        <v>1189</v>
      </c>
      <c r="I387" s="4"/>
      <c r="J387" s="138" t="str">
        <f>HYPERLINK("#"&amp;"Insumos"&amp;"!A"&amp;MATCH($B387,[7]Insumos!$A:$A,0),"Ins "&amp;$B387)</f>
        <v>Ins I966</v>
      </c>
      <c r="K387" s="675"/>
    </row>
    <row r="388" spans="1:11" s="16" customFormat="1" x14ac:dyDescent="0.25">
      <c r="A388" s="5"/>
      <c r="B388" s="5"/>
      <c r="C388" s="5"/>
      <c r="D388" s="5"/>
      <c r="E388" s="5"/>
      <c r="F388" s="143"/>
      <c r="G388" s="5"/>
      <c r="H388" s="5"/>
      <c r="I388" s="5"/>
      <c r="J388" s="5"/>
      <c r="K388" s="675"/>
    </row>
    <row r="389" spans="1:11" s="16" customFormat="1" x14ac:dyDescent="0.25">
      <c r="A389" s="5"/>
      <c r="B389" s="5"/>
      <c r="C389" s="5"/>
      <c r="D389" s="5"/>
      <c r="E389" s="5"/>
      <c r="F389" s="143"/>
      <c r="G389" s="5"/>
      <c r="H389" s="5"/>
      <c r="I389" s="5"/>
      <c r="J389" s="5"/>
      <c r="K389" s="675"/>
    </row>
    <row r="390" spans="1:11" s="16" customFormat="1" ht="63.75" x14ac:dyDescent="0.25">
      <c r="A390" s="8" t="s">
        <v>335</v>
      </c>
      <c r="B390" s="1" t="s">
        <v>28</v>
      </c>
      <c r="C390" s="9" t="str">
        <f>VLOOKUP($A390,[7]Actividades!A:E,2,FALSE)</f>
        <v xml:space="preserve">SUMINISTRO, TRANSPORTE E INSTALACIÓN A TODO COSTO DE CIELO RASO EN SUPERBOARD 6 MM JUNTA PERDIDA, UNA MANO DE VINILO Y DOS MANOS DE ACRILTEX. INCLUYE PERFILERÍA, ANCLAJES, DILATACION Z EN PERIMETRO, Y TODO LO NECESARIO PARA SU CORRECTA INSTALACIÓN. </v>
      </c>
      <c r="D390" s="10" t="str">
        <f>VLOOKUP($A390,[7]Actividades!A:E,3,FALSE)</f>
        <v>Actividad</v>
      </c>
      <c r="E390" s="10" t="str">
        <f>VLOOKUP($A390,[7]Actividades!A:E,4,FALSE)</f>
        <v>M2</v>
      </c>
      <c r="F390" s="140"/>
      <c r="G390" s="2"/>
      <c r="H390" s="2"/>
      <c r="I390" s="2">
        <v>80497</v>
      </c>
      <c r="K390" s="675">
        <f t="shared" ref="K390:K441" si="36">I390*1.3844</f>
        <v>111440.04680000001</v>
      </c>
    </row>
    <row r="391" spans="1:11" s="16" customFormat="1" x14ac:dyDescent="0.25">
      <c r="A391" s="12" t="s">
        <v>335</v>
      </c>
      <c r="B391" s="3" t="s">
        <v>383</v>
      </c>
      <c r="C391" s="13" t="str">
        <f>VLOOKUP($B391,[7]Insumos!A:E,2,FALSE)</f>
        <v>CUADRILLA EE TIPO 2 (1 OFICIAL + 2 AYUDANTE) (Dry Wall)</v>
      </c>
      <c r="D391" s="14" t="str">
        <f>VLOOKUP($B391,[7]Insumos!A:E,3,FALSE)</f>
        <v>Cuadrilla</v>
      </c>
      <c r="E391" s="14" t="str">
        <f>VLOOKUP($B391,[7]Insumos!A:E,4,FALSE)</f>
        <v>HR</v>
      </c>
      <c r="F391" s="141">
        <v>0.62</v>
      </c>
      <c r="G391" s="4">
        <f>+VLOOKUP(B391,[7]Insumos!$A$4:$F$5224,5,FALSE)</f>
        <v>47736</v>
      </c>
      <c r="H391" s="4">
        <f t="shared" ref="H391:H406" si="37">+ROUND(F391*G391,0)</f>
        <v>29596</v>
      </c>
      <c r="I391" s="4"/>
      <c r="J391" s="138" t="str">
        <f>HYPERLINK("#"&amp;"Insumos"&amp;"!A"&amp;MATCH($B391,[7]Insumos!$A:$A,0),"Ins "&amp;$B391)</f>
        <v>Ins C12</v>
      </c>
      <c r="K391" s="675"/>
    </row>
    <row r="392" spans="1:11" ht="30" x14ac:dyDescent="0.25">
      <c r="A392" s="12" t="s">
        <v>335</v>
      </c>
      <c r="B392" s="3" t="s">
        <v>29</v>
      </c>
      <c r="C392" s="13" t="str">
        <f>VLOOKUP($B392,[7]Insumos!A:E,2,FALSE)</f>
        <v>ANDAMIO METALICO CERTIFICADO, INCLUYE ESCALERILLA CON BARANDAS Y PLATAFORMAS DE TRABAJO H=2.0M</v>
      </c>
      <c r="D392" s="14" t="str">
        <f>VLOOKUP($B392,[7]Insumos!A:E,3,FALSE)</f>
        <v>Equipos</v>
      </c>
      <c r="E392" s="14" t="str">
        <f>VLOOKUP($B392,[7]Insumos!A:E,4,FALSE)</f>
        <v>Un-Dia</v>
      </c>
      <c r="F392" s="141">
        <v>0.25</v>
      </c>
      <c r="G392" s="4">
        <f>+VLOOKUP(B392,[7]Insumos!$A$4:$F$5224,5,FALSE)</f>
        <v>16636.2</v>
      </c>
      <c r="H392" s="4">
        <f t="shared" si="37"/>
        <v>4159</v>
      </c>
      <c r="I392" s="4"/>
      <c r="J392" s="138" t="str">
        <f>HYPERLINK("#"&amp;"Insumos"&amp;"!A"&amp;MATCH($B392,[7]Insumos!$A:$A,0),"Ins "&amp;$B392)</f>
        <v>Ins E1</v>
      </c>
      <c r="K392" s="675"/>
    </row>
    <row r="393" spans="1:11" s="16" customFormat="1" x14ac:dyDescent="0.25">
      <c r="A393" s="12" t="s">
        <v>335</v>
      </c>
      <c r="B393" s="3" t="s">
        <v>30</v>
      </c>
      <c r="C393" s="13" t="str">
        <f>VLOOKUP($B393,[7]Insumos!A:E,2,FALSE)</f>
        <v>EQUIPO DE TRANSPORTE</v>
      </c>
      <c r="D393" s="14" t="str">
        <f>VLOOKUP($B393,[7]Insumos!A:E,3,FALSE)</f>
        <v>Equipos</v>
      </c>
      <c r="E393" s="14" t="str">
        <f>VLOOKUP($B393,[7]Insumos!A:E,4,FALSE)</f>
        <v>DIA</v>
      </c>
      <c r="F393" s="141">
        <v>8.0000000000000002E-3</v>
      </c>
      <c r="G393" s="4">
        <f>+VLOOKUP(B393,[7]Insumos!$A$4:$F$5224,5,FALSE)</f>
        <v>180217</v>
      </c>
      <c r="H393" s="4">
        <f t="shared" si="37"/>
        <v>1442</v>
      </c>
      <c r="I393" s="4"/>
      <c r="J393" s="138" t="str">
        <f>HYPERLINK("#"&amp;"Insumos"&amp;"!A"&amp;MATCH($B393,[7]Insumos!$A:$A,0),"Ins "&amp;$B393)</f>
        <v>Ins E12</v>
      </c>
      <c r="K393" s="675"/>
    </row>
    <row r="394" spans="1:11" s="16" customFormat="1" x14ac:dyDescent="0.25">
      <c r="A394" s="12" t="s">
        <v>335</v>
      </c>
      <c r="B394" s="3" t="s">
        <v>124</v>
      </c>
      <c r="C394" s="13" t="str">
        <f>VLOOKUP($B394,[7]Insumos!A:E,2,FALSE)</f>
        <v>INTERVINILO - TIPO PINTUCO REF. 2501 SEGÚN COLOR DISEÑO O SIMILAR</v>
      </c>
      <c r="D394" s="14" t="str">
        <f>VLOOKUP($B394,[7]Insumos!A:E,3,FALSE)</f>
        <v>Insumos</v>
      </c>
      <c r="E394" s="14" t="str">
        <f>VLOOKUP($B394,[7]Insumos!A:E,4,FALSE)</f>
        <v>GAL</v>
      </c>
      <c r="F394" s="141">
        <v>0.04</v>
      </c>
      <c r="G394" s="4">
        <f>+VLOOKUP(B394,[7]Insumos!$A$4:$F$5224,5,FALSE)</f>
        <v>59900</v>
      </c>
      <c r="H394" s="4">
        <f t="shared" si="37"/>
        <v>2396</v>
      </c>
      <c r="I394" s="4"/>
      <c r="J394" s="138" t="str">
        <f>HYPERLINK("#"&amp;"Insumos"&amp;"!A"&amp;MATCH($B394,[7]Insumos!$A:$A,0),"Ins "&amp;$B394)</f>
        <v>Ins I1008</v>
      </c>
      <c r="K394" s="675"/>
    </row>
    <row r="395" spans="1:11" s="16" customFormat="1" x14ac:dyDescent="0.25">
      <c r="A395" s="12" t="s">
        <v>335</v>
      </c>
      <c r="B395" s="3" t="s">
        <v>125</v>
      </c>
      <c r="C395" s="13" t="str">
        <f>VLOOKUP($B395,[7]Insumos!A:E,2,FALSE)</f>
        <v xml:space="preserve">VINILTEX ACRILTEX- TIPO PINTUCO REF. SEGÚN COLOR DISEÑO O SIMILAR. </v>
      </c>
      <c r="D395" s="14" t="str">
        <f>VLOOKUP($B395,[7]Insumos!A:E,3,FALSE)</f>
        <v>Insumos</v>
      </c>
      <c r="E395" s="14" t="str">
        <f>VLOOKUP($B395,[7]Insumos!A:E,4,FALSE)</f>
        <v>GAL</v>
      </c>
      <c r="F395" s="141">
        <v>0.08</v>
      </c>
      <c r="G395" s="4">
        <f>+VLOOKUP(B395,[7]Insumos!$A$4:$F$5224,5,FALSE)</f>
        <v>104901</v>
      </c>
      <c r="H395" s="4">
        <f t="shared" si="37"/>
        <v>8392</v>
      </c>
      <c r="I395" s="4"/>
      <c r="J395" s="138" t="str">
        <f>HYPERLINK("#"&amp;"Insumos"&amp;"!A"&amp;MATCH($B395,[7]Insumos!$A:$A,0),"Ins "&amp;$B395)</f>
        <v>Ins I1021</v>
      </c>
      <c r="K395" s="675"/>
    </row>
    <row r="396" spans="1:11" s="16" customFormat="1" x14ac:dyDescent="0.25">
      <c r="A396" s="12" t="s">
        <v>335</v>
      </c>
      <c r="B396" s="3" t="s">
        <v>33</v>
      </c>
      <c r="C396" s="13" t="str">
        <f>VLOOKUP($B396,[7]Insumos!A:E,2,FALSE)</f>
        <v>ACARREO INTERNO</v>
      </c>
      <c r="D396" s="14" t="str">
        <f>VLOOKUP($B396,[7]Insumos!A:E,3,FALSE)</f>
        <v>Insumos</v>
      </c>
      <c r="E396" s="14" t="str">
        <f>VLOOKUP($B396,[7]Insumos!A:E,4,FALSE)</f>
        <v>UND</v>
      </c>
      <c r="F396" s="141">
        <v>1.2</v>
      </c>
      <c r="G396" s="4">
        <f>+VLOOKUP(B396,[7]Insumos!$A$4:$F$5224,5,FALSE)</f>
        <v>1824</v>
      </c>
      <c r="H396" s="4">
        <f t="shared" si="37"/>
        <v>2189</v>
      </c>
      <c r="I396" s="4"/>
      <c r="J396" s="138" t="str">
        <f>HYPERLINK("#"&amp;"Insumos"&amp;"!A"&amp;MATCH($B396,[7]Insumos!$A:$A,0),"Ins "&amp;$B396)</f>
        <v>Ins I1565</v>
      </c>
      <c r="K396" s="675"/>
    </row>
    <row r="397" spans="1:11" s="16" customFormat="1" x14ac:dyDescent="0.25">
      <c r="A397" s="12" t="s">
        <v>335</v>
      </c>
      <c r="B397" s="3" t="s">
        <v>456</v>
      </c>
      <c r="C397" s="13" t="str">
        <f>VLOOKUP($B397,[7]Insumos!A:E,2,FALSE)</f>
        <v>CINTA MALLA DE FIBRA DE VIDRIO ( 90 M. )</v>
      </c>
      <c r="D397" s="14" t="str">
        <f>VLOOKUP($B397,[7]Insumos!A:E,3,FALSE)</f>
        <v>Insumos</v>
      </c>
      <c r="E397" s="14" t="str">
        <f>VLOOKUP($B397,[7]Insumos!A:E,4,FALSE)</f>
        <v>ROLLO</v>
      </c>
      <c r="F397" s="141">
        <f>1/90</f>
        <v>1.1111111111111112E-2</v>
      </c>
      <c r="G397" s="4">
        <f>+VLOOKUP(B397,[7]Insumos!$A$4:$F$5224,5,FALSE)</f>
        <v>12900</v>
      </c>
      <c r="H397" s="4">
        <f t="shared" si="37"/>
        <v>143</v>
      </c>
      <c r="I397" s="4"/>
      <c r="J397" s="138" t="str">
        <f>HYPERLINK("#"&amp;"Insumos"&amp;"!A"&amp;MATCH($B397,[7]Insumos!$A:$A,0),"Ins "&amp;$B397)</f>
        <v>Ins I326</v>
      </c>
      <c r="K397" s="675"/>
    </row>
    <row r="398" spans="1:11" s="16" customFormat="1" x14ac:dyDescent="0.25">
      <c r="A398" s="12" t="s">
        <v>335</v>
      </c>
      <c r="B398" s="3" t="s">
        <v>457</v>
      </c>
      <c r="C398" s="13" t="str">
        <f>VLOOKUP($B398,[7]Insumos!A:E,2,FALSE)</f>
        <v>MASILLA SUPERMASTIC USG X 28 KG</v>
      </c>
      <c r="D398" s="14" t="str">
        <f>VLOOKUP($B398,[7]Insumos!A:E,3,FALSE)</f>
        <v>Insumos</v>
      </c>
      <c r="E398" s="14" t="str">
        <f>VLOOKUP($B398,[7]Insumos!A:E,4,FALSE)</f>
        <v>CANECA</v>
      </c>
      <c r="F398" s="141">
        <f>1.5/28</f>
        <v>5.3571428571428568E-2</v>
      </c>
      <c r="G398" s="4">
        <f>+VLOOKUP(B398,[7]Insumos!$A$4:$F$5224,5,FALSE)</f>
        <v>61900</v>
      </c>
      <c r="H398" s="4">
        <f t="shared" si="37"/>
        <v>3316</v>
      </c>
      <c r="I398" s="4"/>
      <c r="J398" s="138" t="str">
        <f>HYPERLINK("#"&amp;"Insumos"&amp;"!A"&amp;MATCH($B398,[7]Insumos!$A:$A,0),"Ins "&amp;$B398)</f>
        <v>Ins I330</v>
      </c>
      <c r="K398" s="675"/>
    </row>
    <row r="399" spans="1:11" s="16" customFormat="1" x14ac:dyDescent="0.25">
      <c r="A399" s="12" t="s">
        <v>335</v>
      </c>
      <c r="B399" s="16" t="s">
        <v>384</v>
      </c>
      <c r="C399" s="13" t="str">
        <f>VLOOKUP($B399,[7]Insumos!A:E,2,FALSE)</f>
        <v>PERFIL VIGUETA CIELO RASO x 2.4m CAL 26</v>
      </c>
      <c r="D399" s="14" t="str">
        <f>VLOOKUP($B399,[7]Insumos!A:E,3,FALSE)</f>
        <v>Insumos</v>
      </c>
      <c r="E399" s="14" t="str">
        <f>VLOOKUP($B399,[7]Insumos!A:E,4,FALSE)</f>
        <v>UND</v>
      </c>
      <c r="F399" s="141">
        <v>0.5</v>
      </c>
      <c r="G399" s="4">
        <f>+VLOOKUP(B399,[7]Insumos!$A$4:$F$5224,5,FALSE)</f>
        <v>3601</v>
      </c>
      <c r="H399" s="4">
        <f t="shared" si="37"/>
        <v>1801</v>
      </c>
      <c r="I399" s="4"/>
      <c r="J399" s="138" t="str">
        <f>HYPERLINK("#"&amp;"Insumos"&amp;"!A"&amp;MATCH($B399,[7]Insumos!$A:$A,0),"Ins "&amp;$B399)</f>
        <v>Ins I2496</v>
      </c>
      <c r="K399" s="675"/>
    </row>
    <row r="400" spans="1:11" s="16" customFormat="1" x14ac:dyDescent="0.25">
      <c r="A400" s="12" t="s">
        <v>335</v>
      </c>
      <c r="B400" s="3" t="s">
        <v>385</v>
      </c>
      <c r="C400" s="13" t="str">
        <f>VLOOKUP($B400,[7]Insumos!A:E,2,FALSE)</f>
        <v>PERFIL OMEGA CAL 26 - 2.44 M.</v>
      </c>
      <c r="D400" s="14" t="str">
        <f>VLOOKUP($B400,[7]Insumos!A:E,3,FALSE)</f>
        <v>Insumos</v>
      </c>
      <c r="E400" s="14" t="str">
        <f>VLOOKUP($B400,[7]Insumos!A:E,4,FALSE)</f>
        <v>UND</v>
      </c>
      <c r="F400" s="141">
        <v>1</v>
      </c>
      <c r="G400" s="4">
        <f>+VLOOKUP(B400,[7]Insumos!$A$4:$F$5224,5,FALSE)</f>
        <v>3650</v>
      </c>
      <c r="H400" s="4">
        <f t="shared" si="37"/>
        <v>3650</v>
      </c>
      <c r="I400" s="4"/>
      <c r="J400" s="138" t="str">
        <f>HYPERLINK("#"&amp;"Insumos"&amp;"!A"&amp;MATCH($B400,[7]Insumos!$A:$A,0),"Ins "&amp;$B400)</f>
        <v>Ins I334</v>
      </c>
      <c r="K400" s="675"/>
    </row>
    <row r="401" spans="1:11" s="16" customFormat="1" x14ac:dyDescent="0.25">
      <c r="A401" s="12" t="s">
        <v>335</v>
      </c>
      <c r="B401" s="16" t="s">
        <v>386</v>
      </c>
      <c r="C401" s="13" t="str">
        <f>VLOOKUP($B401,[7]Insumos!A:E,2,FALSE)</f>
        <v>ÁNGULO CIELO RASO 20×30 CALIBRE 26 (0.38) X 2.44MT</v>
      </c>
      <c r="D401" s="14" t="str">
        <f>VLOOKUP($B401,[7]Insumos!A:E,3,FALSE)</f>
        <v>Insumos</v>
      </c>
      <c r="E401" s="14" t="str">
        <f>VLOOKUP($B401,[7]Insumos!A:E,4,FALSE)</f>
        <v>UND</v>
      </c>
      <c r="F401" s="141">
        <v>0.6</v>
      </c>
      <c r="G401" s="4">
        <f>+VLOOKUP(B401,[7]Insumos!$A$4:$F$5224,5,FALSE)</f>
        <v>2275</v>
      </c>
      <c r="H401" s="4">
        <f t="shared" si="37"/>
        <v>1365</v>
      </c>
      <c r="I401" s="4"/>
      <c r="J401" s="138" t="str">
        <f>HYPERLINK("#"&amp;"Insumos"&amp;"!A"&amp;MATCH($B401,[7]Insumos!$A:$A,0),"Ins "&amp;$B401)</f>
        <v>Ins I2494</v>
      </c>
      <c r="K401" s="675"/>
    </row>
    <row r="402" spans="1:11" s="16" customFormat="1" x14ac:dyDescent="0.25">
      <c r="A402" s="12" t="s">
        <v>335</v>
      </c>
      <c r="B402" s="3" t="s">
        <v>493</v>
      </c>
      <c r="C402" s="13" t="str">
        <f>VLOOKUP($B402,[7]Insumos!A:E,2,FALSE)</f>
        <v>SUPERBOARD  ( 2.44 X 1.22 )  E= 6 MM</v>
      </c>
      <c r="D402" s="14" t="str">
        <f>VLOOKUP($B402,[7]Insumos!A:E,3,FALSE)</f>
        <v>Insumos</v>
      </c>
      <c r="E402" s="14" t="str">
        <f>VLOOKUP($B402,[7]Insumos!A:E,4,FALSE)</f>
        <v>M2</v>
      </c>
      <c r="F402" s="141">
        <v>1</v>
      </c>
      <c r="G402" s="4">
        <f>+VLOOKUP(B402,[7]Insumos!$A$4:$F$5224,5,FALSE)</f>
        <v>20277.777777777777</v>
      </c>
      <c r="H402" s="4">
        <f t="shared" si="37"/>
        <v>20278</v>
      </c>
      <c r="I402" s="4"/>
      <c r="J402" s="138" t="str">
        <f>HYPERLINK("#"&amp;"Insumos"&amp;"!A"&amp;MATCH($B402,[7]Insumos!$A:$A,0),"Ins "&amp;$B402)</f>
        <v>Ins I340</v>
      </c>
      <c r="K402" s="675"/>
    </row>
    <row r="403" spans="1:11" x14ac:dyDescent="0.25">
      <c r="A403" s="12" t="s">
        <v>335</v>
      </c>
      <c r="B403" s="3" t="s">
        <v>389</v>
      </c>
      <c r="C403" s="13" t="str">
        <f>VLOOKUP($B403,[7]Insumos!A:E,2,FALSE)</f>
        <v>TORNILLO AUTOPERFORANTE  EST.  7/16 "</v>
      </c>
      <c r="D403" s="14" t="str">
        <f>VLOOKUP($B403,[7]Insumos!A:E,3,FALSE)</f>
        <v>Insumos</v>
      </c>
      <c r="E403" s="14" t="str">
        <f>VLOOKUP($B403,[7]Insumos!A:E,4,FALSE)</f>
        <v>UND</v>
      </c>
      <c r="F403" s="141">
        <v>6</v>
      </c>
      <c r="G403" s="4">
        <f>+VLOOKUP(B403,[7]Insumos!$A$4:$F$5224,5,FALSE)</f>
        <v>42</v>
      </c>
      <c r="H403" s="4">
        <f t="shared" si="37"/>
        <v>252</v>
      </c>
      <c r="I403" s="4"/>
      <c r="J403" s="138" t="str">
        <f>HYPERLINK("#"&amp;"Insumos"&amp;"!A"&amp;MATCH($B403,[7]Insumos!$A:$A,0),"Ins "&amp;$B403)</f>
        <v>Ins I342</v>
      </c>
      <c r="K403" s="675"/>
    </row>
    <row r="404" spans="1:11" x14ac:dyDescent="0.25">
      <c r="A404" s="12" t="s">
        <v>335</v>
      </c>
      <c r="B404" s="3" t="s">
        <v>390</v>
      </c>
      <c r="C404" s="13" t="str">
        <f>VLOOKUP($B404,[7]Insumos!A:E,2,FALSE)</f>
        <v>TORNILLO AUTOPERFORANTE YESO 6 X1</v>
      </c>
      <c r="D404" s="14" t="str">
        <f>VLOOKUP($B404,[7]Insumos!A:E,3,FALSE)</f>
        <v>Insumos</v>
      </c>
      <c r="E404" s="14" t="str">
        <f>VLOOKUP($B404,[7]Insumos!A:E,4,FALSE)</f>
        <v>UND</v>
      </c>
      <c r="F404" s="141">
        <v>0</v>
      </c>
      <c r="G404" s="4">
        <f>+VLOOKUP(B404,[7]Insumos!$A$4:$F$5224,5,FALSE)</f>
        <v>42</v>
      </c>
      <c r="H404" s="4">
        <f t="shared" si="37"/>
        <v>0</v>
      </c>
      <c r="I404" s="4"/>
      <c r="J404" s="138" t="str">
        <f>HYPERLINK("#"&amp;"Insumos"&amp;"!A"&amp;MATCH($B404,[7]Insumos!$A:$A,0),"Ins "&amp;$B404)</f>
        <v>Ins I343</v>
      </c>
      <c r="K404" s="675"/>
    </row>
    <row r="405" spans="1:11" s="16" customFormat="1" x14ac:dyDescent="0.25">
      <c r="A405" s="12" t="s">
        <v>335</v>
      </c>
      <c r="B405" s="3" t="s">
        <v>391</v>
      </c>
      <c r="C405" s="13" t="str">
        <f>VLOOKUP($B405,[7]Insumos!A:E,2,FALSE)</f>
        <v>TORNILLO PTA BROCA EXTRAPL. EST 8 X 1/2" ( 13MM )</v>
      </c>
      <c r="D405" s="14" t="str">
        <f>VLOOKUP($B405,[7]Insumos!A:E,3,FALSE)</f>
        <v>Insumos</v>
      </c>
      <c r="E405" s="14" t="str">
        <f>VLOOKUP($B405,[7]Insumos!A:E,4,FALSE)</f>
        <v>UND</v>
      </c>
      <c r="F405" s="141">
        <v>12</v>
      </c>
      <c r="G405" s="4">
        <f>+VLOOKUP(B405,[7]Insumos!$A$4:$F$5224,5,FALSE)</f>
        <v>77</v>
      </c>
      <c r="H405" s="4">
        <f t="shared" si="37"/>
        <v>924</v>
      </c>
      <c r="I405" s="4"/>
      <c r="J405" s="138" t="str">
        <f>HYPERLINK("#"&amp;"Insumos"&amp;"!A"&amp;MATCH($B405,[7]Insumos!$A:$A,0),"Ins "&amp;$B405)</f>
        <v>Ins I344</v>
      </c>
      <c r="K405" s="675"/>
    </row>
    <row r="406" spans="1:11" s="16" customFormat="1" x14ac:dyDescent="0.25">
      <c r="A406" s="12" t="s">
        <v>335</v>
      </c>
      <c r="B406" s="16" t="s">
        <v>494</v>
      </c>
      <c r="C406" s="13" t="str">
        <f>VLOOKUP($B406,[7]Insumos!A:E,2,FALSE)</f>
        <v>DILATACION Z 8MM X3.05M</v>
      </c>
      <c r="D406" s="14" t="str">
        <f>VLOOKUP($B406,[7]Insumos!A:E,3,FALSE)</f>
        <v>Insumos</v>
      </c>
      <c r="E406" s="14" t="str">
        <f>VLOOKUP($B406,[7]Insumos!A:E,4,FALSE)</f>
        <v>UND</v>
      </c>
      <c r="F406" s="141">
        <v>0.1</v>
      </c>
      <c r="G406" s="4">
        <f>+VLOOKUP(B406,[7]Insumos!$A$4:$F$5224,5,FALSE)</f>
        <v>5936</v>
      </c>
      <c r="H406" s="4">
        <f t="shared" si="37"/>
        <v>594</v>
      </c>
      <c r="I406" s="4"/>
      <c r="J406" s="138" t="str">
        <f>HYPERLINK("#"&amp;"Insumos"&amp;"!A"&amp;MATCH($B406,[7]Insumos!$A:$A,0),"Ins "&amp;$B406)</f>
        <v>Ins I2493</v>
      </c>
      <c r="K406" s="675"/>
    </row>
    <row r="407" spans="1:11" s="16" customFormat="1" x14ac:dyDescent="0.25">
      <c r="A407" s="5"/>
      <c r="B407" s="5"/>
      <c r="C407" s="5"/>
      <c r="D407" s="5"/>
      <c r="E407" s="5"/>
      <c r="F407" s="143"/>
      <c r="G407" s="5"/>
      <c r="H407" s="5"/>
      <c r="I407" s="5"/>
      <c r="J407" s="5"/>
      <c r="K407" s="675"/>
    </row>
    <row r="408" spans="1:11" s="16" customFormat="1" x14ac:dyDescent="0.25">
      <c r="A408" s="5"/>
      <c r="B408" s="5"/>
      <c r="C408" s="5"/>
      <c r="D408" s="5"/>
      <c r="E408" s="5"/>
      <c r="F408" s="143"/>
      <c r="G408" s="5"/>
      <c r="H408" s="5"/>
      <c r="I408" s="5"/>
      <c r="J408" s="5"/>
      <c r="K408" s="675"/>
    </row>
    <row r="409" spans="1:11" s="16" customFormat="1" ht="51" x14ac:dyDescent="0.25">
      <c r="A409" s="8" t="s">
        <v>84</v>
      </c>
      <c r="B409" s="1" t="s">
        <v>28</v>
      </c>
      <c r="C409" s="9" t="str">
        <f>VLOOKUP($A409,[7]Actividades!A:E,2,FALSE)</f>
        <v>SUMINISTRO, TRANSPORTE E INSTALACIÓN DE CIELO RASO EN LÁMINAS DE PVC A TODO COSTO. INCLUYE ESTRUCTURA METÁLICA, PERIMETRALES Y HASTA 2 CAJAS DE INSPECCION DE 0.60 X 0.60 CADA 30 M2. TEXTURA SEGÚN DISEÑO</v>
      </c>
      <c r="D409" s="10" t="str">
        <f>VLOOKUP($A409,[7]Actividades!A:E,3,FALSE)</f>
        <v>Actividad</v>
      </c>
      <c r="E409" s="10" t="str">
        <f>VLOOKUP($A409,[7]Actividades!A:E,4,FALSE)</f>
        <v>M2</v>
      </c>
      <c r="F409" s="140"/>
      <c r="G409" s="2"/>
      <c r="H409" s="2"/>
      <c r="I409" s="2">
        <v>76082</v>
      </c>
      <c r="K409" s="675">
        <f t="shared" si="36"/>
        <v>105327.92080000001</v>
      </c>
    </row>
    <row r="410" spans="1:11" s="16" customFormat="1" x14ac:dyDescent="0.25">
      <c r="A410" s="12" t="s">
        <v>84</v>
      </c>
      <c r="B410" s="3" t="s">
        <v>383</v>
      </c>
      <c r="C410" s="13" t="str">
        <f>VLOOKUP($B410,[7]Insumos!A:E,2,FALSE)</f>
        <v>CUADRILLA EE TIPO 2 (1 OFICIAL + 2 AYUDANTE) (Dry Wall)</v>
      </c>
      <c r="D410" s="14" t="str">
        <f>VLOOKUP($B410,[7]Insumos!A:E,3,FALSE)</f>
        <v>Cuadrilla</v>
      </c>
      <c r="E410" s="14" t="str">
        <f>VLOOKUP($B410,[7]Insumos!A:E,4,FALSE)</f>
        <v>HR</v>
      </c>
      <c r="F410" s="141">
        <v>0.42</v>
      </c>
      <c r="G410" s="4">
        <f>+VLOOKUP(B410,[7]Insumos!$A$4:$F$5224,5,FALSE)</f>
        <v>47736</v>
      </c>
      <c r="H410" s="4">
        <f t="shared" ref="H410:H421" si="38">+ROUND(F410*G410,0)</f>
        <v>20049</v>
      </c>
      <c r="I410" s="4"/>
      <c r="J410" s="138" t="str">
        <f>HYPERLINK("#"&amp;"Insumos"&amp;"!A"&amp;MATCH($B410,[7]Insumos!$A:$A,0),"Ins "&amp;$B410)</f>
        <v>Ins C12</v>
      </c>
      <c r="K410" s="675"/>
    </row>
    <row r="411" spans="1:11" s="16" customFormat="1" ht="30" x14ac:dyDescent="0.25">
      <c r="A411" s="12" t="s">
        <v>84</v>
      </c>
      <c r="B411" s="3" t="s">
        <v>29</v>
      </c>
      <c r="C411" s="13" t="str">
        <f>VLOOKUP($B411,[7]Insumos!A:E,2,FALSE)</f>
        <v>ANDAMIO METALICO CERTIFICADO, INCLUYE ESCALERILLA CON BARANDAS Y PLATAFORMAS DE TRABAJO H=2.0M</v>
      </c>
      <c r="D411" s="14" t="str">
        <f>VLOOKUP($B411,[7]Insumos!A:E,3,FALSE)</f>
        <v>Equipos</v>
      </c>
      <c r="E411" s="14" t="str">
        <f>VLOOKUP($B411,[7]Insumos!A:E,4,FALSE)</f>
        <v>Un-Dia</v>
      </c>
      <c r="F411" s="141">
        <v>0.25</v>
      </c>
      <c r="G411" s="4">
        <f>+VLOOKUP(B411,[7]Insumos!$A$4:$F$5224,5,FALSE)</f>
        <v>16636.2</v>
      </c>
      <c r="H411" s="4">
        <f t="shared" si="38"/>
        <v>4159</v>
      </c>
      <c r="I411" s="4"/>
      <c r="J411" s="138" t="str">
        <f>HYPERLINK("#"&amp;"Insumos"&amp;"!A"&amp;MATCH($B411,[7]Insumos!$A:$A,0),"Ins "&amp;$B411)</f>
        <v>Ins E1</v>
      </c>
      <c r="K411" s="675"/>
    </row>
    <row r="412" spans="1:11" s="16" customFormat="1" x14ac:dyDescent="0.25">
      <c r="A412" s="12" t="s">
        <v>84</v>
      </c>
      <c r="B412" s="3" t="s">
        <v>30</v>
      </c>
      <c r="C412" s="13" t="str">
        <f>VLOOKUP($B412,[7]Insumos!A:E,2,FALSE)</f>
        <v>EQUIPO DE TRANSPORTE</v>
      </c>
      <c r="D412" s="14" t="str">
        <f>VLOOKUP($B412,[7]Insumos!A:E,3,FALSE)</f>
        <v>Equipos</v>
      </c>
      <c r="E412" s="14" t="str">
        <f>VLOOKUP($B412,[7]Insumos!A:E,4,FALSE)</f>
        <v>DIA</v>
      </c>
      <c r="F412" s="141">
        <v>4.7000000000000002E-3</v>
      </c>
      <c r="G412" s="4">
        <f>+VLOOKUP(B412,[7]Insumos!$A$4:$F$5224,5,FALSE)</f>
        <v>180217</v>
      </c>
      <c r="H412" s="4">
        <f t="shared" si="38"/>
        <v>847</v>
      </c>
      <c r="I412" s="4"/>
      <c r="J412" s="138" t="str">
        <f>HYPERLINK("#"&amp;"Insumos"&amp;"!A"&amp;MATCH($B412,[7]Insumos!$A:$A,0),"Ins "&amp;$B412)</f>
        <v>Ins E12</v>
      </c>
      <c r="K412" s="675"/>
    </row>
    <row r="413" spans="1:11" s="16" customFormat="1" x14ac:dyDescent="0.25">
      <c r="A413" s="12" t="s">
        <v>84</v>
      </c>
      <c r="B413" s="3" t="s">
        <v>33</v>
      </c>
      <c r="C413" s="13" t="str">
        <f>VLOOKUP($B413,[7]Insumos!A:E,2,FALSE)</f>
        <v>ACARREO INTERNO</v>
      </c>
      <c r="D413" s="14" t="str">
        <f>VLOOKUP($B413,[7]Insumos!A:E,3,FALSE)</f>
        <v>Insumos</v>
      </c>
      <c r="E413" s="14" t="str">
        <f>VLOOKUP($B413,[7]Insumos!A:E,4,FALSE)</f>
        <v>UND</v>
      </c>
      <c r="F413" s="141">
        <v>0.7</v>
      </c>
      <c r="G413" s="4">
        <f>+VLOOKUP(B413,[7]Insumos!$A$4:$F$5224,5,FALSE)</f>
        <v>1824</v>
      </c>
      <c r="H413" s="4">
        <f t="shared" si="38"/>
        <v>1277</v>
      </c>
      <c r="I413" s="4"/>
      <c r="J413" s="138" t="str">
        <f>HYPERLINK("#"&amp;"Insumos"&amp;"!A"&amp;MATCH($B413,[7]Insumos!$A:$A,0),"Ins "&amp;$B413)</f>
        <v>Ins I1565</v>
      </c>
      <c r="K413" s="675"/>
    </row>
    <row r="414" spans="1:11" s="16" customFormat="1" x14ac:dyDescent="0.25">
      <c r="A414" s="12" t="s">
        <v>84</v>
      </c>
      <c r="B414" s="16" t="s">
        <v>384</v>
      </c>
      <c r="C414" s="13" t="str">
        <f>VLOOKUP($B414,[7]Insumos!A:E,2,FALSE)</f>
        <v>PERFIL VIGUETA CIELO RASO x 2.4m CAL 26</v>
      </c>
      <c r="D414" s="14" t="str">
        <f>VLOOKUP($B414,[7]Insumos!A:E,3,FALSE)</f>
        <v>Insumos</v>
      </c>
      <c r="E414" s="14" t="str">
        <f>VLOOKUP($B414,[7]Insumos!A:E,4,FALSE)</f>
        <v>UND</v>
      </c>
      <c r="F414" s="141">
        <v>2</v>
      </c>
      <c r="G414" s="4">
        <f>+VLOOKUP(B414,[7]Insumos!$A$4:$F$5224,5,FALSE)</f>
        <v>3601</v>
      </c>
      <c r="H414" s="4">
        <f t="shared" si="38"/>
        <v>7202</v>
      </c>
      <c r="I414" s="4"/>
      <c r="J414" s="138" t="str">
        <f>HYPERLINK("#"&amp;"Insumos"&amp;"!A"&amp;MATCH($B414,[7]Insumos!$A:$A,0),"Ins "&amp;$B414)</f>
        <v>Ins I2496</v>
      </c>
      <c r="K414" s="675"/>
    </row>
    <row r="415" spans="1:11" x14ac:dyDescent="0.25">
      <c r="A415" s="12" t="s">
        <v>84</v>
      </c>
      <c r="B415" s="3" t="s">
        <v>385</v>
      </c>
      <c r="C415" s="13" t="str">
        <f>VLOOKUP($B415,[7]Insumos!A:E,2,FALSE)</f>
        <v>PERFIL OMEGA CAL 26 - 2.44 M.</v>
      </c>
      <c r="D415" s="14" t="str">
        <f>VLOOKUP($B415,[7]Insumos!A:E,3,FALSE)</f>
        <v>Insumos</v>
      </c>
      <c r="E415" s="14" t="str">
        <f>VLOOKUP($B415,[7]Insumos!A:E,4,FALSE)</f>
        <v>UND</v>
      </c>
      <c r="F415" s="141">
        <v>2</v>
      </c>
      <c r="G415" s="4">
        <f>+VLOOKUP(B415,[7]Insumos!$A$4:$F$5224,5,FALSE)</f>
        <v>3650</v>
      </c>
      <c r="H415" s="4">
        <f t="shared" si="38"/>
        <v>7300</v>
      </c>
      <c r="I415" s="4"/>
      <c r="J415" s="138" t="str">
        <f>HYPERLINK("#"&amp;"Insumos"&amp;"!A"&amp;MATCH($B415,[7]Insumos!$A:$A,0),"Ins "&amp;$B415)</f>
        <v>Ins I334</v>
      </c>
      <c r="K415" s="675"/>
    </row>
    <row r="416" spans="1:11" s="16" customFormat="1" x14ac:dyDescent="0.25">
      <c r="A416" s="12" t="s">
        <v>84</v>
      </c>
      <c r="B416" s="16" t="s">
        <v>386</v>
      </c>
      <c r="C416" s="13" t="str">
        <f>VLOOKUP($B416,[7]Insumos!A:E,2,FALSE)</f>
        <v>ÁNGULO CIELO RASO 20×30 CALIBRE 26 (0.38) X 2.44MT</v>
      </c>
      <c r="D416" s="14" t="str">
        <f>VLOOKUP($B416,[7]Insumos!A:E,3,FALSE)</f>
        <v>Insumos</v>
      </c>
      <c r="E416" s="14" t="str">
        <f>VLOOKUP($B416,[7]Insumos!A:E,4,FALSE)</f>
        <v>UND</v>
      </c>
      <c r="F416" s="141">
        <v>1</v>
      </c>
      <c r="G416" s="4">
        <f>+VLOOKUP(B416,[7]Insumos!$A$4:$F$5224,5,FALSE)</f>
        <v>2275</v>
      </c>
      <c r="H416" s="4">
        <f t="shared" si="38"/>
        <v>2275</v>
      </c>
      <c r="I416" s="4"/>
      <c r="J416" s="138" t="str">
        <f>HYPERLINK("#"&amp;"Insumos"&amp;"!A"&amp;MATCH($B416,[7]Insumos!$A:$A,0),"Ins "&amp;$B416)</f>
        <v>Ins I2494</v>
      </c>
      <c r="K416" s="675"/>
    </row>
    <row r="417" spans="1:11" s="16" customFormat="1" x14ac:dyDescent="0.25">
      <c r="A417" s="12" t="s">
        <v>84</v>
      </c>
      <c r="B417" s="16" t="s">
        <v>387</v>
      </c>
      <c r="C417" s="13" t="str">
        <f>VLOOKUP($B417,[7]Insumos!A:E,2,FALSE)</f>
        <v>LAMINA DE PVC PARA CIELO RASO L=2.90m A=30cm</v>
      </c>
      <c r="D417" s="14" t="str">
        <f>VLOOKUP($B417,[7]Insumos!A:E,3,FALSE)</f>
        <v>Insumos</v>
      </c>
      <c r="E417" s="14" t="str">
        <f>VLOOKUP($B417,[7]Insumos!A:E,4,FALSE)</f>
        <v>M2</v>
      </c>
      <c r="F417" s="141">
        <v>1</v>
      </c>
      <c r="G417" s="4">
        <f>+VLOOKUP(B417,[7]Insumos!$A$4:$F$5224,5,FALSE)</f>
        <v>20800</v>
      </c>
      <c r="H417" s="4">
        <f t="shared" si="38"/>
        <v>20800</v>
      </c>
      <c r="I417" s="4"/>
      <c r="J417" s="138" t="str">
        <f>HYPERLINK("#"&amp;"Insumos"&amp;"!A"&amp;MATCH($B417,[7]Insumos!$A:$A,0),"Ins "&amp;$B417)</f>
        <v>Ins I2495</v>
      </c>
      <c r="K417" s="675"/>
    </row>
    <row r="418" spans="1:11" s="16" customFormat="1" x14ac:dyDescent="0.25">
      <c r="A418" s="12" t="s">
        <v>84</v>
      </c>
      <c r="B418" s="16" t="s">
        <v>388</v>
      </c>
      <c r="C418" s="13" t="str">
        <f>VLOOKUP($B418,[7]Insumos!A:E,2,FALSE)</f>
        <v>CORNISA PARA CIELO EN PVC (MEDIACAÑA) x 5.95m</v>
      </c>
      <c r="D418" s="14" t="str">
        <f>VLOOKUP($B418,[7]Insumos!A:E,3,FALSE)</f>
        <v>Insumos</v>
      </c>
      <c r="E418" s="14" t="str">
        <f>VLOOKUP($B418,[7]Insumos!A:E,4,FALSE)</f>
        <v>UND</v>
      </c>
      <c r="F418" s="141">
        <f>2.5/5.9</f>
        <v>0.42372881355932202</v>
      </c>
      <c r="G418" s="4">
        <f>+VLOOKUP(B418,[7]Insumos!$A$4:$F$5224,5,FALSE)</f>
        <v>23574</v>
      </c>
      <c r="H418" s="4">
        <f t="shared" si="38"/>
        <v>9989</v>
      </c>
      <c r="I418" s="4"/>
      <c r="J418" s="138" t="str">
        <f>HYPERLINK("#"&amp;"Insumos"&amp;"!A"&amp;MATCH($B418,[7]Insumos!$A:$A,0),"Ins "&amp;$B418)</f>
        <v>Ins I2497</v>
      </c>
      <c r="K418" s="675"/>
    </row>
    <row r="419" spans="1:11" s="16" customFormat="1" x14ac:dyDescent="0.25">
      <c r="A419" s="12" t="s">
        <v>84</v>
      </c>
      <c r="B419" s="3" t="s">
        <v>389</v>
      </c>
      <c r="C419" s="13" t="str">
        <f>VLOOKUP($B419,[7]Insumos!A:E,2,FALSE)</f>
        <v>TORNILLO AUTOPERFORANTE  EST.  7/16 "</v>
      </c>
      <c r="D419" s="14" t="str">
        <f>VLOOKUP($B419,[7]Insumos!A:E,3,FALSE)</f>
        <v>Insumos</v>
      </c>
      <c r="E419" s="14" t="str">
        <f>VLOOKUP($B419,[7]Insumos!A:E,4,FALSE)</f>
        <v>UND</v>
      </c>
      <c r="F419" s="141">
        <v>30</v>
      </c>
      <c r="G419" s="4">
        <f>+VLOOKUP(B419,[7]Insumos!$A$4:$F$5224,5,FALSE)</f>
        <v>42</v>
      </c>
      <c r="H419" s="4">
        <f t="shared" si="38"/>
        <v>1260</v>
      </c>
      <c r="I419" s="4"/>
      <c r="J419" s="138" t="str">
        <f>HYPERLINK("#"&amp;"Insumos"&amp;"!A"&amp;MATCH($B419,[7]Insumos!$A:$A,0),"Ins "&amp;$B419)</f>
        <v>Ins I342</v>
      </c>
      <c r="K419" s="675"/>
    </row>
    <row r="420" spans="1:11" s="16" customFormat="1" x14ac:dyDescent="0.25">
      <c r="A420" s="12" t="s">
        <v>84</v>
      </c>
      <c r="B420" s="3" t="s">
        <v>390</v>
      </c>
      <c r="C420" s="13" t="str">
        <f>VLOOKUP($B420,[7]Insumos!A:E,2,FALSE)</f>
        <v>TORNILLO AUTOPERFORANTE YESO 6 X1</v>
      </c>
      <c r="D420" s="14" t="str">
        <f>VLOOKUP($B420,[7]Insumos!A:E,3,FALSE)</f>
        <v>Insumos</v>
      </c>
      <c r="E420" s="14" t="str">
        <f>VLOOKUP($B420,[7]Insumos!A:E,4,FALSE)</f>
        <v>UND</v>
      </c>
      <c r="F420" s="141">
        <v>0</v>
      </c>
      <c r="G420" s="4">
        <f>+VLOOKUP(B420,[7]Insumos!$A$4:$F$5224,5,FALSE)</f>
        <v>42</v>
      </c>
      <c r="H420" s="4">
        <f t="shared" si="38"/>
        <v>0</v>
      </c>
      <c r="I420" s="4"/>
      <c r="J420" s="138" t="str">
        <f>HYPERLINK("#"&amp;"Insumos"&amp;"!A"&amp;MATCH($B420,[7]Insumos!$A:$A,0),"Ins "&amp;$B420)</f>
        <v>Ins I343</v>
      </c>
      <c r="K420" s="675"/>
    </row>
    <row r="421" spans="1:11" s="16" customFormat="1" x14ac:dyDescent="0.25">
      <c r="A421" s="12" t="s">
        <v>84</v>
      </c>
      <c r="B421" s="3" t="s">
        <v>391</v>
      </c>
      <c r="C421" s="13" t="str">
        <f>VLOOKUP($B421,[7]Insumos!A:E,2,FALSE)</f>
        <v>TORNILLO PTA BROCA EXTRAPL. EST 8 X 1/2" ( 13MM )</v>
      </c>
      <c r="D421" s="14" t="str">
        <f>VLOOKUP($B421,[7]Insumos!A:E,3,FALSE)</f>
        <v>Insumos</v>
      </c>
      <c r="E421" s="14" t="str">
        <f>VLOOKUP($B421,[7]Insumos!A:E,4,FALSE)</f>
        <v>UND</v>
      </c>
      <c r="F421" s="141">
        <v>12</v>
      </c>
      <c r="G421" s="4">
        <f>+VLOOKUP(B421,[7]Insumos!$A$4:$F$5224,5,FALSE)</f>
        <v>77</v>
      </c>
      <c r="H421" s="4">
        <f t="shared" si="38"/>
        <v>924</v>
      </c>
      <c r="I421" s="4"/>
      <c r="J421" s="138" t="str">
        <f>HYPERLINK("#"&amp;"Insumos"&amp;"!A"&amp;MATCH($B421,[7]Insumos!$A:$A,0),"Ins "&amp;$B421)</f>
        <v>Ins I344</v>
      </c>
      <c r="K421" s="675"/>
    </row>
    <row r="422" spans="1:11" s="16" customFormat="1" x14ac:dyDescent="0.25">
      <c r="A422" s="5"/>
      <c r="B422" s="5"/>
      <c r="C422" s="5"/>
      <c r="D422" s="5"/>
      <c r="E422" s="5"/>
      <c r="F422" s="143"/>
      <c r="G422" s="5"/>
      <c r="H422" s="5"/>
      <c r="I422" s="5"/>
      <c r="J422" s="5"/>
      <c r="K422" s="675"/>
    </row>
    <row r="423" spans="1:11" s="16" customFormat="1" ht="25.5" x14ac:dyDescent="0.25">
      <c r="A423" s="8" t="s">
        <v>579</v>
      </c>
      <c r="B423" s="1" t="s">
        <v>28</v>
      </c>
      <c r="C423" s="9" t="str">
        <f>VLOOKUP($A423,[7]Actividades!A:E,2,FALSE)</f>
        <v>SUMINISTRO, TRANSPORTE E INSTALACION  ALISTADO PISOS MORTERO 1:3  E= 0.03 MTS</v>
      </c>
      <c r="D423" s="10" t="str">
        <f>VLOOKUP($A423,[7]Actividades!A:E,3,FALSE)</f>
        <v>Actividad</v>
      </c>
      <c r="E423" s="10" t="str">
        <f>VLOOKUP($A423,[7]Actividades!A:E,4,FALSE)</f>
        <v>M2</v>
      </c>
      <c r="F423" s="140"/>
      <c r="G423" s="2"/>
      <c r="H423" s="2"/>
      <c r="I423" s="2">
        <v>29797</v>
      </c>
      <c r="K423" s="675">
        <f t="shared" si="36"/>
        <v>41250.966800000002</v>
      </c>
    </row>
    <row r="424" spans="1:11" s="16" customFormat="1" x14ac:dyDescent="0.25">
      <c r="A424" s="12" t="s">
        <v>579</v>
      </c>
      <c r="B424" s="16" t="s">
        <v>441</v>
      </c>
      <c r="C424" s="13" t="str">
        <f>VLOOKUP($B424,[7]Insumos!A:G,2,FALSE)</f>
        <v>MORTERO 1:3</v>
      </c>
      <c r="D424" s="14" t="str">
        <f>VLOOKUP($B424,[7]Insumos!A:G,3,FALSE)</f>
        <v>Analisis Basico</v>
      </c>
      <c r="E424" s="14" t="str">
        <f>VLOOKUP($B424,[7]Insumos!A:G,4,FALSE)</f>
        <v>M3</v>
      </c>
      <c r="F424" s="141">
        <v>3.1E-2</v>
      </c>
      <c r="G424" s="4">
        <f>+VLOOKUP(B424,[7]Insumos!$A$4:$F$5224,5,FALSE)</f>
        <v>505998</v>
      </c>
      <c r="H424" s="4">
        <f t="shared" ref="H424:H428" si="39">+ROUND(F424*G424,0)</f>
        <v>15686</v>
      </c>
      <c r="I424" s="4"/>
      <c r="K424" s="675"/>
    </row>
    <row r="425" spans="1:11" s="16" customFormat="1" x14ac:dyDescent="0.25">
      <c r="A425" s="12" t="s">
        <v>579</v>
      </c>
      <c r="B425" s="3" t="s">
        <v>115</v>
      </c>
      <c r="C425" s="13" t="str">
        <f>VLOOKUP($B425,[7]Insumos!A:E,2,FALSE)</f>
        <v>CUADRILLA AA TIPO 1 (1 OFICIAL + 1 AYUDANTE) (Albañileria)</v>
      </c>
      <c r="D425" s="14" t="str">
        <f>VLOOKUP($B425,[7]Insumos!A:E,3,FALSE)</f>
        <v>Cuadrilla</v>
      </c>
      <c r="E425" s="14" t="str">
        <f>VLOOKUP($B425,[7]Insumos!A:E,4,FALSE)</f>
        <v>HR</v>
      </c>
      <c r="F425" s="141">
        <v>0.38</v>
      </c>
      <c r="G425" s="4">
        <f>+VLOOKUP(B425,[7]Insumos!$A$4:$F$5224,5,FALSE)</f>
        <v>30782</v>
      </c>
      <c r="H425" s="4">
        <f t="shared" si="39"/>
        <v>11697</v>
      </c>
      <c r="I425" s="4"/>
      <c r="J425" s="138" t="str">
        <f>HYPERLINK("#"&amp;"Insumos"&amp;"!A"&amp;MATCH($B425,[7]Insumos!$A:$A,0),"Ins "&amp;$B425)</f>
        <v>Ins C1</v>
      </c>
      <c r="K425" s="675"/>
    </row>
    <row r="426" spans="1:11" x14ac:dyDescent="0.25">
      <c r="A426" s="12" t="s">
        <v>579</v>
      </c>
      <c r="B426" s="3" t="s">
        <v>30</v>
      </c>
      <c r="C426" s="13" t="str">
        <f>VLOOKUP($B426,[7]Insumos!A:E,2,FALSE)</f>
        <v>EQUIPO DE TRANSPORTE</v>
      </c>
      <c r="D426" s="14" t="str">
        <f>VLOOKUP($B426,[7]Insumos!A:E,3,FALSE)</f>
        <v>Equipos</v>
      </c>
      <c r="E426" s="14" t="str">
        <f>VLOOKUP($B426,[7]Insumos!A:E,4,FALSE)</f>
        <v>DIA</v>
      </c>
      <c r="F426" s="141">
        <v>2E-3</v>
      </c>
      <c r="G426" s="4">
        <f>+VLOOKUP(B426,[7]Insumos!$A$4:$F$5224,5,FALSE)</f>
        <v>180217</v>
      </c>
      <c r="H426" s="4">
        <f t="shared" si="39"/>
        <v>360</v>
      </c>
      <c r="I426" s="4"/>
      <c r="J426" s="138" t="str">
        <f>HYPERLINK("#"&amp;"Insumos"&amp;"!A"&amp;MATCH($B426,[7]Insumos!$A:$A,0),"Ins "&amp;$B426)</f>
        <v>Ins E12</v>
      </c>
      <c r="K426" s="675"/>
    </row>
    <row r="427" spans="1:11" s="16" customFormat="1" x14ac:dyDescent="0.25">
      <c r="A427" s="12" t="s">
        <v>579</v>
      </c>
      <c r="B427" s="3" t="s">
        <v>32</v>
      </c>
      <c r="C427" s="13" t="str">
        <f>VLOOKUP($B427,[7]Insumos!A:E,2,FALSE)</f>
        <v>EQUIPO BASICO (HERRAMIENTA MENOR)</v>
      </c>
      <c r="D427" s="14" t="str">
        <f>VLOOKUP($B427,[7]Insumos!A:E,3,FALSE)</f>
        <v>Herramienta</v>
      </c>
      <c r="E427" s="14" t="str">
        <f>VLOOKUP($B427,[7]Insumos!A:E,4,FALSE)</f>
        <v>UND</v>
      </c>
      <c r="F427" s="141">
        <v>0.38</v>
      </c>
      <c r="G427" s="4">
        <f>+VLOOKUP(B427,[7]Insumos!$A$4:$F$5224,5,FALSE)</f>
        <v>3484</v>
      </c>
      <c r="H427" s="4">
        <f t="shared" si="39"/>
        <v>1324</v>
      </c>
      <c r="I427" s="4"/>
      <c r="J427" s="138" t="str">
        <f>HYPERLINK("#"&amp;"Insumos"&amp;"!A"&amp;MATCH($B427,[7]Insumos!$A:$A,0),"Ins "&amp;$B427)</f>
        <v>Ins H2</v>
      </c>
      <c r="K427" s="675"/>
    </row>
    <row r="428" spans="1:11" s="16" customFormat="1" x14ac:dyDescent="0.25">
      <c r="A428" s="12" t="s">
        <v>579</v>
      </c>
      <c r="B428" s="3" t="s">
        <v>33</v>
      </c>
      <c r="C428" s="13" t="str">
        <f>VLOOKUP($B428,[7]Insumos!A:E,2,FALSE)</f>
        <v>ACARREO INTERNO</v>
      </c>
      <c r="D428" s="14" t="str">
        <f>VLOOKUP($B428,[7]Insumos!A:E,3,FALSE)</f>
        <v>Insumos</v>
      </c>
      <c r="E428" s="14" t="str">
        <f>VLOOKUP($B428,[7]Insumos!A:E,4,FALSE)</f>
        <v>UND</v>
      </c>
      <c r="F428" s="141">
        <v>0.4</v>
      </c>
      <c r="G428" s="4">
        <f>+VLOOKUP(B428,[7]Insumos!$A$4:$F$5224,5,FALSE)</f>
        <v>1824</v>
      </c>
      <c r="H428" s="4">
        <f t="shared" si="39"/>
        <v>730</v>
      </c>
      <c r="I428" s="4"/>
      <c r="J428" s="138" t="str">
        <f>HYPERLINK("#"&amp;"Insumos"&amp;"!A"&amp;MATCH($B428,[7]Insumos!$A:$A,0),"Ins "&amp;$B428)</f>
        <v>Ins I1565</v>
      </c>
      <c r="K428" s="675"/>
    </row>
    <row r="429" spans="1:11" s="16" customFormat="1" x14ac:dyDescent="0.25">
      <c r="A429" s="5"/>
      <c r="B429" s="5"/>
      <c r="C429" s="5"/>
      <c r="D429" s="5"/>
      <c r="E429" s="5"/>
      <c r="F429" s="143"/>
      <c r="G429" s="5"/>
      <c r="H429" s="5"/>
      <c r="I429" s="5"/>
      <c r="J429" s="5"/>
      <c r="K429" s="675"/>
    </row>
    <row r="430" spans="1:11" s="16" customFormat="1" x14ac:dyDescent="0.25">
      <c r="A430" s="5"/>
      <c r="B430" s="5"/>
      <c r="C430" s="5"/>
      <c r="D430" s="5"/>
      <c r="E430" s="5"/>
      <c r="F430" s="143"/>
      <c r="G430" s="5"/>
      <c r="H430" s="5"/>
      <c r="I430" s="5"/>
      <c r="J430" s="5"/>
      <c r="K430" s="675"/>
    </row>
    <row r="431" spans="1:11" s="16" customFormat="1" ht="38.25" x14ac:dyDescent="0.25">
      <c r="A431" s="8" t="s">
        <v>213</v>
      </c>
      <c r="B431" s="1" t="s">
        <v>28</v>
      </c>
      <c r="C431" s="9" t="str">
        <f>VLOOKUP($A431,[7]Actividades!A:E,2,FALSE)</f>
        <v>SUMINISTRO, TRANSPORTE E INSTALACION CERAMICA PISO ANTIQUE TIPO ALFA O SIMILAR. COLOR BEIGE O BLANCO SEGÚN DISEÑO (INCLUYE BOQUILLA.). INCLUYE MORTERO DE PEGA Y/O NIVELACIÓN.</v>
      </c>
      <c r="D431" s="10" t="str">
        <f>VLOOKUP($A431,[7]Actividades!A:E,3,FALSE)</f>
        <v>Actividad</v>
      </c>
      <c r="E431" s="10" t="str">
        <f>VLOOKUP($A431,[7]Actividades!A:E,4,FALSE)</f>
        <v>M2</v>
      </c>
      <c r="F431" s="140"/>
      <c r="G431" s="2"/>
      <c r="H431" s="2"/>
      <c r="I431" s="2">
        <v>72763</v>
      </c>
      <c r="K431" s="675">
        <f t="shared" si="36"/>
        <v>100733.0972</v>
      </c>
    </row>
    <row r="432" spans="1:11" s="16" customFormat="1" x14ac:dyDescent="0.25">
      <c r="A432" s="12" t="s">
        <v>213</v>
      </c>
      <c r="B432" s="3" t="s">
        <v>115</v>
      </c>
      <c r="C432" s="13" t="str">
        <f>VLOOKUP($B432,[7]Insumos!A:E,2,FALSE)</f>
        <v>CUADRILLA AA TIPO 1 (1 OFICIAL + 1 AYUDANTE) (Albañileria)</v>
      </c>
      <c r="D432" s="14" t="str">
        <f>VLOOKUP($B432,[7]Insumos!A:E,3,FALSE)</f>
        <v>Cuadrilla</v>
      </c>
      <c r="E432" s="14" t="str">
        <f>VLOOKUP($B432,[7]Insumos!A:E,4,FALSE)</f>
        <v>HR</v>
      </c>
      <c r="F432" s="141">
        <v>0.6</v>
      </c>
      <c r="G432" s="4">
        <f>+VLOOKUP(B432,[7]Insumos!$A$4:$F$5224,5,FALSE)</f>
        <v>30782</v>
      </c>
      <c r="H432" s="4">
        <f t="shared" ref="H432:H439" si="40">+ROUND(F432*G432,0)</f>
        <v>18469</v>
      </c>
      <c r="I432" s="4"/>
      <c r="J432" s="138" t="str">
        <f>HYPERLINK("#"&amp;"Insumos"&amp;"!A"&amp;MATCH($B432,[7]Insumos!$A:$A,0),"Ins "&amp;$B432)</f>
        <v>Ins C1</v>
      </c>
      <c r="K432" s="675"/>
    </row>
    <row r="433" spans="1:11" s="16" customFormat="1" x14ac:dyDescent="0.25">
      <c r="A433" s="12" t="s">
        <v>213</v>
      </c>
      <c r="B433" s="3" t="s">
        <v>30</v>
      </c>
      <c r="C433" s="13" t="str">
        <f>VLOOKUP($B433,[7]Insumos!A:E,2,FALSE)</f>
        <v>EQUIPO DE TRANSPORTE</v>
      </c>
      <c r="D433" s="14" t="str">
        <f>VLOOKUP($B433,[7]Insumos!A:E,3,FALSE)</f>
        <v>Equipos</v>
      </c>
      <c r="E433" s="14" t="str">
        <f>VLOOKUP($B433,[7]Insumos!A:E,4,FALSE)</f>
        <v>DIA</v>
      </c>
      <c r="F433" s="141">
        <v>5.4999999999999997E-3</v>
      </c>
      <c r="G433" s="4">
        <f>+VLOOKUP(B433,[7]Insumos!$A$4:$F$5224,5,FALSE)</f>
        <v>180217</v>
      </c>
      <c r="H433" s="4">
        <f t="shared" si="40"/>
        <v>991</v>
      </c>
      <c r="I433" s="4"/>
      <c r="J433" s="138" t="str">
        <f>HYPERLINK("#"&amp;"Insumos"&amp;"!A"&amp;MATCH($B433,[7]Insumos!$A:$A,0),"Ins "&amp;$B433)</f>
        <v>Ins E12</v>
      </c>
      <c r="K433" s="675"/>
    </row>
    <row r="434" spans="1:11" s="16" customFormat="1" x14ac:dyDescent="0.25">
      <c r="A434" s="12" t="s">
        <v>213</v>
      </c>
      <c r="B434" s="3" t="s">
        <v>32</v>
      </c>
      <c r="C434" s="13" t="str">
        <f>VLOOKUP($B434,[7]Insumos!A:E,2,FALSE)</f>
        <v>EQUIPO BASICO (HERRAMIENTA MENOR)</v>
      </c>
      <c r="D434" s="14" t="str">
        <f>VLOOKUP($B434,[7]Insumos!A:E,3,FALSE)</f>
        <v>Herramienta</v>
      </c>
      <c r="E434" s="14" t="str">
        <f>VLOOKUP($B434,[7]Insumos!A:E,4,FALSE)</f>
        <v>UND</v>
      </c>
      <c r="F434" s="141">
        <v>0.02</v>
      </c>
      <c r="G434" s="4">
        <f>+VLOOKUP(B434,[7]Insumos!$A$4:$F$5224,5,FALSE)</f>
        <v>3484</v>
      </c>
      <c r="H434" s="4">
        <f t="shared" si="40"/>
        <v>70</v>
      </c>
      <c r="I434" s="4"/>
      <c r="J434" s="138" t="str">
        <f>HYPERLINK("#"&amp;"Insumos"&amp;"!A"&amp;MATCH($B434,[7]Insumos!$A:$A,0),"Ins "&amp;$B434)</f>
        <v>Ins H2</v>
      </c>
      <c r="K434" s="675"/>
    </row>
    <row r="435" spans="1:11" s="16" customFormat="1" x14ac:dyDescent="0.25">
      <c r="A435" s="12" t="s">
        <v>213</v>
      </c>
      <c r="B435" s="3" t="s">
        <v>392</v>
      </c>
      <c r="C435" s="13" t="str">
        <f>VLOOKUP($B435,[7]Insumos!A:E,2,FALSE)</f>
        <v>CONCOLOR JUNTA ESTRECHA 5KG</v>
      </c>
      <c r="D435" s="14" t="str">
        <f>VLOOKUP($B435,[7]Insumos!A:E,3,FALSE)</f>
        <v>Insumos</v>
      </c>
      <c r="E435" s="14" t="str">
        <f>VLOOKUP($B435,[7]Insumos!A:E,4,FALSE)</f>
        <v>KG</v>
      </c>
      <c r="F435" s="141">
        <v>0.3</v>
      </c>
      <c r="G435" s="4">
        <f>+VLOOKUP(B435,[7]Insumos!$A$4:$F$5224,5,FALSE)</f>
        <v>6400</v>
      </c>
      <c r="H435" s="4">
        <f t="shared" si="40"/>
        <v>1920</v>
      </c>
      <c r="I435" s="4"/>
      <c r="J435" s="138" t="str">
        <f>HYPERLINK("#"&amp;"Insumos"&amp;"!A"&amp;MATCH($B435,[7]Insumos!$A:$A,0),"Ins "&amp;$B435)</f>
        <v>Ins I1043</v>
      </c>
      <c r="K435" s="675"/>
    </row>
    <row r="436" spans="1:11" s="16" customFormat="1" ht="30" x14ac:dyDescent="0.25">
      <c r="A436" s="12" t="s">
        <v>213</v>
      </c>
      <c r="B436" s="3" t="s">
        <v>495</v>
      </c>
      <c r="C436" s="13" t="str">
        <f>VLOOKUP($B436,[7]Insumos!A:E,2,FALSE)</f>
        <v>CERAMICA PISO ANTIQUE 45X45 TIPO ALFA O SIMILAR. COLOR BLANCO O BEIGE</v>
      </c>
      <c r="D436" s="14" t="str">
        <f>VLOOKUP($B436,[7]Insumos!A:E,3,FALSE)</f>
        <v>Insumos</v>
      </c>
      <c r="E436" s="14" t="str">
        <f>VLOOKUP($B436,[7]Insumos!A:E,4,FALSE)</f>
        <v>M2</v>
      </c>
      <c r="F436" s="141">
        <v>1.05</v>
      </c>
      <c r="G436" s="4">
        <f>+VLOOKUP(B436,[7]Insumos!$A$4:$F$5224,5,FALSE)</f>
        <v>39900</v>
      </c>
      <c r="H436" s="4">
        <f t="shared" si="40"/>
        <v>41895</v>
      </c>
      <c r="I436" s="4"/>
      <c r="J436" s="138" t="str">
        <f>HYPERLINK("#"&amp;"Insumos"&amp;"!A"&amp;MATCH($B436,[7]Insumos!$A:$A,0),"Ins "&amp;$B436)</f>
        <v>Ins I1056</v>
      </c>
      <c r="K436" s="675"/>
    </row>
    <row r="437" spans="1:11" s="16" customFormat="1" x14ac:dyDescent="0.25">
      <c r="A437" s="12" t="s">
        <v>213</v>
      </c>
      <c r="B437" s="3" t="s">
        <v>33</v>
      </c>
      <c r="C437" s="13" t="str">
        <f>VLOOKUP($B437,[7]Insumos!A:E,2,FALSE)</f>
        <v>ACARREO INTERNO</v>
      </c>
      <c r="D437" s="14" t="str">
        <f>VLOOKUP($B437,[7]Insumos!A:E,3,FALSE)</f>
        <v>Insumos</v>
      </c>
      <c r="E437" s="14" t="str">
        <f>VLOOKUP($B437,[7]Insumos!A:E,4,FALSE)</f>
        <v>UND</v>
      </c>
      <c r="F437" s="141">
        <v>0.7</v>
      </c>
      <c r="G437" s="4">
        <f>+VLOOKUP(B437,[7]Insumos!$A$4:$F$5224,5,FALSE)</f>
        <v>1824</v>
      </c>
      <c r="H437" s="4">
        <f t="shared" si="40"/>
        <v>1277</v>
      </c>
      <c r="I437" s="4"/>
      <c r="J437" s="138" t="str">
        <f>HYPERLINK("#"&amp;"Insumos"&amp;"!A"&amp;MATCH($B437,[7]Insumos!$A:$A,0),"Ins "&amp;$B437)</f>
        <v>Ins I1565</v>
      </c>
      <c r="K437" s="675"/>
    </row>
    <row r="438" spans="1:11" s="16" customFormat="1" x14ac:dyDescent="0.25">
      <c r="A438" s="12" t="s">
        <v>213</v>
      </c>
      <c r="B438" s="16" t="s">
        <v>393</v>
      </c>
      <c r="C438" s="13" t="str">
        <f>VLOOKUP($B438,[7]Insumos!A:E,2,FALSE)</f>
        <v>PEGACOR ULTRA PLUS</v>
      </c>
      <c r="D438" s="14" t="str">
        <f>VLOOKUP($B438,[7]Insumos!A:E,3,FALSE)</f>
        <v>Insumos</v>
      </c>
      <c r="E438" s="14" t="str">
        <f>VLOOKUP($B438,[7]Insumos!A:E,4,FALSE)</f>
        <v>KG</v>
      </c>
      <c r="F438" s="141">
        <v>4.5</v>
      </c>
      <c r="G438" s="4">
        <f>+VLOOKUP(B438,[7]Insumos!$A$4:$F$5224,5,FALSE)</f>
        <v>1801</v>
      </c>
      <c r="H438" s="4">
        <f t="shared" si="40"/>
        <v>8105</v>
      </c>
      <c r="I438" s="4"/>
      <c r="J438" s="138" t="str">
        <f>HYPERLINK("#"&amp;"Insumos"&amp;"!A"&amp;MATCH($B438,[7]Insumos!$A:$A,0),"Ins "&amp;$B438)</f>
        <v>Ins I418</v>
      </c>
      <c r="K438" s="675"/>
    </row>
    <row r="439" spans="1:11" s="16" customFormat="1" x14ac:dyDescent="0.25">
      <c r="A439" s="12" t="s">
        <v>213</v>
      </c>
      <c r="B439" s="3" t="s">
        <v>394</v>
      </c>
      <c r="C439" s="13" t="str">
        <f>VLOOKUP($B439,[7]Insumos!A:E,2,FALSE)</f>
        <v>AGUA LITRO</v>
      </c>
      <c r="D439" s="14" t="str">
        <f>VLOOKUP($B439,[7]Insumos!A:E,3,FALSE)</f>
        <v>Insumos</v>
      </c>
      <c r="E439" s="14" t="str">
        <f>VLOOKUP($B439,[7]Insumos!A:E,4,FALSE)</f>
        <v>LT</v>
      </c>
      <c r="F439" s="141">
        <v>1.08</v>
      </c>
      <c r="G439" s="4">
        <f>+VLOOKUP(B439,[7]Insumos!$A$4:$F$5224,5,FALSE)</f>
        <v>33</v>
      </c>
      <c r="H439" s="4">
        <f t="shared" si="40"/>
        <v>36</v>
      </c>
      <c r="I439" s="4"/>
      <c r="J439" s="138" t="str">
        <f>HYPERLINK("#"&amp;"Insumos"&amp;"!A"&amp;MATCH($B439,[7]Insumos!$A:$A,0),"Ins "&amp;$B439)</f>
        <v>Ins I49</v>
      </c>
      <c r="K439" s="675"/>
    </row>
    <row r="440" spans="1:11" s="16" customFormat="1" x14ac:dyDescent="0.25">
      <c r="A440" s="5"/>
      <c r="B440" s="5"/>
      <c r="C440" s="5"/>
      <c r="D440" s="5"/>
      <c r="E440" s="5"/>
      <c r="F440" s="143"/>
      <c r="G440" s="5"/>
      <c r="H440" s="5"/>
      <c r="I440" s="5"/>
      <c r="J440" s="5"/>
      <c r="K440" s="675"/>
    </row>
    <row r="441" spans="1:11" s="16" customFormat="1" ht="51" x14ac:dyDescent="0.25">
      <c r="A441" s="8" t="s">
        <v>574</v>
      </c>
      <c r="B441" s="1" t="s">
        <v>28</v>
      </c>
      <c r="C441" s="9" t="str">
        <f>VLOOKUP($A441,[7]Actividades!A:E,2,FALSE)</f>
        <v>SUMINISTRO, TRANSPORTE E INSTALACION GUARDAESCOBA CERAMICA TIPO ANTIQUE H = 10 CM. TIPO ALFA O SIMILAR. COLOR BEIGE O BLANCO SEGÚN DISEÑO (INCLUYE BOQUILLA.). INCLUYE MORTERO DE PEGA Y/O NIVELACIÓN</v>
      </c>
      <c r="D441" s="10" t="str">
        <f>VLOOKUP($A441,[7]Actividades!A:E,3,FALSE)</f>
        <v>Actividad</v>
      </c>
      <c r="E441" s="10" t="str">
        <f>VLOOKUP($A441,[7]Actividades!A:E,4,FALSE)</f>
        <v>ML</v>
      </c>
      <c r="F441" s="140"/>
      <c r="G441" s="2"/>
      <c r="H441" s="2"/>
      <c r="I441" s="2">
        <v>16058</v>
      </c>
      <c r="K441" s="675">
        <f t="shared" si="36"/>
        <v>22230.695200000002</v>
      </c>
    </row>
    <row r="442" spans="1:11" s="16" customFormat="1" x14ac:dyDescent="0.25">
      <c r="A442" s="12" t="s">
        <v>574</v>
      </c>
      <c r="B442" s="3" t="s">
        <v>115</v>
      </c>
      <c r="C442" s="13" t="str">
        <f>VLOOKUP($B442,[7]Insumos!A:E,2,FALSE)</f>
        <v>CUADRILLA AA TIPO 1 (1 OFICIAL + 1 AYUDANTE) (Albañileria)</v>
      </c>
      <c r="D442" s="14" t="str">
        <f>VLOOKUP($B442,[7]Insumos!A:E,3,FALSE)</f>
        <v>Cuadrilla</v>
      </c>
      <c r="E442" s="14" t="str">
        <f>VLOOKUP($B442,[7]Insumos!A:E,4,FALSE)</f>
        <v>HR</v>
      </c>
      <c r="F442" s="141">
        <v>0.33</v>
      </c>
      <c r="G442" s="4">
        <f>+VLOOKUP(B442,[7]Insumos!$A$4:$F$5224,5,FALSE)</f>
        <v>30782</v>
      </c>
      <c r="H442" s="4">
        <f t="shared" ref="H442:H450" si="41">+ROUND(F442*G442,0)</f>
        <v>10158</v>
      </c>
      <c r="I442" s="4"/>
      <c r="J442" s="138" t="str">
        <f>HYPERLINK("#"&amp;"Insumos"&amp;"!A"&amp;MATCH($B442,[7]Insumos!$A:$A,0),"Ins "&amp;$B442)</f>
        <v>Ins C1</v>
      </c>
      <c r="K442" s="675"/>
    </row>
    <row r="443" spans="1:11" s="16" customFormat="1" x14ac:dyDescent="0.25">
      <c r="A443" s="12" t="s">
        <v>574</v>
      </c>
      <c r="B443" s="3" t="s">
        <v>30</v>
      </c>
      <c r="C443" s="13" t="str">
        <f>VLOOKUP($B443,[7]Insumos!A:E,2,FALSE)</f>
        <v>EQUIPO DE TRANSPORTE</v>
      </c>
      <c r="D443" s="14" t="str">
        <f>VLOOKUP($B443,[7]Insumos!A:E,3,FALSE)</f>
        <v>Equipos</v>
      </c>
      <c r="E443" s="14" t="str">
        <f>VLOOKUP($B443,[7]Insumos!A:E,4,FALSE)</f>
        <v>DIA</v>
      </c>
      <c r="F443" s="141">
        <v>5.9999999999999995E-4</v>
      </c>
      <c r="G443" s="4">
        <f>+VLOOKUP(B443,[7]Insumos!$A$4:$F$5224,5,FALSE)</f>
        <v>180217</v>
      </c>
      <c r="H443" s="4">
        <f t="shared" si="41"/>
        <v>108</v>
      </c>
      <c r="I443" s="4"/>
      <c r="J443" s="138" t="str">
        <f>HYPERLINK("#"&amp;"Insumos"&amp;"!A"&amp;MATCH($B443,[7]Insumos!$A:$A,0),"Ins "&amp;$B443)</f>
        <v>Ins E12</v>
      </c>
      <c r="K443" s="675"/>
    </row>
    <row r="444" spans="1:11" s="16" customFormat="1" x14ac:dyDescent="0.25">
      <c r="A444" s="12" t="s">
        <v>574</v>
      </c>
      <c r="B444" s="3" t="s">
        <v>395</v>
      </c>
      <c r="C444" s="13" t="str">
        <f>VLOOKUP($B444,[7]Insumos!A:E,2,FALSE)</f>
        <v xml:space="preserve">CORTADORA INCLUYE DISCO </v>
      </c>
      <c r="D444" s="14" t="str">
        <f>VLOOKUP($B444,[7]Insumos!A:E,3,FALSE)</f>
        <v>Equipos</v>
      </c>
      <c r="E444" s="14" t="str">
        <f>VLOOKUP($B444,[7]Insumos!A:E,4,FALSE)</f>
        <v>DIA</v>
      </c>
      <c r="F444" s="141">
        <v>0.01</v>
      </c>
      <c r="G444" s="4">
        <f>+VLOOKUP(B444,[7]Insumos!$A$4:$F$5224,5,FALSE)</f>
        <v>66522</v>
      </c>
      <c r="H444" s="4">
        <f t="shared" si="41"/>
        <v>665</v>
      </c>
      <c r="I444" s="4"/>
      <c r="J444" s="138" t="str">
        <f>HYPERLINK("#"&amp;"Insumos"&amp;"!A"&amp;MATCH($B444,[7]Insumos!$A:$A,0),"Ins "&amp;$B444)</f>
        <v>Ins E8</v>
      </c>
      <c r="K444" s="675"/>
    </row>
    <row r="445" spans="1:11" s="16" customFormat="1" x14ac:dyDescent="0.25">
      <c r="A445" s="12" t="s">
        <v>574</v>
      </c>
      <c r="B445" s="3" t="s">
        <v>32</v>
      </c>
      <c r="C445" s="13" t="str">
        <f>VLOOKUP($B445,[7]Insumos!A:E,2,FALSE)</f>
        <v>EQUIPO BASICO (HERRAMIENTA MENOR)</v>
      </c>
      <c r="D445" s="14" t="str">
        <f>VLOOKUP($B445,[7]Insumos!A:E,3,FALSE)</f>
        <v>Herramienta</v>
      </c>
      <c r="E445" s="14" t="str">
        <f>VLOOKUP($B445,[7]Insumos!A:E,4,FALSE)</f>
        <v>UND</v>
      </c>
      <c r="F445" s="141">
        <v>0.01</v>
      </c>
      <c r="G445" s="4">
        <f>+VLOOKUP(B445,[7]Insumos!$A$4:$F$5224,5,FALSE)</f>
        <v>3484</v>
      </c>
      <c r="H445" s="4">
        <f t="shared" si="41"/>
        <v>35</v>
      </c>
      <c r="I445" s="4"/>
      <c r="J445" s="138" t="str">
        <f>HYPERLINK("#"&amp;"Insumos"&amp;"!A"&amp;MATCH($B445,[7]Insumos!$A:$A,0),"Ins "&amp;$B445)</f>
        <v>Ins H2</v>
      </c>
      <c r="K445" s="675"/>
    </row>
    <row r="446" spans="1:11" s="16" customFormat="1" x14ac:dyDescent="0.25">
      <c r="A446" s="12" t="s">
        <v>574</v>
      </c>
      <c r="B446" s="3" t="s">
        <v>392</v>
      </c>
      <c r="C446" s="13" t="str">
        <f>VLOOKUP($B446,[7]Insumos!A:E,2,FALSE)</f>
        <v>CONCOLOR JUNTA ESTRECHA 5KG</v>
      </c>
      <c r="D446" s="14" t="str">
        <f>VLOOKUP($B446,[7]Insumos!A:E,3,FALSE)</f>
        <v>Insumos</v>
      </c>
      <c r="E446" s="14" t="str">
        <f>VLOOKUP($B446,[7]Insumos!A:E,4,FALSE)</f>
        <v>KG</v>
      </c>
      <c r="F446" s="141">
        <v>2.5999999999999999E-2</v>
      </c>
      <c r="G446" s="4">
        <f>+VLOOKUP(B446,[7]Insumos!$A$4:$F$5224,5,FALSE)</f>
        <v>6400</v>
      </c>
      <c r="H446" s="4">
        <f t="shared" si="41"/>
        <v>166</v>
      </c>
      <c r="I446" s="4"/>
      <c r="J446" s="138" t="str">
        <f>HYPERLINK("#"&amp;"Insumos"&amp;"!A"&amp;MATCH($B446,[7]Insumos!$A:$A,0),"Ins "&amp;$B446)</f>
        <v>Ins I1043</v>
      </c>
      <c r="K446" s="675"/>
    </row>
    <row r="447" spans="1:11" ht="30" x14ac:dyDescent="0.25">
      <c r="A447" s="12" t="s">
        <v>574</v>
      </c>
      <c r="B447" s="3" t="s">
        <v>495</v>
      </c>
      <c r="C447" s="13" t="str">
        <f>VLOOKUP($B447,[7]Insumos!A:E,2,FALSE)</f>
        <v>CERAMICA PISO ANTIQUE 45X45 TIPO ALFA O SIMILAR. COLOR BLANCO O BEIGE</v>
      </c>
      <c r="D447" s="14" t="str">
        <f>VLOOKUP($B447,[7]Insumos!A:E,3,FALSE)</f>
        <v>Insumos</v>
      </c>
      <c r="E447" s="14" t="str">
        <f>VLOOKUP($B447,[7]Insumos!A:E,4,FALSE)</f>
        <v>M2</v>
      </c>
      <c r="F447" s="141">
        <v>0.10299999999999999</v>
      </c>
      <c r="G447" s="4">
        <f>+VLOOKUP(B447,[7]Insumos!$A$4:$F$5224,5,FALSE)</f>
        <v>39900</v>
      </c>
      <c r="H447" s="4">
        <f t="shared" si="41"/>
        <v>4110</v>
      </c>
      <c r="I447" s="4"/>
      <c r="J447" s="138" t="str">
        <f>HYPERLINK("#"&amp;"Insumos"&amp;"!A"&amp;MATCH($B447,[7]Insumos!$A:$A,0),"Ins "&amp;$B447)</f>
        <v>Ins I1056</v>
      </c>
      <c r="K447" s="675"/>
    </row>
    <row r="448" spans="1:11" s="16" customFormat="1" x14ac:dyDescent="0.25">
      <c r="A448" s="12" t="s">
        <v>574</v>
      </c>
      <c r="B448" s="3" t="s">
        <v>33</v>
      </c>
      <c r="C448" s="13" t="str">
        <f>VLOOKUP($B448,[7]Insumos!A:E,2,FALSE)</f>
        <v>ACARREO INTERNO</v>
      </c>
      <c r="D448" s="14" t="str">
        <f>VLOOKUP($B448,[7]Insumos!A:E,3,FALSE)</f>
        <v>Insumos</v>
      </c>
      <c r="E448" s="14" t="str">
        <f>VLOOKUP($B448,[7]Insumos!A:E,4,FALSE)</f>
        <v>UND</v>
      </c>
      <c r="F448" s="141">
        <v>0.1</v>
      </c>
      <c r="G448" s="4">
        <f>+VLOOKUP(B448,[7]Insumos!$A$4:$F$5224,5,FALSE)</f>
        <v>1824</v>
      </c>
      <c r="H448" s="4">
        <f t="shared" si="41"/>
        <v>182</v>
      </c>
      <c r="I448" s="4"/>
      <c r="J448" s="138" t="str">
        <f>HYPERLINK("#"&amp;"Insumos"&amp;"!A"&amp;MATCH($B448,[7]Insumos!$A:$A,0),"Ins "&amp;$B448)</f>
        <v>Ins I1565</v>
      </c>
      <c r="K448" s="675"/>
    </row>
    <row r="449" spans="1:11" s="16" customFormat="1" x14ac:dyDescent="0.25">
      <c r="A449" s="12" t="s">
        <v>574</v>
      </c>
      <c r="B449" s="16" t="s">
        <v>393</v>
      </c>
      <c r="C449" s="13" t="str">
        <f>VLOOKUP($B449,[7]Insumos!A:E,2,FALSE)</f>
        <v>PEGACOR ULTRA PLUS</v>
      </c>
      <c r="D449" s="14" t="str">
        <f>VLOOKUP($B449,[7]Insumos!A:E,3,FALSE)</f>
        <v>Insumos</v>
      </c>
      <c r="E449" s="14" t="str">
        <f>VLOOKUP($B449,[7]Insumos!A:E,4,FALSE)</f>
        <v>KG</v>
      </c>
      <c r="F449" s="141">
        <v>0.35</v>
      </c>
      <c r="G449" s="4">
        <f>+VLOOKUP(B449,[7]Insumos!$A$4:$F$5224,5,FALSE)</f>
        <v>1801</v>
      </c>
      <c r="H449" s="4">
        <f t="shared" si="41"/>
        <v>630</v>
      </c>
      <c r="I449" s="4"/>
      <c r="J449" s="138" t="str">
        <f>HYPERLINK("#"&amp;"Insumos"&amp;"!A"&amp;MATCH($B449,[7]Insumos!$A:$A,0),"Ins "&amp;$B449)</f>
        <v>Ins I418</v>
      </c>
      <c r="K449" s="675"/>
    </row>
    <row r="450" spans="1:11" s="16" customFormat="1" x14ac:dyDescent="0.25">
      <c r="A450" s="12" t="s">
        <v>574</v>
      </c>
      <c r="B450" s="3" t="s">
        <v>394</v>
      </c>
      <c r="C450" s="13" t="str">
        <f>VLOOKUP($B450,[7]Insumos!A:E,2,FALSE)</f>
        <v>AGUA LITRO</v>
      </c>
      <c r="D450" s="14" t="str">
        <f>VLOOKUP($B450,[7]Insumos!A:E,3,FALSE)</f>
        <v>Insumos</v>
      </c>
      <c r="E450" s="14" t="str">
        <f>VLOOKUP($B450,[7]Insumos!A:E,4,FALSE)</f>
        <v>LT</v>
      </c>
      <c r="F450" s="141">
        <v>0.11</v>
      </c>
      <c r="G450" s="4">
        <f>+VLOOKUP(B450,[7]Insumos!$A$4:$F$5224,5,FALSE)</f>
        <v>33</v>
      </c>
      <c r="H450" s="4">
        <f t="shared" si="41"/>
        <v>4</v>
      </c>
      <c r="I450" s="4"/>
      <c r="J450" s="138" t="str">
        <f>HYPERLINK("#"&amp;"Insumos"&amp;"!A"&amp;MATCH($B450,[7]Insumos!$A:$A,0),"Ins "&amp;$B450)</f>
        <v>Ins I49</v>
      </c>
      <c r="K450" s="675"/>
    </row>
    <row r="451" spans="1:11" s="16" customFormat="1" x14ac:dyDescent="0.25">
      <c r="A451" s="5"/>
      <c r="B451" s="5"/>
      <c r="C451" s="5"/>
      <c r="D451" s="5"/>
      <c r="E451" s="5"/>
      <c r="F451" s="143"/>
      <c r="G451" s="5"/>
      <c r="H451" s="5"/>
      <c r="I451" s="5"/>
      <c r="J451" s="5"/>
      <c r="K451" s="675"/>
    </row>
    <row r="452" spans="1:11" s="16" customFormat="1" x14ac:dyDescent="0.25">
      <c r="A452" s="5"/>
      <c r="B452" s="5"/>
      <c r="C452" s="5"/>
      <c r="D452" s="5"/>
      <c r="E452" s="5"/>
      <c r="F452" s="143"/>
      <c r="G452" s="5"/>
      <c r="H452" s="5"/>
      <c r="I452" s="5"/>
      <c r="J452" s="5"/>
      <c r="K452" s="675"/>
    </row>
    <row r="453" spans="1:11" s="16" customFormat="1" ht="38.25" x14ac:dyDescent="0.25">
      <c r="A453" s="8" t="s">
        <v>215</v>
      </c>
      <c r="B453" s="1" t="s">
        <v>28</v>
      </c>
      <c r="C453" s="9" t="str">
        <f>VLOOKUP($A453,[7]Actividades!A:E,2,FALSE)</f>
        <v>SUMINISTRO, TRANSPORTE E INSTALACION CERAMICA PARED COLOR BEIGE O BLANCO HASTA $40.000 X M2. SEGÚN DISEÑO (INCLUYE BOQUILLA COLOR Y WIN.)</v>
      </c>
      <c r="D453" s="10" t="str">
        <f>VLOOKUP($A453,[7]Actividades!A:E,3,FALSE)</f>
        <v>Actividad</v>
      </c>
      <c r="E453" s="10" t="str">
        <f>VLOOKUP($A453,[7]Actividades!A:E,4,FALSE)</f>
        <v>M2</v>
      </c>
      <c r="F453" s="140"/>
      <c r="G453" s="2"/>
      <c r="H453" s="2"/>
      <c r="I453" s="2">
        <v>75557</v>
      </c>
      <c r="K453" s="675">
        <f t="shared" ref="K453:K505" si="42">I453*1.3844</f>
        <v>104601.11080000001</v>
      </c>
    </row>
    <row r="454" spans="1:11" s="16" customFormat="1" x14ac:dyDescent="0.25">
      <c r="A454" s="12" t="s">
        <v>215</v>
      </c>
      <c r="B454" s="3" t="s">
        <v>115</v>
      </c>
      <c r="C454" s="13" t="str">
        <f>VLOOKUP($B454,[7]Insumos!A:E,2,FALSE)</f>
        <v>CUADRILLA AA TIPO 1 (1 OFICIAL + 1 AYUDANTE) (Albañileria)</v>
      </c>
      <c r="D454" s="14" t="str">
        <f>VLOOKUP($B454,[7]Insumos!A:E,3,FALSE)</f>
        <v>Cuadrilla</v>
      </c>
      <c r="E454" s="14" t="str">
        <f>VLOOKUP($B454,[7]Insumos!A:E,4,FALSE)</f>
        <v>HR</v>
      </c>
      <c r="F454" s="141">
        <v>0.66</v>
      </c>
      <c r="G454" s="4">
        <f>+VLOOKUP(B454,[7]Insumos!$A$4:$F$5224,5,FALSE)</f>
        <v>30782</v>
      </c>
      <c r="H454" s="4">
        <f t="shared" ref="H454:H462" si="43">+ROUND(F454*G454,0)</f>
        <v>20316</v>
      </c>
      <c r="I454" s="4"/>
      <c r="J454" s="138" t="str">
        <f>HYPERLINK("#"&amp;"Insumos"&amp;"!A"&amp;MATCH($B454,[7]Insumos!$A:$A,0),"Ins "&amp;$B454)</f>
        <v>Ins C1</v>
      </c>
      <c r="K454" s="675"/>
    </row>
    <row r="455" spans="1:11" s="16" customFormat="1" x14ac:dyDescent="0.25">
      <c r="A455" s="12" t="s">
        <v>215</v>
      </c>
      <c r="B455" s="3" t="s">
        <v>30</v>
      </c>
      <c r="C455" s="13" t="str">
        <f>VLOOKUP($B455,[7]Insumos!A:E,2,FALSE)</f>
        <v>EQUIPO DE TRANSPORTE</v>
      </c>
      <c r="D455" s="14" t="str">
        <f>VLOOKUP($B455,[7]Insumos!A:E,3,FALSE)</f>
        <v>Equipos</v>
      </c>
      <c r="E455" s="14" t="str">
        <f>VLOOKUP($B455,[7]Insumos!A:E,4,FALSE)</f>
        <v>DIA</v>
      </c>
      <c r="F455" s="141">
        <v>5.8999999999999999E-3</v>
      </c>
      <c r="G455" s="4">
        <f>+VLOOKUP(B455,[7]Insumos!$A$4:$F$5224,5,FALSE)</f>
        <v>180217</v>
      </c>
      <c r="H455" s="4">
        <f t="shared" si="43"/>
        <v>1063</v>
      </c>
      <c r="I455" s="4"/>
      <c r="J455" s="138" t="str">
        <f>HYPERLINK("#"&amp;"Insumos"&amp;"!A"&amp;MATCH($B455,[7]Insumos!$A:$A,0),"Ins "&amp;$B455)</f>
        <v>Ins E12</v>
      </c>
      <c r="K455" s="675"/>
    </row>
    <row r="456" spans="1:11" x14ac:dyDescent="0.25">
      <c r="A456" s="12" t="s">
        <v>215</v>
      </c>
      <c r="B456" s="3" t="s">
        <v>32</v>
      </c>
      <c r="C456" s="13" t="str">
        <f>VLOOKUP($B456,[7]Insumos!A:E,2,FALSE)</f>
        <v>EQUIPO BASICO (HERRAMIENTA MENOR)</v>
      </c>
      <c r="D456" s="14" t="str">
        <f>VLOOKUP($B456,[7]Insumos!A:E,3,FALSE)</f>
        <v>Herramienta</v>
      </c>
      <c r="E456" s="14" t="str">
        <f>VLOOKUP($B456,[7]Insumos!A:E,4,FALSE)</f>
        <v>UND</v>
      </c>
      <c r="F456" s="141">
        <v>0.02</v>
      </c>
      <c r="G456" s="4">
        <f>+VLOOKUP(B456,[7]Insumos!$A$4:$F$5224,5,FALSE)</f>
        <v>3484</v>
      </c>
      <c r="H456" s="4">
        <f t="shared" si="43"/>
        <v>70</v>
      </c>
      <c r="I456" s="4"/>
      <c r="J456" s="138" t="str">
        <f>HYPERLINK("#"&amp;"Insumos"&amp;"!A"&amp;MATCH($B456,[7]Insumos!$A:$A,0),"Ins "&amp;$B456)</f>
        <v>Ins H2</v>
      </c>
      <c r="K456" s="675"/>
    </row>
    <row r="457" spans="1:11" s="16" customFormat="1" x14ac:dyDescent="0.25">
      <c r="A457" s="12" t="s">
        <v>215</v>
      </c>
      <c r="B457" s="3" t="s">
        <v>392</v>
      </c>
      <c r="C457" s="13" t="str">
        <f>VLOOKUP($B457,[7]Insumos!A:E,2,FALSE)</f>
        <v>CONCOLOR JUNTA ESTRECHA 5KG</v>
      </c>
      <c r="D457" s="14" t="str">
        <f>VLOOKUP($B457,[7]Insumos!A:E,3,FALSE)</f>
        <v>Insumos</v>
      </c>
      <c r="E457" s="14" t="str">
        <f>VLOOKUP($B457,[7]Insumos!A:E,4,FALSE)</f>
        <v>KG</v>
      </c>
      <c r="F457" s="141">
        <v>0.4</v>
      </c>
      <c r="G457" s="4">
        <f>+VLOOKUP(B457,[7]Insumos!$A$4:$F$5224,5,FALSE)</f>
        <v>6400</v>
      </c>
      <c r="H457" s="4">
        <f t="shared" si="43"/>
        <v>2560</v>
      </c>
      <c r="I457" s="4"/>
      <c r="J457" s="138" t="str">
        <f>HYPERLINK("#"&amp;"Insumos"&amp;"!A"&amp;MATCH($B457,[7]Insumos!$A:$A,0),"Ins "&amp;$B457)</f>
        <v>Ins I1043</v>
      </c>
      <c r="K457" s="675"/>
    </row>
    <row r="458" spans="1:11" s="16" customFormat="1" x14ac:dyDescent="0.25">
      <c r="A458" s="12" t="s">
        <v>215</v>
      </c>
      <c r="B458" s="3" t="s">
        <v>496</v>
      </c>
      <c r="C458" s="13" t="str">
        <f>VLOOKUP($B458,[7]Insumos!A:E,2,FALSE)</f>
        <v>CERAMICA DE PARED BLANCA O BEIGE FORMATO SEGÚN DISEÑO</v>
      </c>
      <c r="D458" s="14" t="str">
        <f>VLOOKUP($B458,[7]Insumos!A:E,3,FALSE)</f>
        <v>Insumos</v>
      </c>
      <c r="E458" s="14" t="str">
        <f>VLOOKUP($B458,[7]Insumos!A:E,4,FALSE)</f>
        <v>M2</v>
      </c>
      <c r="F458" s="141">
        <v>1.03</v>
      </c>
      <c r="G458" s="4">
        <f>+VLOOKUP(B458,[7]Insumos!$A$4:$F$5224,5,FALSE)</f>
        <v>40000</v>
      </c>
      <c r="H458" s="4">
        <f t="shared" si="43"/>
        <v>41200</v>
      </c>
      <c r="I458" s="4"/>
      <c r="J458" s="138" t="str">
        <f>HYPERLINK("#"&amp;"Insumos"&amp;"!A"&amp;MATCH($B458,[7]Insumos!$A:$A,0),"Ins "&amp;$B458)</f>
        <v>Ins I1052</v>
      </c>
      <c r="K458" s="675"/>
    </row>
    <row r="459" spans="1:11" s="16" customFormat="1" x14ac:dyDescent="0.25">
      <c r="A459" s="12" t="s">
        <v>215</v>
      </c>
      <c r="B459" s="3" t="s">
        <v>33</v>
      </c>
      <c r="C459" s="13" t="str">
        <f>VLOOKUP($B459,[7]Insumos!A:E,2,FALSE)</f>
        <v>ACARREO INTERNO</v>
      </c>
      <c r="D459" s="14" t="str">
        <f>VLOOKUP($B459,[7]Insumos!A:E,3,FALSE)</f>
        <v>Insumos</v>
      </c>
      <c r="E459" s="14" t="str">
        <f>VLOOKUP($B459,[7]Insumos!A:E,4,FALSE)</f>
        <v>UND</v>
      </c>
      <c r="F459" s="141">
        <v>0.7</v>
      </c>
      <c r="G459" s="4">
        <f>+VLOOKUP(B459,[7]Insumos!$A$4:$F$5224,5,FALSE)</f>
        <v>1824</v>
      </c>
      <c r="H459" s="4">
        <f t="shared" si="43"/>
        <v>1277</v>
      </c>
      <c r="I459" s="4"/>
      <c r="J459" s="138" t="str">
        <f>HYPERLINK("#"&amp;"Insumos"&amp;"!A"&amp;MATCH($B459,[7]Insumos!$A:$A,0),"Ins "&amp;$B459)</f>
        <v>Ins I1565</v>
      </c>
      <c r="K459" s="675"/>
    </row>
    <row r="460" spans="1:11" s="16" customFormat="1" x14ac:dyDescent="0.25">
      <c r="A460" s="12" t="s">
        <v>215</v>
      </c>
      <c r="B460" s="3" t="s">
        <v>497</v>
      </c>
      <c r="C460" s="13" t="str">
        <f>VLOOKUP($B460,[7]Insumos!A:E,2,FALSE)</f>
        <v>ALFALISTO BLANCO O SIMILAR</v>
      </c>
      <c r="D460" s="14" t="str">
        <f>VLOOKUP($B460,[7]Insumos!A:E,3,FALSE)</f>
        <v>Insumos</v>
      </c>
      <c r="E460" s="14" t="str">
        <f>VLOOKUP($B460,[7]Insumos!A:E,4,FALSE)</f>
        <v>KG</v>
      </c>
      <c r="F460" s="141">
        <v>2.5</v>
      </c>
      <c r="G460" s="4">
        <f>+VLOOKUP(B460,[7]Insumos!$A$4:$F$5224,5,FALSE)</f>
        <v>2892</v>
      </c>
      <c r="H460" s="4">
        <f t="shared" si="43"/>
        <v>7230</v>
      </c>
      <c r="I460" s="4"/>
      <c r="J460" s="138" t="str">
        <f>HYPERLINK("#"&amp;"Insumos"&amp;"!A"&amp;MATCH($B460,[7]Insumos!$A:$A,0),"Ins "&amp;$B460)</f>
        <v>Ins I398</v>
      </c>
      <c r="K460" s="675"/>
    </row>
    <row r="461" spans="1:11" s="16" customFormat="1" x14ac:dyDescent="0.25">
      <c r="A461" s="12" t="s">
        <v>215</v>
      </c>
      <c r="B461" s="3" t="s">
        <v>498</v>
      </c>
      <c r="C461" s="13" t="str">
        <f>VLOOKUP($B461,[7]Insumos!A:E,2,FALSE)</f>
        <v>WIN PLASTICO</v>
      </c>
      <c r="D461" s="14" t="str">
        <f>VLOOKUP($B461,[7]Insumos!A:E,3,FALSE)</f>
        <v>Insumos</v>
      </c>
      <c r="E461" s="14" t="str">
        <f>VLOOKUP($B461,[7]Insumos!A:E,4,FALSE)</f>
        <v>M</v>
      </c>
      <c r="F461" s="141">
        <v>0.33</v>
      </c>
      <c r="G461" s="4">
        <f>+VLOOKUP(B461,[7]Insumos!$A$4:$F$5224,5,FALSE)</f>
        <v>5517</v>
      </c>
      <c r="H461" s="4">
        <f t="shared" si="43"/>
        <v>1821</v>
      </c>
      <c r="I461" s="4"/>
      <c r="J461" s="138" t="str">
        <f>HYPERLINK("#"&amp;"Insumos"&amp;"!A"&amp;MATCH($B461,[7]Insumos!$A:$A,0),"Ins "&amp;$B461)</f>
        <v>Ins I440</v>
      </c>
      <c r="K461" s="675"/>
    </row>
    <row r="462" spans="1:11" s="16" customFormat="1" x14ac:dyDescent="0.25">
      <c r="A462" s="12" t="s">
        <v>215</v>
      </c>
      <c r="B462" s="3" t="s">
        <v>394</v>
      </c>
      <c r="C462" s="13" t="str">
        <f>VLOOKUP($B462,[7]Insumos!A:E,2,FALSE)</f>
        <v>AGUA LITRO</v>
      </c>
      <c r="D462" s="14" t="str">
        <f>VLOOKUP($B462,[7]Insumos!A:E,3,FALSE)</f>
        <v>Insumos</v>
      </c>
      <c r="E462" s="14" t="str">
        <f>VLOOKUP($B462,[7]Insumos!A:E,4,FALSE)</f>
        <v>LT</v>
      </c>
      <c r="F462" s="141">
        <v>0.6</v>
      </c>
      <c r="G462" s="4">
        <f>+VLOOKUP(B462,[7]Insumos!$A$4:$F$5224,5,FALSE)</f>
        <v>33</v>
      </c>
      <c r="H462" s="4">
        <f t="shared" si="43"/>
        <v>20</v>
      </c>
      <c r="I462" s="4"/>
      <c r="J462" s="138" t="str">
        <f>HYPERLINK("#"&amp;"Insumos"&amp;"!A"&amp;MATCH($B462,[7]Insumos!$A:$A,0),"Ins "&amp;$B462)</f>
        <v>Ins I49</v>
      </c>
      <c r="K462" s="675"/>
    </row>
    <row r="463" spans="1:11" s="16" customFormat="1" x14ac:dyDescent="0.25">
      <c r="A463" s="5"/>
      <c r="B463" s="5"/>
      <c r="C463" s="5"/>
      <c r="D463" s="5"/>
      <c r="E463" s="5"/>
      <c r="F463" s="143"/>
      <c r="G463" s="5"/>
      <c r="H463" s="5"/>
      <c r="I463" s="5"/>
      <c r="J463" s="5"/>
      <c r="K463" s="675"/>
    </row>
    <row r="464" spans="1:11" s="16" customFormat="1" ht="38.25" x14ac:dyDescent="0.25">
      <c r="A464" s="8" t="s">
        <v>353</v>
      </c>
      <c r="B464" s="1" t="s">
        <v>28</v>
      </c>
      <c r="C464" s="9" t="str">
        <f>VLOOKUP($A464,[7]Actividades!A:E,2,FALSE)</f>
        <v>SUMINISTRO, TRANSPORTE E INSTALACION CERAMICA PARED ANTIQUE 15X15 CM ANCHO &lt; 0,50. TIPO ALFA O SIMILAR. COLOR BEIGE O BLANCO SEGÚN DISEÑO (INCLUYE BOQUILLA COLOR Y WIN.)</v>
      </c>
      <c r="D464" s="10" t="str">
        <f>VLOOKUP($A464,[7]Actividades!A:E,3,FALSE)</f>
        <v>Actividad</v>
      </c>
      <c r="E464" s="10" t="str">
        <f>VLOOKUP($A464,[7]Actividades!A:E,4,FALSE)</f>
        <v>ML</v>
      </c>
      <c r="F464" s="140"/>
      <c r="G464" s="2"/>
      <c r="H464" s="2"/>
      <c r="I464" s="2">
        <v>42259</v>
      </c>
      <c r="K464" s="675">
        <f t="shared" si="42"/>
        <v>58503.359600000003</v>
      </c>
    </row>
    <row r="465" spans="1:11" s="16" customFormat="1" x14ac:dyDescent="0.25">
      <c r="A465" s="12" t="s">
        <v>353</v>
      </c>
      <c r="B465" s="3" t="s">
        <v>115</v>
      </c>
      <c r="C465" s="13" t="str">
        <f>VLOOKUP($B465,[7]Insumos!A:E,2,FALSE)</f>
        <v>CUADRILLA AA TIPO 1 (1 OFICIAL + 1 AYUDANTE) (Albañileria)</v>
      </c>
      <c r="D465" s="14" t="str">
        <f>VLOOKUP($B465,[7]Insumos!A:E,3,FALSE)</f>
        <v>Cuadrilla</v>
      </c>
      <c r="E465" s="14" t="str">
        <f>VLOOKUP($B465,[7]Insumos!A:E,4,FALSE)</f>
        <v>HR</v>
      </c>
      <c r="F465" s="141">
        <v>0.46</v>
      </c>
      <c r="G465" s="4">
        <f>+VLOOKUP(B465,[7]Insumos!$A$4:$F$5224,5,FALSE)</f>
        <v>30782</v>
      </c>
      <c r="H465" s="4">
        <f t="shared" ref="H465:H473" si="44">+ROUND(F465*G465,0)</f>
        <v>14160</v>
      </c>
      <c r="I465" s="4"/>
      <c r="J465" s="138" t="str">
        <f>HYPERLINK("#"&amp;"Insumos"&amp;"!A"&amp;MATCH($B465,[7]Insumos!$A:$A,0),"Ins "&amp;$B465)</f>
        <v>Ins C1</v>
      </c>
      <c r="K465" s="675"/>
    </row>
    <row r="466" spans="1:11" x14ac:dyDescent="0.25">
      <c r="A466" s="12" t="s">
        <v>353</v>
      </c>
      <c r="B466" s="3" t="s">
        <v>30</v>
      </c>
      <c r="C466" s="13" t="str">
        <f>VLOOKUP($B466,[7]Insumos!A:E,2,FALSE)</f>
        <v>EQUIPO DE TRANSPORTE</v>
      </c>
      <c r="D466" s="14" t="str">
        <f>VLOOKUP($B466,[7]Insumos!A:E,3,FALSE)</f>
        <v>Equipos</v>
      </c>
      <c r="E466" s="14" t="str">
        <f>VLOOKUP($B466,[7]Insumos!A:E,4,FALSE)</f>
        <v>DIA</v>
      </c>
      <c r="F466" s="141">
        <v>3.0000000000000001E-3</v>
      </c>
      <c r="G466" s="4">
        <f>+VLOOKUP(B466,[7]Insumos!$A$4:$F$5224,5,FALSE)</f>
        <v>180217</v>
      </c>
      <c r="H466" s="4">
        <f t="shared" si="44"/>
        <v>541</v>
      </c>
      <c r="I466" s="4"/>
      <c r="J466" s="138" t="str">
        <f>HYPERLINK("#"&amp;"Insumos"&amp;"!A"&amp;MATCH($B466,[7]Insumos!$A:$A,0),"Ins "&amp;$B466)</f>
        <v>Ins E12</v>
      </c>
      <c r="K466" s="675"/>
    </row>
    <row r="467" spans="1:11" s="16" customFormat="1" x14ac:dyDescent="0.25">
      <c r="A467" s="12" t="s">
        <v>353</v>
      </c>
      <c r="B467" s="3" t="s">
        <v>32</v>
      </c>
      <c r="C467" s="13" t="str">
        <f>VLOOKUP($B467,[7]Insumos!A:E,2,FALSE)</f>
        <v>EQUIPO BASICO (HERRAMIENTA MENOR)</v>
      </c>
      <c r="D467" s="14" t="str">
        <f>VLOOKUP($B467,[7]Insumos!A:E,3,FALSE)</f>
        <v>Herramienta</v>
      </c>
      <c r="E467" s="14" t="str">
        <f>VLOOKUP($B467,[7]Insumos!A:E,4,FALSE)</f>
        <v>UND</v>
      </c>
      <c r="F467" s="141">
        <v>0.01</v>
      </c>
      <c r="G467" s="4">
        <f>+VLOOKUP(B467,[7]Insumos!$A$4:$F$5224,5,FALSE)</f>
        <v>3484</v>
      </c>
      <c r="H467" s="4">
        <f t="shared" si="44"/>
        <v>35</v>
      </c>
      <c r="I467" s="4"/>
      <c r="J467" s="138" t="str">
        <f>HYPERLINK("#"&amp;"Insumos"&amp;"!A"&amp;MATCH($B467,[7]Insumos!$A:$A,0),"Ins "&amp;$B467)</f>
        <v>Ins H2</v>
      </c>
      <c r="K467" s="675"/>
    </row>
    <row r="468" spans="1:11" s="16" customFormat="1" x14ac:dyDescent="0.25">
      <c r="A468" s="12" t="s">
        <v>353</v>
      </c>
      <c r="B468" s="3" t="s">
        <v>392</v>
      </c>
      <c r="C468" s="13" t="str">
        <f>VLOOKUP($B468,[7]Insumos!A:E,2,FALSE)</f>
        <v>CONCOLOR JUNTA ESTRECHA 5KG</v>
      </c>
      <c r="D468" s="14" t="str">
        <f>VLOOKUP($B468,[7]Insumos!A:E,3,FALSE)</f>
        <v>Insumos</v>
      </c>
      <c r="E468" s="14" t="str">
        <f>VLOOKUP($B468,[7]Insumos!A:E,4,FALSE)</f>
        <v>KG</v>
      </c>
      <c r="F468" s="141">
        <v>0.125</v>
      </c>
      <c r="G468" s="4">
        <f>+VLOOKUP(B468,[7]Insumos!$A$4:$F$5224,5,FALSE)</f>
        <v>6400</v>
      </c>
      <c r="H468" s="4">
        <f t="shared" si="44"/>
        <v>800</v>
      </c>
      <c r="I468" s="4"/>
      <c r="J468" s="138" t="str">
        <f>HYPERLINK("#"&amp;"Insumos"&amp;"!A"&amp;MATCH($B468,[7]Insumos!$A:$A,0),"Ins "&amp;$B468)</f>
        <v>Ins I1043</v>
      </c>
      <c r="K468" s="675"/>
    </row>
    <row r="469" spans="1:11" s="16" customFormat="1" x14ac:dyDescent="0.25">
      <c r="A469" s="12" t="s">
        <v>353</v>
      </c>
      <c r="B469" s="3" t="s">
        <v>496</v>
      </c>
      <c r="C469" s="13" t="str">
        <f>VLOOKUP($B469,[7]Insumos!A:E,2,FALSE)</f>
        <v>CERAMICA DE PARED BLANCA O BEIGE FORMATO SEGÚN DISEÑO</v>
      </c>
      <c r="D469" s="14" t="str">
        <f>VLOOKUP($B469,[7]Insumos!A:E,3,FALSE)</f>
        <v>Insumos</v>
      </c>
      <c r="E469" s="14" t="str">
        <f>VLOOKUP($B469,[7]Insumos!A:E,4,FALSE)</f>
        <v>M2</v>
      </c>
      <c r="F469" s="141">
        <v>0.5</v>
      </c>
      <c r="G469" s="4">
        <f>+VLOOKUP(B469,[7]Insumos!$A$4:$F$5224,5,FALSE)</f>
        <v>40000</v>
      </c>
      <c r="H469" s="4">
        <f t="shared" si="44"/>
        <v>20000</v>
      </c>
      <c r="I469" s="4"/>
      <c r="J469" s="138" t="str">
        <f>HYPERLINK("#"&amp;"Insumos"&amp;"!A"&amp;MATCH($B469,[7]Insumos!$A:$A,0),"Ins "&amp;$B469)</f>
        <v>Ins I1052</v>
      </c>
      <c r="K469" s="675"/>
    </row>
    <row r="470" spans="1:11" s="16" customFormat="1" x14ac:dyDescent="0.25">
      <c r="A470" s="12" t="s">
        <v>353</v>
      </c>
      <c r="B470" s="3" t="s">
        <v>33</v>
      </c>
      <c r="C470" s="13" t="str">
        <f>VLOOKUP($B470,[7]Insumos!A:E,2,FALSE)</f>
        <v>ACARREO INTERNO</v>
      </c>
      <c r="D470" s="14" t="str">
        <f>VLOOKUP($B470,[7]Insumos!A:E,3,FALSE)</f>
        <v>Insumos</v>
      </c>
      <c r="E470" s="14" t="str">
        <f>VLOOKUP($B470,[7]Insumos!A:E,4,FALSE)</f>
        <v>UND</v>
      </c>
      <c r="F470" s="141">
        <v>0.7</v>
      </c>
      <c r="G470" s="4">
        <f>+VLOOKUP(B470,[7]Insumos!$A$4:$F$5224,5,FALSE)</f>
        <v>1824</v>
      </c>
      <c r="H470" s="4">
        <f t="shared" si="44"/>
        <v>1277</v>
      </c>
      <c r="I470" s="4"/>
      <c r="J470" s="138" t="str">
        <f>HYPERLINK("#"&amp;"Insumos"&amp;"!A"&amp;MATCH($B470,[7]Insumos!$A:$A,0),"Ins "&amp;$B470)</f>
        <v>Ins I1565</v>
      </c>
      <c r="K470" s="675"/>
    </row>
    <row r="471" spans="1:11" s="16" customFormat="1" x14ac:dyDescent="0.25">
      <c r="A471" s="12" t="s">
        <v>353</v>
      </c>
      <c r="B471" s="3" t="s">
        <v>497</v>
      </c>
      <c r="C471" s="13" t="str">
        <f>VLOOKUP($B471,[7]Insumos!A:E,2,FALSE)</f>
        <v>ALFALISTO BLANCO O SIMILAR</v>
      </c>
      <c r="D471" s="14" t="str">
        <f>VLOOKUP($B471,[7]Insumos!A:E,3,FALSE)</f>
        <v>Insumos</v>
      </c>
      <c r="E471" s="14" t="str">
        <f>VLOOKUP($B471,[7]Insumos!A:E,4,FALSE)</f>
        <v>KG</v>
      </c>
      <c r="F471" s="141">
        <v>1.25</v>
      </c>
      <c r="G471" s="4">
        <f>+VLOOKUP(B471,[7]Insumos!$A$4:$F$5224,5,FALSE)</f>
        <v>2892</v>
      </c>
      <c r="H471" s="4">
        <f t="shared" si="44"/>
        <v>3615</v>
      </c>
      <c r="I471" s="4"/>
      <c r="J471" s="138" t="str">
        <f>HYPERLINK("#"&amp;"Insumos"&amp;"!A"&amp;MATCH($B471,[7]Insumos!$A:$A,0),"Ins "&amp;$B471)</f>
        <v>Ins I398</v>
      </c>
      <c r="K471" s="675"/>
    </row>
    <row r="472" spans="1:11" s="16" customFormat="1" x14ac:dyDescent="0.25">
      <c r="A472" s="12" t="s">
        <v>353</v>
      </c>
      <c r="B472" s="3" t="s">
        <v>498</v>
      </c>
      <c r="C472" s="13" t="str">
        <f>VLOOKUP($B472,[7]Insumos!A:E,2,FALSE)</f>
        <v>WIN PLASTICO</v>
      </c>
      <c r="D472" s="14" t="str">
        <f>VLOOKUP($B472,[7]Insumos!A:E,3,FALSE)</f>
        <v>Insumos</v>
      </c>
      <c r="E472" s="14" t="str">
        <f>VLOOKUP($B472,[7]Insumos!A:E,4,FALSE)</f>
        <v>M</v>
      </c>
      <c r="F472" s="141">
        <v>0.33</v>
      </c>
      <c r="G472" s="4">
        <f>+VLOOKUP(B472,[7]Insumos!$A$4:$F$5224,5,FALSE)</f>
        <v>5517</v>
      </c>
      <c r="H472" s="4">
        <f t="shared" si="44"/>
        <v>1821</v>
      </c>
      <c r="I472" s="4"/>
      <c r="J472" s="138" t="str">
        <f>HYPERLINK("#"&amp;"Insumos"&amp;"!A"&amp;MATCH($B472,[7]Insumos!$A:$A,0),"Ins "&amp;$B472)</f>
        <v>Ins I440</v>
      </c>
      <c r="K472" s="675"/>
    </row>
    <row r="473" spans="1:11" s="16" customFormat="1" x14ac:dyDescent="0.25">
      <c r="A473" s="12" t="s">
        <v>353</v>
      </c>
      <c r="B473" s="3" t="s">
        <v>394</v>
      </c>
      <c r="C473" s="13" t="str">
        <f>VLOOKUP($B473,[7]Insumos!A:E,2,FALSE)</f>
        <v>AGUA LITRO</v>
      </c>
      <c r="D473" s="14" t="str">
        <f>VLOOKUP($B473,[7]Insumos!A:E,3,FALSE)</f>
        <v>Insumos</v>
      </c>
      <c r="E473" s="14" t="str">
        <f>VLOOKUP($B473,[7]Insumos!A:E,4,FALSE)</f>
        <v>LT</v>
      </c>
      <c r="F473" s="141">
        <v>0.3</v>
      </c>
      <c r="G473" s="4">
        <f>+VLOOKUP(B473,[7]Insumos!$A$4:$F$5224,5,FALSE)</f>
        <v>33</v>
      </c>
      <c r="H473" s="4">
        <f t="shared" si="44"/>
        <v>10</v>
      </c>
      <c r="I473" s="4"/>
      <c r="J473" s="138" t="str">
        <f>HYPERLINK("#"&amp;"Insumos"&amp;"!A"&amp;MATCH($B473,[7]Insumos!$A:$A,0),"Ins "&amp;$B473)</f>
        <v>Ins I49</v>
      </c>
      <c r="K473" s="675"/>
    </row>
    <row r="474" spans="1:11" x14ac:dyDescent="0.25">
      <c r="K474" s="675"/>
    </row>
    <row r="475" spans="1:11" s="16" customFormat="1" ht="63.75" x14ac:dyDescent="0.25">
      <c r="A475" s="8" t="s">
        <v>17</v>
      </c>
      <c r="B475" s="1" t="s">
        <v>28</v>
      </c>
      <c r="C475" s="9" t="str">
        <f>VLOOKUP($A475,[7]Actividades!A:E,2,FALSE)</f>
        <v>SUMINISTRO, TRANSPORTE E INSTALACION COMBO TIPO LAGUNA BALTA BLANCO CON PEDESTAL CORONA O SIMILAR. (INCLUYE SANITARIO CON TAPA Y TANQUE, LAVAMANOS DE PEDESTAL CON SIFÓN BOTELLA Y DESAGUE SENCILLO, GRIFERÍA, GRAPAS, ACCESORIOS DE CONEXIÓN E INSTALACIÓN.)</v>
      </c>
      <c r="D475" s="10" t="str">
        <f>VLOOKUP($A475,[7]Actividades!A:E,3,FALSE)</f>
        <v>Actividad</v>
      </c>
      <c r="E475" s="10" t="str">
        <f>VLOOKUP($A475,[7]Actividades!A:E,4,FALSE)</f>
        <v>UND</v>
      </c>
      <c r="F475" s="140"/>
      <c r="G475" s="2"/>
      <c r="H475" s="2"/>
      <c r="I475" s="2">
        <v>651201</v>
      </c>
      <c r="K475" s="675">
        <f t="shared" si="42"/>
        <v>901522.66440000001</v>
      </c>
    </row>
    <row r="476" spans="1:11" s="16" customFormat="1" x14ac:dyDescent="0.25">
      <c r="A476" s="12" t="s">
        <v>17</v>
      </c>
      <c r="B476" s="3" t="s">
        <v>432</v>
      </c>
      <c r="C476" s="13" t="str">
        <f>VLOOKUP($B476,[7]Insumos!A:E,2,FALSE)</f>
        <v>CUADRILLA BB TIPO 1 (1 OFICIAL + 1 AYUDANTE) (Instalaciones)</v>
      </c>
      <c r="D476" s="14" t="str">
        <f>VLOOKUP($B476,[7]Insumos!A:E,3,FALSE)</f>
        <v>Cuadrilla</v>
      </c>
      <c r="E476" s="14" t="str">
        <f>VLOOKUP($B476,[7]Insumos!A:E,4,FALSE)</f>
        <v>HR</v>
      </c>
      <c r="F476" s="141">
        <v>3.46</v>
      </c>
      <c r="G476" s="4">
        <f>+VLOOKUP(B476,[7]Insumos!$A$4:$F$5224,5,FALSE)</f>
        <v>33862</v>
      </c>
      <c r="H476" s="4">
        <f t="shared" ref="H476:H494" si="45">+ROUND(F476*G476,0)</f>
        <v>117163</v>
      </c>
      <c r="I476" s="4"/>
      <c r="J476" s="138" t="str">
        <f>HYPERLINK("#"&amp;"Insumos"&amp;"!A"&amp;MATCH($B476,[7]Insumos!$A:$A,0),"Ins "&amp;$B476)</f>
        <v>Ins C2</v>
      </c>
      <c r="K476" s="675"/>
    </row>
    <row r="477" spans="1:11" s="16" customFormat="1" x14ac:dyDescent="0.25">
      <c r="A477" s="12" t="s">
        <v>17</v>
      </c>
      <c r="B477" s="3" t="s">
        <v>30</v>
      </c>
      <c r="C477" s="13" t="str">
        <f>VLOOKUP($B477,[7]Insumos!A:E,2,FALSE)</f>
        <v>EQUIPO DE TRANSPORTE</v>
      </c>
      <c r="D477" s="14" t="str">
        <f>VLOOKUP($B477,[7]Insumos!A:E,3,FALSE)</f>
        <v>Equipos</v>
      </c>
      <c r="E477" s="14" t="str">
        <f>VLOOKUP($B477,[7]Insumos!A:E,4,FALSE)</f>
        <v>DIA</v>
      </c>
      <c r="F477" s="141">
        <v>6.2399999999999997E-2</v>
      </c>
      <c r="G477" s="4">
        <f>+VLOOKUP(B477,[7]Insumos!$A$4:$F$5224,5,FALSE)</f>
        <v>180217</v>
      </c>
      <c r="H477" s="4">
        <f t="shared" si="45"/>
        <v>11246</v>
      </c>
      <c r="I477" s="4"/>
      <c r="J477" s="138" t="str">
        <f>HYPERLINK("#"&amp;"Insumos"&amp;"!A"&amp;MATCH($B477,[7]Insumos!$A:$A,0),"Ins "&amp;$B477)</f>
        <v>Ins E12</v>
      </c>
      <c r="K477" s="675"/>
    </row>
    <row r="478" spans="1:11" s="16" customFormat="1" x14ac:dyDescent="0.25">
      <c r="A478" s="12" t="s">
        <v>17</v>
      </c>
      <c r="B478" s="3" t="s">
        <v>32</v>
      </c>
      <c r="C478" s="13" t="str">
        <f>VLOOKUP($B478,[7]Insumos!A:E,2,FALSE)</f>
        <v>EQUIPO BASICO (HERRAMIENTA MENOR)</v>
      </c>
      <c r="D478" s="14" t="str">
        <f>VLOOKUP($B478,[7]Insumos!A:E,3,FALSE)</f>
        <v>Herramienta</v>
      </c>
      <c r="E478" s="14" t="str">
        <f>VLOOKUP($B478,[7]Insumos!A:E,4,FALSE)</f>
        <v>UND</v>
      </c>
      <c r="F478" s="141">
        <v>0.15</v>
      </c>
      <c r="G478" s="4">
        <f>+VLOOKUP(B478,[7]Insumos!$A$4:$F$5224,5,FALSE)</f>
        <v>3484</v>
      </c>
      <c r="H478" s="4">
        <f t="shared" si="45"/>
        <v>523</v>
      </c>
      <c r="I478" s="4"/>
      <c r="J478" s="138" t="str">
        <f>HYPERLINK("#"&amp;"Insumos"&amp;"!A"&amp;MATCH($B478,[7]Insumos!$A:$A,0),"Ins "&amp;$B478)</f>
        <v>Ins H2</v>
      </c>
      <c r="K478" s="675"/>
    </row>
    <row r="479" spans="1:11" s="16" customFormat="1" x14ac:dyDescent="0.25">
      <c r="A479" s="12" t="s">
        <v>17</v>
      </c>
      <c r="B479" s="3" t="s">
        <v>33</v>
      </c>
      <c r="C479" s="13" t="str">
        <f>VLOOKUP($B479,[7]Insumos!A:E,2,FALSE)</f>
        <v>ACARREO INTERNO</v>
      </c>
      <c r="D479" s="14" t="str">
        <f>VLOOKUP($B479,[7]Insumos!A:E,3,FALSE)</f>
        <v>Insumos</v>
      </c>
      <c r="E479" s="14" t="str">
        <f>VLOOKUP($B479,[7]Insumos!A:E,4,FALSE)</f>
        <v>UND</v>
      </c>
      <c r="F479" s="141">
        <v>4.5</v>
      </c>
      <c r="G479" s="4">
        <f>+VLOOKUP(B479,[7]Insumos!$A$4:$F$5224,5,FALSE)</f>
        <v>1824</v>
      </c>
      <c r="H479" s="4">
        <f t="shared" si="45"/>
        <v>8208</v>
      </c>
      <c r="I479" s="4"/>
      <c r="J479" s="138" t="str">
        <f>HYPERLINK("#"&amp;"Insumos"&amp;"!A"&amp;MATCH($B479,[7]Insumos!$A:$A,0),"Ins "&amp;$B479)</f>
        <v>Ins I1565</v>
      </c>
      <c r="K479" s="675"/>
    </row>
    <row r="480" spans="1:11" s="16" customFormat="1" ht="30" x14ac:dyDescent="0.25">
      <c r="A480" s="12" t="s">
        <v>17</v>
      </c>
      <c r="B480" s="3" t="s">
        <v>499</v>
      </c>
      <c r="C480" s="13" t="str">
        <f>VLOOKUP($B480,[7]Insumos!A:E,2,FALSE)</f>
        <v>COMBO LAGUNA BALTA BLANCO: SANITARIO, LAVAMANOS CON PEDESTAL, GRIFERÍA Y ACCESORIOS DE CORONA O SIMILAR.</v>
      </c>
      <c r="D480" s="14" t="str">
        <f>VLOOKUP($B480,[7]Insumos!A:E,3,FALSE)</f>
        <v>Insumos</v>
      </c>
      <c r="E480" s="14" t="str">
        <f>VLOOKUP($B480,[7]Insumos!A:E,4,FALSE)</f>
        <v>UND</v>
      </c>
      <c r="F480" s="141">
        <v>1</v>
      </c>
      <c r="G480" s="4">
        <f>+VLOOKUP(B480,[7]Insumos!$A$4:$F$5224,5,FALSE)</f>
        <v>449900</v>
      </c>
      <c r="H480" s="4">
        <f t="shared" si="45"/>
        <v>449900</v>
      </c>
      <c r="I480" s="4"/>
      <c r="J480" s="138" t="str">
        <f>HYPERLINK("#"&amp;"Insumos"&amp;"!A"&amp;MATCH($B480,[7]Insumos!$A:$A,0),"Ins "&amp;$B480)</f>
        <v>Ins I61</v>
      </c>
      <c r="K480" s="675"/>
    </row>
    <row r="481" spans="1:11" x14ac:dyDescent="0.25">
      <c r="A481" s="17" t="s">
        <v>17</v>
      </c>
      <c r="B481" s="16" t="s">
        <v>500</v>
      </c>
      <c r="C481" s="13" t="str">
        <f>VLOOKUP($B481,[7]Insumos!A:E,2,FALSE)</f>
        <v>ACOPLE PLASTICO SANITARIO 1/2" x 7/8" X 50CM</v>
      </c>
      <c r="D481" s="14" t="str">
        <f>VLOOKUP($B481,[7]Insumos!A:E,3,FALSE)</f>
        <v>Insumos</v>
      </c>
      <c r="E481" s="14" t="str">
        <f>VLOOKUP($B481,[7]Insumos!A:E,4,FALSE)</f>
        <v>UND</v>
      </c>
      <c r="F481" s="141">
        <v>1</v>
      </c>
      <c r="G481" s="4">
        <f>+VLOOKUP(B481,[7]Insumos!$A$4:$F$5224,5,FALSE)</f>
        <v>5300</v>
      </c>
      <c r="H481" s="4">
        <f t="shared" si="45"/>
        <v>5300</v>
      </c>
      <c r="I481" s="4"/>
      <c r="J481" s="138" t="str">
        <f>HYPERLINK("#"&amp;"Insumos"&amp;"!A"&amp;MATCH($B481,[7]Insumos!$A:$A,0),"Ins "&amp;$B481)</f>
        <v>Ins I2499</v>
      </c>
      <c r="K481" s="675"/>
    </row>
    <row r="482" spans="1:11" s="16" customFormat="1" x14ac:dyDescent="0.25">
      <c r="A482" s="17" t="s">
        <v>17</v>
      </c>
      <c r="B482" s="16" t="s">
        <v>501</v>
      </c>
      <c r="C482" s="13" t="str">
        <f>VLOOKUP($B482,[7]Insumos!A:E,2,FALSE)</f>
        <v>VALVULA PLASTICA REGULADORA DE 1/2" PARA SANITARIO</v>
      </c>
      <c r="D482" s="14" t="str">
        <f>VLOOKUP($B482,[7]Insumos!A:E,3,FALSE)</f>
        <v>Insumos</v>
      </c>
      <c r="E482" s="14" t="str">
        <f>VLOOKUP($B482,[7]Insumos!A:E,4,FALSE)</f>
        <v>UND</v>
      </c>
      <c r="F482" s="141">
        <v>1</v>
      </c>
      <c r="G482" s="4">
        <f>+VLOOKUP(B482,[7]Insumos!$A$4:$F$5224,5,FALSE)</f>
        <v>20750</v>
      </c>
      <c r="H482" s="4">
        <f t="shared" si="45"/>
        <v>20750</v>
      </c>
      <c r="I482" s="4"/>
      <c r="J482" s="138" t="str">
        <f>HYPERLINK("#"&amp;"Insumos"&amp;"!A"&amp;MATCH($B482,[7]Insumos!$A:$A,0),"Ins "&amp;$B482)</f>
        <v>Ins I2500</v>
      </c>
      <c r="K482" s="675"/>
    </row>
    <row r="483" spans="1:11" s="16" customFormat="1" x14ac:dyDescent="0.25">
      <c r="A483" s="12" t="s">
        <v>17</v>
      </c>
      <c r="B483" s="16" t="s">
        <v>502</v>
      </c>
      <c r="C483" s="13" t="str">
        <f>VLOOKUP($B483,[7]Insumos!A:E,2,FALSE)</f>
        <v>ACOPLE PLASTICO LVM/LVP 60 CM 1/2 X 1/2</v>
      </c>
      <c r="D483" s="14" t="str">
        <f>VLOOKUP($B483,[7]Insumos!A:E,3,FALSE)</f>
        <v>Insumos</v>
      </c>
      <c r="E483" s="14" t="str">
        <f>VLOOKUP($B483,[7]Insumos!A:E,4,FALSE)</f>
        <v>UND</v>
      </c>
      <c r="F483" s="141">
        <v>1</v>
      </c>
      <c r="G483" s="4">
        <f>+VLOOKUP(B483,[7]Insumos!$A$4:$F$5224,5,FALSE)</f>
        <v>5721</v>
      </c>
      <c r="H483" s="4">
        <f t="shared" si="45"/>
        <v>5721</v>
      </c>
      <c r="I483" s="4"/>
      <c r="J483" s="138" t="str">
        <f>HYPERLINK("#"&amp;"Insumos"&amp;"!A"&amp;MATCH($B483,[7]Insumos!$A:$A,0),"Ins "&amp;$B483)</f>
        <v>Ins I2044</v>
      </c>
      <c r="K483" s="675"/>
    </row>
    <row r="484" spans="1:11" s="16" customFormat="1" x14ac:dyDescent="0.25">
      <c r="A484" s="12" t="s">
        <v>17</v>
      </c>
      <c r="B484" s="16" t="s">
        <v>503</v>
      </c>
      <c r="C484" s="13" t="str">
        <f>VLOOKUP($B484,[7]Insumos!A:E,2,FALSE)</f>
        <v>DESAGÜE CON SIFON BOTELLA PARA LAVAMANOS</v>
      </c>
      <c r="D484" s="14" t="str">
        <f>VLOOKUP($B484,[7]Insumos!A:E,3,FALSE)</f>
        <v>Insumos</v>
      </c>
      <c r="E484" s="14" t="str">
        <f>VLOOKUP($B484,[7]Insumos!A:E,4,FALSE)</f>
        <v>und</v>
      </c>
      <c r="F484" s="141">
        <v>1</v>
      </c>
      <c r="G484" s="4">
        <f>+VLOOKUP(B484,[7]Insumos!$A$4:$F$5224,5,FALSE)</f>
        <v>29900</v>
      </c>
      <c r="H484" s="4">
        <f t="shared" si="45"/>
        <v>29900</v>
      </c>
      <c r="I484" s="4"/>
      <c r="J484" s="138" t="str">
        <f>HYPERLINK("#"&amp;"Insumos"&amp;"!A"&amp;MATCH($B484,[7]Insumos!$A:$A,0),"Ins "&amp;$B484)</f>
        <v>Ins I2434</v>
      </c>
      <c r="K484" s="675"/>
    </row>
    <row r="485" spans="1:11" s="16" customFormat="1" x14ac:dyDescent="0.25">
      <c r="A485" s="12" t="s">
        <v>17</v>
      </c>
      <c r="B485" s="16" t="s">
        <v>504</v>
      </c>
      <c r="C485" s="13" t="str">
        <f>VLOOKUP($B485,[7]Insumos!A:E,2,FALSE)</f>
        <v>SILICONA TRANSPARENTE ANTIHONGOS SICASIL E</v>
      </c>
      <c r="D485" s="14" t="str">
        <f>VLOOKUP($B485,[7]Insumos!A:E,3,FALSE)</f>
        <v>Insumos</v>
      </c>
      <c r="E485" s="14" t="str">
        <f>VLOOKUP($B485,[7]Insumos!A:E,4,FALSE)</f>
        <v>UND</v>
      </c>
      <c r="F485" s="141">
        <v>0.1</v>
      </c>
      <c r="G485" s="4">
        <f>+VLOOKUP(B485,[7]Insumos!$A$4:$F$5224,5,FALSE)</f>
        <v>24900</v>
      </c>
      <c r="H485" s="4">
        <f t="shared" si="45"/>
        <v>2490</v>
      </c>
      <c r="I485" s="4"/>
      <c r="J485" s="138" t="str">
        <f>HYPERLINK("#"&amp;"Insumos"&amp;"!A"&amp;MATCH($B485,[7]Insumos!$A:$A,0),"Ins "&amp;$B485)</f>
        <v>Ins I1665</v>
      </c>
      <c r="K485" s="675"/>
    </row>
    <row r="486" spans="1:11" s="16" customFormat="1" x14ac:dyDescent="0.25">
      <c r="A486" s="12"/>
      <c r="C486" s="13"/>
      <c r="D486" s="14"/>
      <c r="E486" s="14"/>
      <c r="F486" s="141"/>
      <c r="G486" s="4"/>
      <c r="H486" s="4"/>
      <c r="I486" s="4"/>
      <c r="J486" s="138"/>
      <c r="K486" s="675"/>
    </row>
    <row r="487" spans="1:11" s="16" customFormat="1" ht="51" x14ac:dyDescent="0.25">
      <c r="A487" s="8" t="s">
        <v>198</v>
      </c>
      <c r="B487" s="1" t="s">
        <v>28</v>
      </c>
      <c r="C487" s="9" t="str">
        <f>VLOOKUP($A487,[7]Actividades!A:E,2,FALSE)</f>
        <v>SUMINISTRO, TRANSPORTE E INSTALACION SANITARIO LAGUNA COLOR BLANCO CORONA O SIMILAR. CONJUNTO SANITARIO QUE INCLUYE SANITARIO, TAPA, TANQUE, ACCESORIOS DE CONEXIÓN E INSTALACIÓN.</v>
      </c>
      <c r="D487" s="10" t="str">
        <f>VLOOKUP($A487,[7]Actividades!A:E,3,FALSE)</f>
        <v>Actividad</v>
      </c>
      <c r="E487" s="10" t="str">
        <f>VLOOKUP($A487,[7]Actividades!A:E,4,FALSE)</f>
        <v>UND</v>
      </c>
      <c r="F487" s="140"/>
      <c r="G487" s="2"/>
      <c r="H487" s="2"/>
      <c r="I487" s="2">
        <v>360629</v>
      </c>
      <c r="K487" s="675">
        <f t="shared" si="42"/>
        <v>499254.78760000004</v>
      </c>
    </row>
    <row r="488" spans="1:11" s="16" customFormat="1" x14ac:dyDescent="0.25">
      <c r="A488" s="12" t="s">
        <v>198</v>
      </c>
      <c r="B488" s="3" t="s">
        <v>432</v>
      </c>
      <c r="C488" s="13" t="str">
        <f>VLOOKUP($B488,[7]Insumos!A:E,2,FALSE)</f>
        <v>CUADRILLA BB TIPO 1 (1 OFICIAL + 1 AYUDANTE) (Instalaciones)</v>
      </c>
      <c r="D488" s="14" t="str">
        <f>VLOOKUP($B488,[7]Insumos!A:E,3,FALSE)</f>
        <v>Cuadrilla</v>
      </c>
      <c r="E488" s="14" t="str">
        <f>VLOOKUP($B488,[7]Insumos!A:E,4,FALSE)</f>
        <v>HR</v>
      </c>
      <c r="F488" s="141">
        <v>2.27</v>
      </c>
      <c r="G488" s="4">
        <f>+VLOOKUP(B488,[7]Insumos!$A$4:$F$5224,5,FALSE)</f>
        <v>33862</v>
      </c>
      <c r="H488" s="4">
        <f t="shared" si="45"/>
        <v>76867</v>
      </c>
      <c r="I488" s="4"/>
      <c r="J488" s="138" t="str">
        <f>HYPERLINK("#"&amp;"Insumos"&amp;"!A"&amp;MATCH($B488,[7]Insumos!$A:$A,0),"Ins "&amp;$B488)</f>
        <v>Ins C2</v>
      </c>
      <c r="K488" s="675"/>
    </row>
    <row r="489" spans="1:11" s="16" customFormat="1" x14ac:dyDescent="0.25">
      <c r="A489" s="12" t="s">
        <v>198</v>
      </c>
      <c r="B489" s="3" t="s">
        <v>30</v>
      </c>
      <c r="C489" s="13" t="str">
        <f>VLOOKUP($B489,[7]Insumos!A:E,2,FALSE)</f>
        <v>EQUIPO DE TRANSPORTE</v>
      </c>
      <c r="D489" s="14" t="str">
        <f>VLOOKUP($B489,[7]Insumos!A:E,3,FALSE)</f>
        <v>Equipos</v>
      </c>
      <c r="E489" s="14" t="str">
        <f>VLOOKUP($B489,[7]Insumos!A:E,4,FALSE)</f>
        <v>DIA</v>
      </c>
      <c r="F489" s="141">
        <v>2.6200000000000001E-2</v>
      </c>
      <c r="G489" s="4">
        <f>+VLOOKUP(B489,[7]Insumos!$A$4:$F$5224,5,FALSE)</f>
        <v>180217</v>
      </c>
      <c r="H489" s="4">
        <f t="shared" si="45"/>
        <v>4722</v>
      </c>
      <c r="I489" s="4"/>
      <c r="J489" s="138" t="str">
        <f>HYPERLINK("#"&amp;"Insumos"&amp;"!A"&amp;MATCH($B489,[7]Insumos!$A:$A,0),"Ins "&amp;$B489)</f>
        <v>Ins E12</v>
      </c>
      <c r="K489" s="675"/>
    </row>
    <row r="490" spans="1:11" x14ac:dyDescent="0.25">
      <c r="A490" s="12" t="s">
        <v>198</v>
      </c>
      <c r="B490" s="3" t="s">
        <v>32</v>
      </c>
      <c r="C490" s="13" t="str">
        <f>VLOOKUP($B490,[7]Insumos!A:E,2,FALSE)</f>
        <v>EQUIPO BASICO (HERRAMIENTA MENOR)</v>
      </c>
      <c r="D490" s="14" t="str">
        <f>VLOOKUP($B490,[7]Insumos!A:E,3,FALSE)</f>
        <v>Herramienta</v>
      </c>
      <c r="E490" s="14" t="str">
        <f>VLOOKUP($B490,[7]Insumos!A:E,4,FALSE)</f>
        <v>UND</v>
      </c>
      <c r="F490" s="141">
        <v>0.1</v>
      </c>
      <c r="G490" s="4">
        <f>+VLOOKUP(B490,[7]Insumos!$A$4:$F$5224,5,FALSE)</f>
        <v>3484</v>
      </c>
      <c r="H490" s="4">
        <f t="shared" si="45"/>
        <v>348</v>
      </c>
      <c r="I490" s="4"/>
      <c r="J490" s="138" t="str">
        <f>HYPERLINK("#"&amp;"Insumos"&amp;"!A"&amp;MATCH($B490,[7]Insumos!$A:$A,0),"Ins "&amp;$B490)</f>
        <v>Ins H2</v>
      </c>
      <c r="K490" s="675"/>
    </row>
    <row r="491" spans="1:11" s="16" customFormat="1" x14ac:dyDescent="0.25">
      <c r="A491" s="12" t="s">
        <v>198</v>
      </c>
      <c r="B491" s="3" t="s">
        <v>33</v>
      </c>
      <c r="C491" s="13" t="str">
        <f>VLOOKUP($B491,[7]Insumos!A:E,2,FALSE)</f>
        <v>ACARREO INTERNO</v>
      </c>
      <c r="D491" s="14" t="str">
        <f>VLOOKUP($B491,[7]Insumos!A:E,3,FALSE)</f>
        <v>Insumos</v>
      </c>
      <c r="E491" s="14" t="str">
        <f>VLOOKUP($B491,[7]Insumos!A:E,4,FALSE)</f>
        <v>UND</v>
      </c>
      <c r="F491" s="141">
        <v>2.6</v>
      </c>
      <c r="G491" s="4">
        <f>+VLOOKUP(B491,[7]Insumos!$A$4:$F$5224,5,FALSE)</f>
        <v>1824</v>
      </c>
      <c r="H491" s="4">
        <f t="shared" si="45"/>
        <v>4742</v>
      </c>
      <c r="I491" s="4"/>
      <c r="J491" s="138" t="str">
        <f>HYPERLINK("#"&amp;"Insumos"&amp;"!A"&amp;MATCH($B491,[7]Insumos!$A:$A,0),"Ins "&amp;$B491)</f>
        <v>Ins I1565</v>
      </c>
      <c r="K491" s="675"/>
    </row>
    <row r="492" spans="1:11" s="16" customFormat="1" x14ac:dyDescent="0.25">
      <c r="A492" s="12" t="s">
        <v>198</v>
      </c>
      <c r="B492" s="16" t="s">
        <v>500</v>
      </c>
      <c r="C492" s="13" t="str">
        <f>VLOOKUP($B492,[7]Insumos!A:E,2,FALSE)</f>
        <v>ACOPLE PLASTICO SANITARIO 1/2" x 7/8" X 50CM</v>
      </c>
      <c r="D492" s="14" t="str">
        <f>VLOOKUP($B492,[7]Insumos!A:E,3,FALSE)</f>
        <v>Insumos</v>
      </c>
      <c r="E492" s="14" t="str">
        <f>VLOOKUP($B492,[7]Insumos!A:E,4,FALSE)</f>
        <v>UND</v>
      </c>
      <c r="F492" s="141">
        <v>1</v>
      </c>
      <c r="G492" s="4">
        <f>+VLOOKUP(B492,[7]Insumos!$A$4:$F$5224,5,FALSE)</f>
        <v>5300</v>
      </c>
      <c r="H492" s="4">
        <f t="shared" si="45"/>
        <v>5300</v>
      </c>
      <c r="I492" s="4"/>
      <c r="J492" s="138" t="str">
        <f>HYPERLINK("#"&amp;"Insumos"&amp;"!A"&amp;MATCH($B492,[7]Insumos!$A:$A,0),"Ins "&amp;$B492)</f>
        <v>Ins I2499</v>
      </c>
      <c r="K492" s="675"/>
    </row>
    <row r="493" spans="1:11" s="16" customFormat="1" x14ac:dyDescent="0.25">
      <c r="A493" s="12" t="s">
        <v>198</v>
      </c>
      <c r="B493" s="16" t="s">
        <v>501</v>
      </c>
      <c r="C493" s="13" t="str">
        <f>VLOOKUP($B493,[7]Insumos!A:E,2,FALSE)</f>
        <v>VALVULA PLASTICA REGULADORA DE 1/2" PARA SANITARIO</v>
      </c>
      <c r="D493" s="14" t="str">
        <f>VLOOKUP($B493,[7]Insumos!A:E,3,FALSE)</f>
        <v>Insumos</v>
      </c>
      <c r="E493" s="14" t="str">
        <f>VLOOKUP($B493,[7]Insumos!A:E,4,FALSE)</f>
        <v>UND</v>
      </c>
      <c r="F493" s="141">
        <v>1</v>
      </c>
      <c r="G493" s="4">
        <f>+VLOOKUP(B493,[7]Insumos!$A$4:$F$5224,5,FALSE)</f>
        <v>20750</v>
      </c>
      <c r="H493" s="4">
        <f t="shared" si="45"/>
        <v>20750</v>
      </c>
      <c r="I493" s="4"/>
      <c r="J493" s="138" t="str">
        <f>HYPERLINK("#"&amp;"Insumos"&amp;"!A"&amp;MATCH($B493,[7]Insumos!$A:$A,0),"Ins "&amp;$B493)</f>
        <v>Ins I2500</v>
      </c>
      <c r="K493" s="675"/>
    </row>
    <row r="494" spans="1:11" s="16" customFormat="1" ht="30" x14ac:dyDescent="0.25">
      <c r="A494" s="12" t="s">
        <v>198</v>
      </c>
      <c r="B494" s="3" t="s">
        <v>505</v>
      </c>
      <c r="C494" s="13" t="str">
        <f>VLOOKUP($B494,[7]Insumos!A:E,2,FALSE)</f>
        <v>SANITARIO LAGUNA BLANCO DE CORONA O SIMILAR (INCLUYE SANITARIO, TAPA, TANQUE, ACCESORIOS DE CONEXIÓN E INSTALACIÓN.)</v>
      </c>
      <c r="D494" s="14" t="str">
        <f>VLOOKUP($B494,[7]Insumos!A:E,3,FALSE)</f>
        <v>Insumos</v>
      </c>
      <c r="E494" s="14" t="str">
        <f>VLOOKUP($B494,[7]Insumos!A:E,4,FALSE)</f>
        <v>UND</v>
      </c>
      <c r="F494" s="141">
        <v>1</v>
      </c>
      <c r="G494" s="4">
        <f>+VLOOKUP(B494,[7]Insumos!$A$4:$F$5224,5,FALSE)</f>
        <v>247900</v>
      </c>
      <c r="H494" s="4">
        <f t="shared" si="45"/>
        <v>247900</v>
      </c>
      <c r="I494" s="4"/>
      <c r="J494" s="138" t="str">
        <f>HYPERLINK("#"&amp;"Insumos"&amp;"!A"&amp;MATCH($B494,[7]Insumos!$A:$A,0),"Ins "&amp;$B494)</f>
        <v>Ins I65</v>
      </c>
      <c r="K494" s="675"/>
    </row>
    <row r="495" spans="1:11" s="16" customFormat="1" x14ac:dyDescent="0.25">
      <c r="A495" s="5"/>
      <c r="B495" s="5"/>
      <c r="C495" s="5"/>
      <c r="D495" s="5"/>
      <c r="E495" s="5"/>
      <c r="F495" s="143"/>
      <c r="G495" s="5"/>
      <c r="H495" s="5"/>
      <c r="I495" s="5"/>
      <c r="J495" s="5"/>
      <c r="K495" s="675"/>
    </row>
    <row r="496" spans="1:11" s="16" customFormat="1" ht="38.25" x14ac:dyDescent="0.25">
      <c r="A496" s="8" t="s">
        <v>63</v>
      </c>
      <c r="B496" s="1" t="s">
        <v>28</v>
      </c>
      <c r="C496" s="9" t="str">
        <f>VLOOKUP($A496,[7]Actividades!A:E,2,FALSE)</f>
        <v>SUMINISTRO, TRANSPORTE E INSTALACION ORINAL MEDIANO DE COLGAR EN PORCELANA COLOR BLANCO TIPO CORONA O SIMILAR CON VÁLVULA ANTIVÁNDALICA DE EMPOTRAR</v>
      </c>
      <c r="D496" s="10" t="str">
        <f>VLOOKUP($A496,[7]Actividades!A:E,3,FALSE)</f>
        <v>Actividad</v>
      </c>
      <c r="E496" s="10" t="str">
        <f>VLOOKUP($A496,[7]Actividades!A:E,4,FALSE)</f>
        <v>UND</v>
      </c>
      <c r="F496" s="140"/>
      <c r="G496" s="2"/>
      <c r="H496" s="2"/>
      <c r="I496" s="2">
        <v>901362</v>
      </c>
      <c r="K496" s="675">
        <f t="shared" si="42"/>
        <v>1247845.5528000002</v>
      </c>
    </row>
    <row r="497" spans="1:11" s="16" customFormat="1" x14ac:dyDescent="0.25">
      <c r="A497" s="12" t="s">
        <v>63</v>
      </c>
      <c r="B497" s="3" t="s">
        <v>432</v>
      </c>
      <c r="C497" s="13" t="str">
        <f>VLOOKUP($B497,[7]Insumos!A:E,2,FALSE)</f>
        <v>CUADRILLA BB TIPO 1 (1 OFICIAL + 1 AYUDANTE) (Instalaciones)</v>
      </c>
      <c r="D497" s="14" t="str">
        <f>VLOOKUP($B497,[7]Insumos!A:E,3,FALSE)</f>
        <v>Cuadrilla</v>
      </c>
      <c r="E497" s="14" t="str">
        <f>VLOOKUP($B497,[7]Insumos!A:E,4,FALSE)</f>
        <v>HR</v>
      </c>
      <c r="F497" s="141">
        <v>2.27</v>
      </c>
      <c r="G497" s="4">
        <f>+VLOOKUP(B497,[7]Insumos!$A$4:$F$5224,5,FALSE)</f>
        <v>33862</v>
      </c>
      <c r="H497" s="4">
        <f t="shared" ref="H497:H503" si="46">+ROUND(F497*G497,0)</f>
        <v>76867</v>
      </c>
      <c r="I497" s="4"/>
      <c r="J497" s="138" t="str">
        <f>HYPERLINK("#"&amp;"Insumos"&amp;"!A"&amp;MATCH($B497,[7]Insumos!$A:$A,0),"Ins "&amp;$B497)</f>
        <v>Ins C2</v>
      </c>
      <c r="K497" s="675"/>
    </row>
    <row r="498" spans="1:11" s="16" customFormat="1" x14ac:dyDescent="0.25">
      <c r="A498" s="12" t="s">
        <v>63</v>
      </c>
      <c r="B498" s="3" t="s">
        <v>30</v>
      </c>
      <c r="C498" s="13" t="str">
        <f>VLOOKUP($B498,[7]Insumos!A:E,2,FALSE)</f>
        <v>EQUIPO DE TRANSPORTE</v>
      </c>
      <c r="D498" s="14" t="str">
        <f>VLOOKUP($B498,[7]Insumos!A:E,3,FALSE)</f>
        <v>Equipos</v>
      </c>
      <c r="E498" s="14" t="str">
        <f>VLOOKUP($B498,[7]Insumos!A:E,4,FALSE)</f>
        <v>DIA</v>
      </c>
      <c r="F498" s="141">
        <v>6.1199999999999997E-2</v>
      </c>
      <c r="G498" s="4">
        <f>+VLOOKUP(B498,[7]Insumos!$A$4:$F$5224,5,FALSE)</f>
        <v>180217</v>
      </c>
      <c r="H498" s="4">
        <f t="shared" si="46"/>
        <v>11029</v>
      </c>
      <c r="I498" s="4"/>
      <c r="J498" s="138" t="str">
        <f>HYPERLINK("#"&amp;"Insumos"&amp;"!A"&amp;MATCH($B498,[7]Insumos!$A:$A,0),"Ins "&amp;$B498)</f>
        <v>Ins E12</v>
      </c>
      <c r="K498" s="675"/>
    </row>
    <row r="499" spans="1:11" s="16" customFormat="1" x14ac:dyDescent="0.25">
      <c r="A499" s="12" t="s">
        <v>63</v>
      </c>
      <c r="B499" s="3" t="s">
        <v>32</v>
      </c>
      <c r="C499" s="13" t="str">
        <f>VLOOKUP($B499,[7]Insumos!A:E,2,FALSE)</f>
        <v>EQUIPO BASICO (HERRAMIENTA MENOR)</v>
      </c>
      <c r="D499" s="14" t="str">
        <f>VLOOKUP($B499,[7]Insumos!A:E,3,FALSE)</f>
        <v>Herramienta</v>
      </c>
      <c r="E499" s="14" t="str">
        <f>VLOOKUP($B499,[7]Insumos!A:E,4,FALSE)</f>
        <v>UND</v>
      </c>
      <c r="F499" s="141">
        <v>0.1</v>
      </c>
      <c r="G499" s="4">
        <f>+VLOOKUP(B499,[7]Insumos!$A$4:$F$5224,5,FALSE)</f>
        <v>3484</v>
      </c>
      <c r="H499" s="4">
        <f t="shared" si="46"/>
        <v>348</v>
      </c>
      <c r="I499" s="4"/>
      <c r="J499" s="138" t="str">
        <f>HYPERLINK("#"&amp;"Insumos"&amp;"!A"&amp;MATCH($B499,[7]Insumos!$A:$A,0),"Ins "&amp;$B499)</f>
        <v>Ins H2</v>
      </c>
      <c r="K499" s="675"/>
    </row>
    <row r="500" spans="1:11" s="16" customFormat="1" x14ac:dyDescent="0.25">
      <c r="A500" s="12" t="s">
        <v>63</v>
      </c>
      <c r="B500" s="3" t="s">
        <v>33</v>
      </c>
      <c r="C500" s="13" t="str">
        <f>VLOOKUP($B500,[7]Insumos!A:E,2,FALSE)</f>
        <v>ACARREO INTERNO</v>
      </c>
      <c r="D500" s="14" t="str">
        <f>VLOOKUP($B500,[7]Insumos!A:E,3,FALSE)</f>
        <v>Insumos</v>
      </c>
      <c r="E500" s="14" t="str">
        <f>VLOOKUP($B500,[7]Insumos!A:E,4,FALSE)</f>
        <v>UND</v>
      </c>
      <c r="F500" s="141">
        <v>2.6</v>
      </c>
      <c r="G500" s="4">
        <f>+VLOOKUP(B500,[7]Insumos!$A$4:$F$5224,5,FALSE)</f>
        <v>1824</v>
      </c>
      <c r="H500" s="4">
        <f t="shared" si="46"/>
        <v>4742</v>
      </c>
      <c r="I500" s="4"/>
      <c r="J500" s="138" t="str">
        <f>HYPERLINK("#"&amp;"Insumos"&amp;"!A"&amp;MATCH($B500,[7]Insumos!$A:$A,0),"Ins "&amp;$B500)</f>
        <v>Ins I1565</v>
      </c>
      <c r="K500" s="675"/>
    </row>
    <row r="501" spans="1:11" ht="30" x14ac:dyDescent="0.25">
      <c r="A501" s="12" t="s">
        <v>63</v>
      </c>
      <c r="B501" s="3" t="s">
        <v>436</v>
      </c>
      <c r="C501" s="13" t="str">
        <f>VLOOKUP($B501,[7]Insumos!A:E,2,FALSE)</f>
        <v>ACCESORIOS PARA CONECTAR VÁLVULA ORINAL MEDIANO TIPO DOCOL REF. 4 AA TCDO1 O SIMILAR</v>
      </c>
      <c r="D501" s="14" t="str">
        <f>VLOOKUP($B501,[7]Insumos!A:E,3,FALSE)</f>
        <v>Insumos</v>
      </c>
      <c r="E501" s="14" t="str">
        <f>VLOOKUP($B501,[7]Insumos!A:E,4,FALSE)</f>
        <v>UND</v>
      </c>
      <c r="F501" s="141">
        <v>1</v>
      </c>
      <c r="G501" s="4">
        <f>+VLOOKUP(B501,[7]Insumos!$A$4:$F$5224,5,FALSE)</f>
        <v>91418</v>
      </c>
      <c r="H501" s="4">
        <f t="shared" si="46"/>
        <v>91418</v>
      </c>
      <c r="I501" s="4"/>
      <c r="J501" s="138" t="str">
        <f>HYPERLINK("#"&amp;"Insumos"&amp;"!A"&amp;MATCH($B501,[7]Insumos!$A:$A,0),"Ins "&amp;$B501)</f>
        <v>Ins I55</v>
      </c>
      <c r="K501" s="675"/>
    </row>
    <row r="502" spans="1:11" ht="30" x14ac:dyDescent="0.25">
      <c r="A502" s="12" t="s">
        <v>63</v>
      </c>
      <c r="B502" s="3" t="s">
        <v>506</v>
      </c>
      <c r="C502" s="13" t="str">
        <f>VLOOKUP($B502,[7]Insumos!A:E,2,FALSE)</f>
        <v>KIT ORINAL MEDIANO CON VÁLVULA PUSH DE EMPOTRAR CORONA O SIMILAR</v>
      </c>
      <c r="D502" s="14" t="str">
        <f>VLOOKUP($B502,[7]Insumos!A:E,3,FALSE)</f>
        <v>Insumos</v>
      </c>
      <c r="E502" s="14" t="str">
        <f>VLOOKUP($B502,[7]Insumos!A:E,4,FALSE)</f>
        <v>UND</v>
      </c>
      <c r="F502" s="141">
        <v>1</v>
      </c>
      <c r="G502" s="4">
        <f>+VLOOKUP(B502,[7]Insumos!$A$4:$F$5224,5,FALSE)</f>
        <v>702200</v>
      </c>
      <c r="H502" s="4">
        <f t="shared" si="46"/>
        <v>702200</v>
      </c>
      <c r="I502" s="4"/>
      <c r="J502" s="138" t="str">
        <f>HYPERLINK("#"&amp;"Insumos"&amp;"!A"&amp;MATCH($B502,[7]Insumos!$A:$A,0),"Ins "&amp;$B502)</f>
        <v>Ins I90</v>
      </c>
      <c r="K502" s="675"/>
    </row>
    <row r="503" spans="1:11" x14ac:dyDescent="0.25">
      <c r="A503" s="12" t="s">
        <v>63</v>
      </c>
      <c r="B503" s="3" t="s">
        <v>507</v>
      </c>
      <c r="C503" s="13" t="str">
        <f>VLOOKUP($B503,[7]Insumos!A:E,2,FALSE)</f>
        <v>SIFON P PARA ORINAL SANTA FÉ TIPO GRIVAL REF.. 93301 O SIMILAR</v>
      </c>
      <c r="D503" s="14" t="str">
        <f>VLOOKUP($B503,[7]Insumos!A:E,3,FALSE)</f>
        <v>Insumos</v>
      </c>
      <c r="E503" s="14" t="str">
        <f>VLOOKUP($B503,[7]Insumos!A:E,4,FALSE)</f>
        <v>UND</v>
      </c>
      <c r="F503" s="141">
        <v>1</v>
      </c>
      <c r="G503" s="4">
        <f>+VLOOKUP(B503,[7]Insumos!$A$4:$F$5224,5,FALSE)</f>
        <v>14758</v>
      </c>
      <c r="H503" s="4">
        <f t="shared" si="46"/>
        <v>14758</v>
      </c>
      <c r="I503" s="4"/>
      <c r="J503" s="138" t="str">
        <f>HYPERLINK("#"&amp;"Insumos"&amp;"!A"&amp;MATCH($B503,[7]Insumos!$A:$A,0),"Ins "&amp;$B503)</f>
        <v>Ins I97</v>
      </c>
      <c r="K503" s="675"/>
    </row>
    <row r="504" spans="1:11" s="16" customFormat="1" x14ac:dyDescent="0.25">
      <c r="A504" s="5"/>
      <c r="B504" s="5"/>
      <c r="C504" s="5"/>
      <c r="D504" s="5"/>
      <c r="E504" s="5"/>
      <c r="F504" s="143"/>
      <c r="G504" s="5"/>
      <c r="H504" s="5"/>
      <c r="I504" s="5"/>
      <c r="J504" s="5"/>
      <c r="K504" s="675"/>
    </row>
    <row r="505" spans="1:11" s="16" customFormat="1" ht="51" x14ac:dyDescent="0.25">
      <c r="A505" s="8" t="s">
        <v>162</v>
      </c>
      <c r="B505" s="1" t="s">
        <v>28</v>
      </c>
      <c r="C505" s="9" t="str">
        <f>VLOOKUP($A505,[7]Actividades!A:E,2,FALSE)</f>
        <v>SUMINISTRO, TRANSPORTE E INSTALACION LAVAMANOS SOBREPONER LINEA MARSELLA COLOR BLANCO CORONA O SIMILAR. (INCLUYE GRIFERIA, DESAGÜE AUTOMATICO, SIFÓN BOTELLA, ACOPLE).</v>
      </c>
      <c r="D505" s="10" t="str">
        <f>VLOOKUP($A505,[7]Actividades!A:E,3,FALSE)</f>
        <v>Actividad</v>
      </c>
      <c r="E505" s="10" t="str">
        <f>VLOOKUP($A505,[7]Actividades!A:E,4,FALSE)</f>
        <v>UND</v>
      </c>
      <c r="F505" s="140"/>
      <c r="G505" s="2"/>
      <c r="H505" s="2"/>
      <c r="I505" s="2">
        <v>484878</v>
      </c>
      <c r="K505" s="675">
        <f t="shared" si="42"/>
        <v>671265.10320000001</v>
      </c>
    </row>
    <row r="506" spans="1:11" s="16" customFormat="1" x14ac:dyDescent="0.25">
      <c r="A506" s="12" t="s">
        <v>162</v>
      </c>
      <c r="B506" s="3" t="s">
        <v>432</v>
      </c>
      <c r="C506" s="13" t="str">
        <f>VLOOKUP($B506,[7]Insumos!A:E,2,FALSE)</f>
        <v>CUADRILLA BB TIPO 1 (1 OFICIAL + 1 AYUDANTE) (Instalaciones)</v>
      </c>
      <c r="D506" s="14" t="str">
        <f>VLOOKUP($B506,[7]Insumos!A:E,3,FALSE)</f>
        <v>Cuadrilla</v>
      </c>
      <c r="E506" s="14" t="str">
        <f>VLOOKUP($B506,[7]Insumos!A:E,4,FALSE)</f>
        <v>HR</v>
      </c>
      <c r="F506" s="141">
        <v>1.18</v>
      </c>
      <c r="G506" s="4">
        <f>+VLOOKUP(B506,[7]Insumos!$A$4:$F$5224,5,FALSE)</f>
        <v>33862</v>
      </c>
      <c r="H506" s="4">
        <f t="shared" ref="H506:H513" si="47">+ROUND(F506*G506,0)</f>
        <v>39957</v>
      </c>
      <c r="I506" s="4"/>
      <c r="J506" s="138" t="str">
        <f>HYPERLINK("#"&amp;"Insumos"&amp;"!A"&amp;MATCH($B506,[7]Insumos!$A:$A,0),"Ins "&amp;$B506)</f>
        <v>Ins C2</v>
      </c>
      <c r="K506" s="675"/>
    </row>
    <row r="507" spans="1:11" x14ac:dyDescent="0.25">
      <c r="A507" s="12" t="s">
        <v>162</v>
      </c>
      <c r="B507" s="3" t="s">
        <v>30</v>
      </c>
      <c r="C507" s="13" t="str">
        <f>VLOOKUP($B507,[7]Insumos!A:E,2,FALSE)</f>
        <v>EQUIPO DE TRANSPORTE</v>
      </c>
      <c r="D507" s="14" t="str">
        <f>VLOOKUP($B507,[7]Insumos!A:E,3,FALSE)</f>
        <v>Equipos</v>
      </c>
      <c r="E507" s="14" t="str">
        <f>VLOOKUP($B507,[7]Insumos!A:E,4,FALSE)</f>
        <v>DIA</v>
      </c>
      <c r="F507" s="141">
        <v>3.4799999999999998E-2</v>
      </c>
      <c r="G507" s="4">
        <f>+VLOOKUP(B507,[7]Insumos!$A$4:$F$5224,5,FALSE)</f>
        <v>180217</v>
      </c>
      <c r="H507" s="4">
        <f t="shared" si="47"/>
        <v>6272</v>
      </c>
      <c r="I507" s="4"/>
      <c r="J507" s="138" t="str">
        <f>HYPERLINK("#"&amp;"Insumos"&amp;"!A"&amp;MATCH($B507,[7]Insumos!$A:$A,0),"Ins "&amp;$B507)</f>
        <v>Ins E12</v>
      </c>
      <c r="K507" s="675"/>
    </row>
    <row r="508" spans="1:11" s="16" customFormat="1" x14ac:dyDescent="0.25">
      <c r="A508" s="12" t="s">
        <v>162</v>
      </c>
      <c r="B508" s="3" t="s">
        <v>32</v>
      </c>
      <c r="C508" s="13" t="str">
        <f>VLOOKUP($B508,[7]Insumos!A:E,2,FALSE)</f>
        <v>EQUIPO BASICO (HERRAMIENTA MENOR)</v>
      </c>
      <c r="D508" s="14" t="str">
        <f>VLOOKUP($B508,[7]Insumos!A:E,3,FALSE)</f>
        <v>Herramienta</v>
      </c>
      <c r="E508" s="14" t="str">
        <f>VLOOKUP($B508,[7]Insumos!A:E,4,FALSE)</f>
        <v>UND</v>
      </c>
      <c r="F508" s="141">
        <v>0.1</v>
      </c>
      <c r="G508" s="4">
        <f>+VLOOKUP(B508,[7]Insumos!$A$4:$F$5224,5,FALSE)</f>
        <v>3484</v>
      </c>
      <c r="H508" s="4">
        <f t="shared" si="47"/>
        <v>348</v>
      </c>
      <c r="I508" s="4"/>
      <c r="J508" s="138" t="str">
        <f>HYPERLINK("#"&amp;"Insumos"&amp;"!A"&amp;MATCH($B508,[7]Insumos!$A:$A,0),"Ins "&amp;$B508)</f>
        <v>Ins H2</v>
      </c>
      <c r="K508" s="675"/>
    </row>
    <row r="509" spans="1:11" s="16" customFormat="1" x14ac:dyDescent="0.25">
      <c r="A509" s="12" t="s">
        <v>162</v>
      </c>
      <c r="B509" s="3" t="s">
        <v>33</v>
      </c>
      <c r="C509" s="13" t="str">
        <f>VLOOKUP($B509,[7]Insumos!A:E,2,FALSE)</f>
        <v>ACARREO INTERNO</v>
      </c>
      <c r="D509" s="14" t="str">
        <f>VLOOKUP($B509,[7]Insumos!A:E,3,FALSE)</f>
        <v>Insumos</v>
      </c>
      <c r="E509" s="14" t="str">
        <f>VLOOKUP($B509,[7]Insumos!A:E,4,FALSE)</f>
        <v>UND</v>
      </c>
      <c r="F509" s="141">
        <v>1.3</v>
      </c>
      <c r="G509" s="4">
        <f>+VLOOKUP(B509,[7]Insumos!$A$4:$F$5224,5,FALSE)</f>
        <v>1824</v>
      </c>
      <c r="H509" s="4">
        <f t="shared" si="47"/>
        <v>2371</v>
      </c>
      <c r="I509" s="4"/>
      <c r="J509" s="138" t="str">
        <f>HYPERLINK("#"&amp;"Insumos"&amp;"!A"&amp;MATCH($B509,[7]Insumos!$A:$A,0),"Ins "&amp;$B509)</f>
        <v>Ins I1565</v>
      </c>
      <c r="K509" s="675"/>
    </row>
    <row r="510" spans="1:11" s="16" customFormat="1" x14ac:dyDescent="0.25">
      <c r="A510" s="12" t="s">
        <v>162</v>
      </c>
      <c r="B510" s="3" t="s">
        <v>508</v>
      </c>
      <c r="C510" s="13" t="str">
        <f>VLOOKUP($B510,[7]Insumos!A:E,2,FALSE)</f>
        <v>ACOPLE 1/2"  PARA LAVAMANOS EN ACERO DE 40 CM.</v>
      </c>
      <c r="D510" s="14" t="str">
        <f>VLOOKUP($B510,[7]Insumos!A:E,3,FALSE)</f>
        <v>Insumos</v>
      </c>
      <c r="E510" s="14" t="str">
        <f>VLOOKUP($B510,[7]Insumos!A:E,4,FALSE)</f>
        <v>UND</v>
      </c>
      <c r="F510" s="141">
        <v>1</v>
      </c>
      <c r="G510" s="4">
        <f>+VLOOKUP(B510,[7]Insumos!$A$4:$F$5224,5,FALSE)</f>
        <v>5230</v>
      </c>
      <c r="H510" s="4">
        <f t="shared" si="47"/>
        <v>5230</v>
      </c>
      <c r="I510" s="4"/>
      <c r="J510" s="138" t="str">
        <f>HYPERLINK("#"&amp;"Insumos"&amp;"!A"&amp;MATCH($B510,[7]Insumos!$A:$A,0),"Ins "&amp;$B510)</f>
        <v>Ins I536</v>
      </c>
      <c r="K510" s="675"/>
    </row>
    <row r="511" spans="1:11" x14ac:dyDescent="0.25">
      <c r="A511" s="17" t="s">
        <v>162</v>
      </c>
      <c r="B511" s="16" t="s">
        <v>503</v>
      </c>
      <c r="C511" s="13" t="str">
        <f>VLOOKUP($B511,[7]Insumos!A:E,2,FALSE)</f>
        <v>DESAGÜE CON SIFON BOTELLA PARA LAVAMANOS</v>
      </c>
      <c r="D511" s="14" t="str">
        <f>VLOOKUP($B511,[7]Insumos!A:E,3,FALSE)</f>
        <v>Insumos</v>
      </c>
      <c r="E511" s="14" t="str">
        <f>VLOOKUP($B511,[7]Insumos!A:E,4,FALSE)</f>
        <v>und</v>
      </c>
      <c r="F511" s="141">
        <v>1</v>
      </c>
      <c r="G511" s="4">
        <f>+VLOOKUP(B511,[7]Insumos!$A$4:$F$5224,5,FALSE)</f>
        <v>29900</v>
      </c>
      <c r="H511" s="4">
        <f t="shared" si="47"/>
        <v>29900</v>
      </c>
      <c r="I511" s="4"/>
      <c r="J511" s="138" t="str">
        <f>HYPERLINK("#"&amp;"Insumos"&amp;"!A"&amp;MATCH($B511,[7]Insumos!$A:$A,0),"Ins "&amp;$B511)</f>
        <v>Ins I2434</v>
      </c>
      <c r="K511" s="675"/>
    </row>
    <row r="512" spans="1:11" x14ac:dyDescent="0.25">
      <c r="A512" s="12" t="s">
        <v>162</v>
      </c>
      <c r="B512" s="3" t="s">
        <v>509</v>
      </c>
      <c r="C512" s="13" t="str">
        <f>VLOOKUP($B512,[7]Insumos!A:E,2,FALSE)</f>
        <v>GRIFERIA PARA LAVAMANOS TEMPORIZADOR INCLINADA SENSI DACQUA</v>
      </c>
      <c r="D512" s="14" t="str">
        <f>VLOOKUP($B512,[7]Insumos!A:E,3,FALSE)</f>
        <v>Insumos</v>
      </c>
      <c r="E512" s="14" t="str">
        <f>VLOOKUP($B512,[7]Insumos!A:E,4,FALSE)</f>
        <v>UND</v>
      </c>
      <c r="F512" s="141">
        <v>1</v>
      </c>
      <c r="G512" s="4">
        <f>+VLOOKUP(B512,[7]Insumos!$A$4:$F$5224,5,FALSE)</f>
        <v>175900</v>
      </c>
      <c r="H512" s="4">
        <f t="shared" si="47"/>
        <v>175900</v>
      </c>
      <c r="I512" s="4"/>
      <c r="J512" s="138" t="str">
        <f>HYPERLINK("#"&amp;"Insumos"&amp;"!A"&amp;MATCH($B512,[7]Insumos!$A:$A,0),"Ins "&amp;$B512)</f>
        <v>Ins I62</v>
      </c>
      <c r="K512" s="675"/>
    </row>
    <row r="513" spans="1:11" s="16" customFormat="1" ht="30" x14ac:dyDescent="0.25">
      <c r="A513" s="12" t="s">
        <v>162</v>
      </c>
      <c r="B513" s="3" t="s">
        <v>510</v>
      </c>
      <c r="C513" s="13" t="str">
        <f>VLOOKUP($B513,[7]Insumos!A:E,2,FALSE)</f>
        <v>LAVAMANOS SOBREPONER LINEA MARSELLA COLOR BLANCO DE CORONA REF. .13011000 O SIMILAR.</v>
      </c>
      <c r="D513" s="14" t="str">
        <f>VLOOKUP($B513,[7]Insumos!A:E,3,FALSE)</f>
        <v>Insumos</v>
      </c>
      <c r="E513" s="14" t="str">
        <f>VLOOKUP($B513,[7]Insumos!A:E,4,FALSE)</f>
        <v>UND</v>
      </c>
      <c r="F513" s="141">
        <v>1</v>
      </c>
      <c r="G513" s="4">
        <f>+VLOOKUP(B513,[7]Insumos!$A$4:$F$5224,5,FALSE)</f>
        <v>224900</v>
      </c>
      <c r="H513" s="4">
        <f t="shared" si="47"/>
        <v>224900</v>
      </c>
      <c r="I513" s="4"/>
      <c r="J513" s="138" t="str">
        <f>HYPERLINK("#"&amp;"Insumos"&amp;"!A"&amp;MATCH($B513,[7]Insumos!$A:$A,0),"Ins "&amp;$B513)</f>
        <v>Ins I82</v>
      </c>
      <c r="K513" s="675"/>
    </row>
    <row r="514" spans="1:11" s="16" customFormat="1" x14ac:dyDescent="0.25">
      <c r="A514" s="5"/>
      <c r="B514" s="5"/>
      <c r="C514" s="5"/>
      <c r="D514" s="5"/>
      <c r="E514" s="5"/>
      <c r="F514" s="143"/>
      <c r="G514" s="5"/>
      <c r="H514" s="5"/>
      <c r="I514" s="5"/>
      <c r="J514" s="5"/>
      <c r="K514" s="675"/>
    </row>
    <row r="515" spans="1:11" ht="38.25" x14ac:dyDescent="0.25">
      <c r="A515" s="8" t="s">
        <v>155</v>
      </c>
      <c r="B515" s="1" t="s">
        <v>28</v>
      </c>
      <c r="C515" s="9" t="str">
        <f>VLOOKUP($A515,[7]Actividades!A:E,2,FALSE)</f>
        <v>SUMINISTRO, TRANSPORTE E INSTALACION GRIFERIA MEZCLADOR LAVAMANOS 8" TIPO GRIVAL O SIMILAR. (INCLUYE DESAGUE, SIFÓN, GRAPAS E INSTALACIÓN).</v>
      </c>
      <c r="D515" s="10" t="str">
        <f>VLOOKUP($A515,[7]Actividades!A:E,3,FALSE)</f>
        <v>Actividad</v>
      </c>
      <c r="E515" s="10" t="str">
        <f>VLOOKUP($A515,[7]Actividades!A:E,4,FALSE)</f>
        <v>UND</v>
      </c>
      <c r="F515" s="140"/>
      <c r="G515" s="2"/>
      <c r="H515" s="2"/>
      <c r="I515" s="2">
        <v>188892</v>
      </c>
      <c r="J515" s="16"/>
      <c r="K515" s="675">
        <f t="shared" ref="K515:K577" si="48">I515*1.3844</f>
        <v>261502.08480000001</v>
      </c>
    </row>
    <row r="516" spans="1:11" s="16" customFormat="1" x14ac:dyDescent="0.25">
      <c r="A516" s="12" t="s">
        <v>155</v>
      </c>
      <c r="B516" s="3" t="s">
        <v>432</v>
      </c>
      <c r="C516" s="13" t="str">
        <f>VLOOKUP($B516,[7]Insumos!A:E,2,FALSE)</f>
        <v>CUADRILLA BB TIPO 1 (1 OFICIAL + 1 AYUDANTE) (Instalaciones)</v>
      </c>
      <c r="D516" s="14" t="str">
        <f>VLOOKUP($B516,[7]Insumos!A:E,3,FALSE)</f>
        <v>Cuadrilla</v>
      </c>
      <c r="E516" s="14" t="str">
        <f>VLOOKUP($B516,[7]Insumos!A:E,4,FALSE)</f>
        <v>HR</v>
      </c>
      <c r="F516" s="141">
        <v>1.02</v>
      </c>
      <c r="G516" s="4">
        <f>+VLOOKUP(B516,[7]Insumos!$A$4:$F$5224,5,FALSE)</f>
        <v>33862</v>
      </c>
      <c r="H516" s="4">
        <f t="shared" ref="H516:H521" si="49">+ROUND(F516*G516,0)</f>
        <v>34539</v>
      </c>
      <c r="I516" s="4"/>
      <c r="J516" s="138" t="str">
        <f>HYPERLINK("#"&amp;"Insumos"&amp;"!A"&amp;MATCH($B516,[7]Insumos!$A:$A,0),"Ins "&amp;$B516)</f>
        <v>Ins C2</v>
      </c>
      <c r="K516" s="675"/>
    </row>
    <row r="517" spans="1:11" s="16" customFormat="1" x14ac:dyDescent="0.25">
      <c r="A517" s="12" t="s">
        <v>155</v>
      </c>
      <c r="B517" s="3" t="s">
        <v>30</v>
      </c>
      <c r="C517" s="13" t="str">
        <f>VLOOKUP($B517,[7]Insumos!A:E,2,FALSE)</f>
        <v>EQUIPO DE TRANSPORTE</v>
      </c>
      <c r="D517" s="14" t="str">
        <f>VLOOKUP($B517,[7]Insumos!A:E,3,FALSE)</f>
        <v>Equipos</v>
      </c>
      <c r="E517" s="14" t="str">
        <f>VLOOKUP($B517,[7]Insumos!A:E,4,FALSE)</f>
        <v>DIA</v>
      </c>
      <c r="F517" s="141">
        <v>2.3300000000000001E-2</v>
      </c>
      <c r="G517" s="4">
        <f>+VLOOKUP(B517,[7]Insumos!$A$4:$F$5224,5,FALSE)</f>
        <v>180217</v>
      </c>
      <c r="H517" s="4">
        <f t="shared" si="49"/>
        <v>4199</v>
      </c>
      <c r="I517" s="4"/>
      <c r="J517" s="138" t="str">
        <f>HYPERLINK("#"&amp;"Insumos"&amp;"!A"&amp;MATCH($B517,[7]Insumos!$A:$A,0),"Ins "&amp;$B517)</f>
        <v>Ins E12</v>
      </c>
      <c r="K517" s="675"/>
    </row>
    <row r="518" spans="1:11" s="16" customFormat="1" x14ac:dyDescent="0.25">
      <c r="A518" s="12" t="s">
        <v>155</v>
      </c>
      <c r="B518" s="3" t="s">
        <v>32</v>
      </c>
      <c r="C518" s="13" t="str">
        <f>VLOOKUP($B518,[7]Insumos!A:E,2,FALSE)</f>
        <v>EQUIPO BASICO (HERRAMIENTA MENOR)</v>
      </c>
      <c r="D518" s="14" t="str">
        <f>VLOOKUP($B518,[7]Insumos!A:E,3,FALSE)</f>
        <v>Herramienta</v>
      </c>
      <c r="E518" s="14" t="str">
        <f>VLOOKUP($B518,[7]Insumos!A:E,4,FALSE)</f>
        <v>UND</v>
      </c>
      <c r="F518" s="141">
        <v>0.1</v>
      </c>
      <c r="G518" s="4">
        <f>+VLOOKUP(B518,[7]Insumos!$A$4:$F$5224,5,FALSE)</f>
        <v>3484</v>
      </c>
      <c r="H518" s="4">
        <f t="shared" si="49"/>
        <v>348</v>
      </c>
      <c r="I518" s="4"/>
      <c r="J518" s="138" t="str">
        <f>HYPERLINK("#"&amp;"Insumos"&amp;"!A"&amp;MATCH($B518,[7]Insumos!$A:$A,0),"Ins "&amp;$B518)</f>
        <v>Ins H2</v>
      </c>
      <c r="K518" s="675"/>
    </row>
    <row r="519" spans="1:11" s="16" customFormat="1" x14ac:dyDescent="0.25">
      <c r="A519" s="12" t="s">
        <v>155</v>
      </c>
      <c r="B519" s="3" t="s">
        <v>33</v>
      </c>
      <c r="C519" s="13" t="str">
        <f>VLOOKUP($B519,[7]Insumos!A:E,2,FALSE)</f>
        <v>ACARREO INTERNO</v>
      </c>
      <c r="D519" s="14" t="str">
        <f>VLOOKUP($B519,[7]Insumos!A:E,3,FALSE)</f>
        <v>Insumos</v>
      </c>
      <c r="E519" s="14" t="str">
        <f>VLOOKUP($B519,[7]Insumos!A:E,4,FALSE)</f>
        <v>UND</v>
      </c>
      <c r="F519" s="141">
        <v>1.1000000000000001</v>
      </c>
      <c r="G519" s="4">
        <f>+VLOOKUP(B519,[7]Insumos!$A$4:$F$5224,5,FALSE)</f>
        <v>1824</v>
      </c>
      <c r="H519" s="4">
        <f t="shared" si="49"/>
        <v>2006</v>
      </c>
      <c r="I519" s="4"/>
      <c r="J519" s="138" t="str">
        <f>HYPERLINK("#"&amp;"Insumos"&amp;"!A"&amp;MATCH($B519,[7]Insumos!$A:$A,0),"Ins "&amp;$B519)</f>
        <v>Ins I1565</v>
      </c>
      <c r="K519" s="675"/>
    </row>
    <row r="520" spans="1:11" s="16" customFormat="1" x14ac:dyDescent="0.25">
      <c r="A520" s="17" t="s">
        <v>155</v>
      </c>
      <c r="B520" s="16" t="s">
        <v>503</v>
      </c>
      <c r="C520" s="13" t="str">
        <f>VLOOKUP($B520,[7]Insumos!A:E,2,FALSE)</f>
        <v>DESAGÜE CON SIFON BOTELLA PARA LAVAMANOS</v>
      </c>
      <c r="D520" s="14" t="str">
        <f>VLOOKUP($B520,[7]Insumos!A:E,3,FALSE)</f>
        <v>Insumos</v>
      </c>
      <c r="E520" s="14" t="str">
        <f>VLOOKUP($B520,[7]Insumos!A:E,4,FALSE)</f>
        <v>und</v>
      </c>
      <c r="F520" s="141">
        <v>1</v>
      </c>
      <c r="G520" s="4">
        <f>+VLOOKUP(B520,[7]Insumos!$A$4:$F$5224,5,FALSE)</f>
        <v>29900</v>
      </c>
      <c r="H520" s="4">
        <f t="shared" si="49"/>
        <v>29900</v>
      </c>
      <c r="I520" s="4"/>
      <c r="J520" s="138" t="str">
        <f>HYPERLINK("#"&amp;"Insumos"&amp;"!A"&amp;MATCH($B520,[7]Insumos!$A:$A,0),"Ins "&amp;$B520)</f>
        <v>Ins I2434</v>
      </c>
      <c r="K520" s="675"/>
    </row>
    <row r="521" spans="1:11" s="16" customFormat="1" x14ac:dyDescent="0.25">
      <c r="A521" s="12" t="s">
        <v>155</v>
      </c>
      <c r="B521" s="16" t="s">
        <v>511</v>
      </c>
      <c r="C521" s="13" t="str">
        <f>VLOOKUP($B521,[7]Insumos!A:E,2,FALSE)</f>
        <v>GRIFERIA LAVAMANOS MEZCLADOR 8" TOSCANA DE PALANCA</v>
      </c>
      <c r="D521" s="14" t="str">
        <f>VLOOKUP($B521,[7]Insumos!A:E,3,FALSE)</f>
        <v>Insumos</v>
      </c>
      <c r="E521" s="14" t="str">
        <f>VLOOKUP($B521,[7]Insumos!A:E,4,FALSE)</f>
        <v>UND</v>
      </c>
      <c r="F521" s="141">
        <v>1</v>
      </c>
      <c r="G521" s="4">
        <f>+VLOOKUP(B521,[7]Insumos!$A$4:$F$5224,5,FALSE)</f>
        <v>117900</v>
      </c>
      <c r="H521" s="4">
        <f t="shared" si="49"/>
        <v>117900</v>
      </c>
      <c r="I521" s="4"/>
      <c r="J521" s="138" t="str">
        <f>HYPERLINK("#"&amp;"Insumos"&amp;"!A"&amp;MATCH($B521,[7]Insumos!$A:$A,0),"Ins "&amp;$B521)</f>
        <v>Ins I2501</v>
      </c>
      <c r="K521" s="675"/>
    </row>
    <row r="522" spans="1:11" s="16" customFormat="1" x14ac:dyDescent="0.25">
      <c r="A522" s="5"/>
      <c r="B522" s="5"/>
      <c r="C522" s="5"/>
      <c r="D522" s="5"/>
      <c r="E522" s="5"/>
      <c r="F522" s="143"/>
      <c r="G522" s="5"/>
      <c r="H522" s="5"/>
      <c r="I522" s="5"/>
      <c r="J522" s="5"/>
      <c r="K522" s="675"/>
    </row>
    <row r="523" spans="1:11" s="16" customFormat="1" ht="38.25" x14ac:dyDescent="0.25">
      <c r="A523" s="8" t="s">
        <v>647</v>
      </c>
      <c r="B523" s="1" t="s">
        <v>28</v>
      </c>
      <c r="C523" s="9" t="str">
        <f>VLOOKUP($A523,[7]Actividades!A:E,2,FALSE)</f>
        <v>SUMINISTRO, TRANSPORTE E INSTALACION DUCHA SENCILLA GALAXIA REF. 50430001 TIPO GRIVAL O SIMILAR. (INCLUYE REGADERA E INSTALACIÓN).</v>
      </c>
      <c r="D523" s="10" t="str">
        <f>VLOOKUP($A523,[7]Actividades!A:E,3,FALSE)</f>
        <v>Actividad</v>
      </c>
      <c r="E523" s="10" t="str">
        <f>VLOOKUP($A523,[7]Actividades!A:E,4,FALSE)</f>
        <v>UND</v>
      </c>
      <c r="F523" s="11"/>
      <c r="G523" s="2"/>
      <c r="H523" s="2"/>
      <c r="I523" s="2">
        <v>105876</v>
      </c>
      <c r="K523" s="675">
        <f t="shared" si="48"/>
        <v>146574.73440000002</v>
      </c>
    </row>
    <row r="524" spans="1:11" s="16" customFormat="1" x14ac:dyDescent="0.25">
      <c r="A524" s="17" t="s">
        <v>647</v>
      </c>
      <c r="B524" s="3" t="s">
        <v>432</v>
      </c>
      <c r="C524" s="13" t="str">
        <f>VLOOKUP($B524,[7]Insumos!A:E,2,FALSE)</f>
        <v>CUADRILLA BB TIPO 1 (1 OFICIAL + 1 AYUDANTE) (Instalaciones)</v>
      </c>
      <c r="D524" s="14" t="str">
        <f>VLOOKUP($B524,[7]Insumos!A:E,3,FALSE)</f>
        <v>Cuadrilla</v>
      </c>
      <c r="E524" s="14" t="str">
        <f>VLOOKUP($B524,[7]Insumos!A:E,4,FALSE)</f>
        <v>HR</v>
      </c>
      <c r="F524" s="15">
        <v>1.25</v>
      </c>
      <c r="G524" s="4">
        <v>33862</v>
      </c>
      <c r="H524" s="4">
        <v>42328</v>
      </c>
      <c r="I524" s="4"/>
      <c r="J524" s="138" t="str">
        <f>HYPERLINK("#"&amp;"Insumos"&amp;"!A"&amp;MATCH($B524,[7]Insumos!$A:$A,0),"Ins "&amp;$B524)</f>
        <v>Ins C2</v>
      </c>
      <c r="K524" s="675"/>
    </row>
    <row r="525" spans="1:11" s="16" customFormat="1" x14ac:dyDescent="0.25">
      <c r="A525" s="17" t="s">
        <v>647</v>
      </c>
      <c r="B525" s="3" t="s">
        <v>30</v>
      </c>
      <c r="C525" s="13" t="str">
        <f>VLOOKUP($B525,[7]Insumos!A:E,2,FALSE)</f>
        <v>EQUIPO DE TRANSPORTE</v>
      </c>
      <c r="D525" s="14" t="str">
        <f>VLOOKUP($B525,[7]Insumos!A:E,3,FALSE)</f>
        <v>Equipos</v>
      </c>
      <c r="E525" s="14" t="str">
        <f>VLOOKUP($B525,[7]Insumos!A:E,4,FALSE)</f>
        <v>DIA</v>
      </c>
      <c r="F525" s="15">
        <v>6.4000000000000003E-3</v>
      </c>
      <c r="G525" s="4">
        <v>180217</v>
      </c>
      <c r="H525" s="4">
        <v>1153</v>
      </c>
      <c r="I525" s="4"/>
      <c r="J525" s="138" t="str">
        <f>HYPERLINK("#"&amp;"Insumos"&amp;"!A"&amp;MATCH($B525,[7]Insumos!$A:$A,0),"Ins "&amp;$B525)</f>
        <v>Ins E12</v>
      </c>
      <c r="K525" s="675"/>
    </row>
    <row r="526" spans="1:11" s="16" customFormat="1" x14ac:dyDescent="0.25">
      <c r="A526" s="17" t="s">
        <v>647</v>
      </c>
      <c r="B526" s="3" t="s">
        <v>32</v>
      </c>
      <c r="C526" s="13" t="str">
        <f>VLOOKUP($B526,[7]Insumos!A:E,2,FALSE)</f>
        <v>EQUIPO BASICO (HERRAMIENTA MENOR)</v>
      </c>
      <c r="D526" s="14" t="str">
        <f>VLOOKUP($B526,[7]Insumos!A:E,3,FALSE)</f>
        <v>Herramienta</v>
      </c>
      <c r="E526" s="14" t="str">
        <f>VLOOKUP($B526,[7]Insumos!A:E,4,FALSE)</f>
        <v>UND</v>
      </c>
      <c r="F526" s="15">
        <v>0.1</v>
      </c>
      <c r="G526" s="4">
        <v>3484</v>
      </c>
      <c r="H526" s="4">
        <v>348</v>
      </c>
      <c r="I526" s="4"/>
      <c r="J526" s="138" t="str">
        <f>HYPERLINK("#"&amp;"Insumos"&amp;"!A"&amp;MATCH($B526,[7]Insumos!$A:$A,0),"Ins "&amp;$B526)</f>
        <v>Ins H2</v>
      </c>
      <c r="K526" s="675"/>
    </row>
    <row r="527" spans="1:11" s="16" customFormat="1" x14ac:dyDescent="0.25">
      <c r="A527" s="17" t="s">
        <v>647</v>
      </c>
      <c r="B527" s="3" t="s">
        <v>33</v>
      </c>
      <c r="C527" s="13" t="str">
        <f>VLOOKUP($B527,[7]Insumos!A:E,2,FALSE)</f>
        <v>ACARREO INTERNO</v>
      </c>
      <c r="D527" s="14" t="str">
        <f>VLOOKUP($B527,[7]Insumos!A:E,3,FALSE)</f>
        <v>Insumos</v>
      </c>
      <c r="E527" s="14" t="str">
        <f>VLOOKUP($B527,[7]Insumos!A:E,4,FALSE)</f>
        <v>UND</v>
      </c>
      <c r="F527" s="15">
        <v>1.4</v>
      </c>
      <c r="G527" s="4">
        <v>1824</v>
      </c>
      <c r="H527" s="4">
        <v>2554</v>
      </c>
      <c r="I527" s="4"/>
      <c r="J527" s="138" t="str">
        <f>HYPERLINK("#"&amp;"Insumos"&amp;"!A"&amp;MATCH($B527,[7]Insumos!$A:$A,0),"Ins "&amp;$B527)</f>
        <v>Ins I1565</v>
      </c>
      <c r="K527" s="675"/>
    </row>
    <row r="528" spans="1:11" s="16" customFormat="1" ht="30" x14ac:dyDescent="0.25">
      <c r="A528" s="17" t="s">
        <v>647</v>
      </c>
      <c r="B528" s="3" t="s">
        <v>675</v>
      </c>
      <c r="C528" s="13" t="str">
        <f>VLOOKUP($B528,[7]Insumos!A:E,2,FALSE)</f>
        <v>DUCHA SENCILLA GALAXIA REF. 50430001 TIPO GRIVAL O SIMILAR. (INCLUYE UNIVERSAL Y REGADERA)</v>
      </c>
      <c r="D528" s="14" t="str">
        <f>VLOOKUP($B528,[7]Insumos!A:E,3,FALSE)</f>
        <v>Insumos</v>
      </c>
      <c r="E528" s="14" t="str">
        <f>VLOOKUP($B528,[7]Insumos!A:E,4,FALSE)</f>
        <v>UND</v>
      </c>
      <c r="F528" s="15">
        <v>1</v>
      </c>
      <c r="G528" s="4">
        <v>59493</v>
      </c>
      <c r="H528" s="4">
        <v>59493</v>
      </c>
      <c r="I528" s="4"/>
      <c r="J528" s="138" t="str">
        <f>HYPERLINK("#"&amp;"Insumos"&amp;"!A"&amp;MATCH($B528,[7]Insumos!$A:$A,0),"Ins "&amp;$B528)</f>
        <v>Ins I71</v>
      </c>
      <c r="K528" s="675"/>
    </row>
    <row r="529" spans="1:11" s="16" customFormat="1" x14ac:dyDescent="0.25">
      <c r="A529" s="5"/>
      <c r="B529" s="5"/>
      <c r="C529" s="5"/>
      <c r="D529" s="5"/>
      <c r="E529" s="5"/>
      <c r="F529" s="143"/>
      <c r="G529" s="5"/>
      <c r="H529" s="5"/>
      <c r="I529" s="5"/>
      <c r="J529" s="5"/>
      <c r="K529" s="675"/>
    </row>
    <row r="530" spans="1:11" x14ac:dyDescent="0.25">
      <c r="K530" s="675"/>
    </row>
    <row r="531" spans="1:11" s="16" customFormat="1" ht="38.25" x14ac:dyDescent="0.25">
      <c r="A531" s="8" t="s">
        <v>160</v>
      </c>
      <c r="B531" s="1" t="s">
        <v>28</v>
      </c>
      <c r="C531" s="9" t="str">
        <f>VLOOKUP($A531,[7]Actividades!A:E,2,FALSE)</f>
        <v>SUMINISTRO, TRANSPORTE E INSTALACION ORINAL TIPO GOTTA BAJO CONSUMO 0,5 LPF SIFON OCULTO , COLOR BLANCO TIPO PUSH ANTIVANDALICO MARCA CORONA.</v>
      </c>
      <c r="D531" s="10" t="str">
        <f>VLOOKUP($A531,[7]Actividades!A:E,3,FALSE)</f>
        <v>Actividad</v>
      </c>
      <c r="E531" s="10" t="str">
        <f>VLOOKUP($A531,[7]Actividades!A:E,4,FALSE)</f>
        <v>UND</v>
      </c>
      <c r="F531" s="140"/>
      <c r="G531" s="2"/>
      <c r="H531" s="2"/>
      <c r="I531" s="2">
        <v>989216</v>
      </c>
      <c r="K531" s="675">
        <f t="shared" si="48"/>
        <v>1369470.6304000001</v>
      </c>
    </row>
    <row r="532" spans="1:11" s="16" customFormat="1" x14ac:dyDescent="0.25">
      <c r="A532" s="12" t="s">
        <v>160</v>
      </c>
      <c r="B532" s="3" t="s">
        <v>432</v>
      </c>
      <c r="C532" s="13" t="str">
        <f>VLOOKUP($B532,[7]Insumos!A:E,2,FALSE)</f>
        <v>CUADRILLA BB TIPO 1 (1 OFICIAL + 1 AYUDANTE) (Instalaciones)</v>
      </c>
      <c r="D532" s="14" t="str">
        <f>VLOOKUP($B532,[7]Insumos!A:E,3,FALSE)</f>
        <v>Cuadrilla</v>
      </c>
      <c r="E532" s="14" t="str">
        <f>VLOOKUP($B532,[7]Insumos!A:E,4,FALSE)</f>
        <v>HR</v>
      </c>
      <c r="F532" s="141">
        <v>2.27</v>
      </c>
      <c r="G532" s="4">
        <f>+VLOOKUP(B532,[7]Insumos!$A$4:$F$5224,5,FALSE)</f>
        <v>33862</v>
      </c>
      <c r="H532" s="4">
        <f t="shared" ref="H532:H536" si="50">+ROUND(F532*G532,0)</f>
        <v>76867</v>
      </c>
      <c r="I532" s="4"/>
      <c r="J532" s="138" t="str">
        <f>HYPERLINK("#"&amp;"Insumos"&amp;"!A"&amp;MATCH($B532,[7]Insumos!$A:$A,0),"Ins "&amp;$B532)</f>
        <v>Ins C2</v>
      </c>
      <c r="K532" s="675"/>
    </row>
    <row r="533" spans="1:11" s="16" customFormat="1" x14ac:dyDescent="0.25">
      <c r="A533" s="12" t="s">
        <v>160</v>
      </c>
      <c r="B533" s="3" t="s">
        <v>30</v>
      </c>
      <c r="C533" s="13" t="str">
        <f>VLOOKUP($B533,[7]Insumos!A:E,2,FALSE)</f>
        <v>EQUIPO DE TRANSPORTE</v>
      </c>
      <c r="D533" s="14" t="str">
        <f>VLOOKUP($B533,[7]Insumos!A:E,3,FALSE)</f>
        <v>Equipos</v>
      </c>
      <c r="E533" s="14" t="str">
        <f>VLOOKUP($B533,[7]Insumos!A:E,4,FALSE)</f>
        <v>DIA</v>
      </c>
      <c r="F533" s="141">
        <v>9.5000000000000001E-2</v>
      </c>
      <c r="G533" s="4">
        <f>+VLOOKUP(B533,[7]Insumos!$A$4:$F$5224,5,FALSE)</f>
        <v>180217</v>
      </c>
      <c r="H533" s="4">
        <f t="shared" si="50"/>
        <v>17121</v>
      </c>
      <c r="I533" s="4"/>
      <c r="J533" s="138" t="str">
        <f>HYPERLINK("#"&amp;"Insumos"&amp;"!A"&amp;MATCH($B533,[7]Insumos!$A:$A,0),"Ins "&amp;$B533)</f>
        <v>Ins E12</v>
      </c>
      <c r="K533" s="675"/>
    </row>
    <row r="534" spans="1:11" s="16" customFormat="1" x14ac:dyDescent="0.25">
      <c r="A534" s="12" t="s">
        <v>160</v>
      </c>
      <c r="B534" s="3" t="s">
        <v>32</v>
      </c>
      <c r="C534" s="13" t="str">
        <f>VLOOKUP($B534,[7]Insumos!A:E,2,FALSE)</f>
        <v>EQUIPO BASICO (HERRAMIENTA MENOR)</v>
      </c>
      <c r="D534" s="14" t="str">
        <f>VLOOKUP($B534,[7]Insumos!A:E,3,FALSE)</f>
        <v>Herramienta</v>
      </c>
      <c r="E534" s="14" t="str">
        <f>VLOOKUP($B534,[7]Insumos!A:E,4,FALSE)</f>
        <v>UND</v>
      </c>
      <c r="F534" s="141">
        <v>1</v>
      </c>
      <c r="G534" s="4">
        <f>+VLOOKUP(B534,[7]Insumos!$A$4:$F$5224,5,FALSE)</f>
        <v>3484</v>
      </c>
      <c r="H534" s="4">
        <f t="shared" si="50"/>
        <v>3484</v>
      </c>
      <c r="I534" s="4"/>
      <c r="J534" s="138" t="str">
        <f>HYPERLINK("#"&amp;"Insumos"&amp;"!A"&amp;MATCH($B534,[7]Insumos!$A:$A,0),"Ins "&amp;$B534)</f>
        <v>Ins H2</v>
      </c>
      <c r="K534" s="675"/>
    </row>
    <row r="535" spans="1:11" s="16" customFormat="1" x14ac:dyDescent="0.25">
      <c r="A535" s="12" t="s">
        <v>160</v>
      </c>
      <c r="B535" s="3" t="s">
        <v>33</v>
      </c>
      <c r="C535" s="13" t="str">
        <f>VLOOKUP($B535,[7]Insumos!A:E,2,FALSE)</f>
        <v>ACARREO INTERNO</v>
      </c>
      <c r="D535" s="14" t="str">
        <f>VLOOKUP($B535,[7]Insumos!A:E,3,FALSE)</f>
        <v>Insumos</v>
      </c>
      <c r="E535" s="14" t="str">
        <f>VLOOKUP($B535,[7]Insumos!A:E,4,FALSE)</f>
        <v>UND</v>
      </c>
      <c r="F535" s="141">
        <v>2.6</v>
      </c>
      <c r="G535" s="4">
        <f>+VLOOKUP(B535,[7]Insumos!$A$4:$F$5224,5,FALSE)</f>
        <v>1824</v>
      </c>
      <c r="H535" s="4">
        <f t="shared" si="50"/>
        <v>4742</v>
      </c>
      <c r="I535" s="4"/>
      <c r="J535" s="138" t="str">
        <f>HYPERLINK("#"&amp;"Insumos"&amp;"!A"&amp;MATCH($B535,[7]Insumos!$A:$A,0),"Ins "&amp;$B535)</f>
        <v>Ins I1565</v>
      </c>
      <c r="K535" s="675"/>
    </row>
    <row r="536" spans="1:11" s="16" customFormat="1" ht="30" x14ac:dyDescent="0.25">
      <c r="A536" s="12" t="s">
        <v>160</v>
      </c>
      <c r="B536" s="3" t="s">
        <v>512</v>
      </c>
      <c r="C536" s="13" t="str">
        <f>VLOOKUP($B536,[7]Insumos!A:E,2,FALSE)</f>
        <v xml:space="preserve">ORINAL TIPO GOTTA BAJO CONSUMO 0,5 LPF SIFON OCULTO TIPO + GRIFERIA TIPO PUSH ANTIVANDALICA,  CORONA O SIMILAR </v>
      </c>
      <c r="D536" s="14" t="str">
        <f>VLOOKUP($B536,[7]Insumos!A:E,3,FALSE)</f>
        <v>Insumos</v>
      </c>
      <c r="E536" s="14" t="str">
        <f>VLOOKUP($B536,[7]Insumos!A:E,4,FALSE)</f>
        <v>UND</v>
      </c>
      <c r="F536" s="141">
        <v>1</v>
      </c>
      <c r="G536" s="4">
        <f>+VLOOKUP(B536,[7]Insumos!$A$4:$F$5224,5,FALSE)</f>
        <v>887002</v>
      </c>
      <c r="H536" s="4">
        <f t="shared" si="50"/>
        <v>887002</v>
      </c>
      <c r="I536" s="4"/>
      <c r="J536" s="138" t="str">
        <f>HYPERLINK("#"&amp;"Insumos"&amp;"!A"&amp;MATCH($B536,[7]Insumos!$A:$A,0),"Ins "&amp;$B536)</f>
        <v>Ins I91</v>
      </c>
      <c r="K536" s="675"/>
    </row>
    <row r="537" spans="1:11" s="16" customFormat="1" x14ac:dyDescent="0.25">
      <c r="A537" s="5"/>
      <c r="B537" s="5"/>
      <c r="C537" s="5"/>
      <c r="D537" s="5"/>
      <c r="E537" s="5"/>
      <c r="F537" s="143"/>
      <c r="G537" s="5"/>
      <c r="H537" s="5"/>
      <c r="I537" s="5"/>
      <c r="J537" s="5"/>
      <c r="K537" s="675"/>
    </row>
    <row r="538" spans="1:11" s="16" customFormat="1" ht="76.5" x14ac:dyDescent="0.25">
      <c r="A538" s="8" t="s">
        <v>596</v>
      </c>
      <c r="B538" s="1" t="s">
        <v>28</v>
      </c>
      <c r="C538" s="9" t="str">
        <f>VLOOKUP($A538,[7]Actividades!A:E,2,FALSE)</f>
        <v>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v>
      </c>
      <c r="D538" s="10" t="str">
        <f>VLOOKUP($A538,[7]Actividades!A:E,3,FALSE)</f>
        <v>Actividad</v>
      </c>
      <c r="E538" s="10" t="str">
        <f>VLOOKUP($A538,[7]Actividades!A:E,4,FALSE)</f>
        <v>UND</v>
      </c>
      <c r="F538" s="11"/>
      <c r="G538" s="2"/>
      <c r="H538" s="2"/>
      <c r="I538" s="2">
        <v>766015</v>
      </c>
      <c r="K538" s="675">
        <f t="shared" si="48"/>
        <v>1060471.166</v>
      </c>
    </row>
    <row r="539" spans="1:11" s="16" customFormat="1" x14ac:dyDescent="0.25">
      <c r="A539" s="17" t="s">
        <v>596</v>
      </c>
      <c r="B539" s="3" t="s">
        <v>122</v>
      </c>
      <c r="C539" s="13" t="str">
        <f>VLOOKUP($B539,[7]Insumos!A:E,2,FALSE)</f>
        <v>CUADRILLA CC TIPO 1 (1 OFICIAL + 1 AYUDANTE) (Pintura)</v>
      </c>
      <c r="D539" s="14" t="str">
        <f>VLOOKUP($B539,[7]Insumos!A:E,3,FALSE)</f>
        <v>Cuadrilla</v>
      </c>
      <c r="E539" s="14" t="str">
        <f>VLOOKUP($B539,[7]Insumos!A:E,4,FALSE)</f>
        <v>HR</v>
      </c>
      <c r="F539" s="15">
        <v>7</v>
      </c>
      <c r="G539" s="4">
        <v>33335</v>
      </c>
      <c r="H539" s="4">
        <v>233345</v>
      </c>
      <c r="I539" s="4"/>
      <c r="J539" s="138" t="str">
        <f>HYPERLINK("#"&amp;"Insumos"&amp;"!A"&amp;MATCH($B539,[7]Insumos!$A:$A,0),"Ins "&amp;$B539)</f>
        <v>Ins C3</v>
      </c>
      <c r="K539" s="675"/>
    </row>
    <row r="540" spans="1:11" s="16" customFormat="1" x14ac:dyDescent="0.25">
      <c r="A540" s="17" t="s">
        <v>596</v>
      </c>
      <c r="B540" s="3" t="s">
        <v>513</v>
      </c>
      <c r="C540" s="13" t="str">
        <f>VLOOKUP($B540,[7]Insumos!A:E,2,FALSE)</f>
        <v>CUADRILLA DD TIPO 1 (1 OFICIAL + 1 AYUDANTE) (Carpinteria)</v>
      </c>
      <c r="D540" s="14" t="str">
        <f>VLOOKUP($B540,[7]Insumos!A:E,3,FALSE)</f>
        <v>Cuadrilla</v>
      </c>
      <c r="E540" s="14" t="str">
        <f>VLOOKUP($B540,[7]Insumos!A:E,4,FALSE)</f>
        <v>HR</v>
      </c>
      <c r="F540" s="15">
        <v>1.8</v>
      </c>
      <c r="G540" s="4">
        <v>33335</v>
      </c>
      <c r="H540" s="4">
        <v>60003</v>
      </c>
      <c r="I540" s="4"/>
      <c r="J540" s="138" t="str">
        <f>HYPERLINK("#"&amp;"Insumos"&amp;"!A"&amp;MATCH($B540,[7]Insumos!$A:$A,0),"Ins "&amp;$B540)</f>
        <v>Ins C4</v>
      </c>
      <c r="K540" s="675"/>
    </row>
    <row r="541" spans="1:11" s="16" customFormat="1" x14ac:dyDescent="0.25">
      <c r="A541" s="17" t="s">
        <v>596</v>
      </c>
      <c r="B541" s="3" t="s">
        <v>30</v>
      </c>
      <c r="C541" s="13" t="str">
        <f>VLOOKUP($B541,[7]Insumos!A:E,2,FALSE)</f>
        <v>EQUIPO DE TRANSPORTE</v>
      </c>
      <c r="D541" s="14" t="str">
        <f>VLOOKUP($B541,[7]Insumos!A:E,3,FALSE)</f>
        <v>Equipos</v>
      </c>
      <c r="E541" s="14" t="str">
        <f>VLOOKUP($B541,[7]Insumos!A:E,4,FALSE)</f>
        <v>DIA</v>
      </c>
      <c r="F541" s="15">
        <v>6.8099999999999994E-2</v>
      </c>
      <c r="G541" s="4">
        <v>180217</v>
      </c>
      <c r="H541" s="4">
        <v>12273</v>
      </c>
      <c r="I541" s="4"/>
      <c r="J541" s="138" t="str">
        <f>HYPERLINK("#"&amp;"Insumos"&amp;"!A"&amp;MATCH($B541,[7]Insumos!$A:$A,0),"Ins "&amp;$B541)</f>
        <v>Ins E12</v>
      </c>
      <c r="K541" s="675"/>
    </row>
    <row r="542" spans="1:11" s="16" customFormat="1" x14ac:dyDescent="0.25">
      <c r="A542" s="17" t="s">
        <v>596</v>
      </c>
      <c r="B542" s="3" t="s">
        <v>32</v>
      </c>
      <c r="C542" s="13" t="str">
        <f>VLOOKUP($B542,[7]Insumos!A:E,2,FALSE)</f>
        <v>EQUIPO BASICO (HERRAMIENTA MENOR)</v>
      </c>
      <c r="D542" s="14" t="str">
        <f>VLOOKUP($B542,[7]Insumos!A:E,3,FALSE)</f>
        <v>Herramienta</v>
      </c>
      <c r="E542" s="14" t="str">
        <f>VLOOKUP($B542,[7]Insumos!A:E,4,FALSE)</f>
        <v>UND</v>
      </c>
      <c r="F542" s="15">
        <v>0.05</v>
      </c>
      <c r="G542" s="4">
        <v>3484</v>
      </c>
      <c r="H542" s="4">
        <v>174</v>
      </c>
      <c r="I542" s="4"/>
      <c r="J542" s="138" t="str">
        <f>HYPERLINK("#"&amp;"Insumos"&amp;"!A"&amp;MATCH($B542,[7]Insumos!$A:$A,0),"Ins "&amp;$B542)</f>
        <v>Ins H2</v>
      </c>
      <c r="K542" s="675"/>
    </row>
    <row r="543" spans="1:11" s="16" customFormat="1" x14ac:dyDescent="0.25">
      <c r="A543" s="17" t="s">
        <v>596</v>
      </c>
      <c r="B543" s="3" t="s">
        <v>515</v>
      </c>
      <c r="C543" s="13" t="str">
        <f>VLOOKUP($B543,[7]Insumos!A:E,2,FALSE)</f>
        <v>LACA PINTULACA - TIPO PINTUCO O SIMILAR</v>
      </c>
      <c r="D543" s="14" t="str">
        <f>VLOOKUP($B543,[7]Insumos!A:E,3,FALSE)</f>
        <v>Insumos</v>
      </c>
      <c r="E543" s="14" t="str">
        <f>VLOOKUP($B543,[7]Insumos!A:E,4,FALSE)</f>
        <v>GAL</v>
      </c>
      <c r="F543" s="15">
        <v>0.157</v>
      </c>
      <c r="G543" s="4">
        <v>122300</v>
      </c>
      <c r="H543" s="4">
        <v>19201</v>
      </c>
      <c r="I543" s="4"/>
      <c r="J543" s="138" t="str">
        <f>HYPERLINK("#"&amp;"Insumos"&amp;"!A"&amp;MATCH($B543,[7]Insumos!$A:$A,0),"Ins "&amp;$B543)</f>
        <v>Ins I1010</v>
      </c>
      <c r="K543" s="675"/>
    </row>
    <row r="544" spans="1:11" s="16" customFormat="1" x14ac:dyDescent="0.25">
      <c r="A544" s="17" t="s">
        <v>596</v>
      </c>
      <c r="B544" s="3" t="s">
        <v>516</v>
      </c>
      <c r="C544" s="13" t="str">
        <f>VLOOKUP($B544,[7]Insumos!A:E,2,FALSE)</f>
        <v>SELLADOR LIJABLE  - TIPO PINTUCO O SIMILAR</v>
      </c>
      <c r="D544" s="14" t="str">
        <f>VLOOKUP($B544,[7]Insumos!A:E,3,FALSE)</f>
        <v>Insumos</v>
      </c>
      <c r="E544" s="14" t="str">
        <f>VLOOKUP($B544,[7]Insumos!A:E,4,FALSE)</f>
        <v>GAL</v>
      </c>
      <c r="F544" s="15">
        <v>0.94499999999999995</v>
      </c>
      <c r="G544" s="4">
        <v>93586</v>
      </c>
      <c r="H544" s="4">
        <v>88439</v>
      </c>
      <c r="I544" s="4"/>
      <c r="J544" s="138" t="str">
        <f>HYPERLINK("#"&amp;"Insumos"&amp;"!A"&amp;MATCH($B544,[7]Insumos!$A:$A,0),"Ins "&amp;$B544)</f>
        <v>Ins I1019</v>
      </c>
      <c r="K544" s="675"/>
    </row>
    <row r="545" spans="1:11" s="16" customFormat="1" x14ac:dyDescent="0.25">
      <c r="A545" s="17" t="s">
        <v>596</v>
      </c>
      <c r="B545" s="3" t="s">
        <v>517</v>
      </c>
      <c r="C545" s="13" t="str">
        <f>VLOOKUP($B545,[7]Insumos!A:E,2,FALSE)</f>
        <v>TINTILLA SELLADORA - TIPO MINWAX O SIMILAR.</v>
      </c>
      <c r="D545" s="14" t="str">
        <f>VLOOKUP($B545,[7]Insumos!A:E,3,FALSE)</f>
        <v>Insumos</v>
      </c>
      <c r="E545" s="14" t="str">
        <f>VLOOKUP($B545,[7]Insumos!A:E,4,FALSE)</f>
        <v>GAL</v>
      </c>
      <c r="F545" s="15">
        <v>0.126</v>
      </c>
      <c r="G545" s="4">
        <v>186781</v>
      </c>
      <c r="H545" s="4">
        <v>23534</v>
      </c>
      <c r="I545" s="4"/>
      <c r="J545" s="138" t="str">
        <f>HYPERLINK("#"&amp;"Insumos"&amp;"!A"&amp;MATCH($B545,[7]Insumos!$A:$A,0),"Ins "&amp;$B545)</f>
        <v>Ins I1020</v>
      </c>
      <c r="K545" s="675"/>
    </row>
    <row r="546" spans="1:11" s="16" customFormat="1" x14ac:dyDescent="0.25">
      <c r="A546" s="17" t="s">
        <v>596</v>
      </c>
      <c r="B546" s="3" t="s">
        <v>33</v>
      </c>
      <c r="C546" s="13" t="str">
        <f>VLOOKUP($B546,[7]Insumos!A:E,2,FALSE)</f>
        <v>ACARREO INTERNO</v>
      </c>
      <c r="D546" s="14" t="str">
        <f>VLOOKUP($B546,[7]Insumos!A:E,3,FALSE)</f>
        <v>Insumos</v>
      </c>
      <c r="E546" s="14" t="str">
        <f>VLOOKUP($B546,[7]Insumos!A:E,4,FALSE)</f>
        <v>UND</v>
      </c>
      <c r="F546" s="15">
        <v>2.2999999999999998</v>
      </c>
      <c r="G546" s="4">
        <v>1824</v>
      </c>
      <c r="H546" s="4">
        <v>4195</v>
      </c>
      <c r="I546" s="4"/>
      <c r="J546" s="138" t="str">
        <f>HYPERLINK("#"&amp;"Insumos"&amp;"!A"&amp;MATCH($B546,[7]Insumos!$A:$A,0),"Ins "&amp;$B546)</f>
        <v>Ins I1565</v>
      </c>
      <c r="K546" s="675"/>
    </row>
    <row r="547" spans="1:11" s="16" customFormat="1" x14ac:dyDescent="0.25">
      <c r="A547" s="17" t="s">
        <v>596</v>
      </c>
      <c r="B547" s="3" t="s">
        <v>525</v>
      </c>
      <c r="C547" s="13" t="str">
        <f>VLOOKUP($B547,[7]Insumos!A:E,2,FALSE)</f>
        <v>BISAGRAS ALUMINIO 3"</v>
      </c>
      <c r="D547" s="14" t="str">
        <f>VLOOKUP($B547,[7]Insumos!A:E,3,FALSE)</f>
        <v>Insumos</v>
      </c>
      <c r="E547" s="14" t="str">
        <f>VLOOKUP($B547,[7]Insumos!A:E,4,FALSE)</f>
        <v>UND</v>
      </c>
      <c r="F547" s="15">
        <v>4</v>
      </c>
      <c r="G547" s="4">
        <v>4924</v>
      </c>
      <c r="H547" s="4">
        <v>19696</v>
      </c>
      <c r="I547" s="4"/>
      <c r="J547" s="138" t="str">
        <f>HYPERLINK("#"&amp;"Insumos"&amp;"!A"&amp;MATCH($B547,[7]Insumos!$A:$A,0),"Ins "&amp;$B547)</f>
        <v>Ins I401</v>
      </c>
      <c r="K547" s="675"/>
    </row>
    <row r="548" spans="1:11" s="16" customFormat="1" ht="45" x14ac:dyDescent="0.25">
      <c r="A548" s="17" t="s">
        <v>596</v>
      </c>
      <c r="B548" s="3" t="s">
        <v>597</v>
      </c>
      <c r="C548" s="13" t="str">
        <f>VLOOKUP($B548,[7]Insumos!A:E,2,FALSE)</f>
        <v xml:space="preserve">PUERTA ENTAMBORADA EN LAMINA TRIPLEX OKUME - TIPO PIZANO OKUMÉ O SIMILAR. ANCHO: 0,51A 0,75 M. ALTO: 1,80 A 2,40 M. HOJA LISA CON 4 RANURAS HORIZONTALES Y CON MARQUETE CHAPACANTO OKUMÉ. </v>
      </c>
      <c r="D548" s="14" t="str">
        <f>VLOOKUP($B548,[7]Insumos!A:E,3,FALSE)</f>
        <v>Insumos</v>
      </c>
      <c r="E548" s="14" t="str">
        <f>VLOOKUP($B548,[7]Insumos!A:E,4,FALSE)</f>
        <v>UND</v>
      </c>
      <c r="F548" s="15">
        <v>1</v>
      </c>
      <c r="G548" s="4">
        <v>305155</v>
      </c>
      <c r="H548" s="4">
        <v>305155</v>
      </c>
      <c r="I548" s="4"/>
      <c r="J548" s="138" t="str">
        <f>HYPERLINK("#"&amp;"Insumos"&amp;"!A"&amp;MATCH($B548,[7]Insumos!$A:$A,0),"Ins "&amp;$B548)</f>
        <v>Ins I967</v>
      </c>
      <c r="K548" s="675"/>
    </row>
    <row r="549" spans="1:11" x14ac:dyDescent="0.25">
      <c r="K549" s="675"/>
    </row>
    <row r="550" spans="1:11" s="16" customFormat="1" x14ac:dyDescent="0.25">
      <c r="A550" s="5"/>
      <c r="B550" s="5"/>
      <c r="C550" s="5"/>
      <c r="D550" s="5"/>
      <c r="E550" s="5"/>
      <c r="F550" s="143"/>
      <c r="G550" s="5"/>
      <c r="H550" s="5"/>
      <c r="I550" s="5"/>
      <c r="J550" s="5"/>
      <c r="K550" s="675"/>
    </row>
    <row r="551" spans="1:11" s="16" customFormat="1" ht="114.75" x14ac:dyDescent="0.25">
      <c r="A551" s="8" t="s">
        <v>61</v>
      </c>
      <c r="B551" s="1" t="s">
        <v>28</v>
      </c>
      <c r="C551" s="9" t="str">
        <f>VLOOKUP($A551,[7]Actividades!A:E,2,FALSE)</f>
        <v>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
      <c r="D551" s="10" t="str">
        <f>VLOOKUP($A551,[7]Actividades!A:E,3,FALSE)</f>
        <v>Actividad</v>
      </c>
      <c r="E551" s="10" t="str">
        <f>VLOOKUP($A551,[7]Actividades!A:E,4,FALSE)</f>
        <v>M2</v>
      </c>
      <c r="F551" s="140"/>
      <c r="G551" s="2"/>
      <c r="H551" s="2"/>
      <c r="I551" s="2">
        <v>507616</v>
      </c>
      <c r="K551" s="675">
        <f t="shared" si="48"/>
        <v>702743.59039999999</v>
      </c>
    </row>
    <row r="552" spans="1:11" s="16" customFormat="1" x14ac:dyDescent="0.25">
      <c r="A552" s="12" t="s">
        <v>61</v>
      </c>
      <c r="B552" s="3" t="s">
        <v>513</v>
      </c>
      <c r="C552" s="13" t="str">
        <f>VLOOKUP($B552,[7]Insumos!A:E,2,FALSE)</f>
        <v>CUADRILLA DD TIPO 1 (1 OFICIAL + 1 AYUDANTE) (Carpinteria)</v>
      </c>
      <c r="D552" s="14" t="str">
        <f>VLOOKUP($B552,[7]Insumos!A:E,3,FALSE)</f>
        <v>Cuadrilla</v>
      </c>
      <c r="E552" s="14" t="str">
        <f>VLOOKUP($B552,[7]Insumos!A:E,4,FALSE)</f>
        <v>HR</v>
      </c>
      <c r="F552" s="141">
        <v>1.69</v>
      </c>
      <c r="G552" s="4">
        <f>+VLOOKUP(B552,[7]Insumos!$A$4:$F$5224,5,FALSE)</f>
        <v>33335</v>
      </c>
      <c r="H552" s="4">
        <f t="shared" ref="H552:H556" si="51">+ROUND(F552*G552,0)</f>
        <v>56336</v>
      </c>
      <c r="I552" s="4"/>
      <c r="J552" s="138" t="str">
        <f>HYPERLINK("#"&amp;"Insumos"&amp;"!A"&amp;MATCH($B552,[7]Insumos!$A:$A,0),"Ins "&amp;$B552)</f>
        <v>Ins C4</v>
      </c>
      <c r="K552" s="675"/>
    </row>
    <row r="553" spans="1:11" s="16" customFormat="1" x14ac:dyDescent="0.25">
      <c r="A553" s="12" t="s">
        <v>61</v>
      </c>
      <c r="B553" s="3" t="s">
        <v>30</v>
      </c>
      <c r="C553" s="13" t="str">
        <f>VLOOKUP($B553,[7]Insumos!A:E,2,FALSE)</f>
        <v>EQUIPO DE TRANSPORTE</v>
      </c>
      <c r="D553" s="14" t="str">
        <f>VLOOKUP($B553,[7]Insumos!A:E,3,FALSE)</f>
        <v>Equipos</v>
      </c>
      <c r="E553" s="14" t="str">
        <f>VLOOKUP($B553,[7]Insumos!A:E,4,FALSE)</f>
        <v>DIA</v>
      </c>
      <c r="F553" s="141">
        <v>4.8000000000000001E-2</v>
      </c>
      <c r="G553" s="4">
        <f>+VLOOKUP(B553,[7]Insumos!$A$4:$F$5224,5,FALSE)</f>
        <v>180217</v>
      </c>
      <c r="H553" s="4">
        <f t="shared" si="51"/>
        <v>8650</v>
      </c>
      <c r="I553" s="4"/>
      <c r="J553" s="138" t="str">
        <f>HYPERLINK("#"&amp;"Insumos"&amp;"!A"&amp;MATCH($B553,[7]Insumos!$A:$A,0),"Ins "&amp;$B553)</f>
        <v>Ins E12</v>
      </c>
      <c r="K553" s="675"/>
    </row>
    <row r="554" spans="1:11" s="16" customFormat="1" x14ac:dyDescent="0.25">
      <c r="A554" s="12" t="s">
        <v>61</v>
      </c>
      <c r="B554" s="3" t="s">
        <v>32</v>
      </c>
      <c r="C554" s="13" t="str">
        <f>VLOOKUP($B554,[7]Insumos!A:E,2,FALSE)</f>
        <v>EQUIPO BASICO (HERRAMIENTA MENOR)</v>
      </c>
      <c r="D554" s="14" t="str">
        <f>VLOOKUP($B554,[7]Insumos!A:E,3,FALSE)</f>
        <v>Herramienta</v>
      </c>
      <c r="E554" s="14" t="str">
        <f>VLOOKUP($B554,[7]Insumos!A:E,4,FALSE)</f>
        <v>UND</v>
      </c>
      <c r="F554" s="141">
        <v>0.5</v>
      </c>
      <c r="G554" s="4">
        <f>+VLOOKUP(B554,[7]Insumos!$A$4:$F$5224,5,FALSE)</f>
        <v>3484</v>
      </c>
      <c r="H554" s="4">
        <f t="shared" si="51"/>
        <v>1742</v>
      </c>
      <c r="I554" s="4"/>
      <c r="J554" s="138" t="str">
        <f>HYPERLINK("#"&amp;"Insumos"&amp;"!A"&amp;MATCH($B554,[7]Insumos!$A:$A,0),"Ins "&amp;$B554)</f>
        <v>Ins H2</v>
      </c>
      <c r="K554" s="675"/>
    </row>
    <row r="555" spans="1:11" s="16" customFormat="1" x14ac:dyDescent="0.25">
      <c r="A555" s="12" t="s">
        <v>61</v>
      </c>
      <c r="B555" s="3" t="s">
        <v>33</v>
      </c>
      <c r="C555" s="13" t="str">
        <f>VLOOKUP($B555,[7]Insumos!A:E,2,FALSE)</f>
        <v>ACARREO INTERNO</v>
      </c>
      <c r="D555" s="14" t="str">
        <f>VLOOKUP($B555,[7]Insumos!A:E,3,FALSE)</f>
        <v>Insumos</v>
      </c>
      <c r="E555" s="14" t="str">
        <f>VLOOKUP($B555,[7]Insumos!A:E,4,FALSE)</f>
        <v>UND</v>
      </c>
      <c r="F555" s="141">
        <v>2.2999999999999998</v>
      </c>
      <c r="G555" s="4">
        <f>+VLOOKUP(B555,[7]Insumos!$A$4:$F$5224,5,FALSE)</f>
        <v>1824</v>
      </c>
      <c r="H555" s="4">
        <f t="shared" si="51"/>
        <v>4195</v>
      </c>
      <c r="I555" s="4"/>
      <c r="J555" s="138" t="str">
        <f>HYPERLINK("#"&amp;"Insumos"&amp;"!A"&amp;MATCH($B555,[7]Insumos!$A:$A,0),"Ins "&amp;$B555)</f>
        <v>Ins I1565</v>
      </c>
      <c r="K555" s="675"/>
    </row>
    <row r="556" spans="1:11" s="16" customFormat="1" ht="120" x14ac:dyDescent="0.25">
      <c r="A556" s="12" t="s">
        <v>61</v>
      </c>
      <c r="B556" s="3" t="s">
        <v>514</v>
      </c>
      <c r="C556" s="13" t="str">
        <f>VLOOKUP($B556,[7]Insumos!A:E,2,FALSE)</f>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
      <c r="D556" s="14" t="str">
        <f>VLOOKUP($B556,[7]Insumos!A:E,3,FALSE)</f>
        <v>Insumos</v>
      </c>
      <c r="E556" s="14" t="str">
        <f>VLOOKUP($B556,[7]Insumos!A:E,4,FALSE)</f>
        <v>M2</v>
      </c>
      <c r="F556" s="141">
        <v>1</v>
      </c>
      <c r="G556" s="4">
        <f>+VLOOKUP(B556,[7]Insumos!$A$4:$F$5224,5,FALSE)</f>
        <v>436693</v>
      </c>
      <c r="H556" s="4">
        <f t="shared" si="51"/>
        <v>436693</v>
      </c>
      <c r="I556" s="4"/>
      <c r="J556" s="138" t="str">
        <f>HYPERLINK("#"&amp;"Insumos"&amp;"!A"&amp;MATCH($B556,[7]Insumos!$A:$A,0),"Ins "&amp;$B556)</f>
        <v>Ins I964</v>
      </c>
      <c r="K556" s="675"/>
    </row>
    <row r="557" spans="1:11" s="16" customFormat="1" x14ac:dyDescent="0.25">
      <c r="A557" s="5"/>
      <c r="B557" s="5"/>
      <c r="C557" s="5"/>
      <c r="D557" s="5"/>
      <c r="E557" s="5"/>
      <c r="F557" s="143"/>
      <c r="G557" s="5"/>
      <c r="H557" s="5"/>
      <c r="I557" s="5"/>
      <c r="J557" s="5"/>
      <c r="K557" s="675"/>
    </row>
    <row r="558" spans="1:11" ht="140.25" x14ac:dyDescent="0.25">
      <c r="A558" s="8" t="s">
        <v>355</v>
      </c>
      <c r="B558" s="1" t="s">
        <v>28</v>
      </c>
      <c r="C558" s="9" t="str">
        <f>VLOOKUP($A558,[7]Actividades!A:E,2,FALSE)</f>
        <v>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
      <c r="D558" s="10" t="str">
        <f>VLOOKUP($A558,[7]Actividades!A:E,3,FALSE)</f>
        <v>Actividad</v>
      </c>
      <c r="E558" s="10" t="str">
        <f>VLOOKUP($A558,[7]Actividades!A:E,4,FALSE)</f>
        <v>M2</v>
      </c>
      <c r="F558" s="140"/>
      <c r="G558" s="2"/>
      <c r="H558" s="2"/>
      <c r="I558" s="2">
        <v>872418</v>
      </c>
      <c r="J558" s="16"/>
      <c r="K558" s="675">
        <f t="shared" si="48"/>
        <v>1207775.4792000002</v>
      </c>
    </row>
    <row r="559" spans="1:11" s="16" customFormat="1" x14ac:dyDescent="0.25">
      <c r="A559" s="12" t="s">
        <v>355</v>
      </c>
      <c r="B559" s="3" t="s">
        <v>122</v>
      </c>
      <c r="C559" s="13" t="str">
        <f>VLOOKUP($B559,[7]Insumos!A:E,2,FALSE)</f>
        <v>CUADRILLA CC TIPO 1 (1 OFICIAL + 1 AYUDANTE) (Pintura)</v>
      </c>
      <c r="D559" s="14" t="str">
        <f>VLOOKUP($B559,[7]Insumos!A:E,3,FALSE)</f>
        <v>Cuadrilla</v>
      </c>
      <c r="E559" s="14" t="str">
        <f>VLOOKUP($B559,[7]Insumos!A:E,4,FALSE)</f>
        <v>HR</v>
      </c>
      <c r="F559" s="141">
        <v>5</v>
      </c>
      <c r="G559" s="4">
        <f>+VLOOKUP(B559,[7]Insumos!$A$4:$F$5224,5,FALSE)</f>
        <v>33335</v>
      </c>
      <c r="H559" s="4">
        <f t="shared" ref="H559:H567" si="52">+ROUND(F559*G559,0)</f>
        <v>166675</v>
      </c>
      <c r="I559" s="4"/>
      <c r="J559" s="138" t="str">
        <f>HYPERLINK("#"&amp;"Insumos"&amp;"!A"&amp;MATCH($B559,[7]Insumos!$A:$A,0),"Ins "&amp;$B559)</f>
        <v>Ins C3</v>
      </c>
      <c r="K559" s="675"/>
    </row>
    <row r="560" spans="1:11" s="16" customFormat="1" x14ac:dyDescent="0.25">
      <c r="A560" s="12" t="s">
        <v>355</v>
      </c>
      <c r="B560" s="3" t="s">
        <v>513</v>
      </c>
      <c r="C560" s="13" t="str">
        <f>VLOOKUP($B560,[7]Insumos!A:E,2,FALSE)</f>
        <v>CUADRILLA DD TIPO 1 (1 OFICIAL + 1 AYUDANTE) (Carpinteria)</v>
      </c>
      <c r="D560" s="14" t="str">
        <f>VLOOKUP($B560,[7]Insumos!A:E,3,FALSE)</f>
        <v>Cuadrilla</v>
      </c>
      <c r="E560" s="14" t="str">
        <f>VLOOKUP($B560,[7]Insumos!A:E,4,FALSE)</f>
        <v>HR</v>
      </c>
      <c r="F560" s="141">
        <v>1.69</v>
      </c>
      <c r="G560" s="4">
        <f>+VLOOKUP(B560,[7]Insumos!$A$4:$F$5224,5,FALSE)</f>
        <v>33335</v>
      </c>
      <c r="H560" s="4">
        <f t="shared" si="52"/>
        <v>56336</v>
      </c>
      <c r="I560" s="4"/>
      <c r="J560" s="138" t="str">
        <f>HYPERLINK("#"&amp;"Insumos"&amp;"!A"&amp;MATCH($B560,[7]Insumos!$A:$A,0),"Ins "&amp;$B560)</f>
        <v>Ins C4</v>
      </c>
      <c r="K560" s="675"/>
    </row>
    <row r="561" spans="1:11" s="16" customFormat="1" x14ac:dyDescent="0.25">
      <c r="A561" s="12" t="s">
        <v>355</v>
      </c>
      <c r="B561" s="3" t="s">
        <v>30</v>
      </c>
      <c r="C561" s="13" t="str">
        <f>VLOOKUP($B561,[7]Insumos!A:E,2,FALSE)</f>
        <v>EQUIPO DE TRANSPORTE</v>
      </c>
      <c r="D561" s="14" t="str">
        <f>VLOOKUP($B561,[7]Insumos!A:E,3,FALSE)</f>
        <v>Equipos</v>
      </c>
      <c r="E561" s="14" t="str">
        <f>VLOOKUP($B561,[7]Insumos!A:E,4,FALSE)</f>
        <v>DIA</v>
      </c>
      <c r="F561" s="141">
        <v>8.2199999999999995E-2</v>
      </c>
      <c r="G561" s="4">
        <f>+VLOOKUP(B561,[7]Insumos!$A$4:$F$5224,5,FALSE)</f>
        <v>180217</v>
      </c>
      <c r="H561" s="4">
        <f t="shared" si="52"/>
        <v>14814</v>
      </c>
      <c r="I561" s="4"/>
      <c r="J561" s="138" t="str">
        <f>HYPERLINK("#"&amp;"Insumos"&amp;"!A"&amp;MATCH($B561,[7]Insumos!$A:$A,0),"Ins "&amp;$B561)</f>
        <v>Ins E12</v>
      </c>
      <c r="K561" s="675"/>
    </row>
    <row r="562" spans="1:11" s="16" customFormat="1" x14ac:dyDescent="0.25">
      <c r="A562" s="12" t="s">
        <v>355</v>
      </c>
      <c r="B562" s="3" t="s">
        <v>32</v>
      </c>
      <c r="C562" s="13" t="str">
        <f>VLOOKUP($B562,[7]Insumos!A:E,2,FALSE)</f>
        <v>EQUIPO BASICO (HERRAMIENTA MENOR)</v>
      </c>
      <c r="D562" s="14" t="str">
        <f>VLOOKUP($B562,[7]Insumos!A:E,3,FALSE)</f>
        <v>Herramienta</v>
      </c>
      <c r="E562" s="14" t="str">
        <f>VLOOKUP($B562,[7]Insumos!A:E,4,FALSE)</f>
        <v>UND</v>
      </c>
      <c r="F562" s="141">
        <v>0.5</v>
      </c>
      <c r="G562" s="4">
        <f>+VLOOKUP(B562,[7]Insumos!$A$4:$F$5224,5,FALSE)</f>
        <v>3484</v>
      </c>
      <c r="H562" s="4">
        <f t="shared" si="52"/>
        <v>1742</v>
      </c>
      <c r="I562" s="4"/>
      <c r="J562" s="138" t="str">
        <f>HYPERLINK("#"&amp;"Insumos"&amp;"!A"&amp;MATCH($B562,[7]Insumos!$A:$A,0),"Ins "&amp;$B562)</f>
        <v>Ins H2</v>
      </c>
      <c r="K562" s="675"/>
    </row>
    <row r="563" spans="1:11" s="16" customFormat="1" x14ac:dyDescent="0.25">
      <c r="A563" s="12" t="s">
        <v>355</v>
      </c>
      <c r="B563" s="3" t="s">
        <v>515</v>
      </c>
      <c r="C563" s="13" t="str">
        <f>VLOOKUP($B563,[7]Insumos!A:E,2,FALSE)</f>
        <v>LACA PINTULACA - TIPO PINTUCO O SIMILAR</v>
      </c>
      <c r="D563" s="14" t="str">
        <f>VLOOKUP($B563,[7]Insumos!A:E,3,FALSE)</f>
        <v>Insumos</v>
      </c>
      <c r="E563" s="14" t="str">
        <f>VLOOKUP($B563,[7]Insumos!A:E,4,FALSE)</f>
        <v>GAL</v>
      </c>
      <c r="F563" s="141">
        <v>0.08</v>
      </c>
      <c r="G563" s="4">
        <f>+VLOOKUP(B563,[7]Insumos!$A$4:$F$5224,5,FALSE)</f>
        <v>122300</v>
      </c>
      <c r="H563" s="4">
        <f t="shared" si="52"/>
        <v>9784</v>
      </c>
      <c r="I563" s="4"/>
      <c r="J563" s="138" t="str">
        <f>HYPERLINK("#"&amp;"Insumos"&amp;"!A"&amp;MATCH($B563,[7]Insumos!$A:$A,0),"Ins "&amp;$B563)</f>
        <v>Ins I1010</v>
      </c>
      <c r="K563" s="675"/>
    </row>
    <row r="564" spans="1:11" s="16" customFormat="1" x14ac:dyDescent="0.25">
      <c r="A564" s="12" t="s">
        <v>355</v>
      </c>
      <c r="B564" s="3" t="s">
        <v>516</v>
      </c>
      <c r="C564" s="13" t="str">
        <f>VLOOKUP($B564,[7]Insumos!A:E,2,FALSE)</f>
        <v>SELLADOR LIJABLE  - TIPO PINTUCO O SIMILAR</v>
      </c>
      <c r="D564" s="14" t="str">
        <f>VLOOKUP($B564,[7]Insumos!A:E,3,FALSE)</f>
        <v>Insumos</v>
      </c>
      <c r="E564" s="14" t="str">
        <f>VLOOKUP($B564,[7]Insumos!A:E,4,FALSE)</f>
        <v>GAL</v>
      </c>
      <c r="F564" s="141">
        <v>0.48</v>
      </c>
      <c r="G564" s="4">
        <f>+VLOOKUP(B564,[7]Insumos!$A$4:$F$5224,5,FALSE)</f>
        <v>93586</v>
      </c>
      <c r="H564" s="4">
        <f t="shared" si="52"/>
        <v>44921</v>
      </c>
      <c r="I564" s="4"/>
      <c r="J564" s="138" t="str">
        <f>HYPERLINK("#"&amp;"Insumos"&amp;"!A"&amp;MATCH($B564,[7]Insumos!$A:$A,0),"Ins "&amp;$B564)</f>
        <v>Ins I1019</v>
      </c>
      <c r="K564" s="675"/>
    </row>
    <row r="565" spans="1:11" x14ac:dyDescent="0.25">
      <c r="A565" s="12" t="s">
        <v>355</v>
      </c>
      <c r="B565" s="3" t="s">
        <v>517</v>
      </c>
      <c r="C565" s="13" t="str">
        <f>VLOOKUP($B565,[7]Insumos!A:E,2,FALSE)</f>
        <v>TINTILLA SELLADORA - TIPO MINWAX O SIMILAR.</v>
      </c>
      <c r="D565" s="14" t="str">
        <f>VLOOKUP($B565,[7]Insumos!A:E,3,FALSE)</f>
        <v>Insumos</v>
      </c>
      <c r="E565" s="14" t="str">
        <f>VLOOKUP($B565,[7]Insumos!A:E,4,FALSE)</f>
        <v>GAL</v>
      </c>
      <c r="F565" s="141">
        <v>0.08</v>
      </c>
      <c r="G565" s="4">
        <f>+VLOOKUP(B565,[7]Insumos!$A$4:$F$5224,5,FALSE)</f>
        <v>186781</v>
      </c>
      <c r="H565" s="4">
        <f t="shared" si="52"/>
        <v>14942</v>
      </c>
      <c r="I565" s="4"/>
      <c r="J565" s="138" t="str">
        <f>HYPERLINK("#"&amp;"Insumos"&amp;"!A"&amp;MATCH($B565,[7]Insumos!$A:$A,0),"Ins "&amp;$B565)</f>
        <v>Ins I1020</v>
      </c>
      <c r="K565" s="675"/>
    </row>
    <row r="566" spans="1:11" s="16" customFormat="1" x14ac:dyDescent="0.25">
      <c r="A566" s="12" t="s">
        <v>355</v>
      </c>
      <c r="B566" s="3" t="s">
        <v>33</v>
      </c>
      <c r="C566" s="13" t="str">
        <f>VLOOKUP($B566,[7]Insumos!A:E,2,FALSE)</f>
        <v>ACARREO INTERNO</v>
      </c>
      <c r="D566" s="14" t="str">
        <f>VLOOKUP($B566,[7]Insumos!A:E,3,FALSE)</f>
        <v>Insumos</v>
      </c>
      <c r="E566" s="14" t="str">
        <f>VLOOKUP($B566,[7]Insumos!A:E,4,FALSE)</f>
        <v>UND</v>
      </c>
      <c r="F566" s="141">
        <v>2.1</v>
      </c>
      <c r="G566" s="4">
        <f>+VLOOKUP(B566,[7]Insumos!$A$4:$F$5224,5,FALSE)</f>
        <v>1824</v>
      </c>
      <c r="H566" s="4">
        <f t="shared" si="52"/>
        <v>3830</v>
      </c>
      <c r="I566" s="4"/>
      <c r="J566" s="138" t="str">
        <f>HYPERLINK("#"&amp;"Insumos"&amp;"!A"&amp;MATCH($B566,[7]Insumos!$A:$A,0),"Ins "&amp;$B566)</f>
        <v>Ins I1565</v>
      </c>
      <c r="K566" s="675"/>
    </row>
    <row r="567" spans="1:11" s="16" customFormat="1" ht="150" x14ac:dyDescent="0.25">
      <c r="A567" s="12" t="s">
        <v>355</v>
      </c>
      <c r="B567" s="3" t="s">
        <v>518</v>
      </c>
      <c r="C567" s="13" t="str">
        <f>VLOOKUP($B567,[7]Insumos!A:E,2,FALSE)</f>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
      <c r="D567" s="14" t="str">
        <f>VLOOKUP($B567,[7]Insumos!A:E,3,FALSE)</f>
        <v>Insumos</v>
      </c>
      <c r="E567" s="14" t="str">
        <f>VLOOKUP($B567,[7]Insumos!A:E,4,FALSE)</f>
        <v>M2</v>
      </c>
      <c r="F567" s="141">
        <v>1</v>
      </c>
      <c r="G567" s="4">
        <f>+VLOOKUP(B567,[7]Insumos!$A$4:$F$5224,5,FALSE)</f>
        <v>559374</v>
      </c>
      <c r="H567" s="4">
        <f t="shared" si="52"/>
        <v>559374</v>
      </c>
      <c r="I567" s="4"/>
      <c r="J567" s="138" t="str">
        <f>HYPERLINK("#"&amp;"Insumos"&amp;"!A"&amp;MATCH($B567,[7]Insumos!$A:$A,0),"Ins "&amp;$B567)</f>
        <v>Ins I963</v>
      </c>
      <c r="K567" s="675"/>
    </row>
    <row r="568" spans="1:11" s="16" customFormat="1" x14ac:dyDescent="0.25">
      <c r="A568" s="5"/>
      <c r="B568" s="5"/>
      <c r="C568" s="5"/>
      <c r="D568" s="5"/>
      <c r="E568" s="5"/>
      <c r="F568" s="143"/>
      <c r="G568" s="5"/>
      <c r="H568" s="5"/>
      <c r="I568" s="5"/>
      <c r="J568" s="5"/>
      <c r="K568" s="675"/>
    </row>
    <row r="569" spans="1:11" s="16" customFormat="1" ht="89.25" x14ac:dyDescent="0.25">
      <c r="A569" s="8" t="s">
        <v>76</v>
      </c>
      <c r="B569" s="1" t="s">
        <v>28</v>
      </c>
      <c r="C569" s="9" t="str">
        <f>VLOOKUP($A569,[7]Actividades!A:E,2,FALSE)</f>
        <v>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v>
      </c>
      <c r="D569" s="10" t="str">
        <f>VLOOKUP($A569,[7]Actividades!A:E,3,FALSE)</f>
        <v>Actividad</v>
      </c>
      <c r="E569" s="10" t="str">
        <f>VLOOKUP($A569,[7]Actividades!A:E,4,FALSE)</f>
        <v>M2</v>
      </c>
      <c r="F569" s="140"/>
      <c r="G569" s="2"/>
      <c r="H569" s="2"/>
      <c r="I569" s="2">
        <v>224213</v>
      </c>
      <c r="K569" s="675">
        <f t="shared" si="48"/>
        <v>310400.47720000002</v>
      </c>
    </row>
    <row r="570" spans="1:11" s="16" customFormat="1" ht="90" x14ac:dyDescent="0.25">
      <c r="A570" s="12" t="s">
        <v>76</v>
      </c>
      <c r="B570" s="3" t="s">
        <v>576</v>
      </c>
      <c r="C570" s="13" t="str">
        <f>VLOOKUP($B570,[7]Insumos!A:E,2,FALSE)</f>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
      <c r="D570" s="14" t="str">
        <f>VLOOKUP($B570,[7]Insumos!A:E,3,FALSE)</f>
        <v>Insumos</v>
      </c>
      <c r="E570" s="14" t="str">
        <f>VLOOKUP($B570,[7]Insumos!A:E,4,FALSE)</f>
        <v>M2</v>
      </c>
      <c r="F570" s="141">
        <v>1</v>
      </c>
      <c r="G570" s="4">
        <f>+VLOOKUP(B570,[7]Insumos!$A$4:$F$5224,5,FALSE)</f>
        <v>224213</v>
      </c>
      <c r="H570" s="4">
        <f t="shared" ref="H570" si="53">+ROUND(F570*G570,0)</f>
        <v>224213</v>
      </c>
      <c r="I570" s="4"/>
      <c r="J570" s="138" t="str">
        <f>HYPERLINK("#"&amp;"Insumos"&amp;"!A"&amp;MATCH($B570,[7]Insumos!$A:$A,0),"Ins "&amp;$B570)</f>
        <v>Ins I144</v>
      </c>
      <c r="K570" s="675">
        <f t="shared" si="48"/>
        <v>0</v>
      </c>
    </row>
    <row r="571" spans="1:11" s="16" customFormat="1" x14ac:dyDescent="0.25">
      <c r="A571" s="5"/>
      <c r="B571" s="5"/>
      <c r="C571" s="5"/>
      <c r="D571" s="5"/>
      <c r="E571" s="5"/>
      <c r="F571" s="143"/>
      <c r="G571" s="5"/>
      <c r="H571" s="5"/>
      <c r="I571" s="5"/>
      <c r="J571" s="5"/>
      <c r="K571" s="675">
        <f t="shared" si="48"/>
        <v>0</v>
      </c>
    </row>
    <row r="572" spans="1:11" x14ac:dyDescent="0.25">
      <c r="K572" s="675">
        <f t="shared" si="48"/>
        <v>0</v>
      </c>
    </row>
    <row r="573" spans="1:11" s="16" customFormat="1" x14ac:dyDescent="0.25">
      <c r="A573" s="5"/>
      <c r="B573" s="5"/>
      <c r="C573" s="5"/>
      <c r="D573" s="5"/>
      <c r="E573" s="5"/>
      <c r="F573" s="143"/>
      <c r="G573" s="5"/>
      <c r="H573" s="5"/>
      <c r="I573" s="5"/>
      <c r="J573" s="5"/>
      <c r="K573" s="675">
        <f t="shared" si="48"/>
        <v>0</v>
      </c>
    </row>
    <row r="574" spans="1:11" s="16" customFormat="1" ht="76.5" x14ac:dyDescent="0.25">
      <c r="A574" s="8" t="s">
        <v>78</v>
      </c>
      <c r="B574" s="1" t="s">
        <v>28</v>
      </c>
      <c r="C574" s="9" t="str">
        <f>VLOOKUP($A574,[7]Actividades!A:E,2,FALSE)</f>
        <v>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v>
      </c>
      <c r="D574" s="10" t="str">
        <f>VLOOKUP($A574,[7]Actividades!A:E,3,FALSE)</f>
        <v>Actividad</v>
      </c>
      <c r="E574" s="10" t="str">
        <f>VLOOKUP($A574,[7]Actividades!A:E,4,FALSE)</f>
        <v>UND</v>
      </c>
      <c r="F574" s="140"/>
      <c r="G574" s="2"/>
      <c r="H574" s="2"/>
      <c r="I574" s="2">
        <v>647513</v>
      </c>
      <c r="K574" s="675">
        <f t="shared" si="48"/>
        <v>896416.9972000001</v>
      </c>
    </row>
    <row r="575" spans="1:11" s="16" customFormat="1" ht="75" x14ac:dyDescent="0.25">
      <c r="A575" s="12" t="s">
        <v>78</v>
      </c>
      <c r="B575" s="3" t="s">
        <v>519</v>
      </c>
      <c r="C575" s="13" t="str">
        <f>VLOOKUP($B575,[7]Insumos!A:E,2,FALSE)</f>
        <v>PUERTA METALICA LÁMINA GALVANIZADA CAL. 20 TIPO PANEL CON MARCO SENCILLO ( INCLUYE ANTICORROSIVO + PINTURA ELECTROSTATICA + LÁMINA GALVANIZADA CAL. 20 CARGADOS EN CONCRETO). INCLUYE EL SUMINISTRO DE TODOS LOS ACCESORIOS REQUERIDOS PARA EL CORRECTO MONTAJE. (SUMINISTRO E INSTALACIÓN).</v>
      </c>
      <c r="D575" s="14" t="str">
        <f>VLOOKUP($B575,[7]Insumos!A:E,3,FALSE)</f>
        <v>Insumos</v>
      </c>
      <c r="E575" s="14" t="str">
        <f>VLOOKUP($B575,[7]Insumos!A:E,4,FALSE)</f>
        <v>M2</v>
      </c>
      <c r="F575" s="141">
        <v>1</v>
      </c>
      <c r="G575" s="4">
        <f>+VLOOKUP(B575,[7]Insumos!$A$4:$F$5224,5,FALSE)</f>
        <v>647513</v>
      </c>
      <c r="H575" s="4">
        <f t="shared" ref="H575" si="54">+ROUND(F575*G575,0)</f>
        <v>647513</v>
      </c>
      <c r="I575" s="4"/>
      <c r="J575" s="138" t="str">
        <f>HYPERLINK("#"&amp;"Insumos"&amp;"!A"&amp;MATCH($B575,[7]Insumos!$A:$A,0),"Ins "&amp;$B575)</f>
        <v>Ins I218</v>
      </c>
      <c r="K575" s="675">
        <f t="shared" si="48"/>
        <v>0</v>
      </c>
    </row>
    <row r="576" spans="1:11" s="16" customFormat="1" x14ac:dyDescent="0.25">
      <c r="A576" s="5"/>
      <c r="B576" s="5"/>
      <c r="C576" s="5"/>
      <c r="D576" s="5"/>
      <c r="E576" s="5"/>
      <c r="F576" s="143"/>
      <c r="G576" s="5"/>
      <c r="H576" s="5"/>
      <c r="I576" s="5"/>
      <c r="J576" s="5"/>
      <c r="K576" s="675">
        <f t="shared" si="48"/>
        <v>0</v>
      </c>
    </row>
    <row r="577" spans="1:11" s="16" customFormat="1" ht="89.25" x14ac:dyDescent="0.25">
      <c r="A577" s="8" t="s">
        <v>182</v>
      </c>
      <c r="B577" s="1" t="s">
        <v>28</v>
      </c>
      <c r="C577" s="9" t="str">
        <f>VLOOKUP($A577,[7]Actividades!A:E,2,FALSE)</f>
        <v>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v>
      </c>
      <c r="D577" s="10" t="str">
        <f>VLOOKUP($A577,[7]Actividades!A:E,3,FALSE)</f>
        <v>Actividad</v>
      </c>
      <c r="E577" s="10" t="str">
        <f>VLOOKUP($A577,[7]Actividades!A:E,4,FALSE)</f>
        <v>M2</v>
      </c>
      <c r="F577" s="140"/>
      <c r="G577" s="2"/>
      <c r="H577" s="2"/>
      <c r="I577" s="2">
        <v>873842</v>
      </c>
      <c r="K577" s="675">
        <f t="shared" si="48"/>
        <v>1209746.8648000001</v>
      </c>
    </row>
    <row r="578" spans="1:11" s="16" customFormat="1" x14ac:dyDescent="0.25">
      <c r="A578" s="12" t="s">
        <v>182</v>
      </c>
      <c r="B578" s="3" t="s">
        <v>513</v>
      </c>
      <c r="C578" s="13" t="str">
        <f>VLOOKUP($B578,[7]Insumos!A:E,2,FALSE)</f>
        <v>CUADRILLA DD TIPO 1 (1 OFICIAL + 1 AYUDANTE) (Carpinteria)</v>
      </c>
      <c r="D578" s="14" t="str">
        <f>VLOOKUP($B578,[7]Insumos!A:E,3,FALSE)</f>
        <v>Cuadrilla</v>
      </c>
      <c r="E578" s="14" t="str">
        <f>VLOOKUP($B578,[7]Insumos!A:E,4,FALSE)</f>
        <v>HR</v>
      </c>
      <c r="F578" s="141">
        <v>2</v>
      </c>
      <c r="G578" s="4">
        <f>+VLOOKUP(B578,[7]Insumos!$A$4:$F$5224,5,FALSE)</f>
        <v>33335</v>
      </c>
      <c r="H578" s="4">
        <f t="shared" ref="H578:H579" si="55">+ROUND(F578*G578,0)</f>
        <v>66670</v>
      </c>
      <c r="I578" s="4"/>
      <c r="J578" s="138" t="str">
        <f>HYPERLINK("#"&amp;"Insumos"&amp;"!A"&amp;MATCH($B578,[7]Insumos!$A:$A,0),"Ins "&amp;$B578)</f>
        <v>Ins C4</v>
      </c>
      <c r="K578" s="675"/>
    </row>
    <row r="579" spans="1:11" s="16" customFormat="1" ht="90" x14ac:dyDescent="0.25">
      <c r="A579" s="12" t="s">
        <v>182</v>
      </c>
      <c r="B579" s="3" t="s">
        <v>520</v>
      </c>
      <c r="C579" s="13" t="str">
        <f>VLOOKUP($B579,[7]Insumos!A:E,2,FALSE)</f>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
      <c r="D579" s="14" t="str">
        <f>VLOOKUP($B579,[7]Insumos!A:E,3,FALSE)</f>
        <v>Insumos</v>
      </c>
      <c r="E579" s="14" t="str">
        <f>VLOOKUP($B579,[7]Insumos!A:E,4,FALSE)</f>
        <v>M2</v>
      </c>
      <c r="F579" s="141">
        <v>1</v>
      </c>
      <c r="G579" s="4">
        <f>+VLOOKUP(B579,[7]Insumos!$A$4:$F$5224,5,FALSE)</f>
        <v>807172</v>
      </c>
      <c r="H579" s="4">
        <f t="shared" si="55"/>
        <v>807172</v>
      </c>
      <c r="I579" s="4"/>
      <c r="J579" s="138" t="str">
        <f>HYPERLINK("#"&amp;"Insumos"&amp;"!A"&amp;MATCH($B579,[7]Insumos!$A:$A,0),"Ins "&amp;$B579)</f>
        <v>Ins I216</v>
      </c>
      <c r="K579" s="675"/>
    </row>
    <row r="580" spans="1:11" s="16" customFormat="1" x14ac:dyDescent="0.25">
      <c r="A580" s="5"/>
      <c r="B580" s="5"/>
      <c r="C580" s="5"/>
      <c r="D580" s="5"/>
      <c r="E580" s="5"/>
      <c r="F580" s="143"/>
      <c r="G580" s="5"/>
      <c r="H580" s="5"/>
      <c r="I580" s="5"/>
      <c r="J580" s="5"/>
      <c r="K580" s="675"/>
    </row>
    <row r="581" spans="1:11" s="16" customFormat="1" x14ac:dyDescent="0.25">
      <c r="A581" s="5"/>
      <c r="B581" s="5"/>
      <c r="C581" s="5"/>
      <c r="D581" s="5"/>
      <c r="E581" s="5"/>
      <c r="F581" s="143"/>
      <c r="G581" s="5"/>
      <c r="H581" s="5"/>
      <c r="I581" s="5"/>
      <c r="J581" s="5"/>
      <c r="K581" s="675"/>
    </row>
    <row r="582" spans="1:11" s="16" customFormat="1" ht="51" x14ac:dyDescent="0.25">
      <c r="A582" s="8" t="s">
        <v>216</v>
      </c>
      <c r="B582" s="1" t="s">
        <v>28</v>
      </c>
      <c r="C582" s="9" t="str">
        <f>VLOOKUP($A582,[7]Actividades!A:E,2,FALSE)</f>
        <v>SUMINISTRO, TRANSPORTE E INSTALACION BARANDA EN TUBERIA GALVANIZADA  4 HILOS DE 2", ENTRE 0.9 Y 1 MTS, PARALES VERTICALES  CADA 2 MTS, RELLENA DE  CONCRETO, INCLUYE WASH PRIMER, PINTURA, ANCLAJES Y RETIRO DE SOBRANTES</v>
      </c>
      <c r="D582" s="10" t="str">
        <f>VLOOKUP($A582,[7]Actividades!A:E,3,FALSE)</f>
        <v>Actividad</v>
      </c>
      <c r="E582" s="10" t="str">
        <f>VLOOKUP($A582,[7]Actividades!A:E,4,FALSE)</f>
        <v>ML</v>
      </c>
      <c r="F582" s="140"/>
      <c r="G582" s="2"/>
      <c r="H582" s="2"/>
      <c r="I582" s="2">
        <v>410760</v>
      </c>
      <c r="K582" s="675">
        <f t="shared" ref="K582:K640" si="56">I582*1.3844</f>
        <v>568656.14400000009</v>
      </c>
    </row>
    <row r="583" spans="1:11" ht="60" x14ac:dyDescent="0.25">
      <c r="A583" s="12" t="s">
        <v>216</v>
      </c>
      <c r="B583" s="3" t="s">
        <v>522</v>
      </c>
      <c r="C583" s="13" t="str">
        <f>VLOOKUP($B583,[7]Insumos!A:E,2,FALSE)</f>
        <v>SUMINISTRO,TRANSPORTE E INSTALCION  BARANDA EN TUBERIA GALVANIZADA A 4 HILOS DE 2" ENTRE 0.9 Y 1 MTS, PARALES  VERTICALES CADA 2 MTS,RELLENA DE CONCRETO, INCLUYE  WASH PRIMER PINTURA, ANCLAJES Y RETIRO DE SOBRANTES</v>
      </c>
      <c r="D583" s="14" t="str">
        <f>VLOOKUP($B583,[7]Insumos!A:E,3,FALSE)</f>
        <v>Insumos</v>
      </c>
      <c r="E583" s="14" t="str">
        <f>VLOOKUP($B583,[7]Insumos!A:E,4,FALSE)</f>
        <v>ML</v>
      </c>
      <c r="F583" s="141">
        <v>1</v>
      </c>
      <c r="G583" s="4">
        <f>+VLOOKUP(B583,[7]Insumos!$A$4:$F$5224,5,FALSE)</f>
        <v>410760</v>
      </c>
      <c r="H583" s="4">
        <f t="shared" ref="H583" si="57">+ROUND(F583*G583,0)</f>
        <v>410760</v>
      </c>
      <c r="I583" s="4"/>
      <c r="J583" s="138" t="str">
        <f>HYPERLINK("#"&amp;"Insumos"&amp;"!A"&amp;MATCH($B583,[7]Insumos!$A:$A,0),"Ins "&amp;$B583)</f>
        <v>Ins I1793</v>
      </c>
      <c r="K583" s="675"/>
    </row>
    <row r="584" spans="1:11" s="16" customFormat="1" x14ac:dyDescent="0.25">
      <c r="A584" s="5"/>
      <c r="B584" s="5"/>
      <c r="C584" s="5"/>
      <c r="D584" s="5"/>
      <c r="E584" s="5"/>
      <c r="F584" s="143"/>
      <c r="G584" s="5"/>
      <c r="H584" s="5"/>
      <c r="I584" s="5"/>
      <c r="J584" s="5"/>
      <c r="K584" s="675"/>
    </row>
    <row r="585" spans="1:11" s="16" customFormat="1" ht="25.5" x14ac:dyDescent="0.25">
      <c r="A585" s="8" t="s">
        <v>95</v>
      </c>
      <c r="B585" s="1" t="s">
        <v>28</v>
      </c>
      <c r="C585" s="9" t="str">
        <f>VLOOKUP($A585,[7]Actividades!A:E,2,FALSE)</f>
        <v>SUMINISTRO, TRANSPORTE E INSTALACION REJA EN TUBO CUADRADO DE 3/4 X 3/4 PULGADA X 1.5MM X 6M EN ACERO</v>
      </c>
      <c r="D585" s="10" t="str">
        <f>VLOOKUP($A585,[7]Actividades!A:E,3,FALSE)</f>
        <v>Actividad</v>
      </c>
      <c r="E585" s="10" t="str">
        <f>VLOOKUP($A585,[7]Actividades!A:E,4,FALSE)</f>
        <v>M2</v>
      </c>
      <c r="F585" s="140"/>
      <c r="G585" s="2"/>
      <c r="H585" s="2"/>
      <c r="I585" s="2">
        <v>259978</v>
      </c>
      <c r="K585" s="675">
        <f t="shared" si="56"/>
        <v>359913.54320000001</v>
      </c>
    </row>
    <row r="586" spans="1:11" s="16" customFormat="1" x14ac:dyDescent="0.25">
      <c r="A586" s="12" t="s">
        <v>95</v>
      </c>
      <c r="B586" s="3" t="s">
        <v>118</v>
      </c>
      <c r="C586" s="13" t="str">
        <f>VLOOKUP($B586,[7]Insumos!A:E,2,FALSE)</f>
        <v>CUADRILLA DD TIPO 2 (1 OFICIAL + 2 AYUDANTE) (Carpinteria)</v>
      </c>
      <c r="D586" s="14" t="str">
        <f>VLOOKUP($B586,[7]Insumos!A:E,3,FALSE)</f>
        <v>Cuadrilla</v>
      </c>
      <c r="E586" s="14" t="str">
        <f>VLOOKUP($B586,[7]Insumos!A:E,4,FALSE)</f>
        <v>HR</v>
      </c>
      <c r="F586" s="141">
        <v>3.5</v>
      </c>
      <c r="G586" s="4">
        <f>+VLOOKUP(B586,[7]Insumos!$A$4:$F$5224,5,FALSE)</f>
        <v>46950</v>
      </c>
      <c r="H586" s="4">
        <f t="shared" ref="H586:H596" si="58">+ROUND(F586*G586,0)</f>
        <v>164325</v>
      </c>
      <c r="I586" s="4"/>
      <c r="J586" s="138" t="str">
        <f>HYPERLINK("#"&amp;"Insumos"&amp;"!A"&amp;MATCH($B586,[7]Insumos!$A:$A,0),"Ins "&amp;$B586)</f>
        <v>Ins C11</v>
      </c>
      <c r="K586" s="675"/>
    </row>
    <row r="587" spans="1:11" s="16" customFormat="1" x14ac:dyDescent="0.25">
      <c r="A587" s="12" t="s">
        <v>95</v>
      </c>
      <c r="B587" s="3" t="s">
        <v>30</v>
      </c>
      <c r="C587" s="13" t="str">
        <f>VLOOKUP($B587,[7]Insumos!A:E,2,FALSE)</f>
        <v>EQUIPO DE TRANSPORTE</v>
      </c>
      <c r="D587" s="14" t="str">
        <f>VLOOKUP($B587,[7]Insumos!A:E,3,FALSE)</f>
        <v>Equipos</v>
      </c>
      <c r="E587" s="14" t="str">
        <f>VLOOKUP($B587,[7]Insumos!A:E,4,FALSE)</f>
        <v>DIA</v>
      </c>
      <c r="F587" s="141">
        <v>3.0000000000000001E-3</v>
      </c>
      <c r="G587" s="4">
        <f>+VLOOKUP(B587,[7]Insumos!$A$4:$F$5224,5,FALSE)</f>
        <v>180217</v>
      </c>
      <c r="H587" s="4">
        <f t="shared" si="58"/>
        <v>541</v>
      </c>
      <c r="I587" s="4"/>
      <c r="J587" s="138" t="str">
        <f>HYPERLINK("#"&amp;"Insumos"&amp;"!A"&amp;MATCH($B587,[7]Insumos!$A:$A,0),"Ins "&amp;$B587)</f>
        <v>Ins E12</v>
      </c>
      <c r="K587" s="675"/>
    </row>
    <row r="588" spans="1:11" s="16" customFormat="1" x14ac:dyDescent="0.25">
      <c r="A588" s="12" t="s">
        <v>95</v>
      </c>
      <c r="B588" s="3" t="s">
        <v>121</v>
      </c>
      <c r="C588" s="13" t="str">
        <f>VLOOKUP($B588,[7]Insumos!A:E,2,FALSE)</f>
        <v>EQUIPO DE SOLDADURA</v>
      </c>
      <c r="D588" s="14" t="str">
        <f>VLOOKUP($B588,[7]Insumos!A:E,3,FALSE)</f>
        <v>Equipos</v>
      </c>
      <c r="E588" s="14" t="str">
        <f>VLOOKUP($B588,[7]Insumos!A:E,4,FALSE)</f>
        <v>HR</v>
      </c>
      <c r="F588" s="141">
        <v>0.01</v>
      </c>
      <c r="G588" s="4">
        <f>+VLOOKUP(B588,[7]Insumos!$A$4:$F$5224,5,FALSE)</f>
        <v>45052</v>
      </c>
      <c r="H588" s="4">
        <f t="shared" si="58"/>
        <v>451</v>
      </c>
      <c r="I588" s="4"/>
      <c r="J588" s="138" t="str">
        <f>HYPERLINK("#"&amp;"Insumos"&amp;"!A"&amp;MATCH($B588,[7]Insumos!$A:$A,0),"Ins "&amp;$B588)</f>
        <v>Ins E59</v>
      </c>
      <c r="K588" s="675"/>
    </row>
    <row r="589" spans="1:11" s="16" customFormat="1" x14ac:dyDescent="0.25">
      <c r="A589" s="12" t="s">
        <v>95</v>
      </c>
      <c r="B589" s="3" t="s">
        <v>446</v>
      </c>
      <c r="C589" s="13" t="str">
        <f>VLOOKUP($B589,[7]Insumos!A:E,2,FALSE)</f>
        <v>COMPRESOR</v>
      </c>
      <c r="D589" s="14" t="str">
        <f>VLOOKUP($B589,[7]Insumos!A:E,3,FALSE)</f>
        <v>Equipos</v>
      </c>
      <c r="E589" s="14" t="str">
        <f>VLOOKUP($B589,[7]Insumos!A:E,4,FALSE)</f>
        <v>HR</v>
      </c>
      <c r="F589" s="141">
        <v>0.01</v>
      </c>
      <c r="G589" s="4">
        <f>+VLOOKUP(B589,[7]Insumos!$A$4:$F$5224,5,FALSE)</f>
        <v>62714</v>
      </c>
      <c r="H589" s="4">
        <f t="shared" si="58"/>
        <v>627</v>
      </c>
      <c r="I589" s="4"/>
      <c r="J589" s="138" t="str">
        <f>HYPERLINK("#"&amp;"Insumos"&amp;"!A"&amp;MATCH($B589,[7]Insumos!$A:$A,0),"Ins "&amp;$B589)</f>
        <v>Ins E78</v>
      </c>
      <c r="K589" s="675"/>
    </row>
    <row r="590" spans="1:11" s="16" customFormat="1" x14ac:dyDescent="0.25">
      <c r="A590" s="12" t="s">
        <v>95</v>
      </c>
      <c r="B590" s="3" t="s">
        <v>32</v>
      </c>
      <c r="C590" s="13" t="str">
        <f>VLOOKUP($B590,[7]Insumos!A:E,2,FALSE)</f>
        <v>EQUIPO BASICO (HERRAMIENTA MENOR)</v>
      </c>
      <c r="D590" s="14" t="str">
        <f>VLOOKUP($B590,[7]Insumos!A:E,3,FALSE)</f>
        <v>Herramienta</v>
      </c>
      <c r="E590" s="14" t="str">
        <f>VLOOKUP($B590,[7]Insumos!A:E,4,FALSE)</f>
        <v>UND</v>
      </c>
      <c r="F590" s="141">
        <v>0.18</v>
      </c>
      <c r="G590" s="4">
        <f>+VLOOKUP(B590,[7]Insumos!$A$4:$F$5224,5,FALSE)</f>
        <v>3484</v>
      </c>
      <c r="H590" s="4">
        <f t="shared" si="58"/>
        <v>627</v>
      </c>
      <c r="I590" s="4"/>
      <c r="J590" s="138" t="str">
        <f>HYPERLINK("#"&amp;"Insumos"&amp;"!A"&amp;MATCH($B590,[7]Insumos!$A:$A,0),"Ins "&amp;$B590)</f>
        <v>Ins H2</v>
      </c>
      <c r="K590" s="675"/>
    </row>
    <row r="591" spans="1:11" s="16" customFormat="1" x14ac:dyDescent="0.25">
      <c r="A591" s="12" t="s">
        <v>95</v>
      </c>
      <c r="B591" s="3" t="s">
        <v>447</v>
      </c>
      <c r="C591" s="13" t="str">
        <f>VLOOKUP($B591,[7]Insumos!A:E,2,FALSE)</f>
        <v>ANTICORROSIVO PRIMER VERDE OLIVA REF .513 PINTUCO O SIMILAR</v>
      </c>
      <c r="D591" s="14" t="str">
        <f>VLOOKUP($B591,[7]Insumos!A:E,3,FALSE)</f>
        <v>Insumos</v>
      </c>
      <c r="E591" s="14" t="str">
        <f>VLOOKUP($B591,[7]Insumos!A:E,4,FALSE)</f>
        <v>GAL</v>
      </c>
      <c r="F591" s="141">
        <v>0.15</v>
      </c>
      <c r="G591" s="4">
        <f>+VLOOKUP(B591,[7]Insumos!$A$4:$F$5224,5,FALSE)</f>
        <v>134900</v>
      </c>
      <c r="H591" s="4">
        <f t="shared" si="58"/>
        <v>20235</v>
      </c>
      <c r="I591" s="4"/>
      <c r="J591" s="138" t="str">
        <f>HYPERLINK("#"&amp;"Insumos"&amp;"!A"&amp;MATCH($B591,[7]Insumos!$A:$A,0),"Ins "&amp;$B591)</f>
        <v>Ins I1001</v>
      </c>
      <c r="K591" s="675"/>
    </row>
    <row r="592" spans="1:11" s="16" customFormat="1" x14ac:dyDescent="0.25">
      <c r="A592" s="12" t="s">
        <v>95</v>
      </c>
      <c r="B592" s="3" t="s">
        <v>119</v>
      </c>
      <c r="C592" s="13" t="str">
        <f>VLOOKUP($B592,[7]Insumos!A:E,2,FALSE)</f>
        <v xml:space="preserve">WASH PRIMER COMPONENTE A - 1/4 GL  REF. 509A O SIMILAR </v>
      </c>
      <c r="D592" s="14" t="str">
        <f>VLOOKUP($B592,[7]Insumos!A:E,3,FALSE)</f>
        <v>Insumos</v>
      </c>
      <c r="E592" s="14" t="str">
        <f>VLOOKUP($B592,[7]Insumos!A:E,4,FALSE)</f>
        <v>UND</v>
      </c>
      <c r="F592" s="141">
        <v>8.2000000000000003E-2</v>
      </c>
      <c r="G592" s="4">
        <f>+VLOOKUP(B592,[7]Insumos!$A$4:$F$5224,5,FALSE)</f>
        <v>44900</v>
      </c>
      <c r="H592" s="4">
        <f t="shared" si="58"/>
        <v>3682</v>
      </c>
      <c r="I592" s="4"/>
      <c r="J592" s="138" t="str">
        <f>HYPERLINK("#"&amp;"Insumos"&amp;"!A"&amp;MATCH($B592,[7]Insumos!$A:$A,0),"Ins "&amp;$B592)</f>
        <v>Ins I1022</v>
      </c>
      <c r="K592" s="675"/>
    </row>
    <row r="593" spans="1:11" s="16" customFormat="1" x14ac:dyDescent="0.25">
      <c r="A593" s="12" t="s">
        <v>95</v>
      </c>
      <c r="B593" s="3" t="s">
        <v>33</v>
      </c>
      <c r="C593" s="13" t="str">
        <f>VLOOKUP($B593,[7]Insumos!A:E,2,FALSE)</f>
        <v>ACARREO INTERNO</v>
      </c>
      <c r="D593" s="14" t="str">
        <f>VLOOKUP($B593,[7]Insumos!A:E,3,FALSE)</f>
        <v>Insumos</v>
      </c>
      <c r="E593" s="14" t="str">
        <f>VLOOKUP($B593,[7]Insumos!A:E,4,FALSE)</f>
        <v>UND</v>
      </c>
      <c r="F593" s="141">
        <v>0.2</v>
      </c>
      <c r="G593" s="4">
        <f>+VLOOKUP(B593,[7]Insumos!$A$4:$F$5224,5,FALSE)</f>
        <v>1824</v>
      </c>
      <c r="H593" s="4">
        <f t="shared" si="58"/>
        <v>365</v>
      </c>
      <c r="I593" s="4"/>
      <c r="J593" s="138" t="str">
        <f>HYPERLINK("#"&amp;"Insumos"&amp;"!A"&amp;MATCH($B593,[7]Insumos!$A:$A,0),"Ins "&amp;$B593)</f>
        <v>Ins I1565</v>
      </c>
      <c r="K593" s="675"/>
    </row>
    <row r="594" spans="1:11" ht="30" x14ac:dyDescent="0.25">
      <c r="A594" s="12" t="s">
        <v>95</v>
      </c>
      <c r="B594" s="3" t="s">
        <v>523</v>
      </c>
      <c r="C594" s="13" t="str">
        <f>VLOOKUP($B594,[7]Insumos!A:E,2,FALSE)</f>
        <v>ESMALTE SINTETICO PINTULUX 3 EN 1 -  TIPO PINTUCO REF SEGUN COLOR DISEÑO O SIMILAR</v>
      </c>
      <c r="D594" s="14" t="str">
        <f>VLOOKUP($B594,[7]Insumos!A:E,3,FALSE)</f>
        <v>Insumos</v>
      </c>
      <c r="E594" s="14" t="str">
        <f>VLOOKUP($B594,[7]Insumos!A:E,4,FALSE)</f>
        <v>GAL</v>
      </c>
      <c r="F594" s="141">
        <v>0.03</v>
      </c>
      <c r="G594" s="4">
        <f>+VLOOKUP(B594,[7]Insumos!$A$4:$F$5224,5,FALSE)</f>
        <v>118900</v>
      </c>
      <c r="H594" s="4">
        <f t="shared" si="58"/>
        <v>3567</v>
      </c>
      <c r="I594" s="4"/>
      <c r="J594" s="138" t="str">
        <f>HYPERLINK("#"&amp;"Insumos"&amp;"!A"&amp;MATCH($B594,[7]Insumos!$A:$A,0),"Ins "&amp;$B594)</f>
        <v>Ins I1787</v>
      </c>
      <c r="K594" s="675"/>
    </row>
    <row r="595" spans="1:11" s="16" customFormat="1" x14ac:dyDescent="0.25">
      <c r="A595" s="12" t="s">
        <v>95</v>
      </c>
      <c r="B595" s="3" t="s">
        <v>448</v>
      </c>
      <c r="C595" s="13" t="str">
        <f>VLOOKUP($B595,[7]Insumos!A:E,2,FALSE)</f>
        <v>SOLDADURA ELECTRICA TIPO WESTARCO SUPER E - 6013 DE 1/8 O SIMILAR</v>
      </c>
      <c r="D595" s="14" t="str">
        <f>VLOOKUP($B595,[7]Insumos!A:E,3,FALSE)</f>
        <v>Insumos</v>
      </c>
      <c r="E595" s="14" t="str">
        <f>VLOOKUP($B595,[7]Insumos!A:E,4,FALSE)</f>
        <v>KG</v>
      </c>
      <c r="F595" s="141">
        <v>0.6</v>
      </c>
      <c r="G595" s="4">
        <f>+VLOOKUP(B595,[7]Insumos!$A$4:$F$5224,5,FALSE)</f>
        <v>14773</v>
      </c>
      <c r="H595" s="4">
        <f t="shared" si="58"/>
        <v>8864</v>
      </c>
      <c r="I595" s="4"/>
      <c r="J595" s="138" t="str">
        <f>HYPERLINK("#"&amp;"Insumos"&amp;"!A"&amp;MATCH($B595,[7]Insumos!$A:$A,0),"Ins "&amp;$B595)</f>
        <v>Ins I1789</v>
      </c>
      <c r="K595" s="675"/>
    </row>
    <row r="596" spans="1:11" s="16" customFormat="1" x14ac:dyDescent="0.25">
      <c r="A596" s="12" t="s">
        <v>95</v>
      </c>
      <c r="B596" s="3" t="s">
        <v>524</v>
      </c>
      <c r="C596" s="13" t="str">
        <f>VLOOKUP($B596,[7]Insumos!A:E,2,FALSE)</f>
        <v>TUBO CUADRADO 3/4 X 3/4PULGADA X 1.5MM X 6M COLMENA</v>
      </c>
      <c r="D596" s="14" t="str">
        <f>VLOOKUP($B596,[7]Insumos!A:E,3,FALSE)</f>
        <v>Insumos</v>
      </c>
      <c r="E596" s="14" t="str">
        <f>VLOOKUP($B596,[7]Insumos!A:E,4,FALSE)</f>
        <v>UND</v>
      </c>
      <c r="F596" s="141">
        <v>2</v>
      </c>
      <c r="G596" s="4">
        <f>+VLOOKUP(B596,[7]Insumos!$A$4:$F$5224,5,FALSE)</f>
        <v>28347</v>
      </c>
      <c r="H596" s="4">
        <f t="shared" si="58"/>
        <v>56694</v>
      </c>
      <c r="I596" s="4"/>
      <c r="J596" s="138" t="str">
        <f>HYPERLINK("#"&amp;"Insumos"&amp;"!A"&amp;MATCH($B596,[7]Insumos!$A:$A,0),"Ins "&amp;$B596)</f>
        <v>Ins I1807</v>
      </c>
      <c r="K596" s="675"/>
    </row>
    <row r="597" spans="1:11" s="16" customFormat="1" x14ac:dyDescent="0.25">
      <c r="A597" s="5"/>
      <c r="B597" s="5"/>
      <c r="C597" s="5"/>
      <c r="D597" s="5"/>
      <c r="E597" s="5"/>
      <c r="F597" s="143"/>
      <c r="G597" s="5"/>
      <c r="H597" s="5"/>
      <c r="I597" s="5"/>
      <c r="J597" s="5"/>
      <c r="K597" s="675"/>
    </row>
    <row r="598" spans="1:11" s="16" customFormat="1" x14ac:dyDescent="0.25">
      <c r="A598" s="5"/>
      <c r="B598" s="5"/>
      <c r="C598" s="5"/>
      <c r="D598" s="5"/>
      <c r="E598" s="5"/>
      <c r="F598" s="143"/>
      <c r="G598" s="5"/>
      <c r="H598" s="5"/>
      <c r="I598" s="5"/>
      <c r="J598" s="5"/>
      <c r="K598" s="675"/>
    </row>
    <row r="599" spans="1:11" s="16" customFormat="1" x14ac:dyDescent="0.25">
      <c r="A599" s="8" t="s">
        <v>65</v>
      </c>
      <c r="B599" s="1" t="s">
        <v>28</v>
      </c>
      <c r="C599" s="9" t="str">
        <f>VLOOKUP($A599,[7]Actividades!A:E,2,FALSE)</f>
        <v>DESMONTE Y REINSTALACION DE PUERTA METALICA</v>
      </c>
      <c r="D599" s="10" t="str">
        <f>VLOOKUP($A599,[7]Actividades!A:E,3,FALSE)</f>
        <v>Actividad</v>
      </c>
      <c r="E599" s="10" t="str">
        <f>VLOOKUP($A599,[7]Actividades!A:E,4,FALSE)</f>
        <v>UND</v>
      </c>
      <c r="F599" s="140"/>
      <c r="G599" s="2"/>
      <c r="H599" s="2"/>
      <c r="I599" s="2">
        <v>78553</v>
      </c>
      <c r="K599" s="675">
        <f t="shared" si="56"/>
        <v>108748.77320000001</v>
      </c>
    </row>
    <row r="600" spans="1:11" s="16" customFormat="1" x14ac:dyDescent="0.25">
      <c r="A600" s="12" t="s">
        <v>65</v>
      </c>
      <c r="B600" s="3" t="s">
        <v>115</v>
      </c>
      <c r="C600" s="13" t="str">
        <f>VLOOKUP($B600,[7]Insumos!A:E,2,FALSE)</f>
        <v>CUADRILLA AA TIPO 1 (1 OFICIAL + 1 AYUDANTE) (Albañileria)</v>
      </c>
      <c r="D600" s="14" t="str">
        <f>VLOOKUP($B600,[7]Insumos!A:E,3,FALSE)</f>
        <v>Cuadrilla</v>
      </c>
      <c r="E600" s="14" t="str">
        <f>VLOOKUP($B600,[7]Insumos!A:E,4,FALSE)</f>
        <v>HR</v>
      </c>
      <c r="F600" s="141">
        <v>1.7</v>
      </c>
      <c r="G600" s="4">
        <f>+VLOOKUP(B600,[7]Insumos!$A$4:$F$5224,5,FALSE)</f>
        <v>30782</v>
      </c>
      <c r="H600" s="4">
        <f t="shared" ref="H600:H606" si="59">+ROUND(F600*G600,0)</f>
        <v>52329</v>
      </c>
      <c r="I600" s="4"/>
      <c r="J600" s="138" t="str">
        <f>HYPERLINK("#"&amp;"Insumos"&amp;"!A"&amp;MATCH($B600,[7]Insumos!$A:$A,0),"Ins "&amp;$B600)</f>
        <v>Ins C1</v>
      </c>
      <c r="K600" s="675"/>
    </row>
    <row r="601" spans="1:11" s="16" customFormat="1" x14ac:dyDescent="0.25">
      <c r="A601" s="12" t="s">
        <v>65</v>
      </c>
      <c r="B601" s="3" t="s">
        <v>30</v>
      </c>
      <c r="C601" s="13" t="str">
        <f>VLOOKUP($B601,[7]Insumos!A:E,2,FALSE)</f>
        <v>EQUIPO DE TRANSPORTE</v>
      </c>
      <c r="D601" s="14" t="str">
        <f>VLOOKUP($B601,[7]Insumos!A:E,3,FALSE)</f>
        <v>Equipos</v>
      </c>
      <c r="E601" s="14" t="str">
        <f>VLOOKUP($B601,[7]Insumos!A:E,4,FALSE)</f>
        <v>DIA</v>
      </c>
      <c r="F601" s="141">
        <v>1.77E-2</v>
      </c>
      <c r="G601" s="4">
        <f>+VLOOKUP(B601,[7]Insumos!$A$4:$F$5224,5,FALSE)</f>
        <v>180217</v>
      </c>
      <c r="H601" s="4">
        <f t="shared" si="59"/>
        <v>3190</v>
      </c>
      <c r="I601" s="4"/>
      <c r="J601" s="138" t="str">
        <f>HYPERLINK("#"&amp;"Insumos"&amp;"!A"&amp;MATCH($B601,[7]Insumos!$A:$A,0),"Ins "&amp;$B601)</f>
        <v>Ins E12</v>
      </c>
      <c r="K601" s="675"/>
    </row>
    <row r="602" spans="1:11" s="16" customFormat="1" x14ac:dyDescent="0.25">
      <c r="A602" s="12" t="s">
        <v>65</v>
      </c>
      <c r="B602" s="3" t="s">
        <v>32</v>
      </c>
      <c r="C602" s="13" t="str">
        <f>VLOOKUP($B602,[7]Insumos!A:E,2,FALSE)</f>
        <v>EQUIPO BASICO (HERRAMIENTA MENOR)</v>
      </c>
      <c r="D602" s="14" t="str">
        <f>VLOOKUP($B602,[7]Insumos!A:E,3,FALSE)</f>
        <v>Herramienta</v>
      </c>
      <c r="E602" s="14" t="str">
        <f>VLOOKUP($B602,[7]Insumos!A:E,4,FALSE)</f>
        <v>UND</v>
      </c>
      <c r="F602" s="141">
        <v>1.7</v>
      </c>
      <c r="G602" s="4">
        <f>+VLOOKUP(B602,[7]Insumos!$A$4:$F$5224,5,FALSE)</f>
        <v>3484</v>
      </c>
      <c r="H602" s="4">
        <f t="shared" si="59"/>
        <v>5923</v>
      </c>
      <c r="I602" s="4"/>
      <c r="J602" s="138" t="str">
        <f>HYPERLINK("#"&amp;"Insumos"&amp;"!A"&amp;MATCH($B602,[7]Insumos!$A:$A,0),"Ins "&amp;$B602)</f>
        <v>Ins H2</v>
      </c>
      <c r="K602" s="675"/>
    </row>
    <row r="603" spans="1:11" x14ac:dyDescent="0.25">
      <c r="A603" s="12" t="s">
        <v>65</v>
      </c>
      <c r="B603" s="3" t="s">
        <v>447</v>
      </c>
      <c r="C603" s="13" t="str">
        <f>VLOOKUP($B603,[7]Insumos!A:E,2,FALSE)</f>
        <v>ANTICORROSIVO PRIMER VERDE OLIVA REF .513 PINTUCO O SIMILAR</v>
      </c>
      <c r="D603" s="14" t="str">
        <f>VLOOKUP($B603,[7]Insumos!A:E,3,FALSE)</f>
        <v>Insumos</v>
      </c>
      <c r="E603" s="14" t="str">
        <f>VLOOKUP($B603,[7]Insumos!A:E,4,FALSE)</f>
        <v>GAL</v>
      </c>
      <c r="F603" s="141">
        <v>1.6E-2</v>
      </c>
      <c r="G603" s="4">
        <f>+VLOOKUP(B603,[7]Insumos!$A$4:$F$5224,5,FALSE)</f>
        <v>134900</v>
      </c>
      <c r="H603" s="4">
        <f t="shared" si="59"/>
        <v>2158</v>
      </c>
      <c r="I603" s="4"/>
      <c r="J603" s="138" t="str">
        <f>HYPERLINK("#"&amp;"Insumos"&amp;"!A"&amp;MATCH($B603,[7]Insumos!$A:$A,0),"Ins "&amp;$B603)</f>
        <v>Ins I1001</v>
      </c>
      <c r="K603" s="675"/>
    </row>
    <row r="604" spans="1:11" s="16" customFormat="1" x14ac:dyDescent="0.25">
      <c r="A604" s="12" t="s">
        <v>65</v>
      </c>
      <c r="B604" s="3" t="s">
        <v>483</v>
      </c>
      <c r="C604" s="13" t="str">
        <f>VLOOKUP($B604,[7]Insumos!A:E,2,FALSE)</f>
        <v>ESMALTE SINTETICO PINTULUX 3 EN 1 (No requiere anticorrosivo)</v>
      </c>
      <c r="D604" s="14" t="str">
        <f>VLOOKUP($B604,[7]Insumos!A:E,3,FALSE)</f>
        <v>Insumos</v>
      </c>
      <c r="E604" s="14" t="str">
        <f>VLOOKUP($B604,[7]Insumos!A:E,4,FALSE)</f>
        <v>GAL</v>
      </c>
      <c r="F604" s="141">
        <v>2.5999999999999999E-2</v>
      </c>
      <c r="G604" s="4">
        <f>+VLOOKUP(B604,[7]Insumos!$A$4:$F$5224,5,FALSE)</f>
        <v>122000</v>
      </c>
      <c r="H604" s="4">
        <f t="shared" si="59"/>
        <v>3172</v>
      </c>
      <c r="I604" s="4"/>
      <c r="J604" s="138" t="str">
        <f>HYPERLINK("#"&amp;"Insumos"&amp;"!A"&amp;MATCH($B604,[7]Insumos!$A:$A,0),"Ins "&amp;$B604)</f>
        <v>Ins I1002</v>
      </c>
      <c r="K604" s="675"/>
    </row>
    <row r="605" spans="1:11" s="16" customFormat="1" x14ac:dyDescent="0.25">
      <c r="A605" s="12" t="s">
        <v>65</v>
      </c>
      <c r="B605" s="3" t="s">
        <v>33</v>
      </c>
      <c r="C605" s="13" t="str">
        <f>VLOOKUP($B605,[7]Insumos!A:E,2,FALSE)</f>
        <v>ACARREO INTERNO</v>
      </c>
      <c r="D605" s="14" t="str">
        <f>VLOOKUP($B605,[7]Insumos!A:E,3,FALSE)</f>
        <v>Insumos</v>
      </c>
      <c r="E605" s="14" t="str">
        <f>VLOOKUP($B605,[7]Insumos!A:E,4,FALSE)</f>
        <v>UND</v>
      </c>
      <c r="F605" s="141">
        <v>1.06</v>
      </c>
      <c r="G605" s="4">
        <f>+VLOOKUP(B605,[7]Insumos!$A$4:$F$5224,5,FALSE)</f>
        <v>1824</v>
      </c>
      <c r="H605" s="4">
        <f t="shared" si="59"/>
        <v>1933</v>
      </c>
      <c r="I605" s="4"/>
      <c r="J605" s="138" t="str">
        <f>HYPERLINK("#"&amp;"Insumos"&amp;"!A"&amp;MATCH($B605,[7]Insumos!$A:$A,0),"Ins "&amp;$B605)</f>
        <v>Ins I1565</v>
      </c>
      <c r="K605" s="675"/>
    </row>
    <row r="606" spans="1:11" s="16" customFormat="1" x14ac:dyDescent="0.25">
      <c r="A606" s="12" t="s">
        <v>65</v>
      </c>
      <c r="B606" s="3" t="s">
        <v>525</v>
      </c>
      <c r="C606" s="13" t="str">
        <f>VLOOKUP($B606,[7]Insumos!A:E,2,FALSE)</f>
        <v>BISAGRAS ALUMINIO 3"</v>
      </c>
      <c r="D606" s="14" t="str">
        <f>VLOOKUP($B606,[7]Insumos!A:E,3,FALSE)</f>
        <v>Insumos</v>
      </c>
      <c r="E606" s="14" t="str">
        <f>VLOOKUP($B606,[7]Insumos!A:E,4,FALSE)</f>
        <v>UND</v>
      </c>
      <c r="F606" s="141">
        <v>2</v>
      </c>
      <c r="G606" s="4">
        <f>+VLOOKUP(B606,[7]Insumos!$A$4:$F$5224,5,FALSE)</f>
        <v>4924</v>
      </c>
      <c r="H606" s="4">
        <f t="shared" si="59"/>
        <v>9848</v>
      </c>
      <c r="I606" s="4"/>
      <c r="J606" s="138" t="str">
        <f>HYPERLINK("#"&amp;"Insumos"&amp;"!A"&amp;MATCH($B606,[7]Insumos!$A:$A,0),"Ins "&amp;$B606)</f>
        <v>Ins I401</v>
      </c>
      <c r="K606" s="675"/>
    </row>
    <row r="607" spans="1:11" s="16" customFormat="1" x14ac:dyDescent="0.25">
      <c r="A607" s="5"/>
      <c r="B607" s="5"/>
      <c r="C607" s="5"/>
      <c r="D607" s="5"/>
      <c r="E607" s="5"/>
      <c r="F607" s="143"/>
      <c r="G607" s="5"/>
      <c r="H607" s="5"/>
      <c r="I607" s="5"/>
      <c r="J607" s="5"/>
      <c r="K607" s="675"/>
    </row>
    <row r="608" spans="1:11" ht="38.25" x14ac:dyDescent="0.25">
      <c r="A608" s="8" t="s">
        <v>598</v>
      </c>
      <c r="B608" s="1" t="s">
        <v>28</v>
      </c>
      <c r="C608" s="9" t="str">
        <f>VLOOKUP($A608,[7]Actividades!A:E,2,FALSE)</f>
        <v xml:space="preserve">SUMINISTRO, TRANSPORTE E INSTALACION CERRADURA BELL WOOD POMO MADERA - ENTRADA REF. A80PD TIPO SCHALAGE O SIMILAR.. ACABADO SEGÚN DISEÑO.  </v>
      </c>
      <c r="D608" s="10" t="str">
        <f>VLOOKUP($A608,[7]Actividades!A:E,3,FALSE)</f>
        <v>Actividad</v>
      </c>
      <c r="E608" s="10" t="str">
        <f>VLOOKUP($A608,[7]Actividades!A:E,4,FALSE)</f>
        <v>UND</v>
      </c>
      <c r="F608" s="11"/>
      <c r="G608" s="2"/>
      <c r="H608" s="2"/>
      <c r="I608" s="2">
        <v>157258</v>
      </c>
      <c r="J608" s="16"/>
      <c r="K608" s="675">
        <f t="shared" si="56"/>
        <v>217707.97520000002</v>
      </c>
    </row>
    <row r="609" spans="1:11" s="16" customFormat="1" x14ac:dyDescent="0.25">
      <c r="A609" s="17" t="s">
        <v>598</v>
      </c>
      <c r="B609" s="3" t="s">
        <v>513</v>
      </c>
      <c r="C609" s="13" t="str">
        <f>VLOOKUP($B609,[7]Insumos!A:E,2,FALSE)</f>
        <v>CUADRILLA DD TIPO 1 (1 OFICIAL + 1 AYUDANTE) (Carpinteria)</v>
      </c>
      <c r="D609" s="14" t="str">
        <f>VLOOKUP($B609,[7]Insumos!A:E,3,FALSE)</f>
        <v>Cuadrilla</v>
      </c>
      <c r="E609" s="14" t="str">
        <f>VLOOKUP($B609,[7]Insumos!A:E,4,FALSE)</f>
        <v>HR</v>
      </c>
      <c r="F609" s="15">
        <v>2</v>
      </c>
      <c r="G609" s="4">
        <v>33335</v>
      </c>
      <c r="H609" s="4">
        <v>66670</v>
      </c>
      <c r="I609" s="4"/>
      <c r="J609" s="138" t="str">
        <f>HYPERLINK("#"&amp;"Insumos"&amp;"!A"&amp;MATCH($B609,[7]Insumos!$A:$A,0),"Ins "&amp;$B609)</f>
        <v>Ins C4</v>
      </c>
      <c r="K609" s="675"/>
    </row>
    <row r="610" spans="1:11" s="16" customFormat="1" x14ac:dyDescent="0.25">
      <c r="A610" s="17" t="s">
        <v>598</v>
      </c>
      <c r="B610" s="3" t="s">
        <v>30</v>
      </c>
      <c r="C610" s="13" t="str">
        <f>VLOOKUP($B610,[7]Insumos!A:E,2,FALSE)</f>
        <v>EQUIPO DE TRANSPORTE</v>
      </c>
      <c r="D610" s="14" t="str">
        <f>VLOOKUP($B610,[7]Insumos!A:E,3,FALSE)</f>
        <v>Equipos</v>
      </c>
      <c r="E610" s="14" t="str">
        <f>VLOOKUP($B610,[7]Insumos!A:E,4,FALSE)</f>
        <v>DIA</v>
      </c>
      <c r="F610" s="15">
        <v>8.9999999999999993E-3</v>
      </c>
      <c r="G610" s="4">
        <v>180217</v>
      </c>
      <c r="H610" s="4">
        <v>1622</v>
      </c>
      <c r="I610" s="4"/>
      <c r="J610" s="138" t="str">
        <f>HYPERLINK("#"&amp;"Insumos"&amp;"!A"&amp;MATCH($B610,[7]Insumos!$A:$A,0),"Ins "&amp;$B610)</f>
        <v>Ins E12</v>
      </c>
      <c r="K610" s="675"/>
    </row>
    <row r="611" spans="1:11" s="16" customFormat="1" x14ac:dyDescent="0.25">
      <c r="A611" s="17" t="s">
        <v>598</v>
      </c>
      <c r="B611" s="3" t="s">
        <v>32</v>
      </c>
      <c r="C611" s="13" t="str">
        <f>VLOOKUP($B611,[7]Insumos!A:E,2,FALSE)</f>
        <v>EQUIPO BASICO (HERRAMIENTA MENOR)</v>
      </c>
      <c r="D611" s="14" t="str">
        <f>VLOOKUP($B611,[7]Insumos!A:E,3,FALSE)</f>
        <v>Herramienta</v>
      </c>
      <c r="E611" s="14" t="str">
        <f>VLOOKUP($B611,[7]Insumos!A:E,4,FALSE)</f>
        <v>UND</v>
      </c>
      <c r="F611" s="15">
        <v>0.02</v>
      </c>
      <c r="G611" s="4">
        <v>3484</v>
      </c>
      <c r="H611" s="4">
        <v>70</v>
      </c>
      <c r="I611" s="4"/>
      <c r="J611" s="138" t="str">
        <f>HYPERLINK("#"&amp;"Insumos"&amp;"!A"&amp;MATCH($B611,[7]Insumos!$A:$A,0),"Ins "&amp;$B611)</f>
        <v>Ins H2</v>
      </c>
      <c r="K611" s="675"/>
    </row>
    <row r="612" spans="1:11" s="16" customFormat="1" x14ac:dyDescent="0.25">
      <c r="A612" s="17" t="s">
        <v>598</v>
      </c>
      <c r="B612" s="3" t="s">
        <v>33</v>
      </c>
      <c r="C612" s="13" t="str">
        <f>VLOOKUP($B612,[7]Insumos!A:E,2,FALSE)</f>
        <v>ACARREO INTERNO</v>
      </c>
      <c r="D612" s="14" t="str">
        <f>VLOOKUP($B612,[7]Insumos!A:E,3,FALSE)</f>
        <v>Insumos</v>
      </c>
      <c r="E612" s="14" t="str">
        <f>VLOOKUP($B612,[7]Insumos!A:E,4,FALSE)</f>
        <v>UND</v>
      </c>
      <c r="F612" s="15">
        <v>2.5</v>
      </c>
      <c r="G612" s="4">
        <v>1824</v>
      </c>
      <c r="H612" s="4">
        <v>4560</v>
      </c>
      <c r="I612" s="4"/>
      <c r="J612" s="138" t="str">
        <f>HYPERLINK("#"&amp;"Insumos"&amp;"!A"&amp;MATCH($B612,[7]Insumos!$A:$A,0),"Ins "&amp;$B612)</f>
        <v>Ins I1565</v>
      </c>
      <c r="K612" s="675"/>
    </row>
    <row r="613" spans="1:11" s="16" customFormat="1" ht="30" x14ac:dyDescent="0.25">
      <c r="A613" s="17" t="s">
        <v>598</v>
      </c>
      <c r="B613" s="3" t="s">
        <v>676</v>
      </c>
      <c r="C613" s="13" t="str">
        <f>VLOOKUP($B613,[7]Insumos!A:E,2,FALSE)</f>
        <v>CERRADURA BELL WOOD POMO MADERA - ENTRADA TIPO SCHALAGE REF. A80PD O SIMILAR. ACABADO SEGÚN DISEÑO.</v>
      </c>
      <c r="D613" s="14" t="str">
        <f>VLOOKUP($B613,[7]Insumos!A:E,3,FALSE)</f>
        <v>Insumos</v>
      </c>
      <c r="E613" s="14" t="str">
        <f>VLOOKUP($B613,[7]Insumos!A:E,4,FALSE)</f>
        <v>UND</v>
      </c>
      <c r="F613" s="15">
        <v>1</v>
      </c>
      <c r="G613" s="4">
        <v>84336</v>
      </c>
      <c r="H613" s="4">
        <v>84336</v>
      </c>
      <c r="I613" s="4"/>
      <c r="J613" s="138" t="str">
        <f>HYPERLINK("#"&amp;"Insumos"&amp;"!A"&amp;MATCH($B613,[7]Insumos!$A:$A,0),"Ins "&amp;$B613)</f>
        <v>Ins I260</v>
      </c>
      <c r="K613" s="675"/>
    </row>
    <row r="614" spans="1:11" s="16" customFormat="1" x14ac:dyDescent="0.25">
      <c r="A614" s="5"/>
      <c r="B614" s="5"/>
      <c r="C614" s="5"/>
      <c r="D614" s="5"/>
      <c r="E614" s="5"/>
      <c r="F614" s="143"/>
      <c r="G614" s="5"/>
      <c r="H614" s="5"/>
      <c r="I614" s="5"/>
      <c r="J614" s="5"/>
      <c r="K614" s="675"/>
    </row>
    <row r="615" spans="1:11" s="16" customFormat="1" ht="38.25" x14ac:dyDescent="0.25">
      <c r="A615" s="8" t="s">
        <v>151</v>
      </c>
      <c r="B615" s="1" t="s">
        <v>28</v>
      </c>
      <c r="C615" s="9" t="str">
        <f>VLOOKUP($A615,[7]Actividades!A:E,2,FALSE)</f>
        <v xml:space="preserve">SUMINISTRO, TRANSPORTE E INSTALACION CERRADURA ORBIT POMO METALICO - BAÑO REF. A40S TIPO SCHALAGE O SIMILAR. ACABADO SEGÚN DISEÑO. </v>
      </c>
      <c r="D615" s="10" t="str">
        <f>VLOOKUP($A615,[7]Actividades!A:E,3,FALSE)</f>
        <v>Actividad</v>
      </c>
      <c r="E615" s="10" t="str">
        <f>VLOOKUP($A615,[7]Actividades!A:E,4,FALSE)</f>
        <v>UND</v>
      </c>
      <c r="F615" s="140"/>
      <c r="G615" s="2"/>
      <c r="H615" s="2"/>
      <c r="I615" s="2">
        <v>204783</v>
      </c>
      <c r="K615" s="675">
        <f t="shared" si="56"/>
        <v>283501.58520000003</v>
      </c>
    </row>
    <row r="616" spans="1:11" s="16" customFormat="1" x14ac:dyDescent="0.25">
      <c r="A616" s="12" t="s">
        <v>151</v>
      </c>
      <c r="B616" s="3" t="s">
        <v>513</v>
      </c>
      <c r="C616" s="13" t="str">
        <f>VLOOKUP($B616,[7]Insumos!A:E,2,FALSE)</f>
        <v>CUADRILLA DD TIPO 1 (1 OFICIAL + 1 AYUDANTE) (Carpinteria)</v>
      </c>
      <c r="D616" s="14" t="str">
        <f>VLOOKUP($B616,[7]Insumos!A:E,3,FALSE)</f>
        <v>Cuadrilla</v>
      </c>
      <c r="E616" s="14" t="str">
        <f>VLOOKUP($B616,[7]Insumos!A:E,4,FALSE)</f>
        <v>HR</v>
      </c>
      <c r="F616" s="141">
        <v>2</v>
      </c>
      <c r="G616" s="4">
        <f>+VLOOKUP(B616,[7]Insumos!$A$4:$F$5224,5,FALSE)</f>
        <v>33335</v>
      </c>
      <c r="H616" s="4">
        <f t="shared" ref="H616:H620" si="60">+ROUND(F616*G616,0)</f>
        <v>66670</v>
      </c>
      <c r="I616" s="4"/>
      <c r="J616" s="138" t="str">
        <f>HYPERLINK("#"&amp;"Insumos"&amp;"!A"&amp;MATCH($B616,[7]Insumos!$A:$A,0),"Ins "&amp;$B616)</f>
        <v>Ins C4</v>
      </c>
      <c r="K616" s="675"/>
    </row>
    <row r="617" spans="1:11" x14ac:dyDescent="0.25">
      <c r="A617" s="12" t="s">
        <v>151</v>
      </c>
      <c r="B617" s="3" t="s">
        <v>30</v>
      </c>
      <c r="C617" s="13" t="str">
        <f>VLOOKUP($B617,[7]Insumos!A:E,2,FALSE)</f>
        <v>EQUIPO DE TRANSPORTE</v>
      </c>
      <c r="D617" s="14" t="str">
        <f>VLOOKUP($B617,[7]Insumos!A:E,3,FALSE)</f>
        <v>Equipos</v>
      </c>
      <c r="E617" s="14" t="str">
        <f>VLOOKUP($B617,[7]Insumos!A:E,4,FALSE)</f>
        <v>DIA</v>
      </c>
      <c r="F617" s="141">
        <v>1.4E-2</v>
      </c>
      <c r="G617" s="4">
        <f>+VLOOKUP(B617,[7]Insumos!$A$4:$F$5224,5,FALSE)</f>
        <v>180217</v>
      </c>
      <c r="H617" s="4">
        <f t="shared" si="60"/>
        <v>2523</v>
      </c>
      <c r="I617" s="4"/>
      <c r="J617" s="138" t="str">
        <f>HYPERLINK("#"&amp;"Insumos"&amp;"!A"&amp;MATCH($B617,[7]Insumos!$A:$A,0),"Ins "&amp;$B617)</f>
        <v>Ins E12</v>
      </c>
      <c r="K617" s="675"/>
    </row>
    <row r="618" spans="1:11" s="16" customFormat="1" x14ac:dyDescent="0.25">
      <c r="A618" s="12" t="s">
        <v>151</v>
      </c>
      <c r="B618" s="3" t="s">
        <v>32</v>
      </c>
      <c r="C618" s="13" t="str">
        <f>VLOOKUP($B618,[7]Insumos!A:E,2,FALSE)</f>
        <v>EQUIPO BASICO (HERRAMIENTA MENOR)</v>
      </c>
      <c r="D618" s="14" t="str">
        <f>VLOOKUP($B618,[7]Insumos!A:E,3,FALSE)</f>
        <v>Herramienta</v>
      </c>
      <c r="E618" s="14" t="str">
        <f>VLOOKUP($B618,[7]Insumos!A:E,4,FALSE)</f>
        <v>UND</v>
      </c>
      <c r="F618" s="141">
        <v>0.02</v>
      </c>
      <c r="G618" s="4">
        <f>+VLOOKUP(B618,[7]Insumos!$A$4:$F$5224,5,FALSE)</f>
        <v>3484</v>
      </c>
      <c r="H618" s="4">
        <f t="shared" si="60"/>
        <v>70</v>
      </c>
      <c r="I618" s="4"/>
      <c r="J618" s="138" t="str">
        <f>HYPERLINK("#"&amp;"Insumos"&amp;"!A"&amp;MATCH($B618,[7]Insumos!$A:$A,0),"Ins "&amp;$B618)</f>
        <v>Ins H2</v>
      </c>
      <c r="K618" s="675"/>
    </row>
    <row r="619" spans="1:11" s="16" customFormat="1" x14ac:dyDescent="0.25">
      <c r="A619" s="12" t="s">
        <v>151</v>
      </c>
      <c r="B619" s="3" t="s">
        <v>33</v>
      </c>
      <c r="C619" s="13" t="str">
        <f>VLOOKUP($B619,[7]Insumos!A:E,2,FALSE)</f>
        <v>ACARREO INTERNO</v>
      </c>
      <c r="D619" s="14" t="str">
        <f>VLOOKUP($B619,[7]Insumos!A:E,3,FALSE)</f>
        <v>Insumos</v>
      </c>
      <c r="E619" s="14" t="str">
        <f>VLOOKUP($B619,[7]Insumos!A:E,4,FALSE)</f>
        <v>UND</v>
      </c>
      <c r="F619" s="141">
        <v>2.5</v>
      </c>
      <c r="G619" s="4">
        <f>+VLOOKUP(B619,[7]Insumos!$A$4:$F$5224,5,FALSE)</f>
        <v>1824</v>
      </c>
      <c r="H619" s="4">
        <f t="shared" si="60"/>
        <v>4560</v>
      </c>
      <c r="I619" s="4"/>
      <c r="J619" s="138" t="str">
        <f>HYPERLINK("#"&amp;"Insumos"&amp;"!A"&amp;MATCH($B619,[7]Insumos!$A:$A,0),"Ins "&amp;$B619)</f>
        <v>Ins I1565</v>
      </c>
      <c r="K619" s="675"/>
    </row>
    <row r="620" spans="1:11" s="16" customFormat="1" ht="30" x14ac:dyDescent="0.25">
      <c r="A620" s="12" t="s">
        <v>151</v>
      </c>
      <c r="B620" s="3" t="s">
        <v>526</v>
      </c>
      <c r="C620" s="13" t="str">
        <f>VLOOKUP($B620,[7]Insumos!A:E,2,FALSE)</f>
        <v>CERRADURA ORBIT POMO METALICO - BAÑO TIPO SCHALAGE REF. A40S O SIMILAR. ACABADO SEGÚN DISEÑO.</v>
      </c>
      <c r="D620" s="14" t="str">
        <f>VLOOKUP($B620,[7]Insumos!A:E,3,FALSE)</f>
        <v>Insumos</v>
      </c>
      <c r="E620" s="14" t="str">
        <f>VLOOKUP($B620,[7]Insumos!A:E,4,FALSE)</f>
        <v>UND</v>
      </c>
      <c r="F620" s="141">
        <v>1</v>
      </c>
      <c r="G620" s="4">
        <f>+VLOOKUP(B620,[7]Insumos!$A$4:$F$5224,5,FALSE)</f>
        <v>130960</v>
      </c>
      <c r="H620" s="4">
        <f t="shared" si="60"/>
        <v>130960</v>
      </c>
      <c r="I620" s="4"/>
      <c r="J620" s="138" t="str">
        <f>HYPERLINK("#"&amp;"Insumos"&amp;"!A"&amp;MATCH($B620,[7]Insumos!$A:$A,0),"Ins "&amp;$B620)</f>
        <v>Ins I264</v>
      </c>
      <c r="K620" s="675"/>
    </row>
    <row r="621" spans="1:11" x14ac:dyDescent="0.25">
      <c r="K621" s="675"/>
    </row>
    <row r="622" spans="1:11" s="16" customFormat="1" ht="38.25" x14ac:dyDescent="0.25">
      <c r="A622" s="8" t="s">
        <v>333</v>
      </c>
      <c r="B622" s="1" t="s">
        <v>28</v>
      </c>
      <c r="C622" s="9" t="str">
        <f>VLOOKUP($A622,[7]Actividades!A:E,2,FALSE)</f>
        <v xml:space="preserve">SUMINISTRO, TRANSPORTE E INSTALACION CERRADURA CERROJO DOBLE LLAVE - REF. B362PX TIPO SCHALAGE O SIMILAR. ACABADO SEGÚN DISEÑO.  </v>
      </c>
      <c r="D622" s="10" t="str">
        <f>VLOOKUP($A622,[7]Actividades!A:E,3,FALSE)</f>
        <v>Actividad</v>
      </c>
      <c r="E622" s="10" t="str">
        <f>VLOOKUP($A622,[7]Actividades!A:E,4,FALSE)</f>
        <v>UND</v>
      </c>
      <c r="F622" s="140"/>
      <c r="G622" s="2"/>
      <c r="H622" s="2"/>
      <c r="I622" s="2">
        <v>218536</v>
      </c>
      <c r="K622" s="675">
        <f t="shared" si="56"/>
        <v>302541.23840000003</v>
      </c>
    </row>
    <row r="623" spans="1:11" s="16" customFormat="1" x14ac:dyDescent="0.25">
      <c r="A623" s="12" t="s">
        <v>333</v>
      </c>
      <c r="B623" s="3" t="s">
        <v>513</v>
      </c>
      <c r="C623" s="13" t="str">
        <f>VLOOKUP($B623,[7]Insumos!A:E,2,FALSE)</f>
        <v>CUADRILLA DD TIPO 1 (1 OFICIAL + 1 AYUDANTE) (Carpinteria)</v>
      </c>
      <c r="D623" s="14" t="str">
        <f>VLOOKUP($B623,[7]Insumos!A:E,3,FALSE)</f>
        <v>Cuadrilla</v>
      </c>
      <c r="E623" s="14" t="str">
        <f>VLOOKUP($B623,[7]Insumos!A:E,4,FALSE)</f>
        <v>HR</v>
      </c>
      <c r="F623" s="141">
        <v>2</v>
      </c>
      <c r="G623" s="4">
        <f>+VLOOKUP(B623,[7]Insumos!$A$4:$F$5224,5,FALSE)</f>
        <v>33335</v>
      </c>
      <c r="H623" s="4">
        <f t="shared" ref="H623:H627" si="61">+ROUND(F623*G623,0)</f>
        <v>66670</v>
      </c>
      <c r="I623" s="4"/>
      <c r="J623" s="138" t="str">
        <f>HYPERLINK("#"&amp;"Insumos"&amp;"!A"&amp;MATCH($B623,[7]Insumos!$A:$A,0),"Ins "&amp;$B623)</f>
        <v>Ins C4</v>
      </c>
      <c r="K623" s="675"/>
    </row>
    <row r="624" spans="1:11" s="16" customFormat="1" x14ac:dyDescent="0.25">
      <c r="A624" s="12" t="s">
        <v>333</v>
      </c>
      <c r="B624" s="3" t="s">
        <v>30</v>
      </c>
      <c r="C624" s="13" t="str">
        <f>VLOOKUP($B624,[7]Insumos!A:E,2,FALSE)</f>
        <v>EQUIPO DE TRANSPORTE</v>
      </c>
      <c r="D624" s="14" t="str">
        <f>VLOOKUP($B624,[7]Insumos!A:E,3,FALSE)</f>
        <v>Equipos</v>
      </c>
      <c r="E624" s="14" t="str">
        <f>VLOOKUP($B624,[7]Insumos!A:E,4,FALSE)</f>
        <v>DIA</v>
      </c>
      <c r="F624" s="141">
        <v>1.55E-2</v>
      </c>
      <c r="G624" s="4">
        <f>+VLOOKUP(B624,[7]Insumos!$A$4:$F$5224,5,FALSE)</f>
        <v>180217</v>
      </c>
      <c r="H624" s="4">
        <f t="shared" si="61"/>
        <v>2793</v>
      </c>
      <c r="I624" s="4"/>
      <c r="J624" s="138" t="str">
        <f>HYPERLINK("#"&amp;"Insumos"&amp;"!A"&amp;MATCH($B624,[7]Insumos!$A:$A,0),"Ins "&amp;$B624)</f>
        <v>Ins E12</v>
      </c>
      <c r="K624" s="675"/>
    </row>
    <row r="625" spans="1:11" s="16" customFormat="1" x14ac:dyDescent="0.25">
      <c r="A625" s="12" t="s">
        <v>333</v>
      </c>
      <c r="B625" s="3" t="s">
        <v>32</v>
      </c>
      <c r="C625" s="13" t="str">
        <f>VLOOKUP($B625,[7]Insumos!A:E,2,FALSE)</f>
        <v>EQUIPO BASICO (HERRAMIENTA MENOR)</v>
      </c>
      <c r="D625" s="14" t="str">
        <f>VLOOKUP($B625,[7]Insumos!A:E,3,FALSE)</f>
        <v>Herramienta</v>
      </c>
      <c r="E625" s="14" t="str">
        <f>VLOOKUP($B625,[7]Insumos!A:E,4,FALSE)</f>
        <v>UND</v>
      </c>
      <c r="F625" s="141">
        <v>0.02</v>
      </c>
      <c r="G625" s="4">
        <f>+VLOOKUP(B625,[7]Insumos!$A$4:$F$5224,5,FALSE)</f>
        <v>3484</v>
      </c>
      <c r="H625" s="4">
        <f t="shared" si="61"/>
        <v>70</v>
      </c>
      <c r="I625" s="4"/>
      <c r="J625" s="138" t="str">
        <f>HYPERLINK("#"&amp;"Insumos"&amp;"!A"&amp;MATCH($B625,[7]Insumos!$A:$A,0),"Ins "&amp;$B625)</f>
        <v>Ins H2</v>
      </c>
      <c r="K625" s="675"/>
    </row>
    <row r="626" spans="1:11" x14ac:dyDescent="0.25">
      <c r="A626" s="12" t="s">
        <v>333</v>
      </c>
      <c r="B626" s="3" t="s">
        <v>33</v>
      </c>
      <c r="C626" s="13" t="str">
        <f>VLOOKUP($B626,[7]Insumos!A:E,2,FALSE)</f>
        <v>ACARREO INTERNO</v>
      </c>
      <c r="D626" s="14" t="str">
        <f>VLOOKUP($B626,[7]Insumos!A:E,3,FALSE)</f>
        <v>Insumos</v>
      </c>
      <c r="E626" s="14" t="str">
        <f>VLOOKUP($B626,[7]Insumos!A:E,4,FALSE)</f>
        <v>UND</v>
      </c>
      <c r="F626" s="141">
        <v>2.5</v>
      </c>
      <c r="G626" s="4">
        <f>+VLOOKUP(B626,[7]Insumos!$A$4:$F$5224,5,FALSE)</f>
        <v>1824</v>
      </c>
      <c r="H626" s="4">
        <f t="shared" si="61"/>
        <v>4560</v>
      </c>
      <c r="I626" s="4"/>
      <c r="J626" s="138" t="str">
        <f>HYPERLINK("#"&amp;"Insumos"&amp;"!A"&amp;MATCH($B626,[7]Insumos!$A:$A,0),"Ins "&amp;$B626)</f>
        <v>Ins I1565</v>
      </c>
      <c r="K626" s="675"/>
    </row>
    <row r="627" spans="1:11" s="16" customFormat="1" ht="30" x14ac:dyDescent="0.25">
      <c r="A627" s="12" t="s">
        <v>333</v>
      </c>
      <c r="B627" s="3" t="s">
        <v>527</v>
      </c>
      <c r="C627" s="13" t="str">
        <f>VLOOKUP($B627,[7]Insumos!A:E,2,FALSE)</f>
        <v>CERRADURA CERROJO DOBLE LLAVE - TIPO SCHALAGE REF. B362PX O SIMILAR. ACABADO SEGÚN DISEÑO.</v>
      </c>
      <c r="D627" s="14" t="str">
        <f>VLOOKUP($B627,[7]Insumos!A:E,3,FALSE)</f>
        <v>Insumos</v>
      </c>
      <c r="E627" s="14" t="str">
        <f>VLOOKUP($B627,[7]Insumos!A:E,4,FALSE)</f>
        <v>UND</v>
      </c>
      <c r="F627" s="141">
        <v>1</v>
      </c>
      <c r="G627" s="4">
        <f>+VLOOKUP(B627,[7]Insumos!$A$4:$F$5224,5,FALSE)</f>
        <v>144443</v>
      </c>
      <c r="H627" s="4">
        <f t="shared" si="61"/>
        <v>144443</v>
      </c>
      <c r="I627" s="4"/>
      <c r="J627" s="138" t="str">
        <f>HYPERLINK("#"&amp;"Insumos"&amp;"!A"&amp;MATCH($B627,[7]Insumos!$A:$A,0),"Ins "&amp;$B627)</f>
        <v>Ins I261</v>
      </c>
      <c r="K627" s="675"/>
    </row>
    <row r="628" spans="1:11" s="16" customFormat="1" x14ac:dyDescent="0.25">
      <c r="A628" s="5"/>
      <c r="B628" s="5"/>
      <c r="C628" s="5"/>
      <c r="D628" s="5"/>
      <c r="E628" s="5"/>
      <c r="F628" s="143"/>
      <c r="G628" s="5"/>
      <c r="H628" s="5"/>
      <c r="I628" s="5"/>
      <c r="J628" s="5"/>
      <c r="K628" s="675"/>
    </row>
    <row r="629" spans="1:11" s="16" customFormat="1" ht="51" x14ac:dyDescent="0.25">
      <c r="A629" s="8" t="s">
        <v>15</v>
      </c>
      <c r="B629" s="1" t="s">
        <v>28</v>
      </c>
      <c r="C629" s="9" t="str">
        <f>VLOOKUP($A629,[7]Actividades!A:E,2,FALSE)</f>
        <v>SUMINISTRO, TRANSPORTE E INSTALACION ESTUCO Y VINILO 3 MANOS SOBRE MURO INTERIOR (INCLUYE ESTUCO, 1 MANO EN PINTURA TIPO 2  Y DOS MANOS EN PINTURA TIPO 1, FILOS Y DILATACIONES). COLOR SEGÚN DISEÑO POR M2</v>
      </c>
      <c r="D629" s="10" t="str">
        <f>VLOOKUP($A629,[7]Actividades!A:E,3,FALSE)</f>
        <v>Actividad</v>
      </c>
      <c r="E629" s="10" t="str">
        <f>VLOOKUP($A629,[7]Actividades!A:E,4,FALSE)</f>
        <v>M2</v>
      </c>
      <c r="F629" s="140"/>
      <c r="G629" s="2"/>
      <c r="H629" s="2"/>
      <c r="I629" s="2">
        <v>26633</v>
      </c>
      <c r="K629" s="675">
        <f t="shared" si="56"/>
        <v>36870.725200000001</v>
      </c>
    </row>
    <row r="630" spans="1:11" s="16" customFormat="1" x14ac:dyDescent="0.25">
      <c r="A630" s="12" t="s">
        <v>15</v>
      </c>
      <c r="B630" s="3" t="s">
        <v>122</v>
      </c>
      <c r="C630" s="13" t="str">
        <f>VLOOKUP($B630,[7]Insumos!A:E,2,FALSE)</f>
        <v>CUADRILLA CC TIPO 1 (1 OFICIAL + 1 AYUDANTE) (Pintura)</v>
      </c>
      <c r="D630" s="14" t="str">
        <f>VLOOKUP($B630,[7]Insumos!A:E,3,FALSE)</f>
        <v>Cuadrilla</v>
      </c>
      <c r="E630" s="14" t="str">
        <f>VLOOKUP($B630,[7]Insumos!A:E,4,FALSE)</f>
        <v>HR</v>
      </c>
      <c r="F630" s="141">
        <v>0.37</v>
      </c>
      <c r="G630" s="4">
        <f>+VLOOKUP(B630,[7]Insumos!$A$4:$F$5224,5,FALSE)</f>
        <v>33335</v>
      </c>
      <c r="H630" s="4">
        <f t="shared" ref="H630:H638" si="62">+ROUND(F630*G630,0)</f>
        <v>12334</v>
      </c>
      <c r="I630" s="4"/>
      <c r="J630" s="138" t="str">
        <f>HYPERLINK("#"&amp;"Insumos"&amp;"!A"&amp;MATCH($B630,[7]Insumos!$A:$A,0),"Ins "&amp;$B630)</f>
        <v>Ins C3</v>
      </c>
      <c r="K630" s="675"/>
    </row>
    <row r="631" spans="1:11" s="16" customFormat="1" ht="30" x14ac:dyDescent="0.25">
      <c r="A631" s="12" t="s">
        <v>15</v>
      </c>
      <c r="B631" s="3" t="s">
        <v>29</v>
      </c>
      <c r="C631" s="13" t="str">
        <f>VLOOKUP($B631,[7]Insumos!A:E,2,FALSE)</f>
        <v>ANDAMIO METALICO CERTIFICADO, INCLUYE ESCALERILLA CON BARANDAS Y PLATAFORMAS DE TRABAJO H=2.0M</v>
      </c>
      <c r="D631" s="14" t="str">
        <f>VLOOKUP($B631,[7]Insumos!A:E,3,FALSE)</f>
        <v>Equipos</v>
      </c>
      <c r="E631" s="14" t="str">
        <f>VLOOKUP($B631,[7]Insumos!A:E,4,FALSE)</f>
        <v>Un-Dia</v>
      </c>
      <c r="F631" s="141">
        <v>0.06</v>
      </c>
      <c r="G631" s="4">
        <f>+VLOOKUP(B631,[7]Insumos!$A$4:$F$5224,5,FALSE)</f>
        <v>16636.2</v>
      </c>
      <c r="H631" s="4">
        <f t="shared" si="62"/>
        <v>998</v>
      </c>
      <c r="I631" s="4"/>
      <c r="J631" s="138" t="str">
        <f>HYPERLINK("#"&amp;"Insumos"&amp;"!A"&amp;MATCH($B631,[7]Insumos!$A:$A,0),"Ins "&amp;$B631)</f>
        <v>Ins E1</v>
      </c>
      <c r="K631" s="675"/>
    </row>
    <row r="632" spans="1:11" x14ac:dyDescent="0.25">
      <c r="A632" s="12" t="s">
        <v>15</v>
      </c>
      <c r="B632" s="3" t="s">
        <v>30</v>
      </c>
      <c r="C632" s="13" t="str">
        <f>VLOOKUP($B632,[7]Insumos!A:E,2,FALSE)</f>
        <v>EQUIPO DE TRANSPORTE</v>
      </c>
      <c r="D632" s="14" t="str">
        <f>VLOOKUP($B632,[7]Insumos!A:E,3,FALSE)</f>
        <v>Equipos</v>
      </c>
      <c r="E632" s="14" t="str">
        <f>VLOOKUP($B632,[7]Insumos!A:E,4,FALSE)</f>
        <v>DIA</v>
      </c>
      <c r="F632" s="141">
        <v>1E-3</v>
      </c>
      <c r="G632" s="4">
        <f>+VLOOKUP(B632,[7]Insumos!$A$4:$F$5224,5,FALSE)</f>
        <v>180217</v>
      </c>
      <c r="H632" s="4">
        <f t="shared" si="62"/>
        <v>180</v>
      </c>
      <c r="I632" s="4"/>
      <c r="J632" s="138" t="str">
        <f>HYPERLINK("#"&amp;"Insumos"&amp;"!A"&amp;MATCH($B632,[7]Insumos!$A:$A,0),"Ins "&amp;$B632)</f>
        <v>Ins E12</v>
      </c>
      <c r="K632" s="675"/>
    </row>
    <row r="633" spans="1:11" s="16" customFormat="1" x14ac:dyDescent="0.25">
      <c r="A633" s="12" t="s">
        <v>15</v>
      </c>
      <c r="B633" s="3" t="s">
        <v>32</v>
      </c>
      <c r="C633" s="13" t="str">
        <f>VLOOKUP($B633,[7]Insumos!A:E,2,FALSE)</f>
        <v>EQUIPO BASICO (HERRAMIENTA MENOR)</v>
      </c>
      <c r="D633" s="14" t="str">
        <f>VLOOKUP($B633,[7]Insumos!A:E,3,FALSE)</f>
        <v>Herramienta</v>
      </c>
      <c r="E633" s="14" t="str">
        <f>VLOOKUP($B633,[7]Insumos!A:E,4,FALSE)</f>
        <v>UND</v>
      </c>
      <c r="F633" s="141">
        <v>0.05</v>
      </c>
      <c r="G633" s="4">
        <f>+VLOOKUP(B633,[7]Insumos!$A$4:$F$5224,5,FALSE)</f>
        <v>3484</v>
      </c>
      <c r="H633" s="4">
        <f t="shared" si="62"/>
        <v>174</v>
      </c>
      <c r="I633" s="4"/>
      <c r="J633" s="138" t="str">
        <f>HYPERLINK("#"&amp;"Insumos"&amp;"!A"&amp;MATCH($B633,[7]Insumos!$A:$A,0),"Ins "&amp;$B633)</f>
        <v>Ins H2</v>
      </c>
      <c r="K633" s="675"/>
    </row>
    <row r="634" spans="1:11" s="16" customFormat="1" x14ac:dyDescent="0.25">
      <c r="A634" s="12" t="s">
        <v>15</v>
      </c>
      <c r="B634" s="3" t="s">
        <v>123</v>
      </c>
      <c r="C634" s="13" t="str">
        <f>VLOOKUP($B634,[7]Insumos!A:E,2,FALSE)</f>
        <v>ESTUCO PARA INTERIORES - TIPO PINTUCO REF. 17060 O SIMILAR.</v>
      </c>
      <c r="D634" s="14" t="str">
        <f>VLOOKUP($B634,[7]Insumos!A:E,3,FALSE)</f>
        <v>Insumos</v>
      </c>
      <c r="E634" s="14" t="str">
        <f>VLOOKUP($B634,[7]Insumos!A:E,4,FALSE)</f>
        <v>GAL</v>
      </c>
      <c r="F634" s="141">
        <v>0.05</v>
      </c>
      <c r="G634" s="4">
        <f>+VLOOKUP(B634,[7]Insumos!$A$4:$F$5224,5,FALSE)</f>
        <v>24900</v>
      </c>
      <c r="H634" s="4">
        <f t="shared" si="62"/>
        <v>1245</v>
      </c>
      <c r="I634" s="4"/>
      <c r="J634" s="138" t="str">
        <f>HYPERLINK("#"&amp;"Insumos"&amp;"!A"&amp;MATCH($B634,[7]Insumos!$A:$A,0),"Ins "&amp;$B634)</f>
        <v>Ins I1004</v>
      </c>
      <c r="K634" s="675"/>
    </row>
    <row r="635" spans="1:11" s="16" customFormat="1" x14ac:dyDescent="0.25">
      <c r="A635" s="12" t="s">
        <v>15</v>
      </c>
      <c r="B635" s="3" t="s">
        <v>124</v>
      </c>
      <c r="C635" s="13" t="str">
        <f>VLOOKUP($B635,[7]Insumos!A:E,2,FALSE)</f>
        <v>INTERVINILO - TIPO PINTUCO REF. 2501 SEGÚN COLOR DISEÑO O SIMILAR</v>
      </c>
      <c r="D635" s="14" t="str">
        <f>VLOOKUP($B635,[7]Insumos!A:E,3,FALSE)</f>
        <v>Insumos</v>
      </c>
      <c r="E635" s="14" t="str">
        <f>VLOOKUP($B635,[7]Insumos!A:E,4,FALSE)</f>
        <v>GAL</v>
      </c>
      <c r="F635" s="141">
        <v>0.04</v>
      </c>
      <c r="G635" s="4">
        <f>+VLOOKUP(B635,[7]Insumos!$A$4:$F$5224,5,FALSE)</f>
        <v>59900</v>
      </c>
      <c r="H635" s="4">
        <f t="shared" si="62"/>
        <v>2396</v>
      </c>
      <c r="I635" s="4"/>
      <c r="J635" s="138" t="str">
        <f>HYPERLINK("#"&amp;"Insumos"&amp;"!A"&amp;MATCH($B635,[7]Insumos!$A:$A,0),"Ins "&amp;$B635)</f>
        <v>Ins I1008</v>
      </c>
      <c r="K635" s="675"/>
    </row>
    <row r="636" spans="1:11" s="16" customFormat="1" x14ac:dyDescent="0.25">
      <c r="A636" s="12" t="s">
        <v>15</v>
      </c>
      <c r="B636" s="3" t="s">
        <v>125</v>
      </c>
      <c r="C636" s="13" t="str">
        <f>VLOOKUP($B636,[7]Insumos!A:E,2,FALSE)</f>
        <v xml:space="preserve">VINILTEX ACRILTEX- TIPO PINTUCO REF. SEGÚN COLOR DISEÑO O SIMILAR. </v>
      </c>
      <c r="D636" s="14" t="str">
        <f>VLOOKUP($B636,[7]Insumos!A:E,3,FALSE)</f>
        <v>Insumos</v>
      </c>
      <c r="E636" s="14" t="str">
        <f>VLOOKUP($B636,[7]Insumos!A:E,4,FALSE)</f>
        <v>GAL</v>
      </c>
      <c r="F636" s="141">
        <v>0.08</v>
      </c>
      <c r="G636" s="4">
        <f>+VLOOKUP(B636,[7]Insumos!$A$4:$F$5224,5,FALSE)</f>
        <v>104901</v>
      </c>
      <c r="H636" s="4">
        <f t="shared" si="62"/>
        <v>8392</v>
      </c>
      <c r="I636" s="4"/>
      <c r="J636" s="138" t="str">
        <f>HYPERLINK("#"&amp;"Insumos"&amp;"!A"&amp;MATCH($B636,[7]Insumos!$A:$A,0),"Ins "&amp;$B636)</f>
        <v>Ins I1021</v>
      </c>
      <c r="K636" s="675"/>
    </row>
    <row r="637" spans="1:11" s="16" customFormat="1" x14ac:dyDescent="0.25">
      <c r="A637" s="12" t="s">
        <v>15</v>
      </c>
      <c r="B637" s="3" t="s">
        <v>33</v>
      </c>
      <c r="C637" s="13" t="str">
        <f>VLOOKUP($B637,[7]Insumos!A:E,2,FALSE)</f>
        <v>ACARREO INTERNO</v>
      </c>
      <c r="D637" s="14" t="str">
        <f>VLOOKUP($B637,[7]Insumos!A:E,3,FALSE)</f>
        <v>Insumos</v>
      </c>
      <c r="E637" s="14" t="str">
        <f>VLOOKUP($B637,[7]Insumos!A:E,4,FALSE)</f>
        <v>UND</v>
      </c>
      <c r="F637" s="141">
        <v>0.45</v>
      </c>
      <c r="G637" s="4">
        <f>+VLOOKUP(B637,[7]Insumos!$A$4:$F$5224,5,FALSE)</f>
        <v>1824</v>
      </c>
      <c r="H637" s="4">
        <f t="shared" si="62"/>
        <v>821</v>
      </c>
      <c r="I637" s="4"/>
      <c r="J637" s="138" t="str">
        <f>HYPERLINK("#"&amp;"Insumos"&amp;"!A"&amp;MATCH($B637,[7]Insumos!$A:$A,0),"Ins "&amp;$B637)</f>
        <v>Ins I1565</v>
      </c>
      <c r="K637" s="675"/>
    </row>
    <row r="638" spans="1:11" x14ac:dyDescent="0.25">
      <c r="A638" s="12" t="s">
        <v>15</v>
      </c>
      <c r="B638" s="3" t="s">
        <v>126</v>
      </c>
      <c r="C638" s="13" t="str">
        <f>VLOOKUP($B638,[7]Insumos!A:E,2,FALSE)</f>
        <v>PABMERIL PLIEGO 9" X 11"</v>
      </c>
      <c r="D638" s="14" t="str">
        <f>VLOOKUP($B638,[7]Insumos!A:E,3,FALSE)</f>
        <v>Insumos</v>
      </c>
      <c r="E638" s="14" t="str">
        <f>VLOOKUP($B638,[7]Insumos!A:E,4,FALSE)</f>
        <v>UND</v>
      </c>
      <c r="F638" s="141">
        <v>0.02</v>
      </c>
      <c r="G638" s="4">
        <f>+VLOOKUP(B638,[7]Insumos!$A$4:$F$5224,5,FALSE)</f>
        <v>4660</v>
      </c>
      <c r="H638" s="4">
        <f t="shared" si="62"/>
        <v>93</v>
      </c>
      <c r="I638" s="4"/>
      <c r="J638" s="138" t="str">
        <f>HYPERLINK("#"&amp;"Insumos"&amp;"!A"&amp;MATCH($B638,[7]Insumos!$A:$A,0),"Ins "&amp;$B638)</f>
        <v>Ins I417</v>
      </c>
      <c r="K638" s="675"/>
    </row>
    <row r="639" spans="1:11" s="16" customFormat="1" x14ac:dyDescent="0.25">
      <c r="A639" s="5"/>
      <c r="B639" s="5"/>
      <c r="C639" s="5"/>
      <c r="D639" s="5"/>
      <c r="E639" s="5"/>
      <c r="F639" s="143"/>
      <c r="G639" s="5"/>
      <c r="H639" s="5"/>
      <c r="I639" s="5"/>
      <c r="J639" s="5"/>
      <c r="K639" s="675"/>
    </row>
    <row r="640" spans="1:11" s="16" customFormat="1" ht="51" x14ac:dyDescent="0.25">
      <c r="A640" s="8" t="s">
        <v>189</v>
      </c>
      <c r="B640" s="1" t="s">
        <v>28</v>
      </c>
      <c r="C640" s="9" t="str">
        <f>VLOOKUP($A640,[7]Actividades!A:E,2,FALSE)</f>
        <v>SUMINISTRO, TRANSPORTE E INSTALACION ESTUCO Y VINILO 3 MANOS BAJO PLACA INTERIOR (INCLUYE ESTUCO, 1 MANO EN PINTURA TIPO 2 Y DOS MANOS EN PINTURA TIPO 1, FILOS Y DILATACIONES). COLOR SEGÚN DISEÑO.</v>
      </c>
      <c r="D640" s="10" t="str">
        <f>VLOOKUP($A640,[7]Actividades!A:E,3,FALSE)</f>
        <v>Actividad</v>
      </c>
      <c r="E640" s="10" t="str">
        <f>VLOOKUP($A640,[7]Actividades!A:E,4,FALSE)</f>
        <v>M2</v>
      </c>
      <c r="F640" s="140"/>
      <c r="G640" s="2"/>
      <c r="H640" s="2"/>
      <c r="I640" s="2">
        <v>28074</v>
      </c>
      <c r="K640" s="675">
        <f t="shared" si="56"/>
        <v>38865.645600000003</v>
      </c>
    </row>
    <row r="641" spans="1:11" s="16" customFormat="1" x14ac:dyDescent="0.25">
      <c r="A641" s="12" t="s">
        <v>189</v>
      </c>
      <c r="B641" s="3" t="s">
        <v>122</v>
      </c>
      <c r="C641" s="13" t="str">
        <f>VLOOKUP($B641,[7]Insumos!A:E,2,FALSE)</f>
        <v>CUADRILLA CC TIPO 1 (1 OFICIAL + 1 AYUDANTE) (Pintura)</v>
      </c>
      <c r="D641" s="14" t="str">
        <f>VLOOKUP($B641,[7]Insumos!A:E,3,FALSE)</f>
        <v>Cuadrilla</v>
      </c>
      <c r="E641" s="14" t="str">
        <f>VLOOKUP($B641,[7]Insumos!A:E,4,FALSE)</f>
        <v>HR</v>
      </c>
      <c r="F641" s="141">
        <v>0.39</v>
      </c>
      <c r="G641" s="4">
        <f>+VLOOKUP(B641,[7]Insumos!$A$4:$F$5224,5,FALSE)</f>
        <v>33335</v>
      </c>
      <c r="H641" s="4">
        <f t="shared" ref="H641:H649" si="63">+ROUND(F641*G641,0)</f>
        <v>13001</v>
      </c>
      <c r="I641" s="4"/>
      <c r="J641" s="138" t="str">
        <f>HYPERLINK("#"&amp;"Insumos"&amp;"!A"&amp;MATCH($B641,[7]Insumos!$A:$A,0),"Ins "&amp;$B641)</f>
        <v>Ins C3</v>
      </c>
      <c r="K641" s="675"/>
    </row>
    <row r="642" spans="1:11" s="16" customFormat="1" ht="30" x14ac:dyDescent="0.25">
      <c r="A642" s="12" t="s">
        <v>189</v>
      </c>
      <c r="B642" s="3" t="s">
        <v>29</v>
      </c>
      <c r="C642" s="13" t="str">
        <f>VLOOKUP($B642,[7]Insumos!A:E,2,FALSE)</f>
        <v>ANDAMIO METALICO CERTIFICADO, INCLUYE ESCALERILLA CON BARANDAS Y PLATAFORMAS DE TRABAJO H=2.0M</v>
      </c>
      <c r="D642" s="14" t="str">
        <f>VLOOKUP($B642,[7]Insumos!A:E,3,FALSE)</f>
        <v>Equipos</v>
      </c>
      <c r="E642" s="14" t="str">
        <f>VLOOKUP($B642,[7]Insumos!A:E,4,FALSE)</f>
        <v>Un-Dia</v>
      </c>
      <c r="F642" s="141">
        <v>0.1</v>
      </c>
      <c r="G642" s="4">
        <f>+VLOOKUP(B642,[7]Insumos!$A$4:$F$5224,5,FALSE)</f>
        <v>16636.2</v>
      </c>
      <c r="H642" s="4">
        <f t="shared" si="63"/>
        <v>1664</v>
      </c>
      <c r="I642" s="4"/>
      <c r="J642" s="138" t="str">
        <f>HYPERLINK("#"&amp;"Insumos"&amp;"!A"&amp;MATCH($B642,[7]Insumos!$A:$A,0),"Ins "&amp;$B642)</f>
        <v>Ins E1</v>
      </c>
      <c r="K642" s="675"/>
    </row>
    <row r="643" spans="1:11" s="16" customFormat="1" x14ac:dyDescent="0.25">
      <c r="A643" s="12" t="s">
        <v>189</v>
      </c>
      <c r="B643" s="3" t="s">
        <v>30</v>
      </c>
      <c r="C643" s="13" t="str">
        <f>VLOOKUP($B643,[7]Insumos!A:E,2,FALSE)</f>
        <v>EQUIPO DE TRANSPORTE</v>
      </c>
      <c r="D643" s="14" t="str">
        <f>VLOOKUP($B643,[7]Insumos!A:E,3,FALSE)</f>
        <v>Equipos</v>
      </c>
      <c r="E643" s="14" t="str">
        <f>VLOOKUP($B643,[7]Insumos!A:E,4,FALSE)</f>
        <v>DIA</v>
      </c>
      <c r="F643" s="141">
        <v>1.4E-3</v>
      </c>
      <c r="G643" s="4">
        <f>+VLOOKUP(B643,[7]Insumos!$A$4:$F$5224,5,FALSE)</f>
        <v>180217</v>
      </c>
      <c r="H643" s="4">
        <f t="shared" si="63"/>
        <v>252</v>
      </c>
      <c r="I643" s="4"/>
      <c r="J643" s="138" t="str">
        <f>HYPERLINK("#"&amp;"Insumos"&amp;"!A"&amp;MATCH($B643,[7]Insumos!$A:$A,0),"Ins "&amp;$B643)</f>
        <v>Ins E12</v>
      </c>
      <c r="K643" s="675"/>
    </row>
    <row r="644" spans="1:11" s="16" customFormat="1" x14ac:dyDescent="0.25">
      <c r="A644" s="12" t="s">
        <v>189</v>
      </c>
      <c r="B644" s="3" t="s">
        <v>32</v>
      </c>
      <c r="C644" s="13" t="str">
        <f>VLOOKUP($B644,[7]Insumos!A:E,2,FALSE)</f>
        <v>EQUIPO BASICO (HERRAMIENTA MENOR)</v>
      </c>
      <c r="D644" s="14" t="str">
        <f>VLOOKUP($B644,[7]Insumos!A:E,3,FALSE)</f>
        <v>Herramienta</v>
      </c>
      <c r="E644" s="14" t="str">
        <f>VLOOKUP($B644,[7]Insumos!A:E,4,FALSE)</f>
        <v>UND</v>
      </c>
      <c r="F644" s="141">
        <v>0.05</v>
      </c>
      <c r="G644" s="4">
        <f>+VLOOKUP(B644,[7]Insumos!$A$4:$F$5224,5,FALSE)</f>
        <v>3484</v>
      </c>
      <c r="H644" s="4">
        <f t="shared" si="63"/>
        <v>174</v>
      </c>
      <c r="I644" s="4"/>
      <c r="J644" s="138" t="str">
        <f>HYPERLINK("#"&amp;"Insumos"&amp;"!A"&amp;MATCH($B644,[7]Insumos!$A:$A,0),"Ins "&amp;$B644)</f>
        <v>Ins H2</v>
      </c>
      <c r="K644" s="675"/>
    </row>
    <row r="645" spans="1:11" x14ac:dyDescent="0.25">
      <c r="A645" s="12" t="s">
        <v>189</v>
      </c>
      <c r="B645" s="3" t="s">
        <v>123</v>
      </c>
      <c r="C645" s="13" t="str">
        <f>VLOOKUP($B645,[7]Insumos!A:E,2,FALSE)</f>
        <v>ESTUCO PARA INTERIORES - TIPO PINTUCO REF. 17060 O SIMILAR.</v>
      </c>
      <c r="D645" s="14" t="str">
        <f>VLOOKUP($B645,[7]Insumos!A:E,3,FALSE)</f>
        <v>Insumos</v>
      </c>
      <c r="E645" s="14" t="str">
        <f>VLOOKUP($B645,[7]Insumos!A:E,4,FALSE)</f>
        <v>GAL</v>
      </c>
      <c r="F645" s="141">
        <v>0.05</v>
      </c>
      <c r="G645" s="4">
        <f>+VLOOKUP(B645,[7]Insumos!$A$4:$F$5224,5,FALSE)</f>
        <v>24900</v>
      </c>
      <c r="H645" s="4">
        <f t="shared" si="63"/>
        <v>1245</v>
      </c>
      <c r="I645" s="4"/>
      <c r="J645" s="138" t="str">
        <f>HYPERLINK("#"&amp;"Insumos"&amp;"!A"&amp;MATCH($B645,[7]Insumos!$A:$A,0),"Ins "&amp;$B645)</f>
        <v>Ins I1004</v>
      </c>
      <c r="K645" s="675"/>
    </row>
    <row r="646" spans="1:11" s="16" customFormat="1" x14ac:dyDescent="0.25">
      <c r="A646" s="12" t="s">
        <v>189</v>
      </c>
      <c r="B646" s="3" t="s">
        <v>124</v>
      </c>
      <c r="C646" s="13" t="str">
        <f>VLOOKUP($B646,[7]Insumos!A:E,2,FALSE)</f>
        <v>INTERVINILO - TIPO PINTUCO REF. 2501 SEGÚN COLOR DISEÑO O SIMILAR</v>
      </c>
      <c r="D646" s="14" t="str">
        <f>VLOOKUP($B646,[7]Insumos!A:E,3,FALSE)</f>
        <v>Insumos</v>
      </c>
      <c r="E646" s="14" t="str">
        <f>VLOOKUP($B646,[7]Insumos!A:E,4,FALSE)</f>
        <v>GAL</v>
      </c>
      <c r="F646" s="141">
        <v>0.04</v>
      </c>
      <c r="G646" s="4">
        <f>+VLOOKUP(B646,[7]Insumos!$A$4:$F$5224,5,FALSE)</f>
        <v>59900</v>
      </c>
      <c r="H646" s="4">
        <f t="shared" si="63"/>
        <v>2396</v>
      </c>
      <c r="I646" s="4"/>
      <c r="J646" s="138" t="str">
        <f>HYPERLINK("#"&amp;"Insumos"&amp;"!A"&amp;MATCH($B646,[7]Insumos!$A:$A,0),"Ins "&amp;$B646)</f>
        <v>Ins I1008</v>
      </c>
      <c r="K646" s="675"/>
    </row>
    <row r="647" spans="1:11" s="16" customFormat="1" x14ac:dyDescent="0.25">
      <c r="A647" s="12" t="s">
        <v>189</v>
      </c>
      <c r="B647" s="3" t="s">
        <v>125</v>
      </c>
      <c r="C647" s="13" t="str">
        <f>VLOOKUP($B647,[7]Insumos!A:E,2,FALSE)</f>
        <v xml:space="preserve">VINILTEX ACRILTEX- TIPO PINTUCO REF. SEGÚN COLOR DISEÑO O SIMILAR. </v>
      </c>
      <c r="D647" s="14" t="str">
        <f>VLOOKUP($B647,[7]Insumos!A:E,3,FALSE)</f>
        <v>Insumos</v>
      </c>
      <c r="E647" s="14" t="str">
        <f>VLOOKUP($B647,[7]Insumos!A:E,4,FALSE)</f>
        <v>GAL</v>
      </c>
      <c r="F647" s="141">
        <v>0.08</v>
      </c>
      <c r="G647" s="4">
        <f>+VLOOKUP(B647,[7]Insumos!$A$4:$F$5224,5,FALSE)</f>
        <v>104901</v>
      </c>
      <c r="H647" s="4">
        <f t="shared" si="63"/>
        <v>8392</v>
      </c>
      <c r="I647" s="4"/>
      <c r="J647" s="138" t="str">
        <f>HYPERLINK("#"&amp;"Insumos"&amp;"!A"&amp;MATCH($B647,[7]Insumos!$A:$A,0),"Ins "&amp;$B647)</f>
        <v>Ins I1021</v>
      </c>
      <c r="K647" s="675"/>
    </row>
    <row r="648" spans="1:11" s="16" customFormat="1" x14ac:dyDescent="0.25">
      <c r="A648" s="12" t="s">
        <v>189</v>
      </c>
      <c r="B648" s="3" t="s">
        <v>33</v>
      </c>
      <c r="C648" s="13" t="str">
        <f>VLOOKUP($B648,[7]Insumos!A:E,2,FALSE)</f>
        <v>ACARREO INTERNO</v>
      </c>
      <c r="D648" s="14" t="str">
        <f>VLOOKUP($B648,[7]Insumos!A:E,3,FALSE)</f>
        <v>Insumos</v>
      </c>
      <c r="E648" s="14" t="str">
        <f>VLOOKUP($B648,[7]Insumos!A:E,4,FALSE)</f>
        <v>UND</v>
      </c>
      <c r="F648" s="141">
        <v>0.47</v>
      </c>
      <c r="G648" s="4">
        <f>+VLOOKUP(B648,[7]Insumos!$A$4:$F$5224,5,FALSE)</f>
        <v>1824</v>
      </c>
      <c r="H648" s="4">
        <f t="shared" si="63"/>
        <v>857</v>
      </c>
      <c r="I648" s="4"/>
      <c r="J648" s="138" t="str">
        <f>HYPERLINK("#"&amp;"Insumos"&amp;"!A"&amp;MATCH($B648,[7]Insumos!$A:$A,0),"Ins "&amp;$B648)</f>
        <v>Ins I1565</v>
      </c>
      <c r="K648" s="675"/>
    </row>
    <row r="649" spans="1:11" s="16" customFormat="1" x14ac:dyDescent="0.25">
      <c r="A649" s="12" t="s">
        <v>189</v>
      </c>
      <c r="B649" s="3" t="s">
        <v>126</v>
      </c>
      <c r="C649" s="13" t="str">
        <f>VLOOKUP($B649,[7]Insumos!A:E,2,FALSE)</f>
        <v>PABMERIL PLIEGO 9" X 11"</v>
      </c>
      <c r="D649" s="14" t="str">
        <f>VLOOKUP($B649,[7]Insumos!A:E,3,FALSE)</f>
        <v>Insumos</v>
      </c>
      <c r="E649" s="14" t="str">
        <f>VLOOKUP($B649,[7]Insumos!A:E,4,FALSE)</f>
        <v>UND</v>
      </c>
      <c r="F649" s="141">
        <v>0.02</v>
      </c>
      <c r="G649" s="4">
        <f>+VLOOKUP(B649,[7]Insumos!$A$4:$F$5224,5,FALSE)</f>
        <v>4660</v>
      </c>
      <c r="H649" s="4">
        <f t="shared" si="63"/>
        <v>93</v>
      </c>
      <c r="I649" s="4"/>
      <c r="J649" s="138" t="str">
        <f>HYPERLINK("#"&amp;"Insumos"&amp;"!A"&amp;MATCH($B649,[7]Insumos!$A:$A,0),"Ins "&amp;$B649)</f>
        <v>Ins I417</v>
      </c>
      <c r="K649" s="675"/>
    </row>
    <row r="650" spans="1:11" s="16" customFormat="1" x14ac:dyDescent="0.25">
      <c r="A650" s="5"/>
      <c r="B650" s="5"/>
      <c r="C650" s="5"/>
      <c r="D650" s="5"/>
      <c r="E650" s="5"/>
      <c r="F650" s="143"/>
      <c r="G650" s="5"/>
      <c r="H650" s="5"/>
      <c r="I650" s="5"/>
      <c r="J650" s="5"/>
      <c r="K650" s="675"/>
    </row>
    <row r="651" spans="1:11" s="16" customFormat="1" ht="25.5" x14ac:dyDescent="0.25">
      <c r="A651" s="8" t="s">
        <v>68</v>
      </c>
      <c r="B651" s="1" t="s">
        <v>28</v>
      </c>
      <c r="C651" s="9" t="str">
        <f>VLOOKUP($A651,[7]Actividades!A:E,2,FALSE)</f>
        <v>SUMINISTRO, TRANSPORTE E INSTALACION GRANIPLAST (ESGRAFIADO) FACHADAS ( INCLUYE FILOS Y DILATACIONES)</v>
      </c>
      <c r="D651" s="10" t="str">
        <f>VLOOKUP($A651,[7]Actividades!A:E,3,FALSE)</f>
        <v>Actividad</v>
      </c>
      <c r="E651" s="10" t="str">
        <f>VLOOKUP($A651,[7]Actividades!A:E,4,FALSE)</f>
        <v>M2</v>
      </c>
      <c r="F651" s="140"/>
      <c r="G651" s="2"/>
      <c r="H651" s="2"/>
      <c r="I651" s="2">
        <v>35465</v>
      </c>
      <c r="K651" s="675">
        <f t="shared" ref="K651:K697" si="64">I651*1.3844</f>
        <v>49097.745999999999</v>
      </c>
    </row>
    <row r="652" spans="1:11" x14ac:dyDescent="0.25">
      <c r="A652" s="12" t="s">
        <v>68</v>
      </c>
      <c r="B652" s="3" t="s">
        <v>122</v>
      </c>
      <c r="C652" s="13" t="str">
        <f>VLOOKUP($B652,[7]Insumos!A:E,2,FALSE)</f>
        <v>CUADRILLA CC TIPO 1 (1 OFICIAL + 1 AYUDANTE) (Pintura)</v>
      </c>
      <c r="D652" s="14" t="str">
        <f>VLOOKUP($B652,[7]Insumos!A:E,3,FALSE)</f>
        <v>Cuadrilla</v>
      </c>
      <c r="E652" s="14" t="str">
        <f>VLOOKUP($B652,[7]Insumos!A:E,4,FALSE)</f>
        <v>HR</v>
      </c>
      <c r="F652" s="141">
        <v>0.37</v>
      </c>
      <c r="G652" s="4">
        <f>+VLOOKUP(B652,[7]Insumos!$A$4:$F$5224,5,FALSE)</f>
        <v>33335</v>
      </c>
      <c r="H652" s="4">
        <f t="shared" ref="H652:H657" si="65">+ROUND(F652*G652,0)</f>
        <v>12334</v>
      </c>
      <c r="I652" s="4"/>
      <c r="J652" s="138" t="str">
        <f>HYPERLINK("#"&amp;"Insumos"&amp;"!A"&amp;MATCH($B652,[7]Insumos!$A:$A,0),"Ins "&amp;$B652)</f>
        <v>Ins C3</v>
      </c>
      <c r="K652" s="675"/>
    </row>
    <row r="653" spans="1:11" s="16" customFormat="1" ht="30" x14ac:dyDescent="0.25">
      <c r="A653" s="12" t="s">
        <v>68</v>
      </c>
      <c r="B653" s="3" t="s">
        <v>29</v>
      </c>
      <c r="C653" s="13" t="str">
        <f>VLOOKUP($B653,[7]Insumos!A:E,2,FALSE)</f>
        <v>ANDAMIO METALICO CERTIFICADO, INCLUYE ESCALERILLA CON BARANDAS Y PLATAFORMAS DE TRABAJO H=2.0M</v>
      </c>
      <c r="D653" s="14" t="str">
        <f>VLOOKUP($B653,[7]Insumos!A:E,3,FALSE)</f>
        <v>Equipos</v>
      </c>
      <c r="E653" s="14" t="str">
        <f>VLOOKUP($B653,[7]Insumos!A:E,4,FALSE)</f>
        <v>Un-Dia</v>
      </c>
      <c r="F653" s="141">
        <v>0.06</v>
      </c>
      <c r="G653" s="4">
        <f>+VLOOKUP(B653,[7]Insumos!$A$4:$F$5224,5,FALSE)</f>
        <v>16636.2</v>
      </c>
      <c r="H653" s="4">
        <f t="shared" si="65"/>
        <v>998</v>
      </c>
      <c r="I653" s="4"/>
      <c r="J653" s="138" t="str">
        <f>HYPERLINK("#"&amp;"Insumos"&amp;"!A"&amp;MATCH($B653,[7]Insumos!$A:$A,0),"Ins "&amp;$B653)</f>
        <v>Ins E1</v>
      </c>
      <c r="K653" s="675"/>
    </row>
    <row r="654" spans="1:11" s="16" customFormat="1" x14ac:dyDescent="0.25">
      <c r="A654" s="12" t="s">
        <v>68</v>
      </c>
      <c r="B654" s="3" t="s">
        <v>30</v>
      </c>
      <c r="C654" s="13" t="str">
        <f>VLOOKUP($B654,[7]Insumos!A:E,2,FALSE)</f>
        <v>EQUIPO DE TRANSPORTE</v>
      </c>
      <c r="D654" s="14" t="str">
        <f>VLOOKUP($B654,[7]Insumos!A:E,3,FALSE)</f>
        <v>Equipos</v>
      </c>
      <c r="E654" s="14" t="str">
        <f>VLOOKUP($B654,[7]Insumos!A:E,4,FALSE)</f>
        <v>DIA</v>
      </c>
      <c r="F654" s="141">
        <v>2.8999999999999998E-3</v>
      </c>
      <c r="G654" s="4">
        <f>+VLOOKUP(B654,[7]Insumos!$A$4:$F$5224,5,FALSE)</f>
        <v>180217</v>
      </c>
      <c r="H654" s="4">
        <f t="shared" si="65"/>
        <v>523</v>
      </c>
      <c r="I654" s="4"/>
      <c r="J654" s="138" t="str">
        <f>HYPERLINK("#"&amp;"Insumos"&amp;"!A"&amp;MATCH($B654,[7]Insumos!$A:$A,0),"Ins "&amp;$B654)</f>
        <v>Ins E12</v>
      </c>
      <c r="K654" s="675"/>
    </row>
    <row r="655" spans="1:11" s="16" customFormat="1" x14ac:dyDescent="0.25">
      <c r="A655" s="12" t="s">
        <v>68</v>
      </c>
      <c r="B655" s="3" t="s">
        <v>32</v>
      </c>
      <c r="C655" s="13" t="str">
        <f>VLOOKUP($B655,[7]Insumos!A:E,2,FALSE)</f>
        <v>EQUIPO BASICO (HERRAMIENTA MENOR)</v>
      </c>
      <c r="D655" s="14" t="str">
        <f>VLOOKUP($B655,[7]Insumos!A:E,3,FALSE)</f>
        <v>Herramienta</v>
      </c>
      <c r="E655" s="14" t="str">
        <f>VLOOKUP($B655,[7]Insumos!A:E,4,FALSE)</f>
        <v>UND</v>
      </c>
      <c r="F655" s="141">
        <v>0.05</v>
      </c>
      <c r="G655" s="4">
        <f>+VLOOKUP(B655,[7]Insumos!$A$4:$F$5224,5,FALSE)</f>
        <v>3484</v>
      </c>
      <c r="H655" s="4">
        <f t="shared" si="65"/>
        <v>174</v>
      </c>
      <c r="I655" s="4"/>
      <c r="J655" s="138" t="str">
        <f>HYPERLINK("#"&amp;"Insumos"&amp;"!A"&amp;MATCH($B655,[7]Insumos!$A:$A,0),"Ins "&amp;$B655)</f>
        <v>Ins H2</v>
      </c>
      <c r="K655" s="675"/>
    </row>
    <row r="656" spans="1:11" s="16" customFormat="1" x14ac:dyDescent="0.25">
      <c r="A656" s="12" t="s">
        <v>68</v>
      </c>
      <c r="B656" s="3" t="s">
        <v>528</v>
      </c>
      <c r="C656" s="13" t="str">
        <f>VLOOKUP($B656,[7]Insumos!A:E,2,FALSE)</f>
        <v>GRANIPLAS (ESGRAFIADO) FACHADA COLORES INTERMEDIOS Y FUERTES</v>
      </c>
      <c r="D656" s="14" t="str">
        <f>VLOOKUP($B656,[7]Insumos!A:E,3,FALSE)</f>
        <v>Insumos</v>
      </c>
      <c r="E656" s="14" t="str">
        <f>VLOOKUP($B656,[7]Insumos!A:E,4,FALSE)</f>
        <v>KG</v>
      </c>
      <c r="F656" s="141">
        <v>3.5</v>
      </c>
      <c r="G656" s="4">
        <f>+VLOOKUP(B656,[7]Insumos!$A$4:$F$5224,5,FALSE)</f>
        <v>5890</v>
      </c>
      <c r="H656" s="4">
        <f t="shared" si="65"/>
        <v>20615</v>
      </c>
      <c r="I656" s="4"/>
      <c r="J656" s="138" t="str">
        <f>HYPERLINK("#"&amp;"Insumos"&amp;"!A"&amp;MATCH($B656,[7]Insumos!$A:$A,0),"Ins "&amp;$B656)</f>
        <v>Ins I1006</v>
      </c>
      <c r="K656" s="675"/>
    </row>
    <row r="657" spans="1:11" s="16" customFormat="1" x14ac:dyDescent="0.25">
      <c r="A657" s="12" t="s">
        <v>68</v>
      </c>
      <c r="B657" s="3" t="s">
        <v>33</v>
      </c>
      <c r="C657" s="13" t="str">
        <f>VLOOKUP($B657,[7]Insumos!A:E,2,FALSE)</f>
        <v>ACARREO INTERNO</v>
      </c>
      <c r="D657" s="14" t="str">
        <f>VLOOKUP($B657,[7]Insumos!A:E,3,FALSE)</f>
        <v>Insumos</v>
      </c>
      <c r="E657" s="14" t="str">
        <f>VLOOKUP($B657,[7]Insumos!A:E,4,FALSE)</f>
        <v>UND</v>
      </c>
      <c r="F657" s="141">
        <v>0.45</v>
      </c>
      <c r="G657" s="4">
        <f>+VLOOKUP(B657,[7]Insumos!$A$4:$F$5224,5,FALSE)</f>
        <v>1824</v>
      </c>
      <c r="H657" s="4">
        <f t="shared" si="65"/>
        <v>821</v>
      </c>
      <c r="I657" s="4"/>
      <c r="J657" s="138" t="str">
        <f>HYPERLINK("#"&amp;"Insumos"&amp;"!A"&amp;MATCH($B657,[7]Insumos!$A:$A,0),"Ins "&amp;$B657)</f>
        <v>Ins I1565</v>
      </c>
      <c r="K657" s="675"/>
    </row>
    <row r="658" spans="1:11" x14ac:dyDescent="0.25">
      <c r="K658" s="675"/>
    </row>
    <row r="659" spans="1:11" s="16" customFormat="1" ht="51" x14ac:dyDescent="0.25">
      <c r="A659" s="8" t="s">
        <v>54</v>
      </c>
      <c r="B659" s="1" t="s">
        <v>28</v>
      </c>
      <c r="C659" s="9" t="str">
        <f>VLOOKUP($A659,[7]Actividades!A:E,2,FALSE)</f>
        <v>SUMINISTRO, TRANSPORTE E INSTALACION ESTUCO Y PINTURA TIPO KORAZA O SIMILAR 3 MANOS FACHADAS (INCLUYE ESTUCO, 1 MANO EN PINTURA TIPO 2 Y DOS MANOS EN PINTURA TIPO KORAZA O SIMILAR, FILOS Y DILATACIONES). COLOR SEGÚN DISEÑO.</v>
      </c>
      <c r="D659" s="10" t="str">
        <f>VLOOKUP($A659,[7]Actividades!A:E,3,FALSE)</f>
        <v>Actividad</v>
      </c>
      <c r="E659" s="10" t="str">
        <f>VLOOKUP($A659,[7]Actividades!A:E,4,FALSE)</f>
        <v>M2</v>
      </c>
      <c r="F659" s="140"/>
      <c r="G659" s="2"/>
      <c r="H659" s="2"/>
      <c r="I659" s="2">
        <v>31005</v>
      </c>
      <c r="K659" s="675">
        <f t="shared" si="64"/>
        <v>42923.322</v>
      </c>
    </row>
    <row r="660" spans="1:11" s="16" customFormat="1" x14ac:dyDescent="0.25">
      <c r="A660" s="12" t="s">
        <v>54</v>
      </c>
      <c r="B660" s="3" t="s">
        <v>122</v>
      </c>
      <c r="C660" s="13" t="str">
        <f>VLOOKUP($B660,[7]Insumos!A:E,2,FALSE)</f>
        <v>CUADRILLA CC TIPO 1 (1 OFICIAL + 1 AYUDANTE) (Pintura)</v>
      </c>
      <c r="D660" s="14" t="str">
        <f>VLOOKUP($B660,[7]Insumos!A:E,3,FALSE)</f>
        <v>Cuadrilla</v>
      </c>
      <c r="E660" s="14" t="str">
        <f>VLOOKUP($B660,[7]Insumos!A:E,4,FALSE)</f>
        <v>HR</v>
      </c>
      <c r="F660" s="141">
        <v>0.37</v>
      </c>
      <c r="G660" s="4">
        <f>+VLOOKUP(B660,[7]Insumos!$A$4:$F$5224,5,FALSE)</f>
        <v>33335</v>
      </c>
      <c r="H660" s="4">
        <f t="shared" ref="H660:H668" si="66">+ROUND(F660*G660,0)</f>
        <v>12334</v>
      </c>
      <c r="I660" s="4"/>
      <c r="J660" s="138" t="str">
        <f>HYPERLINK("#"&amp;"Insumos"&amp;"!A"&amp;MATCH($B660,[7]Insumos!$A:$A,0),"Ins "&amp;$B660)</f>
        <v>Ins C3</v>
      </c>
      <c r="K660" s="675"/>
    </row>
    <row r="661" spans="1:11" s="16" customFormat="1" ht="30" x14ac:dyDescent="0.25">
      <c r="A661" s="12" t="s">
        <v>54</v>
      </c>
      <c r="B661" s="3" t="s">
        <v>29</v>
      </c>
      <c r="C661" s="13" t="str">
        <f>VLOOKUP($B661,[7]Insumos!A:E,2,FALSE)</f>
        <v>ANDAMIO METALICO CERTIFICADO, INCLUYE ESCALERILLA CON BARANDAS Y PLATAFORMAS DE TRABAJO H=2.0M</v>
      </c>
      <c r="D661" s="14" t="str">
        <f>VLOOKUP($B661,[7]Insumos!A:E,3,FALSE)</f>
        <v>Equipos</v>
      </c>
      <c r="E661" s="14" t="str">
        <f>VLOOKUP($B661,[7]Insumos!A:E,4,FALSE)</f>
        <v>Un-Dia</v>
      </c>
      <c r="F661" s="141">
        <v>0.06</v>
      </c>
      <c r="G661" s="4">
        <f>+VLOOKUP(B661,[7]Insumos!$A$4:$F$5224,5,FALSE)</f>
        <v>16636.2</v>
      </c>
      <c r="H661" s="4">
        <f t="shared" si="66"/>
        <v>998</v>
      </c>
      <c r="I661" s="4"/>
      <c r="J661" s="138" t="str">
        <f>HYPERLINK("#"&amp;"Insumos"&amp;"!A"&amp;MATCH($B661,[7]Insumos!$A:$A,0),"Ins "&amp;$B661)</f>
        <v>Ins E1</v>
      </c>
      <c r="K661" s="675"/>
    </row>
    <row r="662" spans="1:11" s="16" customFormat="1" x14ac:dyDescent="0.25">
      <c r="A662" s="12" t="s">
        <v>54</v>
      </c>
      <c r="B662" s="3" t="s">
        <v>30</v>
      </c>
      <c r="C662" s="13" t="str">
        <f>VLOOKUP($B662,[7]Insumos!A:E,2,FALSE)</f>
        <v>EQUIPO DE TRANSPORTE</v>
      </c>
      <c r="D662" s="14" t="str">
        <f>VLOOKUP($B662,[7]Insumos!A:E,3,FALSE)</f>
        <v>Equipos</v>
      </c>
      <c r="E662" s="14" t="str">
        <f>VLOOKUP($B662,[7]Insumos!A:E,4,FALSE)</f>
        <v>DIA</v>
      </c>
      <c r="F662" s="141">
        <v>1.8E-3</v>
      </c>
      <c r="G662" s="4">
        <f>+VLOOKUP(B662,[7]Insumos!$A$4:$F$5224,5,FALSE)</f>
        <v>180217</v>
      </c>
      <c r="H662" s="4">
        <f t="shared" si="66"/>
        <v>324</v>
      </c>
      <c r="I662" s="4"/>
      <c r="J662" s="138" t="str">
        <f>HYPERLINK("#"&amp;"Insumos"&amp;"!A"&amp;MATCH($B662,[7]Insumos!$A:$A,0),"Ins "&amp;$B662)</f>
        <v>Ins E12</v>
      </c>
      <c r="K662" s="675"/>
    </row>
    <row r="663" spans="1:11" s="16" customFormat="1" x14ac:dyDescent="0.25">
      <c r="A663" s="12" t="s">
        <v>54</v>
      </c>
      <c r="B663" s="3" t="s">
        <v>32</v>
      </c>
      <c r="C663" s="13" t="str">
        <f>VLOOKUP($B663,[7]Insumos!A:E,2,FALSE)</f>
        <v>EQUIPO BASICO (HERRAMIENTA MENOR)</v>
      </c>
      <c r="D663" s="14" t="str">
        <f>VLOOKUP($B663,[7]Insumos!A:E,3,FALSE)</f>
        <v>Herramienta</v>
      </c>
      <c r="E663" s="14" t="str">
        <f>VLOOKUP($B663,[7]Insumos!A:E,4,FALSE)</f>
        <v>UND</v>
      </c>
      <c r="F663" s="141">
        <v>0.05</v>
      </c>
      <c r="G663" s="4">
        <f>+VLOOKUP(B663,[7]Insumos!$A$4:$F$5224,5,FALSE)</f>
        <v>3484</v>
      </c>
      <c r="H663" s="4">
        <f t="shared" si="66"/>
        <v>174</v>
      </c>
      <c r="I663" s="4"/>
      <c r="J663" s="138" t="str">
        <f>HYPERLINK("#"&amp;"Insumos"&amp;"!A"&amp;MATCH($B663,[7]Insumos!$A:$A,0),"Ins "&amp;$B663)</f>
        <v>Ins H2</v>
      </c>
      <c r="K663" s="675"/>
    </row>
    <row r="664" spans="1:11" x14ac:dyDescent="0.25">
      <c r="A664" s="12" t="s">
        <v>54</v>
      </c>
      <c r="B664" s="3" t="s">
        <v>529</v>
      </c>
      <c r="C664" s="13" t="str">
        <f>VLOOKUP($B664,[7]Insumos!A:E,2,FALSE)</f>
        <v>ESTUCO PARA EXTERIORES - TIPO PINTUCO REF. 27060 O SIMILAR.</v>
      </c>
      <c r="D664" s="14" t="str">
        <f>VLOOKUP($B664,[7]Insumos!A:E,3,FALSE)</f>
        <v>Insumos</v>
      </c>
      <c r="E664" s="14" t="str">
        <f>VLOOKUP($B664,[7]Insumos!A:E,4,FALSE)</f>
        <v>GAL</v>
      </c>
      <c r="F664" s="141">
        <v>0.05</v>
      </c>
      <c r="G664" s="4">
        <f>+VLOOKUP(B664,[7]Insumos!$A$4:$F$5224,5,FALSE)</f>
        <v>37500</v>
      </c>
      <c r="H664" s="4">
        <f t="shared" si="66"/>
        <v>1875</v>
      </c>
      <c r="I664" s="4"/>
      <c r="J664" s="138" t="str">
        <f>HYPERLINK("#"&amp;"Insumos"&amp;"!A"&amp;MATCH($B664,[7]Insumos!$A:$A,0),"Ins "&amp;$B664)</f>
        <v>Ins I1003</v>
      </c>
      <c r="K664" s="675"/>
    </row>
    <row r="665" spans="1:11" s="16" customFormat="1" x14ac:dyDescent="0.25">
      <c r="A665" s="12" t="s">
        <v>54</v>
      </c>
      <c r="B665" s="3" t="s">
        <v>124</v>
      </c>
      <c r="C665" s="13" t="str">
        <f>VLOOKUP($B665,[7]Insumos!A:E,2,FALSE)</f>
        <v>INTERVINILO - TIPO PINTUCO REF. 2501 SEGÚN COLOR DISEÑO O SIMILAR</v>
      </c>
      <c r="D665" s="14" t="str">
        <f>VLOOKUP($B665,[7]Insumos!A:E,3,FALSE)</f>
        <v>Insumos</v>
      </c>
      <c r="E665" s="14" t="str">
        <f>VLOOKUP($B665,[7]Insumos!A:E,4,FALSE)</f>
        <v>GAL</v>
      </c>
      <c r="F665" s="141">
        <v>0.04</v>
      </c>
      <c r="G665" s="4">
        <f>+VLOOKUP(B665,[7]Insumos!$A$4:$F$5224,5,FALSE)</f>
        <v>59900</v>
      </c>
      <c r="H665" s="4">
        <f t="shared" si="66"/>
        <v>2396</v>
      </c>
      <c r="I665" s="4"/>
      <c r="J665" s="138" t="str">
        <f>HYPERLINK("#"&amp;"Insumos"&amp;"!A"&amp;MATCH($B665,[7]Insumos!$A:$A,0),"Ins "&amp;$B665)</f>
        <v>Ins I1008</v>
      </c>
      <c r="K665" s="675"/>
    </row>
    <row r="666" spans="1:11" s="16" customFormat="1" ht="30" x14ac:dyDescent="0.25">
      <c r="A666" s="12" t="s">
        <v>54</v>
      </c>
      <c r="B666" s="3" t="s">
        <v>530</v>
      </c>
      <c r="C666" s="13" t="str">
        <f>VLOOKUP($B666,[7]Insumos!A:E,2,FALSE)</f>
        <v>KORAZA SOL Y LLUVIA - TIPO PINTUCO REF. 2650 SEGÚN COLOR DISEÑO O SIMILAR</v>
      </c>
      <c r="D666" s="14" t="str">
        <f>VLOOKUP($B666,[7]Insumos!A:E,3,FALSE)</f>
        <v>Insumos</v>
      </c>
      <c r="E666" s="14" t="str">
        <f>VLOOKUP($B666,[7]Insumos!A:E,4,FALSE)</f>
        <v>GAL</v>
      </c>
      <c r="F666" s="141">
        <v>0.1</v>
      </c>
      <c r="G666" s="4">
        <f>+VLOOKUP(B666,[7]Insumos!$A$4:$F$5224,5,FALSE)</f>
        <v>119900</v>
      </c>
      <c r="H666" s="4">
        <f t="shared" si="66"/>
        <v>11990</v>
      </c>
      <c r="I666" s="4"/>
      <c r="J666" s="138" t="str">
        <f>HYPERLINK("#"&amp;"Insumos"&amp;"!A"&amp;MATCH($B666,[7]Insumos!$A:$A,0),"Ins "&amp;$B666)</f>
        <v>Ins I1009</v>
      </c>
      <c r="K666" s="675"/>
    </row>
    <row r="667" spans="1:11" s="16" customFormat="1" x14ac:dyDescent="0.25">
      <c r="A667" s="12" t="s">
        <v>54</v>
      </c>
      <c r="B667" s="3" t="s">
        <v>33</v>
      </c>
      <c r="C667" s="13" t="str">
        <f>VLOOKUP($B667,[7]Insumos!A:E,2,FALSE)</f>
        <v>ACARREO INTERNO</v>
      </c>
      <c r="D667" s="14" t="str">
        <f>VLOOKUP($B667,[7]Insumos!A:E,3,FALSE)</f>
        <v>Insumos</v>
      </c>
      <c r="E667" s="14" t="str">
        <f>VLOOKUP($B667,[7]Insumos!A:E,4,FALSE)</f>
        <v>UND</v>
      </c>
      <c r="F667" s="141">
        <v>0.45</v>
      </c>
      <c r="G667" s="4">
        <f>+VLOOKUP(B667,[7]Insumos!$A$4:$F$5224,5,FALSE)</f>
        <v>1824</v>
      </c>
      <c r="H667" s="4">
        <f t="shared" si="66"/>
        <v>821</v>
      </c>
      <c r="I667" s="4"/>
      <c r="J667" s="138" t="str">
        <f>HYPERLINK("#"&amp;"Insumos"&amp;"!A"&amp;MATCH($B667,[7]Insumos!$A:$A,0),"Ins "&amp;$B667)</f>
        <v>Ins I1565</v>
      </c>
      <c r="K667" s="675"/>
    </row>
    <row r="668" spans="1:11" s="16" customFormat="1" x14ac:dyDescent="0.25">
      <c r="A668" s="12" t="s">
        <v>54</v>
      </c>
      <c r="B668" s="3" t="s">
        <v>126</v>
      </c>
      <c r="C668" s="13" t="str">
        <f>VLOOKUP($B668,[7]Insumos!A:E,2,FALSE)</f>
        <v>PABMERIL PLIEGO 9" X 11"</v>
      </c>
      <c r="D668" s="14" t="str">
        <f>VLOOKUP($B668,[7]Insumos!A:E,3,FALSE)</f>
        <v>Insumos</v>
      </c>
      <c r="E668" s="14" t="str">
        <f>VLOOKUP($B668,[7]Insumos!A:E,4,FALSE)</f>
        <v>UND</v>
      </c>
      <c r="F668" s="141">
        <v>0.02</v>
      </c>
      <c r="G668" s="4">
        <f>+VLOOKUP(B668,[7]Insumos!$A$4:$F$5224,5,FALSE)</f>
        <v>4660</v>
      </c>
      <c r="H668" s="4">
        <f t="shared" si="66"/>
        <v>93</v>
      </c>
      <c r="I668" s="4"/>
      <c r="J668" s="138" t="str">
        <f>HYPERLINK("#"&amp;"Insumos"&amp;"!A"&amp;MATCH($B668,[7]Insumos!$A:$A,0),"Ins "&amp;$B668)</f>
        <v>Ins I417</v>
      </c>
      <c r="K668" s="675"/>
    </row>
    <row r="669" spans="1:11" s="16" customFormat="1" x14ac:dyDescent="0.25">
      <c r="A669" s="5"/>
      <c r="B669" s="5"/>
      <c r="C669" s="5"/>
      <c r="D669" s="5"/>
      <c r="E669" s="5"/>
      <c r="F669" s="143"/>
      <c r="G669" s="5"/>
      <c r="H669" s="5"/>
      <c r="I669" s="5"/>
      <c r="J669" s="5"/>
      <c r="K669" s="675"/>
    </row>
    <row r="670" spans="1:11" s="16" customFormat="1" ht="25.5" x14ac:dyDescent="0.25">
      <c r="A670" s="8" t="s">
        <v>361</v>
      </c>
      <c r="B670" s="1" t="s">
        <v>28</v>
      </c>
      <c r="C670" s="9" t="str">
        <f>VLOOKUP($A670,[7]Actividades!A:E,2,FALSE)</f>
        <v>SUMINISTRO, TRANSPORTE E INSTALACION DEMARCACION HORIZONTAL DE VIAS PINTURA TIPO TRAFICO</v>
      </c>
      <c r="D670" s="10" t="str">
        <f>VLOOKUP($A670,[7]Actividades!A:E,3,FALSE)</f>
        <v>Actividad</v>
      </c>
      <c r="E670" s="10" t="str">
        <f>VLOOKUP($A670,[7]Actividades!A:E,4,FALSE)</f>
        <v>M2</v>
      </c>
      <c r="F670" s="140"/>
      <c r="G670" s="2"/>
      <c r="H670" s="2"/>
      <c r="I670" s="2">
        <v>41823</v>
      </c>
      <c r="K670" s="675">
        <f t="shared" si="64"/>
        <v>57899.761200000001</v>
      </c>
    </row>
    <row r="671" spans="1:11" x14ac:dyDescent="0.25">
      <c r="A671" s="12" t="s">
        <v>361</v>
      </c>
      <c r="B671" s="3" t="s">
        <v>122</v>
      </c>
      <c r="C671" s="13" t="str">
        <f>VLOOKUP($B671,[7]Insumos!A:E,2,FALSE)</f>
        <v>CUADRILLA CC TIPO 1 (1 OFICIAL + 1 AYUDANTE) (Pintura)</v>
      </c>
      <c r="D671" s="14" t="str">
        <f>VLOOKUP($B671,[7]Insumos!A:E,3,FALSE)</f>
        <v>Cuadrilla</v>
      </c>
      <c r="E671" s="14" t="str">
        <f>VLOOKUP($B671,[7]Insumos!A:E,4,FALSE)</f>
        <v>HR</v>
      </c>
      <c r="F671" s="141">
        <v>0.6</v>
      </c>
      <c r="G671" s="4">
        <f>+VLOOKUP(B671,[7]Insumos!$A$4:$F$5224,5,FALSE)</f>
        <v>33335</v>
      </c>
      <c r="H671" s="4">
        <f t="shared" ref="H671:H676" si="67">+ROUND(F671*G671,0)</f>
        <v>20001</v>
      </c>
      <c r="I671" s="4"/>
      <c r="J671" s="138" t="str">
        <f>HYPERLINK("#"&amp;"Insumos"&amp;"!A"&amp;MATCH($B671,[7]Insumos!$A:$A,0),"Ins "&amp;$B671)</f>
        <v>Ins C3</v>
      </c>
      <c r="K671" s="675"/>
    </row>
    <row r="672" spans="1:11" s="16" customFormat="1" x14ac:dyDescent="0.25">
      <c r="A672" s="12" t="s">
        <v>361</v>
      </c>
      <c r="B672" s="3" t="s">
        <v>30</v>
      </c>
      <c r="C672" s="13" t="str">
        <f>VLOOKUP($B672,[7]Insumos!A:E,2,FALSE)</f>
        <v>EQUIPO DE TRANSPORTE</v>
      </c>
      <c r="D672" s="14" t="str">
        <f>VLOOKUP($B672,[7]Insumos!A:E,3,FALSE)</f>
        <v>Equipos</v>
      </c>
      <c r="E672" s="14" t="str">
        <f>VLOOKUP($B672,[7]Insumos!A:E,4,FALSE)</f>
        <v>DIA</v>
      </c>
      <c r="F672" s="141">
        <v>1.7099999999999999E-3</v>
      </c>
      <c r="G672" s="4">
        <f>+VLOOKUP(B672,[7]Insumos!$A$4:$F$5224,5,FALSE)</f>
        <v>180217</v>
      </c>
      <c r="H672" s="4">
        <f t="shared" si="67"/>
        <v>308</v>
      </c>
      <c r="I672" s="4"/>
      <c r="J672" s="138" t="str">
        <f>HYPERLINK("#"&amp;"Insumos"&amp;"!A"&amp;MATCH($B672,[7]Insumos!$A:$A,0),"Ins "&amp;$B672)</f>
        <v>Ins E12</v>
      </c>
      <c r="K672" s="675"/>
    </row>
    <row r="673" spans="1:11" s="16" customFormat="1" x14ac:dyDescent="0.25">
      <c r="A673" s="12" t="s">
        <v>361</v>
      </c>
      <c r="B673" s="3" t="s">
        <v>32</v>
      </c>
      <c r="C673" s="13" t="str">
        <f>VLOOKUP($B673,[7]Insumos!A:E,2,FALSE)</f>
        <v>EQUIPO BASICO (HERRAMIENTA MENOR)</v>
      </c>
      <c r="D673" s="14" t="str">
        <f>VLOOKUP($B673,[7]Insumos!A:E,3,FALSE)</f>
        <v>Herramienta</v>
      </c>
      <c r="E673" s="14" t="str">
        <f>VLOOKUP($B673,[7]Insumos!A:E,4,FALSE)</f>
        <v>UND</v>
      </c>
      <c r="F673" s="141">
        <v>0.6</v>
      </c>
      <c r="G673" s="4">
        <f>+VLOOKUP(B673,[7]Insumos!$A$4:$F$5224,5,FALSE)</f>
        <v>3484</v>
      </c>
      <c r="H673" s="4">
        <f t="shared" si="67"/>
        <v>2090</v>
      </c>
      <c r="I673" s="4"/>
      <c r="J673" s="138" t="str">
        <f>HYPERLINK("#"&amp;"Insumos"&amp;"!A"&amp;MATCH($B673,[7]Insumos!$A:$A,0),"Ins "&amp;$B673)</f>
        <v>Ins H2</v>
      </c>
      <c r="K673" s="675"/>
    </row>
    <row r="674" spans="1:11" s="16" customFormat="1" ht="30" x14ac:dyDescent="0.25">
      <c r="A674" s="12" t="s">
        <v>361</v>
      </c>
      <c r="B674" s="3" t="s">
        <v>521</v>
      </c>
      <c r="C674" s="13" t="str">
        <f>VLOOKUP($B674,[7]Insumos!A:E,2,FALSE)</f>
        <v>PINTURA ACRILICA PARA TRAFICO TIPO PINTUCO (PINTUTRÁFICO) O SIMILAR - COLORES: BLANCO, AMARILLO O NEGRO SEGÚN DISEÑO.</v>
      </c>
      <c r="D674" s="14" t="str">
        <f>VLOOKUP($B674,[7]Insumos!A:E,3,FALSE)</f>
        <v>Insumos</v>
      </c>
      <c r="E674" s="14" t="str">
        <f>VLOOKUP($B674,[7]Insumos!A:E,4,FALSE)</f>
        <v>GAL</v>
      </c>
      <c r="F674" s="141">
        <v>0.1</v>
      </c>
      <c r="G674" s="4">
        <f>+VLOOKUP(B674,[7]Insumos!$A$4:$F$5224,5,FALSE)</f>
        <v>151470</v>
      </c>
      <c r="H674" s="4">
        <f t="shared" si="67"/>
        <v>15147</v>
      </c>
      <c r="I674" s="4"/>
      <c r="J674" s="138" t="str">
        <f>HYPERLINK("#"&amp;"Insumos"&amp;"!A"&amp;MATCH($B674,[7]Insumos!$A:$A,0),"Ins "&amp;$B674)</f>
        <v>Ins I1015</v>
      </c>
      <c r="K674" s="675"/>
    </row>
    <row r="675" spans="1:11" s="16" customFormat="1" x14ac:dyDescent="0.25">
      <c r="A675" s="12" t="s">
        <v>361</v>
      </c>
      <c r="B675" s="3" t="s">
        <v>33</v>
      </c>
      <c r="C675" s="13" t="str">
        <f>VLOOKUP($B675,[7]Insumos!A:E,2,FALSE)</f>
        <v>ACARREO INTERNO</v>
      </c>
      <c r="D675" s="14" t="str">
        <f>VLOOKUP($B675,[7]Insumos!A:E,3,FALSE)</f>
        <v>Insumos</v>
      </c>
      <c r="E675" s="14" t="str">
        <f>VLOOKUP($B675,[7]Insumos!A:E,4,FALSE)</f>
        <v>UND</v>
      </c>
      <c r="F675" s="141">
        <v>0.8</v>
      </c>
      <c r="G675" s="4">
        <f>+VLOOKUP(B675,[7]Insumos!$A$4:$F$5224,5,FALSE)</f>
        <v>1824</v>
      </c>
      <c r="H675" s="4">
        <f t="shared" si="67"/>
        <v>1459</v>
      </c>
      <c r="I675" s="4"/>
      <c r="J675" s="138" t="str">
        <f>HYPERLINK("#"&amp;"Insumos"&amp;"!A"&amp;MATCH($B675,[7]Insumos!$A:$A,0),"Ins "&amp;$B675)</f>
        <v>Ins I1565</v>
      </c>
      <c r="K675" s="675"/>
    </row>
    <row r="676" spans="1:11" x14ac:dyDescent="0.25">
      <c r="A676" s="12" t="s">
        <v>361</v>
      </c>
      <c r="B676" s="3" t="s">
        <v>531</v>
      </c>
      <c r="C676" s="13" t="str">
        <f>VLOOKUP($B676,[7]Insumos!A:E,2,FALSE)</f>
        <v>MOLDES GUIA METALICOS PINTURA</v>
      </c>
      <c r="D676" s="14" t="str">
        <f>VLOOKUP($B676,[7]Insumos!A:E,3,FALSE)</f>
        <v>Insumos</v>
      </c>
      <c r="E676" s="14" t="str">
        <f>VLOOKUP($B676,[7]Insumos!A:E,4,FALSE)</f>
        <v>M2</v>
      </c>
      <c r="F676" s="141">
        <v>1</v>
      </c>
      <c r="G676" s="4">
        <f>+VLOOKUP(B676,[7]Insumos!$A$4:$F$5224,5,FALSE)</f>
        <v>2818</v>
      </c>
      <c r="H676" s="4">
        <f t="shared" si="67"/>
        <v>2818</v>
      </c>
      <c r="I676" s="4"/>
      <c r="J676" s="138" t="str">
        <f>HYPERLINK("#"&amp;"Insumos"&amp;"!A"&amp;MATCH($B676,[7]Insumos!$A:$A,0),"Ins "&amp;$B676)</f>
        <v>Ins I495</v>
      </c>
      <c r="K676" s="675"/>
    </row>
    <row r="677" spans="1:11" s="16" customFormat="1" x14ac:dyDescent="0.25">
      <c r="A677" s="5"/>
      <c r="B677" s="5"/>
      <c r="C677" s="5"/>
      <c r="D677" s="5"/>
      <c r="E677" s="5"/>
      <c r="F677" s="143"/>
      <c r="G677" s="5"/>
      <c r="H677" s="5"/>
      <c r="I677" s="5"/>
      <c r="J677" s="5"/>
      <c r="K677" s="675"/>
    </row>
    <row r="678" spans="1:11" s="16" customFormat="1" x14ac:dyDescent="0.25">
      <c r="A678" s="5"/>
      <c r="B678" s="5"/>
      <c r="C678" s="5"/>
      <c r="D678" s="5"/>
      <c r="E678" s="5"/>
      <c r="F678" s="143"/>
      <c r="G678" s="5"/>
      <c r="H678" s="5"/>
      <c r="I678" s="5"/>
      <c r="J678" s="5"/>
      <c r="K678" s="675"/>
    </row>
    <row r="679" spans="1:11" s="16" customFormat="1" ht="25.5" x14ac:dyDescent="0.25">
      <c r="A679" s="8" t="s">
        <v>129</v>
      </c>
      <c r="B679" s="1" t="s">
        <v>28</v>
      </c>
      <c r="C679" s="9" t="str">
        <f>VLOOKUP($A679,[7]Actividades!A:E,2,FALSE)</f>
        <v>SUMINISTRO, TRANSPORTE E INSTALACION PINTURA ESMALTE PARA CERCHAS METÁLICAS (INCLUYE ANDAMIO CERTIFICADO)</v>
      </c>
      <c r="D679" s="10" t="str">
        <f>VLOOKUP($A679,[7]Actividades!A:E,3,FALSE)</f>
        <v>Actividad</v>
      </c>
      <c r="E679" s="10" t="str">
        <f>VLOOKUP($A679,[7]Actividades!A:E,4,FALSE)</f>
        <v>ML</v>
      </c>
      <c r="F679" s="140"/>
      <c r="G679" s="2"/>
      <c r="H679" s="2"/>
      <c r="I679" s="2">
        <v>32747</v>
      </c>
      <c r="K679" s="675">
        <f t="shared" si="64"/>
        <v>45334.946800000005</v>
      </c>
    </row>
    <row r="680" spans="1:11" s="16" customFormat="1" x14ac:dyDescent="0.25">
      <c r="A680" s="12" t="s">
        <v>129</v>
      </c>
      <c r="B680" s="3" t="s">
        <v>122</v>
      </c>
      <c r="C680" s="13" t="str">
        <f>VLOOKUP($B680,[7]Insumos!A:E,2,FALSE)</f>
        <v>CUADRILLA CC TIPO 1 (1 OFICIAL + 1 AYUDANTE) (Pintura)</v>
      </c>
      <c r="D680" s="14" t="str">
        <f>VLOOKUP($B680,[7]Insumos!A:E,3,FALSE)</f>
        <v>Cuadrilla</v>
      </c>
      <c r="E680" s="14" t="str">
        <f>VLOOKUP($B680,[7]Insumos!A:E,4,FALSE)</f>
        <v>HR</v>
      </c>
      <c r="F680" s="141">
        <v>0.5</v>
      </c>
      <c r="G680" s="4">
        <f>+VLOOKUP(B680,[7]Insumos!$A$4:$F$5224,5,FALSE)</f>
        <v>33335</v>
      </c>
      <c r="H680" s="4">
        <f t="shared" ref="H680:H686" si="68">+ROUND(F680*G680,0)</f>
        <v>16668</v>
      </c>
      <c r="I680" s="4"/>
      <c r="J680" s="138" t="str">
        <f>HYPERLINK("#"&amp;"Insumos"&amp;"!A"&amp;MATCH($B680,[7]Insumos!$A:$A,0),"Ins "&amp;$B680)</f>
        <v>Ins C3</v>
      </c>
      <c r="K680" s="675"/>
    </row>
    <row r="681" spans="1:11" s="16" customFormat="1" ht="30" x14ac:dyDescent="0.25">
      <c r="A681" s="12" t="s">
        <v>129</v>
      </c>
      <c r="B681" s="3" t="s">
        <v>29</v>
      </c>
      <c r="C681" s="13" t="str">
        <f>VLOOKUP($B681,[7]Insumos!A:E,2,FALSE)</f>
        <v>ANDAMIO METALICO CERTIFICADO, INCLUYE ESCALERILLA CON BARANDAS Y PLATAFORMAS DE TRABAJO H=2.0M</v>
      </c>
      <c r="D681" s="14" t="str">
        <f>VLOOKUP($B681,[7]Insumos!A:E,3,FALSE)</f>
        <v>Equipos</v>
      </c>
      <c r="E681" s="14" t="str">
        <f>VLOOKUP($B681,[7]Insumos!A:E,4,FALSE)</f>
        <v>Un-Dia</v>
      </c>
      <c r="F681" s="141">
        <v>0.125</v>
      </c>
      <c r="G681" s="4">
        <f>+VLOOKUP(B681,[7]Insumos!$A$4:$F$5224,5,FALSE)</f>
        <v>16636.2</v>
      </c>
      <c r="H681" s="4">
        <f t="shared" si="68"/>
        <v>2080</v>
      </c>
      <c r="I681" s="4"/>
      <c r="J681" s="138" t="str">
        <f>HYPERLINK("#"&amp;"Insumos"&amp;"!A"&amp;MATCH($B681,[7]Insumos!$A:$A,0),"Ins "&amp;$B681)</f>
        <v>Ins E1</v>
      </c>
      <c r="K681" s="675"/>
    </row>
    <row r="682" spans="1:11" s="16" customFormat="1" x14ac:dyDescent="0.25">
      <c r="A682" s="12" t="s">
        <v>129</v>
      </c>
      <c r="B682" s="3" t="s">
        <v>30</v>
      </c>
      <c r="C682" s="13" t="str">
        <f>VLOOKUP($B682,[7]Insumos!A:E,2,FALSE)</f>
        <v>EQUIPO DE TRANSPORTE</v>
      </c>
      <c r="D682" s="14" t="str">
        <f>VLOOKUP($B682,[7]Insumos!A:E,3,FALSE)</f>
        <v>Equipos</v>
      </c>
      <c r="E682" s="14" t="str">
        <f>VLOOKUP($B682,[7]Insumos!A:E,4,FALSE)</f>
        <v>DIA</v>
      </c>
      <c r="F682" s="141">
        <v>1.6000000000000001E-3</v>
      </c>
      <c r="G682" s="4">
        <f>+VLOOKUP(B682,[7]Insumos!$A$4:$F$5224,5,FALSE)</f>
        <v>180217</v>
      </c>
      <c r="H682" s="4">
        <f t="shared" si="68"/>
        <v>288</v>
      </c>
      <c r="I682" s="4"/>
      <c r="J682" s="138" t="str">
        <f>HYPERLINK("#"&amp;"Insumos"&amp;"!A"&amp;MATCH($B682,[7]Insumos!$A:$A,0),"Ins "&amp;$B682)</f>
        <v>Ins E12</v>
      </c>
      <c r="K682" s="675"/>
    </row>
    <row r="683" spans="1:11" x14ac:dyDescent="0.25">
      <c r="A683" s="12" t="s">
        <v>129</v>
      </c>
      <c r="B683" s="3" t="s">
        <v>32</v>
      </c>
      <c r="C683" s="13" t="str">
        <f>VLOOKUP($B683,[7]Insumos!A:E,2,FALSE)</f>
        <v>EQUIPO BASICO (HERRAMIENTA MENOR)</v>
      </c>
      <c r="D683" s="14" t="str">
        <f>VLOOKUP($B683,[7]Insumos!A:E,3,FALSE)</f>
        <v>Herramienta</v>
      </c>
      <c r="E683" s="14" t="str">
        <f>VLOOKUP($B683,[7]Insumos!A:E,4,FALSE)</f>
        <v>UND</v>
      </c>
      <c r="F683" s="141">
        <v>0.25</v>
      </c>
      <c r="G683" s="4">
        <f>+VLOOKUP(B683,[7]Insumos!$A$4:$F$5224,5,FALSE)</f>
        <v>3484</v>
      </c>
      <c r="H683" s="4">
        <f t="shared" si="68"/>
        <v>871</v>
      </c>
      <c r="I683" s="4"/>
      <c r="J683" s="138" t="str">
        <f>HYPERLINK("#"&amp;"Insumos"&amp;"!A"&amp;MATCH($B683,[7]Insumos!$A:$A,0),"Ins "&amp;$B683)</f>
        <v>Ins H2</v>
      </c>
      <c r="K683" s="675"/>
    </row>
    <row r="684" spans="1:11" s="16" customFormat="1" x14ac:dyDescent="0.25">
      <c r="A684" s="12" t="s">
        <v>129</v>
      </c>
      <c r="B684" s="3" t="s">
        <v>483</v>
      </c>
      <c r="C684" s="13" t="str">
        <f>VLOOKUP($B684,[7]Insumos!A:E,2,FALSE)</f>
        <v>ESMALTE SINTETICO PINTULUX 3 EN 1 (No requiere anticorrosivo)</v>
      </c>
      <c r="D684" s="14" t="str">
        <f>VLOOKUP($B684,[7]Insumos!A:E,3,FALSE)</f>
        <v>Insumos</v>
      </c>
      <c r="E684" s="14" t="str">
        <f>VLOOKUP($B684,[7]Insumos!A:E,4,FALSE)</f>
        <v>GAL</v>
      </c>
      <c r="F684" s="141">
        <v>0.1</v>
      </c>
      <c r="G684" s="4">
        <f>+VLOOKUP(B684,[7]Insumos!$A$4:$F$5224,5,FALSE)</f>
        <v>122000</v>
      </c>
      <c r="H684" s="4">
        <f t="shared" si="68"/>
        <v>12200</v>
      </c>
      <c r="I684" s="4"/>
      <c r="J684" s="138" t="str">
        <f>HYPERLINK("#"&amp;"Insumos"&amp;"!A"&amp;MATCH($B684,[7]Insumos!$A:$A,0),"Ins "&amp;$B684)</f>
        <v>Ins I1002</v>
      </c>
      <c r="K684" s="675"/>
    </row>
    <row r="685" spans="1:11" s="16" customFormat="1" x14ac:dyDescent="0.25">
      <c r="A685" s="12" t="s">
        <v>129</v>
      </c>
      <c r="B685" s="3" t="s">
        <v>33</v>
      </c>
      <c r="C685" s="13" t="str">
        <f>VLOOKUP($B685,[7]Insumos!A:E,2,FALSE)</f>
        <v>ACARREO INTERNO</v>
      </c>
      <c r="D685" s="14" t="str">
        <f>VLOOKUP($B685,[7]Insumos!A:E,3,FALSE)</f>
        <v>Insumos</v>
      </c>
      <c r="E685" s="14" t="str">
        <f>VLOOKUP($B685,[7]Insumos!A:E,4,FALSE)</f>
        <v>UND</v>
      </c>
      <c r="F685" s="141">
        <v>0.3</v>
      </c>
      <c r="G685" s="4">
        <f>+VLOOKUP(B685,[7]Insumos!$A$4:$F$5224,5,FALSE)</f>
        <v>1824</v>
      </c>
      <c r="H685" s="4">
        <f t="shared" si="68"/>
        <v>547</v>
      </c>
      <c r="I685" s="4"/>
      <c r="J685" s="138" t="str">
        <f>HYPERLINK("#"&amp;"Insumos"&amp;"!A"&amp;MATCH($B685,[7]Insumos!$A:$A,0),"Ins "&amp;$B685)</f>
        <v>Ins I1565</v>
      </c>
      <c r="K685" s="675"/>
    </row>
    <row r="686" spans="1:11" s="16" customFormat="1" x14ac:dyDescent="0.25">
      <c r="A686" s="12" t="s">
        <v>129</v>
      </c>
      <c r="B686" s="3" t="s">
        <v>126</v>
      </c>
      <c r="C686" s="13" t="str">
        <f>VLOOKUP($B686,[7]Insumos!A:E,2,FALSE)</f>
        <v>PABMERIL PLIEGO 9" X 11"</v>
      </c>
      <c r="D686" s="14" t="str">
        <f>VLOOKUP($B686,[7]Insumos!A:E,3,FALSE)</f>
        <v>Insumos</v>
      </c>
      <c r="E686" s="14" t="str">
        <f>VLOOKUP($B686,[7]Insumos!A:E,4,FALSE)</f>
        <v>UND</v>
      </c>
      <c r="F686" s="141">
        <v>0.02</v>
      </c>
      <c r="G686" s="4">
        <f>+VLOOKUP(B686,[7]Insumos!$A$4:$F$5224,5,FALSE)</f>
        <v>4660</v>
      </c>
      <c r="H686" s="4">
        <f t="shared" si="68"/>
        <v>93</v>
      </c>
      <c r="I686" s="4"/>
      <c r="J686" s="138" t="str">
        <f>HYPERLINK("#"&amp;"Insumos"&amp;"!A"&amp;MATCH($B686,[7]Insumos!$A:$A,0),"Ins "&amp;$B686)</f>
        <v>Ins I417</v>
      </c>
      <c r="K686" s="675"/>
    </row>
    <row r="687" spans="1:11" s="16" customFormat="1" x14ac:dyDescent="0.25">
      <c r="A687" s="5"/>
      <c r="B687" s="5"/>
      <c r="C687" s="5"/>
      <c r="D687" s="5"/>
      <c r="E687" s="5"/>
      <c r="F687" s="143"/>
      <c r="G687" s="5"/>
      <c r="H687" s="5"/>
      <c r="I687" s="5"/>
      <c r="J687" s="5"/>
      <c r="K687" s="675"/>
    </row>
    <row r="688" spans="1:11" s="16" customFormat="1" ht="51" x14ac:dyDescent="0.25">
      <c r="A688" s="8" t="s">
        <v>59</v>
      </c>
      <c r="B688" s="1" t="s">
        <v>28</v>
      </c>
      <c r="C688" s="9" t="str">
        <f>VLOOKUP($A688,[7]Actividades!A:E,2,FALSE)</f>
        <v>SUMINISTRO, TRANSPORTE E INSTALACION VINILO 3 MANOS SOBRE GRANIPLAST EN MURO EXTERIOR ALTURA &gt; 3 M (INCLUYE 1 MANO EN PINTURA TIPO 2  Y DOS MANOS EN PINTURA TIPO 1, FILOS Y DILATACIONES). COLOR SEGÚN DISEÑO POR M2</v>
      </c>
      <c r="D688" s="10" t="str">
        <f>VLOOKUP($A688,[7]Actividades!A:E,3,FALSE)</f>
        <v>Actividad</v>
      </c>
      <c r="E688" s="10" t="str">
        <f>VLOOKUP($A688,[7]Actividades!A:E,4,FALSE)</f>
        <v>M2</v>
      </c>
      <c r="F688" s="140"/>
      <c r="G688" s="2"/>
      <c r="H688" s="2"/>
      <c r="I688" s="2">
        <v>25295</v>
      </c>
      <c r="K688" s="675">
        <f t="shared" si="64"/>
        <v>35018.398000000001</v>
      </c>
    </row>
    <row r="689" spans="1:11" x14ac:dyDescent="0.25">
      <c r="A689" s="12" t="s">
        <v>59</v>
      </c>
      <c r="B689" s="3" t="s">
        <v>122</v>
      </c>
      <c r="C689" s="13" t="str">
        <f>VLOOKUP($B689,[7]Insumos!A:E,2,FALSE)</f>
        <v>CUADRILLA CC TIPO 1 (1 OFICIAL + 1 AYUDANTE) (Pintura)</v>
      </c>
      <c r="D689" s="14" t="str">
        <f>VLOOKUP($B689,[7]Insumos!A:E,3,FALSE)</f>
        <v>Cuadrilla</v>
      </c>
      <c r="E689" s="14" t="str">
        <f>VLOOKUP($B689,[7]Insumos!A:E,4,FALSE)</f>
        <v>HR</v>
      </c>
      <c r="F689" s="141">
        <v>0.37</v>
      </c>
      <c r="G689" s="4">
        <f>+VLOOKUP(B689,[7]Insumos!$A$4:$F$5224,5,FALSE)</f>
        <v>33335</v>
      </c>
      <c r="H689" s="4">
        <f t="shared" ref="H689:H695" si="69">+ROUND(F689*G689,0)</f>
        <v>12334</v>
      </c>
      <c r="I689" s="4"/>
      <c r="J689" s="138" t="str">
        <f>HYPERLINK("#"&amp;"Insumos"&amp;"!A"&amp;MATCH($B689,[7]Insumos!$A:$A,0),"Ins "&amp;$B689)</f>
        <v>Ins C3</v>
      </c>
      <c r="K689" s="675"/>
    </row>
    <row r="690" spans="1:11" s="16" customFormat="1" ht="30" x14ac:dyDescent="0.25">
      <c r="A690" s="12" t="s">
        <v>59</v>
      </c>
      <c r="B690" s="3" t="s">
        <v>29</v>
      </c>
      <c r="C690" s="13" t="str">
        <f>VLOOKUP($B690,[7]Insumos!A:E,2,FALSE)</f>
        <v>ANDAMIO METALICO CERTIFICADO, INCLUYE ESCALERILLA CON BARANDAS Y PLATAFORMAS DE TRABAJO H=2.0M</v>
      </c>
      <c r="D690" s="14" t="str">
        <f>VLOOKUP($B690,[7]Insumos!A:E,3,FALSE)</f>
        <v>Equipos</v>
      </c>
      <c r="E690" s="14" t="str">
        <f>VLOOKUP($B690,[7]Insumos!A:E,4,FALSE)</f>
        <v>Un-Dia</v>
      </c>
      <c r="F690" s="141">
        <v>0.06</v>
      </c>
      <c r="G690" s="4">
        <f>+VLOOKUP(B690,[7]Insumos!$A$4:$F$5224,5,FALSE)</f>
        <v>16636.2</v>
      </c>
      <c r="H690" s="4">
        <f t="shared" si="69"/>
        <v>998</v>
      </c>
      <c r="I690" s="4"/>
      <c r="J690" s="138" t="str">
        <f>HYPERLINK("#"&amp;"Insumos"&amp;"!A"&amp;MATCH($B690,[7]Insumos!$A:$A,0),"Ins "&amp;$B690)</f>
        <v>Ins E1</v>
      </c>
      <c r="K690" s="675"/>
    </row>
    <row r="691" spans="1:11" s="16" customFormat="1" x14ac:dyDescent="0.25">
      <c r="A691" s="12" t="s">
        <v>59</v>
      </c>
      <c r="B691" s="3" t="s">
        <v>30</v>
      </c>
      <c r="C691" s="13" t="str">
        <f>VLOOKUP($B691,[7]Insumos!A:E,2,FALSE)</f>
        <v>EQUIPO DE TRANSPORTE</v>
      </c>
      <c r="D691" s="14" t="str">
        <f>VLOOKUP($B691,[7]Insumos!A:E,3,FALSE)</f>
        <v>Equipos</v>
      </c>
      <c r="E691" s="14" t="str">
        <f>VLOOKUP($B691,[7]Insumos!A:E,4,FALSE)</f>
        <v>DIA</v>
      </c>
      <c r="F691" s="141">
        <v>1E-3</v>
      </c>
      <c r="G691" s="4">
        <f>+VLOOKUP(B691,[7]Insumos!$A$4:$F$5224,5,FALSE)</f>
        <v>180217</v>
      </c>
      <c r="H691" s="4">
        <f t="shared" si="69"/>
        <v>180</v>
      </c>
      <c r="I691" s="4"/>
      <c r="J691" s="138" t="str">
        <f>HYPERLINK("#"&amp;"Insumos"&amp;"!A"&amp;MATCH($B691,[7]Insumos!$A:$A,0),"Ins "&amp;$B691)</f>
        <v>Ins E12</v>
      </c>
      <c r="K691" s="675"/>
    </row>
    <row r="692" spans="1:11" s="16" customFormat="1" x14ac:dyDescent="0.25">
      <c r="A692" s="12" t="s">
        <v>59</v>
      </c>
      <c r="B692" s="3" t="s">
        <v>32</v>
      </c>
      <c r="C692" s="13" t="str">
        <f>VLOOKUP($B692,[7]Insumos!A:E,2,FALSE)</f>
        <v>EQUIPO BASICO (HERRAMIENTA MENOR)</v>
      </c>
      <c r="D692" s="14" t="str">
        <f>VLOOKUP($B692,[7]Insumos!A:E,3,FALSE)</f>
        <v>Herramienta</v>
      </c>
      <c r="E692" s="14" t="str">
        <f>VLOOKUP($B692,[7]Insumos!A:E,4,FALSE)</f>
        <v>UND</v>
      </c>
      <c r="F692" s="141">
        <v>0.05</v>
      </c>
      <c r="G692" s="4">
        <f>+VLOOKUP(B692,[7]Insumos!$A$4:$F$5224,5,FALSE)</f>
        <v>3484</v>
      </c>
      <c r="H692" s="4">
        <f t="shared" si="69"/>
        <v>174</v>
      </c>
      <c r="I692" s="4"/>
      <c r="J692" s="138" t="str">
        <f>HYPERLINK("#"&amp;"Insumos"&amp;"!A"&amp;MATCH($B692,[7]Insumos!$A:$A,0),"Ins "&amp;$B692)</f>
        <v>Ins H2</v>
      </c>
      <c r="K692" s="675"/>
    </row>
    <row r="693" spans="1:11" s="16" customFormat="1" x14ac:dyDescent="0.25">
      <c r="A693" s="12" t="s">
        <v>59</v>
      </c>
      <c r="B693" s="3" t="s">
        <v>124</v>
      </c>
      <c r="C693" s="13" t="str">
        <f>VLOOKUP($B693,[7]Insumos!A:E,2,FALSE)</f>
        <v>INTERVINILO - TIPO PINTUCO REF. 2501 SEGÚN COLOR DISEÑO O SIMILAR</v>
      </c>
      <c r="D693" s="14" t="str">
        <f>VLOOKUP($B693,[7]Insumos!A:E,3,FALSE)</f>
        <v>Insumos</v>
      </c>
      <c r="E693" s="14" t="str">
        <f>VLOOKUP($B693,[7]Insumos!A:E,4,FALSE)</f>
        <v>GAL</v>
      </c>
      <c r="F693" s="141">
        <v>0.04</v>
      </c>
      <c r="G693" s="4">
        <f>+VLOOKUP(B693,[7]Insumos!$A$4:$F$5224,5,FALSE)</f>
        <v>59900</v>
      </c>
      <c r="H693" s="4">
        <f t="shared" si="69"/>
        <v>2396</v>
      </c>
      <c r="I693" s="4"/>
      <c r="J693" s="138" t="str">
        <f>HYPERLINK("#"&amp;"Insumos"&amp;"!A"&amp;MATCH($B693,[7]Insumos!$A:$A,0),"Ins "&amp;$B693)</f>
        <v>Ins I1008</v>
      </c>
      <c r="K693" s="675"/>
    </row>
    <row r="694" spans="1:11" s="16" customFormat="1" x14ac:dyDescent="0.25">
      <c r="A694" s="12" t="s">
        <v>59</v>
      </c>
      <c r="B694" s="3" t="s">
        <v>125</v>
      </c>
      <c r="C694" s="13" t="str">
        <f>VLOOKUP($B694,[7]Insumos!A:E,2,FALSE)</f>
        <v xml:space="preserve">VINILTEX ACRILTEX- TIPO PINTUCO REF. SEGÚN COLOR DISEÑO O SIMILAR. </v>
      </c>
      <c r="D694" s="14" t="str">
        <f>VLOOKUP($B694,[7]Insumos!A:E,3,FALSE)</f>
        <v>Insumos</v>
      </c>
      <c r="E694" s="14" t="str">
        <f>VLOOKUP($B694,[7]Insumos!A:E,4,FALSE)</f>
        <v>GAL</v>
      </c>
      <c r="F694" s="141">
        <v>0.08</v>
      </c>
      <c r="G694" s="4">
        <f>+VLOOKUP(B694,[7]Insumos!$A$4:$F$5224,5,FALSE)</f>
        <v>104901</v>
      </c>
      <c r="H694" s="4">
        <f t="shared" si="69"/>
        <v>8392</v>
      </c>
      <c r="I694" s="4"/>
      <c r="J694" s="138" t="str">
        <f>HYPERLINK("#"&amp;"Insumos"&amp;"!A"&amp;MATCH($B694,[7]Insumos!$A:$A,0),"Ins "&amp;$B694)</f>
        <v>Ins I1021</v>
      </c>
      <c r="K694" s="675"/>
    </row>
    <row r="695" spans="1:11" s="16" customFormat="1" x14ac:dyDescent="0.25">
      <c r="A695" s="12" t="s">
        <v>59</v>
      </c>
      <c r="B695" s="3" t="s">
        <v>33</v>
      </c>
      <c r="C695" s="13" t="str">
        <f>VLOOKUP($B695,[7]Insumos!A:E,2,FALSE)</f>
        <v>ACARREO INTERNO</v>
      </c>
      <c r="D695" s="14" t="str">
        <f>VLOOKUP($B695,[7]Insumos!A:E,3,FALSE)</f>
        <v>Insumos</v>
      </c>
      <c r="E695" s="14" t="str">
        <f>VLOOKUP($B695,[7]Insumos!A:E,4,FALSE)</f>
        <v>UND</v>
      </c>
      <c r="F695" s="141">
        <v>0.45</v>
      </c>
      <c r="G695" s="4">
        <f>+VLOOKUP(B695,[7]Insumos!$A$4:$F$5224,5,FALSE)</f>
        <v>1824</v>
      </c>
      <c r="H695" s="4">
        <f t="shared" si="69"/>
        <v>821</v>
      </c>
      <c r="I695" s="4"/>
      <c r="J695" s="138" t="str">
        <f>HYPERLINK("#"&amp;"Insumos"&amp;"!A"&amp;MATCH($B695,[7]Insumos!$A:$A,0),"Ins "&amp;$B695)</f>
        <v>Ins I1565</v>
      </c>
      <c r="K695" s="675"/>
    </row>
    <row r="696" spans="1:11" s="16" customFormat="1" x14ac:dyDescent="0.25">
      <c r="A696" s="12"/>
      <c r="B696" s="3"/>
      <c r="C696" s="13"/>
      <c r="D696" s="14"/>
      <c r="E696" s="14"/>
      <c r="F696" s="141"/>
      <c r="G696" s="4"/>
      <c r="H696" s="4"/>
      <c r="I696" s="4"/>
      <c r="J696" s="138"/>
      <c r="K696" s="675"/>
    </row>
    <row r="697" spans="1:11" s="16" customFormat="1" ht="38.25" x14ac:dyDescent="0.25">
      <c r="A697" s="8" t="s">
        <v>653</v>
      </c>
      <c r="B697" s="1" t="s">
        <v>28</v>
      </c>
      <c r="C697" s="9" t="str">
        <f>VLOOKUP($A697,[7]Actividades!A:E,2,FALSE)</f>
        <v>SUMINISTRO, TRANSPORTE E INSTALACIÓN DE CERRAMIENTO EN TUBERÍA GALVANIZADA PARA CERRAMIENTO, MALLA ESLABONADA Y ZÓCALO EN SARDINEL EN CONCRETO REFORZADO DE 3,000 PSI</v>
      </c>
      <c r="D697" s="10" t="str">
        <f>VLOOKUP($A697,[7]Actividades!A:E,3,FALSE)</f>
        <v>Actividad</v>
      </c>
      <c r="E697" s="10" t="str">
        <f>VLOOKUP($A697,[7]Actividades!A:E,4,FALSE)</f>
        <v>M2</v>
      </c>
      <c r="F697" s="11"/>
      <c r="G697" s="2"/>
      <c r="H697" s="2"/>
      <c r="I697" s="2">
        <v>422443</v>
      </c>
      <c r="K697" s="675">
        <f t="shared" si="64"/>
        <v>584830.08920000005</v>
      </c>
    </row>
    <row r="698" spans="1:11" x14ac:dyDescent="0.25">
      <c r="A698" s="17" t="s">
        <v>653</v>
      </c>
      <c r="B698" s="3" t="s">
        <v>441</v>
      </c>
      <c r="C698" s="13" t="str">
        <f>VLOOKUP($B698,[7]Insumos!A:G,2,FALSE)</f>
        <v>MORTERO 1:3</v>
      </c>
      <c r="D698" s="14" t="str">
        <f>VLOOKUP($B698,[7]Insumos!A:G,3,FALSE)</f>
        <v>Analisis Basico</v>
      </c>
      <c r="E698" s="14" t="str">
        <f>VLOOKUP($B698,[7]Insumos!A:G,4,FALSE)</f>
        <v>M3</v>
      </c>
      <c r="F698" s="15">
        <v>0.02</v>
      </c>
      <c r="G698" s="4">
        <v>505998</v>
      </c>
      <c r="H698" s="4">
        <v>10120</v>
      </c>
      <c r="I698" s="4"/>
      <c r="J698" s="16"/>
      <c r="K698" s="675"/>
    </row>
    <row r="699" spans="1:11" s="16" customFormat="1" x14ac:dyDescent="0.25">
      <c r="A699" s="17" t="s">
        <v>653</v>
      </c>
      <c r="B699" s="3" t="s">
        <v>373</v>
      </c>
      <c r="C699" s="13" t="str">
        <f>VLOOKUP($B699,[7]Insumos!A:G,2,FALSE)</f>
        <v>CONCRETO 3000 psi - 21 Mpa</v>
      </c>
      <c r="D699" s="14" t="str">
        <f>VLOOKUP($B699,[7]Insumos!A:G,3,FALSE)</f>
        <v>Analisis Basico</v>
      </c>
      <c r="E699" s="14" t="str">
        <f>VLOOKUP($B699,[7]Insumos!A:G,4,FALSE)</f>
        <v>M3</v>
      </c>
      <c r="F699" s="15">
        <v>2.4E-2</v>
      </c>
      <c r="G699" s="4">
        <v>561725</v>
      </c>
      <c r="H699" s="4">
        <v>13481</v>
      </c>
      <c r="I699" s="4"/>
      <c r="K699" s="675"/>
    </row>
    <row r="700" spans="1:11" s="16" customFormat="1" x14ac:dyDescent="0.25">
      <c r="A700" s="17" t="s">
        <v>653</v>
      </c>
      <c r="B700" s="3" t="s">
        <v>535</v>
      </c>
      <c r="C700" s="13" t="str">
        <f>VLOOKUP($B700,[7]Insumos!A:E,2,FALSE)</f>
        <v>CUADRILLA AA TIPO 4 (1 OFICIAL + 4 AYUDANTE) (Albañileria)</v>
      </c>
      <c r="D700" s="14" t="str">
        <f>VLOOKUP($B700,[7]Insumos!A:E,3,FALSE)</f>
        <v>Cuadrilla</v>
      </c>
      <c r="E700" s="14" t="str">
        <f>VLOOKUP($B700,[7]Insumos!A:E,4,FALSE)</f>
        <v>HR</v>
      </c>
      <c r="F700" s="15">
        <v>4</v>
      </c>
      <c r="G700" s="4">
        <v>66299</v>
      </c>
      <c r="H700" s="4">
        <v>265196</v>
      </c>
      <c r="I700" s="4"/>
      <c r="J700" s="138" t="str">
        <f>HYPERLINK("#"&amp;"Insumos"&amp;"!A"&amp;MATCH($B700,[7]Insumos!$A:$A,0),"Ins "&amp;$B700)</f>
        <v>Ins C22</v>
      </c>
      <c r="K700" s="675"/>
    </row>
    <row r="701" spans="1:11" s="16" customFormat="1" x14ac:dyDescent="0.25">
      <c r="A701" s="17" t="s">
        <v>653</v>
      </c>
      <c r="B701" s="3" t="s">
        <v>30</v>
      </c>
      <c r="C701" s="13" t="str">
        <f>VLOOKUP($B701,[7]Insumos!A:E,2,FALSE)</f>
        <v>EQUIPO DE TRANSPORTE</v>
      </c>
      <c r="D701" s="14" t="str">
        <f>VLOOKUP($B701,[7]Insumos!A:E,3,FALSE)</f>
        <v>Equipos</v>
      </c>
      <c r="E701" s="14" t="str">
        <f>VLOOKUP($B701,[7]Insumos!A:E,4,FALSE)</f>
        <v>DIA</v>
      </c>
      <c r="F701" s="15">
        <v>1.78E-2</v>
      </c>
      <c r="G701" s="4">
        <v>180217</v>
      </c>
      <c r="H701" s="4">
        <v>3208</v>
      </c>
      <c r="I701" s="4"/>
      <c r="J701" s="138" t="str">
        <f>HYPERLINK("#"&amp;"Insumos"&amp;"!A"&amp;MATCH($B701,[7]Insumos!$A:$A,0),"Ins "&amp;$B701)</f>
        <v>Ins E12</v>
      </c>
      <c r="K701" s="675"/>
    </row>
    <row r="702" spans="1:11" s="16" customFormat="1" x14ac:dyDescent="0.25">
      <c r="A702" s="17" t="s">
        <v>653</v>
      </c>
      <c r="B702" s="3" t="s">
        <v>677</v>
      </c>
      <c r="C702" s="13" t="str">
        <f>VLOOKUP($B702,[7]Insumos!A:E,2,FALSE)</f>
        <v>VIBROCOMPACTADOR TIPO RANA</v>
      </c>
      <c r="D702" s="14" t="str">
        <f>VLOOKUP($B702,[7]Insumos!A:E,3,FALSE)</f>
        <v>Equipos</v>
      </c>
      <c r="E702" s="14" t="str">
        <f>VLOOKUP($B702,[7]Insumos!A:E,4,FALSE)</f>
        <v>DIA</v>
      </c>
      <c r="F702" s="15">
        <v>1.4999999999999999E-2</v>
      </c>
      <c r="G702" s="4">
        <v>45934</v>
      </c>
      <c r="H702" s="4">
        <v>689</v>
      </c>
      <c r="I702" s="4"/>
      <c r="J702" s="138" t="str">
        <f>HYPERLINK("#"&amp;"Insumos"&amp;"!A"&amp;MATCH($B702,[7]Insumos!$A:$A,0),"Ins "&amp;$B702)</f>
        <v>Ins E47</v>
      </c>
      <c r="K702" s="675"/>
    </row>
    <row r="703" spans="1:11" s="16" customFormat="1" x14ac:dyDescent="0.25">
      <c r="A703" s="17" t="s">
        <v>653</v>
      </c>
      <c r="B703" s="3" t="s">
        <v>121</v>
      </c>
      <c r="C703" s="13" t="str">
        <f>VLOOKUP($B703,[7]Insumos!A:E,2,FALSE)</f>
        <v>EQUIPO DE SOLDADURA</v>
      </c>
      <c r="D703" s="14" t="str">
        <f>VLOOKUP($B703,[7]Insumos!A:E,3,FALSE)</f>
        <v>Equipos</v>
      </c>
      <c r="E703" s="14" t="str">
        <f>VLOOKUP($B703,[7]Insumos!A:E,4,FALSE)</f>
        <v>HR</v>
      </c>
      <c r="F703" s="15">
        <v>0.4</v>
      </c>
      <c r="G703" s="4">
        <v>45052</v>
      </c>
      <c r="H703" s="4">
        <v>18021</v>
      </c>
      <c r="I703" s="4"/>
      <c r="J703" s="138" t="str">
        <f>HYPERLINK("#"&amp;"Insumos"&amp;"!A"&amp;MATCH($B703,[7]Insumos!$A:$A,0),"Ins "&amp;$B703)</f>
        <v>Ins E59</v>
      </c>
      <c r="K703" s="675"/>
    </row>
    <row r="704" spans="1:11" x14ac:dyDescent="0.25">
      <c r="A704" s="17" t="s">
        <v>653</v>
      </c>
      <c r="B704" s="3" t="s">
        <v>32</v>
      </c>
      <c r="C704" s="13" t="str">
        <f>VLOOKUP($B704,[7]Insumos!A:E,2,FALSE)</f>
        <v>EQUIPO BASICO (HERRAMIENTA MENOR)</v>
      </c>
      <c r="D704" s="14" t="str">
        <f>VLOOKUP($B704,[7]Insumos!A:E,3,FALSE)</f>
        <v>Herramienta</v>
      </c>
      <c r="E704" s="14" t="str">
        <f>VLOOKUP($B704,[7]Insumos!A:E,4,FALSE)</f>
        <v>UND</v>
      </c>
      <c r="F704" s="15">
        <v>2</v>
      </c>
      <c r="G704" s="4">
        <v>3484</v>
      </c>
      <c r="H704" s="4">
        <v>6968</v>
      </c>
      <c r="I704" s="4"/>
      <c r="J704" s="138" t="str">
        <f>HYPERLINK("#"&amp;"Insumos"&amp;"!A"&amp;MATCH($B704,[7]Insumos!$A:$A,0),"Ins "&amp;$B704)</f>
        <v>Ins H2</v>
      </c>
      <c r="K704" s="675"/>
    </row>
    <row r="705" spans="1:11" s="16" customFormat="1" x14ac:dyDescent="0.25">
      <c r="A705" s="17" t="s">
        <v>653</v>
      </c>
      <c r="B705" s="3" t="s">
        <v>483</v>
      </c>
      <c r="C705" s="13" t="str">
        <f>VLOOKUP($B705,[7]Insumos!A:E,2,FALSE)</f>
        <v>ESMALTE SINTETICO PINTULUX 3 EN 1 (No requiere anticorrosivo)</v>
      </c>
      <c r="D705" s="14" t="str">
        <f>VLOOKUP($B705,[7]Insumos!A:E,3,FALSE)</f>
        <v>Insumos</v>
      </c>
      <c r="E705" s="14" t="str">
        <f>VLOOKUP($B705,[7]Insumos!A:E,4,FALSE)</f>
        <v>GAL</v>
      </c>
      <c r="F705" s="15">
        <v>1.2999999999999999E-2</v>
      </c>
      <c r="G705" s="4">
        <v>122000</v>
      </c>
      <c r="H705" s="4">
        <v>1586</v>
      </c>
      <c r="I705" s="4"/>
      <c r="J705" s="138" t="str">
        <f>HYPERLINK("#"&amp;"Insumos"&amp;"!A"&amp;MATCH($B705,[7]Insumos!$A:$A,0),"Ins "&amp;$B705)</f>
        <v>Ins I1002</v>
      </c>
      <c r="K705" s="675"/>
    </row>
    <row r="706" spans="1:11" s="16" customFormat="1" x14ac:dyDescent="0.25">
      <c r="A706" s="17" t="s">
        <v>653</v>
      </c>
      <c r="B706" s="3" t="s">
        <v>33</v>
      </c>
      <c r="C706" s="13" t="str">
        <f>VLOOKUP($B706,[7]Insumos!A:E,2,FALSE)</f>
        <v>ACARREO INTERNO</v>
      </c>
      <c r="D706" s="14" t="str">
        <f>VLOOKUP($B706,[7]Insumos!A:E,3,FALSE)</f>
        <v>Insumos</v>
      </c>
      <c r="E706" s="14" t="str">
        <f>VLOOKUP($B706,[7]Insumos!A:E,4,FALSE)</f>
        <v>UND</v>
      </c>
      <c r="F706" s="15">
        <v>2</v>
      </c>
      <c r="G706" s="4">
        <v>1824</v>
      </c>
      <c r="H706" s="4">
        <v>3648</v>
      </c>
      <c r="I706" s="4"/>
      <c r="J706" s="138" t="str">
        <f>HYPERLINK("#"&amp;"Insumos"&amp;"!A"&amp;MATCH($B706,[7]Insumos!$A:$A,0),"Ins "&amp;$B706)</f>
        <v>Ins I1565</v>
      </c>
      <c r="K706" s="675"/>
    </row>
    <row r="707" spans="1:11" s="16" customFormat="1" x14ac:dyDescent="0.25">
      <c r="A707" s="17" t="s">
        <v>653</v>
      </c>
      <c r="B707" s="3" t="s">
        <v>678</v>
      </c>
      <c r="C707" s="13" t="str">
        <f>VLOOKUP($B707,[7]Insumos!A:E,2,FALSE)</f>
        <v>MALLA ESLABONADA 21/4*21/4 *2 MTS</v>
      </c>
      <c r="D707" s="14" t="str">
        <f>VLOOKUP($B707,[7]Insumos!A:E,3,FALSE)</f>
        <v>Insumos</v>
      </c>
      <c r="E707" s="14" t="str">
        <f>VLOOKUP($B707,[7]Insumos!A:E,4,FALSE)</f>
        <v>M2</v>
      </c>
      <c r="F707" s="15">
        <v>1.5</v>
      </c>
      <c r="G707" s="4">
        <v>20687</v>
      </c>
      <c r="H707" s="4">
        <v>31031</v>
      </c>
      <c r="I707" s="4"/>
      <c r="J707" s="138" t="str">
        <f>HYPERLINK("#"&amp;"Insumos"&amp;"!A"&amp;MATCH($B707,[7]Insumos!$A:$A,0),"Ins "&amp;$B707)</f>
        <v>Ins I169</v>
      </c>
      <c r="K707" s="675"/>
    </row>
    <row r="708" spans="1:11" s="16" customFormat="1" x14ac:dyDescent="0.25">
      <c r="A708" s="17" t="s">
        <v>653</v>
      </c>
      <c r="B708" s="3" t="s">
        <v>381</v>
      </c>
      <c r="C708" s="13" t="str">
        <f>VLOOKUP($B708,[7]Insumos!A:E,2,FALSE)</f>
        <v>ALAMBRE NEGRO NO. 18</v>
      </c>
      <c r="D708" s="14" t="str">
        <f>VLOOKUP($B708,[7]Insumos!A:E,3,FALSE)</f>
        <v>Insumos</v>
      </c>
      <c r="E708" s="14" t="str">
        <f>VLOOKUP($B708,[7]Insumos!A:E,4,FALSE)</f>
        <v>KG</v>
      </c>
      <c r="F708" s="15">
        <v>0.2</v>
      </c>
      <c r="G708" s="4">
        <v>5938</v>
      </c>
      <c r="H708" s="4">
        <v>1188</v>
      </c>
      <c r="I708" s="4"/>
      <c r="J708" s="138" t="str">
        <f>HYPERLINK("#"&amp;"Insumos"&amp;"!A"&amp;MATCH($B708,[7]Insumos!$A:$A,0),"Ins "&amp;$B708)</f>
        <v>Ins I3</v>
      </c>
      <c r="K708" s="675"/>
    </row>
    <row r="709" spans="1:11" s="16" customFormat="1" x14ac:dyDescent="0.25">
      <c r="A709" s="17" t="s">
        <v>653</v>
      </c>
      <c r="B709" s="3" t="s">
        <v>679</v>
      </c>
      <c r="C709" s="13" t="str">
        <f>VLOOKUP($B709,[7]Insumos!A:E,2,FALSE)</f>
        <v>ALAMBRE DE PUA X 350 MTS CL 12</v>
      </c>
      <c r="D709" s="14" t="str">
        <f>VLOOKUP($B709,[7]Insumos!A:E,3,FALSE)</f>
        <v>Insumos</v>
      </c>
      <c r="E709" s="14" t="str">
        <f>VLOOKUP($B709,[7]Insumos!A:E,4,FALSE)</f>
        <v>ROLLO</v>
      </c>
      <c r="F709" s="15">
        <v>8.9999999999999993E-3</v>
      </c>
      <c r="G709" s="4">
        <v>282800</v>
      </c>
      <c r="H709" s="4">
        <v>2545</v>
      </c>
      <c r="I709" s="4"/>
      <c r="J709" s="138" t="str">
        <f>HYPERLINK("#"&amp;"Insumos"&amp;"!A"&amp;MATCH($B709,[7]Insumos!$A:$A,0),"Ins "&amp;$B709)</f>
        <v>Ins I30</v>
      </c>
      <c r="K709" s="675"/>
    </row>
    <row r="710" spans="1:11" s="16" customFormat="1" x14ac:dyDescent="0.25">
      <c r="A710" s="17" t="s">
        <v>653</v>
      </c>
      <c r="B710" s="3" t="s">
        <v>680</v>
      </c>
      <c r="C710" s="13" t="str">
        <f>VLOOKUP($B710,[7]Insumos!A:E,2,FALSE)</f>
        <v>PIEDRA MEDIA ZONGA</v>
      </c>
      <c r="D710" s="14" t="str">
        <f>VLOOKUP($B710,[7]Insumos!A:E,3,FALSE)</f>
        <v>Insumos</v>
      </c>
      <c r="E710" s="14" t="str">
        <f>VLOOKUP($B710,[7]Insumos!A:E,4,FALSE)</f>
        <v>M3</v>
      </c>
      <c r="F710" s="15">
        <v>1.6E-2</v>
      </c>
      <c r="G710" s="4">
        <v>95000</v>
      </c>
      <c r="H710" s="4">
        <v>1520</v>
      </c>
      <c r="I710" s="4"/>
      <c r="J710" s="138" t="str">
        <f>HYPERLINK("#"&amp;"Insumos"&amp;"!A"&amp;MATCH($B710,[7]Insumos!$A:$A,0),"Ins "&amp;$B710)</f>
        <v>Ins I37</v>
      </c>
      <c r="K710" s="675"/>
    </row>
    <row r="711" spans="1:11" s="16" customFormat="1" x14ac:dyDescent="0.25">
      <c r="A711" s="17" t="s">
        <v>653</v>
      </c>
      <c r="B711" s="3" t="s">
        <v>376</v>
      </c>
      <c r="C711" s="13" t="str">
        <f>VLOOKUP($B711,[7]Insumos!A:E,2,FALSE)</f>
        <v>PUNTILLA CON CABEZA 2"</v>
      </c>
      <c r="D711" s="14" t="str">
        <f>VLOOKUP($B711,[7]Insumos!A:E,3,FALSE)</f>
        <v>Insumos</v>
      </c>
      <c r="E711" s="14" t="str">
        <f>VLOOKUP($B711,[7]Insumos!A:E,4,FALSE)</f>
        <v>LB</v>
      </c>
      <c r="F711" s="15">
        <v>0.27</v>
      </c>
      <c r="G711" s="4">
        <v>5100</v>
      </c>
      <c r="H711" s="4">
        <v>1377</v>
      </c>
      <c r="I711" s="4"/>
      <c r="J711" s="138" t="str">
        <f>HYPERLINK("#"&amp;"Insumos"&amp;"!A"&amp;MATCH($B711,[7]Insumos!$A:$A,0),"Ins "&amp;$B711)</f>
        <v>Ins I425</v>
      </c>
      <c r="K711" s="675"/>
    </row>
    <row r="712" spans="1:11" s="16" customFormat="1" x14ac:dyDescent="0.25">
      <c r="A712" s="17" t="s">
        <v>653</v>
      </c>
      <c r="B712" s="3" t="s">
        <v>681</v>
      </c>
      <c r="C712" s="13" t="str">
        <f>VLOOKUP($B712,[7]Insumos!A:E,2,FALSE)</f>
        <v>SOLDADURA ELECTRICA TIPO WESTARCO SUPER E- 6013  DE 1/8 O SIMILAR.</v>
      </c>
      <c r="D712" s="14" t="str">
        <f>VLOOKUP($B712,[7]Insumos!A:E,3,FALSE)</f>
        <v>Insumos</v>
      </c>
      <c r="E712" s="14" t="str">
        <f>VLOOKUP($B712,[7]Insumos!A:E,4,FALSE)</f>
        <v>KG</v>
      </c>
      <c r="F712" s="15">
        <v>0.38</v>
      </c>
      <c r="G712" s="4">
        <v>22500</v>
      </c>
      <c r="H712" s="4">
        <v>8550</v>
      </c>
      <c r="I712" s="4"/>
      <c r="J712" s="138" t="str">
        <f>HYPERLINK("#"&amp;"Insumos"&amp;"!A"&amp;MATCH($B712,[7]Insumos!$A:$A,0),"Ins "&amp;$B712)</f>
        <v>Ins I435</v>
      </c>
      <c r="K712" s="675"/>
    </row>
    <row r="713" spans="1:11" s="16" customFormat="1" x14ac:dyDescent="0.25">
      <c r="A713" s="17" t="s">
        <v>653</v>
      </c>
      <c r="B713" s="3" t="s">
        <v>682</v>
      </c>
      <c r="C713" s="13" t="str">
        <f>VLOOKUP($B713,[7]Insumos!A:E,2,FALSE)</f>
        <v>AFIRMADO (Incluye transporte)</v>
      </c>
      <c r="D713" s="14" t="str">
        <f>VLOOKUP($B713,[7]Insumos!A:E,3,FALSE)</f>
        <v>Insumos</v>
      </c>
      <c r="E713" s="14" t="str">
        <f>VLOOKUP($B713,[7]Insumos!A:E,4,FALSE)</f>
        <v>M3</v>
      </c>
      <c r="F713" s="15">
        <v>1.2999999999999999E-2</v>
      </c>
      <c r="G713" s="4">
        <v>58750</v>
      </c>
      <c r="H713" s="4">
        <v>764</v>
      </c>
      <c r="I713" s="4"/>
      <c r="J713" s="138" t="str">
        <f>HYPERLINK("#"&amp;"Insumos"&amp;"!A"&amp;MATCH($B713,[7]Insumos!$A:$A,0),"Ins "&amp;$B713)</f>
        <v>Ins I50</v>
      </c>
      <c r="K713" s="675"/>
    </row>
    <row r="714" spans="1:11" s="16" customFormat="1" x14ac:dyDescent="0.25">
      <c r="A714" s="17" t="s">
        <v>653</v>
      </c>
      <c r="B714" s="3" t="s">
        <v>683</v>
      </c>
      <c r="C714" s="13" t="str">
        <f>VLOOKUP($B714,[7]Insumos!A:E,2,FALSE)</f>
        <v>TUBERIA GALVANIZADA 2" CAL 16</v>
      </c>
      <c r="D714" s="14" t="str">
        <f>VLOOKUP($B714,[7]Insumos!A:E,3,FALSE)</f>
        <v>Insumos</v>
      </c>
      <c r="E714" s="14" t="str">
        <f>VLOOKUP($B714,[7]Insumos!A:E,4,FALSE)</f>
        <v>M</v>
      </c>
      <c r="F714" s="15">
        <v>3</v>
      </c>
      <c r="G714" s="4">
        <v>15090</v>
      </c>
      <c r="H714" s="4">
        <v>45270</v>
      </c>
      <c r="I714" s="4"/>
      <c r="J714" s="138" t="str">
        <f>HYPERLINK("#"&amp;"Insumos"&amp;"!A"&amp;MATCH($B714,[7]Insumos!$A:$A,0),"Ins "&amp;$B714)</f>
        <v>Ins I936</v>
      </c>
      <c r="K714" s="675"/>
    </row>
    <row r="715" spans="1:11" s="16" customFormat="1" ht="30" x14ac:dyDescent="0.25">
      <c r="A715" s="17" t="s">
        <v>653</v>
      </c>
      <c r="B715" s="3" t="s">
        <v>684</v>
      </c>
      <c r="C715" s="13" t="str">
        <f>VLOOKUP($B715,[7]Insumos!A:E,2,FALSE)</f>
        <v>LADRILLO ESTRUCTURAL PORTANTE PRENSADO 30 X 6 CM. (29 X 12 X 9 CM) ARCILLA TIPO SANTAFÉ O SIMILAR.</v>
      </c>
      <c r="D715" s="14" t="str">
        <f>VLOOKUP($B715,[7]Insumos!A:E,3,FALSE)</f>
        <v>Insumos</v>
      </c>
      <c r="E715" s="14" t="str">
        <f>VLOOKUP($B715,[7]Insumos!A:E,4,FALSE)</f>
        <v>UND</v>
      </c>
      <c r="F715" s="15">
        <v>0.5</v>
      </c>
      <c r="G715" s="4">
        <v>2114</v>
      </c>
      <c r="H715" s="4">
        <v>1057</v>
      </c>
      <c r="I715" s="4"/>
      <c r="J715" s="138" t="str">
        <f>HYPERLINK("#"&amp;"Insumos"&amp;"!A"&amp;MATCH($B715,[7]Insumos!$A:$A,0),"Ins "&amp;$B715)</f>
        <v>Ins I945</v>
      </c>
      <c r="K715" s="675"/>
    </row>
    <row r="716" spans="1:11" x14ac:dyDescent="0.25">
      <c r="A716" s="17" t="s">
        <v>653</v>
      </c>
      <c r="B716" s="3" t="s">
        <v>685</v>
      </c>
      <c r="C716" s="13" t="str">
        <f>VLOOKUP($B716,[7]Insumos!A:E,2,FALSE)</f>
        <v>VARILLON DE SAJO</v>
      </c>
      <c r="D716" s="14" t="str">
        <f>VLOOKUP($B716,[7]Insumos!A:E,3,FALSE)</f>
        <v>Insumos</v>
      </c>
      <c r="E716" s="14" t="str">
        <f>VLOOKUP($B716,[7]Insumos!A:E,4,FALSE)</f>
        <v>UND</v>
      </c>
      <c r="F716" s="15">
        <v>6.5000000000000002E-2</v>
      </c>
      <c r="G716" s="4">
        <v>17304</v>
      </c>
      <c r="H716" s="4">
        <v>1125</v>
      </c>
      <c r="I716" s="4"/>
      <c r="J716" s="138" t="str">
        <f>HYPERLINK("#"&amp;"Insumos"&amp;"!A"&amp;MATCH($B716,[7]Insumos!$A:$A,0),"Ins "&amp;$B716)</f>
        <v>Ins I988</v>
      </c>
      <c r="K716" s="675"/>
    </row>
    <row r="717" spans="1:11" s="16" customFormat="1" x14ac:dyDescent="0.25">
      <c r="A717" s="17" t="s">
        <v>653</v>
      </c>
      <c r="B717" s="3" t="s">
        <v>444</v>
      </c>
      <c r="C717" s="13" t="str">
        <f>VLOOKUP($B717,[7]Insumos!A:E,2,FALSE)</f>
        <v>TABLA 1"X10"X3M</v>
      </c>
      <c r="D717" s="14" t="str">
        <f>VLOOKUP($B717,[7]Insumos!A:E,3,FALSE)</f>
        <v>Insumos</v>
      </c>
      <c r="E717" s="14" t="str">
        <f>VLOOKUP($B717,[7]Insumos!A:E,4,FALSE)</f>
        <v>UND</v>
      </c>
      <c r="F717" s="15">
        <v>0.35</v>
      </c>
      <c r="G717" s="4">
        <v>14569</v>
      </c>
      <c r="H717" s="4">
        <v>5099</v>
      </c>
      <c r="I717" s="4"/>
      <c r="J717" s="138" t="str">
        <f>HYPERLINK("#"&amp;"Insumos"&amp;"!A"&amp;MATCH($B717,[7]Insumos!$A:$A,0),"Ins "&amp;$B717)</f>
        <v>Ins I990</v>
      </c>
      <c r="K717" s="675"/>
    </row>
    <row r="718" spans="1:11" s="16" customFormat="1" x14ac:dyDescent="0.25">
      <c r="A718" s="12"/>
      <c r="B718" s="3"/>
      <c r="C718" s="13"/>
      <c r="D718" s="14"/>
      <c r="E718" s="14"/>
      <c r="F718" s="141"/>
      <c r="G718" s="4"/>
      <c r="H718" s="4"/>
      <c r="I718" s="4"/>
      <c r="J718" s="138"/>
      <c r="K718" s="675"/>
    </row>
    <row r="719" spans="1:11" s="16" customFormat="1" x14ac:dyDescent="0.25">
      <c r="A719" s="5"/>
      <c r="B719" s="5"/>
      <c r="C719" s="5"/>
      <c r="D719" s="5"/>
      <c r="E719" s="5"/>
      <c r="F719" s="143"/>
      <c r="G719" s="5"/>
      <c r="H719" s="5"/>
      <c r="I719" s="5"/>
      <c r="J719" s="5"/>
      <c r="K719" s="675"/>
    </row>
    <row r="720" spans="1:11" x14ac:dyDescent="0.25">
      <c r="A720" s="8" t="s">
        <v>19</v>
      </c>
      <c r="B720" s="1" t="s">
        <v>28</v>
      </c>
      <c r="C720" s="9" t="str">
        <f>VLOOKUP($A720,[7]Actividades!A:E,2,FALSE)</f>
        <v>ASEO GENERAL</v>
      </c>
      <c r="D720" s="10" t="str">
        <f>VLOOKUP($A720,[7]Actividades!A:E,3,FALSE)</f>
        <v>Actividad</v>
      </c>
      <c r="E720" s="10" t="str">
        <f>VLOOKUP($A720,[7]Actividades!A:E,4,FALSE)</f>
        <v>M2</v>
      </c>
      <c r="F720" s="140"/>
      <c r="G720" s="2"/>
      <c r="H720" s="2"/>
      <c r="I720" s="2">
        <v>3815</v>
      </c>
      <c r="J720" s="16"/>
      <c r="K720" s="675">
        <f t="shared" ref="K720:K770" si="70">I720*1.3844</f>
        <v>5281.4859999999999</v>
      </c>
    </row>
    <row r="721" spans="1:11" s="16" customFormat="1" ht="20.25" customHeight="1" x14ac:dyDescent="0.25">
      <c r="A721" s="12" t="s">
        <v>19</v>
      </c>
      <c r="B721" s="3" t="s">
        <v>532</v>
      </c>
      <c r="C721" s="13" t="str">
        <f>VLOOKUP($B721,[7]Insumos!A:E,2,FALSE)</f>
        <v>AYUDANTE AA (ALBAÑILERIA)</v>
      </c>
      <c r="D721" s="14" t="str">
        <f>VLOOKUP($B721,[7]Insumos!A:E,3,FALSE)</f>
        <v>Cuadrilla</v>
      </c>
      <c r="E721" s="14" t="str">
        <f>VLOOKUP($B721,[7]Insumos!A:E,4,FALSE)</f>
        <v>HR</v>
      </c>
      <c r="F721" s="141">
        <v>0.3</v>
      </c>
      <c r="G721" s="4">
        <f>+VLOOKUP(B721,[7]Insumos!$A$4:$F$5224,5,FALSE)</f>
        <v>11839</v>
      </c>
      <c r="H721" s="4">
        <f t="shared" ref="H721:H722" si="71">+ROUND(F721*G721,0)</f>
        <v>3552</v>
      </c>
      <c r="I721" s="4"/>
      <c r="J721" s="138" t="str">
        <f>HYPERLINK("#"&amp;"Insumos"&amp;"!A"&amp;MATCH($B721,[7]Insumos!$A:$A,0),"Ins "&amp;$B721)</f>
        <v>Ins C43</v>
      </c>
      <c r="K721" s="675"/>
    </row>
    <row r="722" spans="1:11" s="16" customFormat="1" x14ac:dyDescent="0.25">
      <c r="A722" s="12" t="s">
        <v>19</v>
      </c>
      <c r="B722" s="3" t="s">
        <v>32</v>
      </c>
      <c r="C722" s="13" t="str">
        <f>VLOOKUP($B722,[7]Insumos!A:E,2,FALSE)</f>
        <v>EQUIPO BASICO (HERRAMIENTA MENOR)</v>
      </c>
      <c r="D722" s="14" t="str">
        <f>VLOOKUP($B722,[7]Insumos!A:E,3,FALSE)</f>
        <v>Herramienta</v>
      </c>
      <c r="E722" s="14" t="str">
        <f>VLOOKUP($B722,[7]Insumos!A:E,4,FALSE)</f>
        <v>UND</v>
      </c>
      <c r="F722" s="141">
        <v>7.5499999999999998E-2</v>
      </c>
      <c r="G722" s="4">
        <f>+VLOOKUP(B722,[7]Insumos!$A$4:$F$5224,5,FALSE)</f>
        <v>3484</v>
      </c>
      <c r="H722" s="4">
        <f t="shared" si="71"/>
        <v>263</v>
      </c>
      <c r="I722" s="4"/>
      <c r="J722" s="138" t="str">
        <f>HYPERLINK("#"&amp;"Insumos"&amp;"!A"&amp;MATCH($B722,[7]Insumos!$A:$A,0),"Ins "&amp;$B722)</f>
        <v>Ins H2</v>
      </c>
      <c r="K722" s="675"/>
    </row>
    <row r="723" spans="1:11" s="16" customFormat="1" ht="28.15" customHeight="1" x14ac:dyDescent="0.25">
      <c r="A723" s="5"/>
      <c r="B723" s="5"/>
      <c r="C723" s="5"/>
      <c r="D723" s="5"/>
      <c r="E723" s="5"/>
      <c r="F723" s="143"/>
      <c r="G723" s="5"/>
      <c r="H723" s="5"/>
      <c r="I723" s="5"/>
      <c r="J723" s="5"/>
      <c r="K723" s="675"/>
    </row>
    <row r="724" spans="1:11" s="16" customFormat="1" ht="25.5" x14ac:dyDescent="0.25">
      <c r="A724" s="8" t="s">
        <v>344</v>
      </c>
      <c r="B724" s="1" t="s">
        <v>28</v>
      </c>
      <c r="C724" s="9" t="str">
        <f>VLOOKUP($A724,[7]Actividades!A:E,2,FALSE)</f>
        <v>LIMPIEZA DE CANALES EN CONCRETO A NIVEL DEL TERRENO (ANCHO HASTA 0.60 MTS)</v>
      </c>
      <c r="D724" s="10" t="str">
        <f>VLOOKUP($A724,[7]Actividades!A:E,3,FALSE)</f>
        <v>Actividad</v>
      </c>
      <c r="E724" s="10" t="str">
        <f>VLOOKUP($A724,[7]Actividades!A:E,4,FALSE)</f>
        <v>ML</v>
      </c>
      <c r="F724" s="140"/>
      <c r="G724" s="2"/>
      <c r="H724" s="2"/>
      <c r="I724" s="2">
        <v>3743</v>
      </c>
      <c r="K724" s="675">
        <f t="shared" si="70"/>
        <v>5181.8092000000006</v>
      </c>
    </row>
    <row r="725" spans="1:11" s="16" customFormat="1" x14ac:dyDescent="0.25">
      <c r="A725" s="12" t="s">
        <v>344</v>
      </c>
      <c r="B725" s="3" t="s">
        <v>532</v>
      </c>
      <c r="C725" s="13" t="str">
        <f>VLOOKUP($B725,[7]Insumos!A:E,2,FALSE)</f>
        <v>AYUDANTE AA (ALBAÑILERIA)</v>
      </c>
      <c r="D725" s="14" t="str">
        <f>VLOOKUP($B725,[7]Insumos!A:E,3,FALSE)</f>
        <v>Cuadrilla</v>
      </c>
      <c r="E725" s="14" t="str">
        <f>VLOOKUP($B725,[7]Insumos!A:E,4,FALSE)</f>
        <v>HR</v>
      </c>
      <c r="F725" s="141">
        <v>7.0000000000000007E-2</v>
      </c>
      <c r="G725" s="4">
        <f>+VLOOKUP(B725,[7]Insumos!$A$4:$F$5224,5,FALSE)</f>
        <v>11839</v>
      </c>
      <c r="H725" s="4">
        <f t="shared" ref="H725:H727" si="72">+ROUND(F725*G725,0)</f>
        <v>829</v>
      </c>
      <c r="I725" s="4"/>
      <c r="J725" s="138" t="str">
        <f>HYPERLINK("#"&amp;"Insumos"&amp;"!A"&amp;MATCH($B725,[7]Insumos!$A:$A,0),"Ins "&amp;$B725)</f>
        <v>Ins C43</v>
      </c>
      <c r="K725" s="675"/>
    </row>
    <row r="726" spans="1:11" s="16" customFormat="1" x14ac:dyDescent="0.25">
      <c r="A726" s="12" t="s">
        <v>344</v>
      </c>
      <c r="B726" s="3" t="s">
        <v>32</v>
      </c>
      <c r="C726" s="13" t="str">
        <f>VLOOKUP($B726,[7]Insumos!A:E,2,FALSE)</f>
        <v>EQUIPO BASICO (HERRAMIENTA MENOR)</v>
      </c>
      <c r="D726" s="14" t="str">
        <f>VLOOKUP($B726,[7]Insumos!A:E,3,FALSE)</f>
        <v>Herramienta</v>
      </c>
      <c r="E726" s="14" t="str">
        <f>VLOOKUP($B726,[7]Insumos!A:E,4,FALSE)</f>
        <v>UND</v>
      </c>
      <c r="F726" s="141">
        <v>0.7</v>
      </c>
      <c r="G726" s="4">
        <f>+VLOOKUP(B726,[7]Insumos!$A$4:$F$5224,5,FALSE)</f>
        <v>3484</v>
      </c>
      <c r="H726" s="4">
        <f t="shared" si="72"/>
        <v>2439</v>
      </c>
      <c r="I726" s="4"/>
      <c r="J726" s="138" t="str">
        <f>HYPERLINK("#"&amp;"Insumos"&amp;"!A"&amp;MATCH($B726,[7]Insumos!$A:$A,0),"Ins "&amp;$B726)</f>
        <v>Ins H2</v>
      </c>
      <c r="K726" s="675"/>
    </row>
    <row r="727" spans="1:11" x14ac:dyDescent="0.25">
      <c r="A727" s="12" t="s">
        <v>344</v>
      </c>
      <c r="B727" s="3" t="s">
        <v>397</v>
      </c>
      <c r="C727" s="13" t="str">
        <f>VLOOKUP($B727,[7]Insumos!A:E,2,FALSE)</f>
        <v>COSTAL</v>
      </c>
      <c r="D727" s="14" t="str">
        <f>VLOOKUP($B727,[7]Insumos!A:E,3,FALSE)</f>
        <v>Insumos</v>
      </c>
      <c r="E727" s="14" t="str">
        <f>VLOOKUP($B727,[7]Insumos!A:E,4,FALSE)</f>
        <v>UND</v>
      </c>
      <c r="F727" s="141">
        <v>0.5</v>
      </c>
      <c r="G727" s="4">
        <f>+VLOOKUP(B727,[7]Insumos!$A$4:$F$5224,5,FALSE)</f>
        <v>950</v>
      </c>
      <c r="H727" s="4">
        <f t="shared" si="72"/>
        <v>475</v>
      </c>
      <c r="I727" s="4"/>
      <c r="J727" s="138" t="str">
        <f>HYPERLINK("#"&amp;"Insumos"&amp;"!A"&amp;MATCH($B727,[7]Insumos!$A:$A,0),"Ins "&amp;$B727)</f>
        <v>Ins I491</v>
      </c>
      <c r="K727" s="675"/>
    </row>
    <row r="728" spans="1:11" s="16" customFormat="1" x14ac:dyDescent="0.25">
      <c r="A728" s="5"/>
      <c r="B728" s="5"/>
      <c r="C728" s="5"/>
      <c r="D728" s="5"/>
      <c r="E728" s="5"/>
      <c r="F728" s="143"/>
      <c r="G728" s="5"/>
      <c r="H728" s="5"/>
      <c r="I728" s="5"/>
      <c r="J728" s="5"/>
      <c r="K728" s="675"/>
    </row>
    <row r="729" spans="1:11" s="16" customFormat="1" x14ac:dyDescent="0.25">
      <c r="A729" s="8" t="s">
        <v>42</v>
      </c>
      <c r="B729" s="1" t="s">
        <v>28</v>
      </c>
      <c r="C729" s="9" t="str">
        <f>VLOOKUP($A729,[7]Actividades!A:E,2,FALSE)</f>
        <v>SUMINISTRO, TRANSPORTE DE HIDROLAVADO PARA PISOS</v>
      </c>
      <c r="D729" s="10" t="str">
        <f>VLOOKUP($A729,[7]Actividades!A:E,3,FALSE)</f>
        <v>Actividad</v>
      </c>
      <c r="E729" s="10" t="str">
        <f>VLOOKUP($A729,[7]Actividades!A:E,4,FALSE)</f>
        <v>M2</v>
      </c>
      <c r="F729" s="140"/>
      <c r="G729" s="2"/>
      <c r="H729" s="2"/>
      <c r="I729" s="2">
        <v>9744</v>
      </c>
      <c r="K729" s="675">
        <f t="shared" si="70"/>
        <v>13489.5936</v>
      </c>
    </row>
    <row r="730" spans="1:11" s="16" customFormat="1" x14ac:dyDescent="0.25">
      <c r="A730" s="12" t="s">
        <v>42</v>
      </c>
      <c r="B730" s="3" t="s">
        <v>115</v>
      </c>
      <c r="C730" s="13" t="str">
        <f>VLOOKUP($B730,[7]Insumos!A:E,2,FALSE)</f>
        <v>CUADRILLA AA TIPO 1 (1 OFICIAL + 1 AYUDANTE) (Albañileria)</v>
      </c>
      <c r="D730" s="14" t="str">
        <f>VLOOKUP($B730,[7]Insumos!A:E,3,FALSE)</f>
        <v>Cuadrilla</v>
      </c>
      <c r="E730" s="14" t="str">
        <f>VLOOKUP($B730,[7]Insumos!A:E,4,FALSE)</f>
        <v>HR</v>
      </c>
      <c r="F730" s="141">
        <v>0.2</v>
      </c>
      <c r="G730" s="4">
        <f>+VLOOKUP(B730,[7]Insumos!$A$4:$F$5224,5,FALSE)</f>
        <v>30782</v>
      </c>
      <c r="H730" s="4">
        <f t="shared" ref="H730:H733" si="73">+ROUND(F730*G730,0)</f>
        <v>6156</v>
      </c>
      <c r="I730" s="4"/>
      <c r="J730" s="138" t="str">
        <f>HYPERLINK("#"&amp;"Insumos"&amp;"!A"&amp;MATCH($B730,[7]Insumos!$A:$A,0),"Ins "&amp;$B730)</f>
        <v>Ins C1</v>
      </c>
      <c r="K730" s="675"/>
    </row>
    <row r="731" spans="1:11" s="16" customFormat="1" x14ac:dyDescent="0.25">
      <c r="A731" s="12" t="s">
        <v>42</v>
      </c>
      <c r="B731" s="3" t="s">
        <v>533</v>
      </c>
      <c r="C731" s="13" t="str">
        <f>VLOOKUP($B731,[7]Insumos!A:E,2,FALSE)</f>
        <v>EQUIPO HIDROLAVADORA</v>
      </c>
      <c r="D731" s="14" t="str">
        <f>VLOOKUP($B731,[7]Insumos!A:E,3,FALSE)</f>
        <v>Equipos</v>
      </c>
      <c r="E731" s="14" t="str">
        <f>VLOOKUP($B731,[7]Insumos!A:E,4,FALSE)</f>
        <v>DIA</v>
      </c>
      <c r="F731" s="141">
        <v>0.03</v>
      </c>
      <c r="G731" s="4">
        <f>+VLOOKUP(B731,[7]Insumos!$A$4:$F$5224,5,FALSE)</f>
        <v>89250</v>
      </c>
      <c r="H731" s="4">
        <f t="shared" si="73"/>
        <v>2678</v>
      </c>
      <c r="I731" s="4"/>
      <c r="J731" s="138" t="str">
        <f>HYPERLINK("#"&amp;"Insumos"&amp;"!A"&amp;MATCH($B731,[7]Insumos!$A:$A,0),"Ins "&amp;$B731)</f>
        <v>Ins E11</v>
      </c>
      <c r="K731" s="675"/>
    </row>
    <row r="732" spans="1:11" s="16" customFormat="1" x14ac:dyDescent="0.25">
      <c r="A732" s="12" t="s">
        <v>42</v>
      </c>
      <c r="B732" s="3" t="s">
        <v>30</v>
      </c>
      <c r="C732" s="13" t="str">
        <f>VLOOKUP($B732,[7]Insumos!A:E,2,FALSE)</f>
        <v>EQUIPO DE TRANSPORTE</v>
      </c>
      <c r="D732" s="14" t="str">
        <f>VLOOKUP($B732,[7]Insumos!A:E,3,FALSE)</f>
        <v>Equipos</v>
      </c>
      <c r="E732" s="14" t="str">
        <f>VLOOKUP($B732,[7]Insumos!A:E,4,FALSE)</f>
        <v>DIA</v>
      </c>
      <c r="F732" s="141">
        <v>1E-3</v>
      </c>
      <c r="G732" s="4">
        <f>+VLOOKUP(B732,[7]Insumos!$A$4:$F$5224,5,FALSE)</f>
        <v>180217</v>
      </c>
      <c r="H732" s="4">
        <f t="shared" si="73"/>
        <v>180</v>
      </c>
      <c r="I732" s="4"/>
      <c r="J732" s="138" t="str">
        <f>HYPERLINK("#"&amp;"Insumos"&amp;"!A"&amp;MATCH($B732,[7]Insumos!$A:$A,0),"Ins "&amp;$B732)</f>
        <v>Ins E12</v>
      </c>
      <c r="K732" s="675"/>
    </row>
    <row r="733" spans="1:11" x14ac:dyDescent="0.25">
      <c r="A733" s="12" t="s">
        <v>42</v>
      </c>
      <c r="B733" s="3" t="s">
        <v>33</v>
      </c>
      <c r="C733" s="13" t="str">
        <f>VLOOKUP($B733,[7]Insumos!A:E,2,FALSE)</f>
        <v>ACARREO INTERNO</v>
      </c>
      <c r="D733" s="14" t="str">
        <f>VLOOKUP($B733,[7]Insumos!A:E,3,FALSE)</f>
        <v>Insumos</v>
      </c>
      <c r="E733" s="14" t="str">
        <f>VLOOKUP($B733,[7]Insumos!A:E,4,FALSE)</f>
        <v>UND</v>
      </c>
      <c r="F733" s="141">
        <v>0.4</v>
      </c>
      <c r="G733" s="4">
        <f>+VLOOKUP(B733,[7]Insumos!$A$4:$F$5224,5,FALSE)</f>
        <v>1824</v>
      </c>
      <c r="H733" s="4">
        <f t="shared" si="73"/>
        <v>730</v>
      </c>
      <c r="I733" s="4"/>
      <c r="J733" s="138" t="str">
        <f>HYPERLINK("#"&amp;"Insumos"&amp;"!A"&amp;MATCH($B733,[7]Insumos!$A:$A,0),"Ins "&amp;$B733)</f>
        <v>Ins I1565</v>
      </c>
      <c r="K733" s="675"/>
    </row>
    <row r="734" spans="1:11" s="16" customFormat="1" x14ac:dyDescent="0.25">
      <c r="A734" s="5"/>
      <c r="B734" s="5"/>
      <c r="C734" s="5"/>
      <c r="D734" s="5"/>
      <c r="E734" s="5"/>
      <c r="F734" s="143"/>
      <c r="G734" s="5"/>
      <c r="H734" s="5"/>
      <c r="I734" s="5"/>
      <c r="J734" s="5"/>
      <c r="K734" s="675"/>
    </row>
    <row r="735" spans="1:11" s="16" customFormat="1" ht="25.5" x14ac:dyDescent="0.25">
      <c r="A735" s="8" t="s">
        <v>614</v>
      </c>
      <c r="B735" s="1" t="s">
        <v>28</v>
      </c>
      <c r="C735" s="9" t="str">
        <f>VLOOKUP($A735,[7]Actividades!A:E,2,FALSE)</f>
        <v>SUMINISTRO, TRANSPORTE E INSTALACION DE TUBERIA PVC SANITARIA DE 2"</v>
      </c>
      <c r="D735" s="10" t="str">
        <f>VLOOKUP($A735,[7]Actividades!A:E,3,FALSE)</f>
        <v>Actividad</v>
      </c>
      <c r="E735" s="10" t="str">
        <f>VLOOKUP($A735,[7]Actividades!A:E,4,FALSE)</f>
        <v>ML</v>
      </c>
      <c r="F735" s="11"/>
      <c r="G735" s="2"/>
      <c r="H735" s="2"/>
      <c r="I735" s="2">
        <v>19845</v>
      </c>
      <c r="K735" s="675">
        <f t="shared" si="70"/>
        <v>27473.418000000001</v>
      </c>
    </row>
    <row r="736" spans="1:11" s="16" customFormat="1" x14ac:dyDescent="0.25">
      <c r="A736" s="17" t="s">
        <v>614</v>
      </c>
      <c r="B736" s="3" t="s">
        <v>432</v>
      </c>
      <c r="C736" s="13" t="str">
        <f>VLOOKUP($B736,[7]Insumos!A:E,2,FALSE)</f>
        <v>CUADRILLA BB TIPO 1 (1 OFICIAL + 1 AYUDANTE) (Instalaciones)</v>
      </c>
      <c r="D736" s="14" t="str">
        <f>VLOOKUP($B736,[7]Insumos!A:E,3,FALSE)</f>
        <v>Cuadrilla</v>
      </c>
      <c r="E736" s="14" t="str">
        <f>VLOOKUP($B736,[7]Insumos!A:E,4,FALSE)</f>
        <v>HR</v>
      </c>
      <c r="F736" s="15">
        <v>0.2</v>
      </c>
      <c r="G736" s="4">
        <v>33862</v>
      </c>
      <c r="H736" s="4">
        <v>6772</v>
      </c>
      <c r="I736" s="4"/>
      <c r="J736" s="138" t="str">
        <f>HYPERLINK("#"&amp;"Insumos"&amp;"!A"&amp;MATCH($B736,[7]Insumos!$A:$A,0),"Ins "&amp;$B736)</f>
        <v>Ins C2</v>
      </c>
      <c r="K736" s="675"/>
    </row>
    <row r="737" spans="1:11" s="16" customFormat="1" x14ac:dyDescent="0.25">
      <c r="A737" s="17" t="s">
        <v>614</v>
      </c>
      <c r="B737" s="3" t="s">
        <v>30</v>
      </c>
      <c r="C737" s="13" t="str">
        <f>VLOOKUP($B737,[7]Insumos!A:E,2,FALSE)</f>
        <v>EQUIPO DE TRANSPORTE</v>
      </c>
      <c r="D737" s="14" t="str">
        <f>VLOOKUP($B737,[7]Insumos!A:E,3,FALSE)</f>
        <v>Equipos</v>
      </c>
      <c r="E737" s="14" t="str">
        <f>VLOOKUP($B737,[7]Insumos!A:E,4,FALSE)</f>
        <v>DIA</v>
      </c>
      <c r="F737" s="15">
        <v>2.3999999999999998E-3</v>
      </c>
      <c r="G737" s="4">
        <v>180217</v>
      </c>
      <c r="H737" s="4">
        <v>433</v>
      </c>
      <c r="I737" s="4"/>
      <c r="J737" s="138" t="str">
        <f>HYPERLINK("#"&amp;"Insumos"&amp;"!A"&amp;MATCH($B737,[7]Insumos!$A:$A,0),"Ins "&amp;$B737)</f>
        <v>Ins E12</v>
      </c>
      <c r="K737" s="675"/>
    </row>
    <row r="738" spans="1:11" s="16" customFormat="1" x14ac:dyDescent="0.25">
      <c r="A738" s="17" t="s">
        <v>614</v>
      </c>
      <c r="B738" s="3" t="s">
        <v>32</v>
      </c>
      <c r="C738" s="13" t="str">
        <f>VLOOKUP($B738,[7]Insumos!A:E,2,FALSE)</f>
        <v>EQUIPO BASICO (HERRAMIENTA MENOR)</v>
      </c>
      <c r="D738" s="14" t="str">
        <f>VLOOKUP($B738,[7]Insumos!A:E,3,FALSE)</f>
        <v>Herramienta</v>
      </c>
      <c r="E738" s="14" t="str">
        <f>VLOOKUP($B738,[7]Insumos!A:E,4,FALSE)</f>
        <v>UND</v>
      </c>
      <c r="F738" s="15">
        <v>0.1</v>
      </c>
      <c r="G738" s="4">
        <v>3484</v>
      </c>
      <c r="H738" s="4">
        <v>348</v>
      </c>
      <c r="I738" s="4"/>
      <c r="J738" s="138" t="str">
        <f>HYPERLINK("#"&amp;"Insumos"&amp;"!A"&amp;MATCH($B738,[7]Insumos!$A:$A,0),"Ins "&amp;$B738)</f>
        <v>Ins H2</v>
      </c>
      <c r="K738" s="675"/>
    </row>
    <row r="739" spans="1:11" s="16" customFormat="1" x14ac:dyDescent="0.25">
      <c r="A739" s="17" t="s">
        <v>614</v>
      </c>
      <c r="B739" s="3" t="s">
        <v>33</v>
      </c>
      <c r="C739" s="13" t="str">
        <f>VLOOKUP($B739,[7]Insumos!A:E,2,FALSE)</f>
        <v>ACARREO INTERNO</v>
      </c>
      <c r="D739" s="14" t="str">
        <f>VLOOKUP($B739,[7]Insumos!A:E,3,FALSE)</f>
        <v>Insumos</v>
      </c>
      <c r="E739" s="14" t="str">
        <f>VLOOKUP($B739,[7]Insumos!A:E,4,FALSE)</f>
        <v>UND</v>
      </c>
      <c r="F739" s="15">
        <v>0.17499999999999999</v>
      </c>
      <c r="G739" s="4">
        <v>1824</v>
      </c>
      <c r="H739" s="4">
        <v>319</v>
      </c>
      <c r="I739" s="4"/>
      <c r="J739" s="138" t="str">
        <f>HYPERLINK("#"&amp;"Insumos"&amp;"!A"&amp;MATCH($B739,[7]Insumos!$A:$A,0),"Ins "&amp;$B739)</f>
        <v>Ins I1565</v>
      </c>
      <c r="K739" s="675"/>
    </row>
    <row r="740" spans="1:11" x14ac:dyDescent="0.25">
      <c r="A740" s="17" t="s">
        <v>614</v>
      </c>
      <c r="B740" s="3" t="s">
        <v>686</v>
      </c>
      <c r="C740" s="13" t="str">
        <f>VLOOKUP($B740,[7]Insumos!A:E,2,FALSE)</f>
        <v>SOLDADURA Y LIMPIADOR</v>
      </c>
      <c r="D740" s="14" t="str">
        <f>VLOOKUP($B740,[7]Insumos!A:E,3,FALSE)</f>
        <v>Insumos</v>
      </c>
      <c r="E740" s="14" t="str">
        <f>VLOOKUP($B740,[7]Insumos!A:E,4,FALSE)</f>
        <v>UND</v>
      </c>
      <c r="F740" s="15">
        <v>1</v>
      </c>
      <c r="G740" s="4">
        <v>2908</v>
      </c>
      <c r="H740" s="4">
        <v>2908</v>
      </c>
      <c r="I740" s="4"/>
      <c r="J740" s="138" t="str">
        <f>HYPERLINK("#"&amp;"Insumos"&amp;"!A"&amp;MATCH($B740,[7]Insumos!$A:$A,0),"Ins "&amp;$B740)</f>
        <v>Ins I438</v>
      </c>
      <c r="K740" s="675"/>
    </row>
    <row r="741" spans="1:11" s="16" customFormat="1" ht="19.5" customHeight="1" x14ac:dyDescent="0.25">
      <c r="A741" s="17" t="s">
        <v>614</v>
      </c>
      <c r="B741" s="3" t="s">
        <v>687</v>
      </c>
      <c r="C741" s="13" t="str">
        <f>VLOOKUP($B741,[7]Insumos!A:E,2,FALSE)</f>
        <v>TUBERIA PVC SANITARIA DE 2"</v>
      </c>
      <c r="D741" s="14" t="str">
        <f>VLOOKUP($B741,[7]Insumos!A:E,3,FALSE)</f>
        <v>Insumos</v>
      </c>
      <c r="E741" s="14" t="str">
        <f>VLOOKUP($B741,[7]Insumos!A:E,4,FALSE)</f>
        <v>M</v>
      </c>
      <c r="F741" s="15">
        <v>1.05</v>
      </c>
      <c r="G741" s="4">
        <v>8633</v>
      </c>
      <c r="H741" s="4">
        <v>9065</v>
      </c>
      <c r="I741" s="4"/>
      <c r="J741" s="138" t="str">
        <f>HYPERLINK("#"&amp;"Insumos"&amp;"!A"&amp;MATCH($B741,[7]Insumos!$A:$A,0),"Ins "&amp;$B741)</f>
        <v>Ins I727</v>
      </c>
      <c r="K741" s="675"/>
    </row>
    <row r="742" spans="1:11" s="16" customFormat="1" x14ac:dyDescent="0.25">
      <c r="A742" s="5"/>
      <c r="B742" s="5"/>
      <c r="C742" s="5"/>
      <c r="D742" s="5"/>
      <c r="E742" s="5"/>
      <c r="F742" s="143"/>
      <c r="G742" s="5"/>
      <c r="H742" s="5"/>
      <c r="I742" s="5"/>
      <c r="J742" s="5"/>
      <c r="K742" s="675"/>
    </row>
    <row r="743" spans="1:11" s="16" customFormat="1" x14ac:dyDescent="0.25">
      <c r="A743" s="5"/>
      <c r="B743" s="5"/>
      <c r="C743" s="5"/>
      <c r="D743" s="5"/>
      <c r="E743" s="5"/>
      <c r="F743" s="143"/>
      <c r="G743" s="5"/>
      <c r="H743" s="5"/>
      <c r="I743" s="5"/>
      <c r="J743" s="5"/>
      <c r="K743" s="675"/>
    </row>
    <row r="744" spans="1:11" s="16" customFormat="1" x14ac:dyDescent="0.25">
      <c r="A744" s="8" t="s">
        <v>163</v>
      </c>
      <c r="B744" s="1" t="s">
        <v>28</v>
      </c>
      <c r="C744" s="9" t="str">
        <f>VLOOKUP($A744,[7]Actividades!A:E,2,FALSE)</f>
        <v xml:space="preserve">DESMONTE APARATOS SANITARIOS </v>
      </c>
      <c r="D744" s="10" t="str">
        <f>VLOOKUP($A744,[7]Actividades!A:E,3,FALSE)</f>
        <v>Actividad</v>
      </c>
      <c r="E744" s="10" t="str">
        <f>VLOOKUP($A744,[7]Actividades!A:E,4,FALSE)</f>
        <v>UND</v>
      </c>
      <c r="F744" s="140"/>
      <c r="G744" s="2"/>
      <c r="H744" s="2"/>
      <c r="I744" s="2">
        <v>65027</v>
      </c>
      <c r="K744" s="675">
        <f t="shared" si="70"/>
        <v>90023.378800000006</v>
      </c>
    </row>
    <row r="745" spans="1:11" s="16" customFormat="1" x14ac:dyDescent="0.25">
      <c r="A745" s="12" t="s">
        <v>163</v>
      </c>
      <c r="B745" s="3" t="s">
        <v>115</v>
      </c>
      <c r="C745" s="13" t="str">
        <f>VLOOKUP($B745,[7]Insumos!A:E,2,FALSE)</f>
        <v>CUADRILLA AA TIPO 1 (1 OFICIAL + 1 AYUDANTE) (Albañileria)</v>
      </c>
      <c r="D745" s="14" t="str">
        <f>VLOOKUP($B745,[7]Insumos!A:E,3,FALSE)</f>
        <v>Cuadrilla</v>
      </c>
      <c r="E745" s="14" t="str">
        <f>VLOOKUP($B745,[7]Insumos!A:E,4,FALSE)</f>
        <v>HR</v>
      </c>
      <c r="F745" s="141">
        <v>1.7</v>
      </c>
      <c r="G745" s="4">
        <f>+VLOOKUP(B745,[7]Insumos!$A$4:$F$5224,5,FALSE)</f>
        <v>30782</v>
      </c>
      <c r="H745" s="4">
        <f t="shared" ref="H745:H748" si="74">+ROUND(F745*G745,0)</f>
        <v>52329</v>
      </c>
      <c r="I745" s="4"/>
      <c r="J745" s="138" t="str">
        <f>HYPERLINK("#"&amp;"Insumos"&amp;"!A"&amp;MATCH($B745,[7]Insumos!$A:$A,0),"Ins "&amp;$B745)</f>
        <v>Ins C1</v>
      </c>
      <c r="K745" s="675"/>
    </row>
    <row r="746" spans="1:11" s="16" customFormat="1" x14ac:dyDescent="0.25">
      <c r="A746" s="12" t="s">
        <v>163</v>
      </c>
      <c r="B746" s="3" t="s">
        <v>396</v>
      </c>
      <c r="C746" s="13" t="str">
        <f>VLOOKUP($B746,[7]Insumos!A:E,2,FALSE)</f>
        <v>VOLQUETA  6M3 (CARGUE A MANO) - INCLUYE DISPOSICION EN BOTADERO</v>
      </c>
      <c r="D746" s="14" t="str">
        <f>VLOOKUP($B746,[7]Insumos!A:E,3,FALSE)</f>
        <v>Equipos</v>
      </c>
      <c r="E746" s="14" t="str">
        <f>VLOOKUP($B746,[7]Insumos!A:E,4,FALSE)</f>
        <v>VJE</v>
      </c>
      <c r="F746" s="141">
        <v>0.01</v>
      </c>
      <c r="G746" s="4">
        <f>+VLOOKUP(B746,[7]Insumos!$A$4:$F$5224,5,FALSE)</f>
        <v>310000</v>
      </c>
      <c r="H746" s="4">
        <f t="shared" si="74"/>
        <v>3100</v>
      </c>
      <c r="I746" s="4"/>
      <c r="J746" s="138" t="str">
        <f>HYPERLINK("#"&amp;"Insumos"&amp;"!A"&amp;MATCH($B746,[7]Insumos!$A:$A,0),"Ins "&amp;$B746)</f>
        <v>Ins E24</v>
      </c>
      <c r="K746" s="675"/>
    </row>
    <row r="747" spans="1:11" x14ac:dyDescent="0.25">
      <c r="A747" s="12" t="s">
        <v>163</v>
      </c>
      <c r="B747" s="3" t="s">
        <v>32</v>
      </c>
      <c r="C747" s="13" t="str">
        <f>VLOOKUP($B747,[7]Insumos!A:E,2,FALSE)</f>
        <v>EQUIPO BASICO (HERRAMIENTA MENOR)</v>
      </c>
      <c r="D747" s="14" t="str">
        <f>VLOOKUP($B747,[7]Insumos!A:E,3,FALSE)</f>
        <v>Herramienta</v>
      </c>
      <c r="E747" s="14" t="str">
        <f>VLOOKUP($B747,[7]Insumos!A:E,4,FALSE)</f>
        <v>UND</v>
      </c>
      <c r="F747" s="141">
        <v>1.7</v>
      </c>
      <c r="G747" s="4">
        <f>+VLOOKUP(B747,[7]Insumos!$A$4:$F$5224,5,FALSE)</f>
        <v>3484</v>
      </c>
      <c r="H747" s="4">
        <f t="shared" si="74"/>
        <v>5923</v>
      </c>
      <c r="I747" s="4"/>
      <c r="J747" s="138" t="str">
        <f>HYPERLINK("#"&amp;"Insumos"&amp;"!A"&amp;MATCH($B747,[7]Insumos!$A:$A,0),"Ins "&amp;$B747)</f>
        <v>Ins H2</v>
      </c>
      <c r="K747" s="675"/>
    </row>
    <row r="748" spans="1:11" s="16" customFormat="1" x14ac:dyDescent="0.25">
      <c r="A748" s="12" t="s">
        <v>163</v>
      </c>
      <c r="B748" s="3" t="s">
        <v>33</v>
      </c>
      <c r="C748" s="13" t="str">
        <f>VLOOKUP($B748,[7]Insumos!A:E,2,FALSE)</f>
        <v>ACARREO INTERNO</v>
      </c>
      <c r="D748" s="14" t="str">
        <f>VLOOKUP($B748,[7]Insumos!A:E,3,FALSE)</f>
        <v>Insumos</v>
      </c>
      <c r="E748" s="14" t="str">
        <f>VLOOKUP($B748,[7]Insumos!A:E,4,FALSE)</f>
        <v>UND</v>
      </c>
      <c r="F748" s="141">
        <v>2.0146999999999999</v>
      </c>
      <c r="G748" s="4">
        <f>+VLOOKUP(B748,[7]Insumos!$A$4:$F$5224,5,FALSE)</f>
        <v>1824</v>
      </c>
      <c r="H748" s="4">
        <f t="shared" si="74"/>
        <v>3675</v>
      </c>
      <c r="I748" s="4"/>
      <c r="J748" s="138" t="str">
        <f>HYPERLINK("#"&amp;"Insumos"&amp;"!A"&amp;MATCH($B748,[7]Insumos!$A:$A,0),"Ins "&amp;$B748)</f>
        <v>Ins I1565</v>
      </c>
      <c r="K748" s="675"/>
    </row>
    <row r="749" spans="1:11" s="16" customFormat="1" x14ac:dyDescent="0.25">
      <c r="A749" s="5"/>
      <c r="B749" s="5"/>
      <c r="C749" s="5"/>
      <c r="D749" s="5"/>
      <c r="E749" s="5"/>
      <c r="F749" s="143"/>
      <c r="G749" s="5"/>
      <c r="H749" s="5"/>
      <c r="I749" s="5"/>
      <c r="J749" s="5"/>
      <c r="K749" s="675"/>
    </row>
    <row r="750" spans="1:11" s="16" customFormat="1" x14ac:dyDescent="0.25">
      <c r="A750" s="8" t="s">
        <v>7</v>
      </c>
      <c r="B750" s="1" t="s">
        <v>28</v>
      </c>
      <c r="C750" s="9" t="str">
        <f>VLOOKUP($A750,[7]Actividades!A:E,2,FALSE)</f>
        <v xml:space="preserve">DESMONTE CUBIERTA </v>
      </c>
      <c r="D750" s="10" t="str">
        <f>VLOOKUP($A750,[7]Actividades!A:E,3,FALSE)</f>
        <v>Actividad</v>
      </c>
      <c r="E750" s="10" t="str">
        <f>VLOOKUP($A750,[7]Actividades!A:E,4,FALSE)</f>
        <v>M2</v>
      </c>
      <c r="F750" s="140"/>
      <c r="G750" s="2"/>
      <c r="H750" s="2"/>
      <c r="I750" s="2">
        <v>17649</v>
      </c>
      <c r="K750" s="675">
        <f t="shared" si="70"/>
        <v>24433.275600000001</v>
      </c>
    </row>
    <row r="751" spans="1:11" s="16" customFormat="1" x14ac:dyDescent="0.25">
      <c r="A751" s="12" t="s">
        <v>7</v>
      </c>
      <c r="B751" s="3" t="s">
        <v>380</v>
      </c>
      <c r="C751" s="13" t="str">
        <f>VLOOKUP($B751,[7]Insumos!A:E,2,FALSE)</f>
        <v>CUADRILLA AA TIPO 2 (1 OFICIAL + 2 AYUDANTE) (Albañileria)</v>
      </c>
      <c r="D751" s="14" t="str">
        <f>VLOOKUP($B751,[7]Insumos!A:E,3,FALSE)</f>
        <v>Cuadrilla</v>
      </c>
      <c r="E751" s="14" t="str">
        <f>VLOOKUP($B751,[7]Insumos!A:E,4,FALSE)</f>
        <v>HR</v>
      </c>
      <c r="F751" s="141">
        <v>0.15</v>
      </c>
      <c r="G751" s="4">
        <f>+VLOOKUP(B751,[7]Insumos!$A$4:$F$5224,5,FALSE)</f>
        <v>42621</v>
      </c>
      <c r="H751" s="4">
        <f t="shared" ref="H751:H755" si="75">+ROUND(F751*G751,0)</f>
        <v>6393</v>
      </c>
      <c r="I751" s="4"/>
      <c r="J751" s="138" t="str">
        <f>HYPERLINK("#"&amp;"Insumos"&amp;"!A"&amp;MATCH($B751,[7]Insumos!$A:$A,0),"Ins "&amp;$B751)</f>
        <v>Ins C8</v>
      </c>
      <c r="K751" s="675"/>
    </row>
    <row r="752" spans="1:11" s="16" customFormat="1" ht="30" x14ac:dyDescent="0.25">
      <c r="A752" s="12" t="s">
        <v>7</v>
      </c>
      <c r="B752" s="3" t="s">
        <v>29</v>
      </c>
      <c r="C752" s="13" t="str">
        <f>VLOOKUP($B752,[7]Insumos!A:E,2,FALSE)</f>
        <v>ANDAMIO METALICO CERTIFICADO, INCLUYE ESCALERILLA CON BARANDAS Y PLATAFORMAS DE TRABAJO H=2.0M</v>
      </c>
      <c r="D752" s="14" t="str">
        <f>VLOOKUP($B752,[7]Insumos!A:E,3,FALSE)</f>
        <v>Equipos</v>
      </c>
      <c r="E752" s="14" t="str">
        <f>VLOOKUP($B752,[7]Insumos!A:E,4,FALSE)</f>
        <v>Un-Dia</v>
      </c>
      <c r="F752" s="141">
        <v>0.32</v>
      </c>
      <c r="G752" s="4">
        <f>+VLOOKUP(B752,[7]Insumos!$A$4:$F$5224,5,FALSE)</f>
        <v>16636.2</v>
      </c>
      <c r="H752" s="4">
        <f t="shared" si="75"/>
        <v>5324</v>
      </c>
      <c r="I752" s="4"/>
      <c r="J752" s="138" t="str">
        <f>HYPERLINK("#"&amp;"Insumos"&amp;"!A"&amp;MATCH($B752,[7]Insumos!$A:$A,0),"Ins "&amp;$B752)</f>
        <v>Ins E1</v>
      </c>
      <c r="K752" s="675"/>
    </row>
    <row r="753" spans="1:11" x14ac:dyDescent="0.25">
      <c r="A753" s="12" t="s">
        <v>7</v>
      </c>
      <c r="B753" s="3" t="s">
        <v>396</v>
      </c>
      <c r="C753" s="13" t="str">
        <f>VLOOKUP($B753,[7]Insumos!A:E,2,FALSE)</f>
        <v>VOLQUETA  6M3 (CARGUE A MANO) - INCLUYE DISPOSICION EN BOTADERO</v>
      </c>
      <c r="D753" s="14" t="str">
        <f>VLOOKUP($B753,[7]Insumos!A:E,3,FALSE)</f>
        <v>Equipos</v>
      </c>
      <c r="E753" s="14" t="str">
        <f>VLOOKUP($B753,[7]Insumos!A:E,4,FALSE)</f>
        <v>VJE</v>
      </c>
      <c r="F753" s="141">
        <v>1.6E-2</v>
      </c>
      <c r="G753" s="4">
        <f>+VLOOKUP(B753,[7]Insumos!$A$4:$F$5224,5,FALSE)</f>
        <v>310000</v>
      </c>
      <c r="H753" s="4">
        <f t="shared" si="75"/>
        <v>4960</v>
      </c>
      <c r="I753" s="4"/>
      <c r="J753" s="138" t="str">
        <f>HYPERLINK("#"&amp;"Insumos"&amp;"!A"&amp;MATCH($B753,[7]Insumos!$A:$A,0),"Ins "&amp;$B753)</f>
        <v>Ins E24</v>
      </c>
      <c r="K753" s="675"/>
    </row>
    <row r="754" spans="1:11" s="16" customFormat="1" x14ac:dyDescent="0.25">
      <c r="A754" s="12" t="s">
        <v>7</v>
      </c>
      <c r="B754" s="3" t="s">
        <v>32</v>
      </c>
      <c r="C754" s="13" t="str">
        <f>VLOOKUP($B754,[7]Insumos!A:E,2,FALSE)</f>
        <v>EQUIPO BASICO (HERRAMIENTA MENOR)</v>
      </c>
      <c r="D754" s="14" t="str">
        <f>VLOOKUP($B754,[7]Insumos!A:E,3,FALSE)</f>
        <v>Herramienta</v>
      </c>
      <c r="E754" s="14" t="str">
        <f>VLOOKUP($B754,[7]Insumos!A:E,4,FALSE)</f>
        <v>UND</v>
      </c>
      <c r="F754" s="141">
        <v>0.15</v>
      </c>
      <c r="G754" s="4">
        <f>+VLOOKUP(B754,[7]Insumos!$A$4:$F$5224,5,FALSE)</f>
        <v>3484</v>
      </c>
      <c r="H754" s="4">
        <f t="shared" si="75"/>
        <v>523</v>
      </c>
      <c r="I754" s="4"/>
      <c r="J754" s="138" t="str">
        <f>HYPERLINK("#"&amp;"Insumos"&amp;"!A"&amp;MATCH($B754,[7]Insumos!$A:$A,0),"Ins "&amp;$B754)</f>
        <v>Ins H2</v>
      </c>
      <c r="K754" s="675"/>
    </row>
    <row r="755" spans="1:11" s="16" customFormat="1" x14ac:dyDescent="0.25">
      <c r="A755" s="12" t="s">
        <v>7</v>
      </c>
      <c r="B755" s="3" t="s">
        <v>33</v>
      </c>
      <c r="C755" s="13" t="str">
        <f>VLOOKUP($B755,[7]Insumos!A:E,2,FALSE)</f>
        <v>ACARREO INTERNO</v>
      </c>
      <c r="D755" s="14" t="str">
        <f>VLOOKUP($B755,[7]Insumos!A:E,3,FALSE)</f>
        <v>Insumos</v>
      </c>
      <c r="E755" s="14" t="str">
        <f>VLOOKUP($B755,[7]Insumos!A:E,4,FALSE)</f>
        <v>UND</v>
      </c>
      <c r="F755" s="141">
        <v>0.24610000000000001</v>
      </c>
      <c r="G755" s="4">
        <f>+VLOOKUP(B755,[7]Insumos!$A$4:$F$5224,5,FALSE)</f>
        <v>1824</v>
      </c>
      <c r="H755" s="4">
        <f t="shared" si="75"/>
        <v>449</v>
      </c>
      <c r="I755" s="4"/>
      <c r="J755" s="138" t="str">
        <f>HYPERLINK("#"&amp;"Insumos"&amp;"!A"&amp;MATCH($B755,[7]Insumos!$A:$A,0),"Ins "&amp;$B755)</f>
        <v>Ins I1565</v>
      </c>
      <c r="K755" s="675"/>
    </row>
    <row r="756" spans="1:11" x14ac:dyDescent="0.25">
      <c r="K756" s="675"/>
    </row>
    <row r="757" spans="1:11" s="16" customFormat="1" x14ac:dyDescent="0.25">
      <c r="A757" s="8" t="s">
        <v>152</v>
      </c>
      <c r="B757" s="1" t="s">
        <v>28</v>
      </c>
      <c r="C757" s="9" t="str">
        <f>VLOOKUP($A757,[7]Actividades!A:E,2,FALSE)</f>
        <v>DESMONTE CIELO RASO (INCLUYE RETIRO)</v>
      </c>
      <c r="D757" s="10" t="str">
        <f>VLOOKUP($A757,[7]Actividades!A:E,3,FALSE)</f>
        <v>Actividad</v>
      </c>
      <c r="E757" s="10" t="str">
        <f>VLOOKUP($A757,[7]Actividades!A:E,4,FALSE)</f>
        <v>M2</v>
      </c>
      <c r="F757" s="140"/>
      <c r="G757" s="2"/>
      <c r="H757" s="2"/>
      <c r="I757" s="2">
        <v>17080</v>
      </c>
      <c r="K757" s="675">
        <f t="shared" si="70"/>
        <v>23645.552</v>
      </c>
    </row>
    <row r="758" spans="1:11" s="16" customFormat="1" x14ac:dyDescent="0.25">
      <c r="A758" s="12" t="s">
        <v>152</v>
      </c>
      <c r="B758" s="3" t="s">
        <v>380</v>
      </c>
      <c r="C758" s="13" t="str">
        <f>VLOOKUP($B758,[7]Insumos!A:E,2,FALSE)</f>
        <v>CUADRILLA AA TIPO 2 (1 OFICIAL + 2 AYUDANTE) (Albañileria)</v>
      </c>
      <c r="D758" s="14" t="str">
        <f>VLOOKUP($B758,[7]Insumos!A:E,3,FALSE)</f>
        <v>Cuadrilla</v>
      </c>
      <c r="E758" s="14" t="str">
        <f>VLOOKUP($B758,[7]Insumos!A:E,4,FALSE)</f>
        <v>HR</v>
      </c>
      <c r="F758" s="141">
        <v>0.18</v>
      </c>
      <c r="G758" s="4">
        <f>+VLOOKUP(B758,[7]Insumos!$A$4:$F$5224,5,FALSE)</f>
        <v>42621</v>
      </c>
      <c r="H758" s="4">
        <f t="shared" ref="H758:H762" si="76">+ROUND(F758*G758,0)</f>
        <v>7672</v>
      </c>
      <c r="I758" s="4"/>
      <c r="J758" s="138" t="str">
        <f>HYPERLINK("#"&amp;"Insumos"&amp;"!A"&amp;MATCH($B758,[7]Insumos!$A:$A,0),"Ins "&amp;$B758)</f>
        <v>Ins C8</v>
      </c>
      <c r="K758" s="675"/>
    </row>
    <row r="759" spans="1:11" ht="30" x14ac:dyDescent="0.25">
      <c r="A759" s="12" t="s">
        <v>152</v>
      </c>
      <c r="B759" s="3" t="s">
        <v>29</v>
      </c>
      <c r="C759" s="13" t="str">
        <f>VLOOKUP($B759,[7]Insumos!A:E,2,FALSE)</f>
        <v>ANDAMIO METALICO CERTIFICADO, INCLUYE ESCALERILLA CON BARANDAS Y PLATAFORMAS DE TRABAJO H=2.0M</v>
      </c>
      <c r="D759" s="14" t="str">
        <f>VLOOKUP($B759,[7]Insumos!A:E,3,FALSE)</f>
        <v>Equipos</v>
      </c>
      <c r="E759" s="14" t="str">
        <f>VLOOKUP($B759,[7]Insumos!A:E,4,FALSE)</f>
        <v>Un-Dia</v>
      </c>
      <c r="F759" s="141">
        <v>0.16</v>
      </c>
      <c r="G759" s="4">
        <f>+VLOOKUP(B759,[7]Insumos!$A$4:$F$5224,5,FALSE)</f>
        <v>16636.2</v>
      </c>
      <c r="H759" s="4">
        <f t="shared" si="76"/>
        <v>2662</v>
      </c>
      <c r="I759" s="4"/>
      <c r="J759" s="138" t="str">
        <f>HYPERLINK("#"&amp;"Insumos"&amp;"!A"&amp;MATCH($B759,[7]Insumos!$A:$A,0),"Ins "&amp;$B759)</f>
        <v>Ins E1</v>
      </c>
      <c r="K759" s="675"/>
    </row>
    <row r="760" spans="1:11" s="16" customFormat="1" x14ac:dyDescent="0.25">
      <c r="A760" s="12" t="s">
        <v>152</v>
      </c>
      <c r="B760" s="3" t="s">
        <v>396</v>
      </c>
      <c r="C760" s="13" t="str">
        <f>VLOOKUP($B760,[7]Insumos!A:E,2,FALSE)</f>
        <v>VOLQUETA  6M3 (CARGUE A MANO) - INCLUYE DISPOSICION EN BOTADERO</v>
      </c>
      <c r="D760" s="14" t="str">
        <f>VLOOKUP($B760,[7]Insumos!A:E,3,FALSE)</f>
        <v>Equipos</v>
      </c>
      <c r="E760" s="14" t="str">
        <f>VLOOKUP($B760,[7]Insumos!A:E,4,FALSE)</f>
        <v>VJE</v>
      </c>
      <c r="F760" s="141">
        <v>1.7999999999999999E-2</v>
      </c>
      <c r="G760" s="4">
        <f>+VLOOKUP(B760,[7]Insumos!$A$4:$F$5224,5,FALSE)</f>
        <v>310000</v>
      </c>
      <c r="H760" s="4">
        <f t="shared" si="76"/>
        <v>5580</v>
      </c>
      <c r="I760" s="4"/>
      <c r="J760" s="138" t="str">
        <f>HYPERLINK("#"&amp;"Insumos"&amp;"!A"&amp;MATCH($B760,[7]Insumos!$A:$A,0),"Ins "&amp;$B760)</f>
        <v>Ins E24</v>
      </c>
      <c r="K760" s="675"/>
    </row>
    <row r="761" spans="1:11" s="16" customFormat="1" x14ac:dyDescent="0.25">
      <c r="A761" s="12" t="s">
        <v>152</v>
      </c>
      <c r="B761" s="3" t="s">
        <v>32</v>
      </c>
      <c r="C761" s="13" t="str">
        <f>VLOOKUP($B761,[7]Insumos!A:E,2,FALSE)</f>
        <v>EQUIPO BASICO (HERRAMIENTA MENOR)</v>
      </c>
      <c r="D761" s="14" t="str">
        <f>VLOOKUP($B761,[7]Insumos!A:E,3,FALSE)</f>
        <v>Herramienta</v>
      </c>
      <c r="E761" s="14" t="str">
        <f>VLOOKUP($B761,[7]Insumos!A:E,4,FALSE)</f>
        <v>UND</v>
      </c>
      <c r="F761" s="141">
        <v>0.18</v>
      </c>
      <c r="G761" s="4">
        <f>+VLOOKUP(B761,[7]Insumos!$A$4:$F$5224,5,FALSE)</f>
        <v>3484</v>
      </c>
      <c r="H761" s="4">
        <f t="shared" si="76"/>
        <v>627</v>
      </c>
      <c r="I761" s="4"/>
      <c r="J761" s="138" t="str">
        <f>HYPERLINK("#"&amp;"Insumos"&amp;"!A"&amp;MATCH($B761,[7]Insumos!$A:$A,0),"Ins "&amp;$B761)</f>
        <v>Ins H2</v>
      </c>
      <c r="K761" s="675"/>
    </row>
    <row r="762" spans="1:11" s="16" customFormat="1" x14ac:dyDescent="0.25">
      <c r="A762" s="12" t="s">
        <v>152</v>
      </c>
      <c r="B762" s="3" t="s">
        <v>33</v>
      </c>
      <c r="C762" s="13" t="str">
        <f>VLOOKUP($B762,[7]Insumos!A:E,2,FALSE)</f>
        <v>ACARREO INTERNO</v>
      </c>
      <c r="D762" s="14" t="str">
        <f>VLOOKUP($B762,[7]Insumos!A:E,3,FALSE)</f>
        <v>Insumos</v>
      </c>
      <c r="E762" s="14" t="str">
        <f>VLOOKUP($B762,[7]Insumos!A:E,4,FALSE)</f>
        <v>UND</v>
      </c>
      <c r="F762" s="141">
        <v>0.2954</v>
      </c>
      <c r="G762" s="4">
        <f>+VLOOKUP(B762,[7]Insumos!$A$4:$F$5224,5,FALSE)</f>
        <v>1824</v>
      </c>
      <c r="H762" s="4">
        <f t="shared" si="76"/>
        <v>539</v>
      </c>
      <c r="I762" s="4"/>
      <c r="J762" s="138" t="str">
        <f>HYPERLINK("#"&amp;"Insumos"&amp;"!A"&amp;MATCH($B762,[7]Insumos!$A:$A,0),"Ins "&amp;$B762)</f>
        <v>Ins I1565</v>
      </c>
      <c r="K762" s="675"/>
    </row>
    <row r="763" spans="1:11" s="16" customFormat="1" x14ac:dyDescent="0.25">
      <c r="A763" s="5"/>
      <c r="B763" s="5"/>
      <c r="C763" s="5"/>
      <c r="D763" s="5"/>
      <c r="E763" s="5"/>
      <c r="F763" s="143"/>
      <c r="G763" s="5"/>
      <c r="H763" s="5"/>
      <c r="I763" s="5"/>
      <c r="J763" s="5"/>
      <c r="K763" s="675"/>
    </row>
    <row r="764" spans="1:11" s="16" customFormat="1" x14ac:dyDescent="0.25">
      <c r="A764" s="8" t="s">
        <v>89</v>
      </c>
      <c r="B764" s="1" t="s">
        <v>28</v>
      </c>
      <c r="C764" s="9" t="str">
        <f>VLOOKUP($A764,[7]Actividades!A:E,2,FALSE)</f>
        <v xml:space="preserve">DESMONTE DE VENTANERIA </v>
      </c>
      <c r="D764" s="10" t="str">
        <f>VLOOKUP($A764,[7]Actividades!A:E,3,FALSE)</f>
        <v>Actividad</v>
      </c>
      <c r="E764" s="10" t="str">
        <f>VLOOKUP($A764,[7]Actividades!A:E,4,FALSE)</f>
        <v>M2</v>
      </c>
      <c r="F764" s="140"/>
      <c r="G764" s="2"/>
      <c r="H764" s="2"/>
      <c r="I764" s="2">
        <v>21931</v>
      </c>
      <c r="K764" s="675">
        <f t="shared" si="70"/>
        <v>30361.276400000002</v>
      </c>
    </row>
    <row r="765" spans="1:11" s="16" customFormat="1" x14ac:dyDescent="0.25">
      <c r="A765" s="12" t="s">
        <v>89</v>
      </c>
      <c r="B765" s="3" t="s">
        <v>115</v>
      </c>
      <c r="C765" s="13" t="str">
        <f>VLOOKUP($B765,[7]Insumos!A:E,2,FALSE)</f>
        <v>CUADRILLA AA TIPO 1 (1 OFICIAL + 1 AYUDANTE) (Albañileria)</v>
      </c>
      <c r="D765" s="14" t="str">
        <f>VLOOKUP($B765,[7]Insumos!A:E,3,FALSE)</f>
        <v>Cuadrilla</v>
      </c>
      <c r="E765" s="14" t="str">
        <f>VLOOKUP($B765,[7]Insumos!A:E,4,FALSE)</f>
        <v>HR</v>
      </c>
      <c r="F765" s="141">
        <v>0.35</v>
      </c>
      <c r="G765" s="4">
        <f>+VLOOKUP(B765,[7]Insumos!$A$4:$F$5224,5,FALSE)</f>
        <v>30782</v>
      </c>
      <c r="H765" s="4">
        <f t="shared" ref="H765:H768" si="77">+ROUND(F765*G765,0)</f>
        <v>10774</v>
      </c>
      <c r="I765" s="4"/>
      <c r="J765" s="138" t="str">
        <f>HYPERLINK("#"&amp;"Insumos"&amp;"!A"&amp;MATCH($B765,[7]Insumos!$A:$A,0),"Ins "&amp;$B765)</f>
        <v>Ins C1</v>
      </c>
      <c r="K765" s="675"/>
    </row>
    <row r="766" spans="1:11" s="16" customFormat="1" x14ac:dyDescent="0.25">
      <c r="A766" s="12" t="s">
        <v>89</v>
      </c>
      <c r="B766" s="3" t="s">
        <v>396</v>
      </c>
      <c r="C766" s="13" t="str">
        <f>VLOOKUP($B766,[7]Insumos!A:E,2,FALSE)</f>
        <v>VOLQUETA  6M3 (CARGUE A MANO) - INCLUYE DISPOSICION EN BOTADERO</v>
      </c>
      <c r="D766" s="14" t="str">
        <f>VLOOKUP($B766,[7]Insumos!A:E,3,FALSE)</f>
        <v>Equipos</v>
      </c>
      <c r="E766" s="14" t="str">
        <f>VLOOKUP($B766,[7]Insumos!A:E,4,FALSE)</f>
        <v>VJE</v>
      </c>
      <c r="F766" s="141">
        <v>0.03</v>
      </c>
      <c r="G766" s="4">
        <f>+VLOOKUP(B766,[7]Insumos!$A$4:$F$5224,5,FALSE)</f>
        <v>310000</v>
      </c>
      <c r="H766" s="4">
        <f t="shared" si="77"/>
        <v>9300</v>
      </c>
      <c r="I766" s="4"/>
      <c r="J766" s="138" t="str">
        <f>HYPERLINK("#"&amp;"Insumos"&amp;"!A"&amp;MATCH($B766,[7]Insumos!$A:$A,0),"Ins "&amp;$B766)</f>
        <v>Ins E24</v>
      </c>
      <c r="K766" s="675"/>
    </row>
    <row r="767" spans="1:11" x14ac:dyDescent="0.25">
      <c r="A767" s="12" t="s">
        <v>89</v>
      </c>
      <c r="B767" s="3" t="s">
        <v>32</v>
      </c>
      <c r="C767" s="13" t="str">
        <f>VLOOKUP($B767,[7]Insumos!A:E,2,FALSE)</f>
        <v>EQUIPO BASICO (HERRAMIENTA MENOR)</v>
      </c>
      <c r="D767" s="14" t="str">
        <f>VLOOKUP($B767,[7]Insumos!A:E,3,FALSE)</f>
        <v>Herramienta</v>
      </c>
      <c r="E767" s="14" t="str">
        <f>VLOOKUP($B767,[7]Insumos!A:E,4,FALSE)</f>
        <v>UND</v>
      </c>
      <c r="F767" s="141">
        <v>0.35</v>
      </c>
      <c r="G767" s="4">
        <f>+VLOOKUP(B767,[7]Insumos!$A$4:$F$5224,5,FALSE)</f>
        <v>3484</v>
      </c>
      <c r="H767" s="4">
        <f t="shared" si="77"/>
        <v>1219</v>
      </c>
      <c r="I767" s="4"/>
      <c r="J767" s="138" t="str">
        <f>HYPERLINK("#"&amp;"Insumos"&amp;"!A"&amp;MATCH($B767,[7]Insumos!$A:$A,0),"Ins "&amp;$B767)</f>
        <v>Ins H2</v>
      </c>
      <c r="K767" s="675"/>
    </row>
    <row r="768" spans="1:11" x14ac:dyDescent="0.25">
      <c r="A768" s="12" t="s">
        <v>89</v>
      </c>
      <c r="B768" s="3" t="s">
        <v>33</v>
      </c>
      <c r="C768" s="13" t="str">
        <f>VLOOKUP($B768,[7]Insumos!A:E,2,FALSE)</f>
        <v>ACARREO INTERNO</v>
      </c>
      <c r="D768" s="14" t="str">
        <f>VLOOKUP($B768,[7]Insumos!A:E,3,FALSE)</f>
        <v>Insumos</v>
      </c>
      <c r="E768" s="14" t="str">
        <f>VLOOKUP($B768,[7]Insumos!A:E,4,FALSE)</f>
        <v>UND</v>
      </c>
      <c r="F768" s="141">
        <v>0.35</v>
      </c>
      <c r="G768" s="4">
        <f>+VLOOKUP(B768,[7]Insumos!$A$4:$F$5224,5,FALSE)</f>
        <v>1824</v>
      </c>
      <c r="H768" s="4">
        <f t="shared" si="77"/>
        <v>638</v>
      </c>
      <c r="I768" s="4"/>
      <c r="J768" s="138" t="str">
        <f>HYPERLINK("#"&amp;"Insumos"&amp;"!A"&amp;MATCH($B768,[7]Insumos!$A:$A,0),"Ins "&amp;$B768)</f>
        <v>Ins I1565</v>
      </c>
      <c r="K768" s="675"/>
    </row>
    <row r="769" spans="1:11" s="16" customFormat="1" x14ac:dyDescent="0.25">
      <c r="A769" s="5"/>
      <c r="B769" s="5"/>
      <c r="C769" s="5"/>
      <c r="D769" s="5"/>
      <c r="E769" s="5"/>
      <c r="F769" s="143"/>
      <c r="G769" s="5"/>
      <c r="H769" s="5"/>
      <c r="I769" s="5"/>
      <c r="J769" s="5"/>
      <c r="K769" s="675"/>
    </row>
    <row r="770" spans="1:11" s="16" customFormat="1" x14ac:dyDescent="0.25">
      <c r="A770" s="8" t="s">
        <v>9</v>
      </c>
      <c r="B770" s="1" t="s">
        <v>28</v>
      </c>
      <c r="C770" s="9" t="str">
        <f>VLOOKUP($A770,[7]Actividades!A:E,2,FALSE)</f>
        <v>DESMONTE PUERTAS  (INCLUYE RETIRO)</v>
      </c>
      <c r="D770" s="10" t="str">
        <f>VLOOKUP($A770,[7]Actividades!A:E,3,FALSE)</f>
        <v>Actividad</v>
      </c>
      <c r="E770" s="10" t="str">
        <f>VLOOKUP($A770,[7]Actividades!A:E,4,FALSE)</f>
        <v>UND</v>
      </c>
      <c r="F770" s="140"/>
      <c r="G770" s="2"/>
      <c r="H770" s="2"/>
      <c r="I770" s="2">
        <v>48599</v>
      </c>
      <c r="K770" s="675">
        <f t="shared" si="70"/>
        <v>67280.455600000001</v>
      </c>
    </row>
    <row r="771" spans="1:11" s="16" customFormat="1" x14ac:dyDescent="0.25">
      <c r="A771" s="12" t="s">
        <v>9</v>
      </c>
      <c r="B771" s="3" t="s">
        <v>115</v>
      </c>
      <c r="C771" s="13" t="str">
        <f>VLOOKUP($B771,[7]Insumos!A:E,2,FALSE)</f>
        <v>CUADRILLA AA TIPO 1 (1 OFICIAL + 1 AYUDANTE) (Albañileria)</v>
      </c>
      <c r="D771" s="14" t="str">
        <f>VLOOKUP($B771,[7]Insumos!A:E,3,FALSE)</f>
        <v>Cuadrilla</v>
      </c>
      <c r="E771" s="14" t="str">
        <f>VLOOKUP($B771,[7]Insumos!A:E,4,FALSE)</f>
        <v>HR</v>
      </c>
      <c r="F771" s="141">
        <v>1</v>
      </c>
      <c r="G771" s="4">
        <f>+VLOOKUP(B771,[7]Insumos!$A$4:$F$5224,5,FALSE)</f>
        <v>30782</v>
      </c>
      <c r="H771" s="4">
        <f t="shared" ref="H771:H774" si="78">+ROUND(F771*G771,0)</f>
        <v>30782</v>
      </c>
      <c r="I771" s="4"/>
      <c r="J771" s="138" t="str">
        <f>HYPERLINK("#"&amp;"Insumos"&amp;"!A"&amp;MATCH($B771,[7]Insumos!$A:$A,0),"Ins "&amp;$B771)</f>
        <v>Ins C1</v>
      </c>
      <c r="K771" s="675"/>
    </row>
    <row r="772" spans="1:11" s="16" customFormat="1" x14ac:dyDescent="0.25">
      <c r="A772" s="12" t="s">
        <v>9</v>
      </c>
      <c r="B772" s="3" t="s">
        <v>396</v>
      </c>
      <c r="C772" s="13" t="str">
        <f>VLOOKUP($B772,[7]Insumos!A:E,2,FALSE)</f>
        <v>VOLQUETA  6M3 (CARGUE A MANO) - INCLUYE DISPOSICION EN BOTADERO</v>
      </c>
      <c r="D772" s="14" t="str">
        <f>VLOOKUP($B772,[7]Insumos!A:E,3,FALSE)</f>
        <v>Equipos</v>
      </c>
      <c r="E772" s="14" t="str">
        <f>VLOOKUP($B772,[7]Insumos!A:E,4,FALSE)</f>
        <v>VJE</v>
      </c>
      <c r="F772" s="141">
        <v>0.04</v>
      </c>
      <c r="G772" s="4">
        <f>+VLOOKUP(B772,[7]Insumos!$A$4:$F$5224,5,FALSE)</f>
        <v>310000</v>
      </c>
      <c r="H772" s="4">
        <f t="shared" si="78"/>
        <v>12400</v>
      </c>
      <c r="I772" s="4"/>
      <c r="J772" s="138" t="str">
        <f>HYPERLINK("#"&amp;"Insumos"&amp;"!A"&amp;MATCH($B772,[7]Insumos!$A:$A,0),"Ins "&amp;$B772)</f>
        <v>Ins E24</v>
      </c>
      <c r="K772" s="675"/>
    </row>
    <row r="773" spans="1:11" x14ac:dyDescent="0.25">
      <c r="A773" s="12" t="s">
        <v>9</v>
      </c>
      <c r="B773" s="3" t="s">
        <v>32</v>
      </c>
      <c r="C773" s="13" t="str">
        <f>VLOOKUP($B773,[7]Insumos!A:E,2,FALSE)</f>
        <v>EQUIPO BASICO (HERRAMIENTA MENOR)</v>
      </c>
      <c r="D773" s="14" t="str">
        <f>VLOOKUP($B773,[7]Insumos!A:E,3,FALSE)</f>
        <v>Herramienta</v>
      </c>
      <c r="E773" s="14" t="str">
        <f>VLOOKUP($B773,[7]Insumos!A:E,4,FALSE)</f>
        <v>UND</v>
      </c>
      <c r="F773" s="141">
        <v>1</v>
      </c>
      <c r="G773" s="4">
        <f>+VLOOKUP(B773,[7]Insumos!$A$4:$F$5224,5,FALSE)</f>
        <v>3484</v>
      </c>
      <c r="H773" s="4">
        <f t="shared" si="78"/>
        <v>3484</v>
      </c>
      <c r="I773" s="4"/>
      <c r="J773" s="138" t="str">
        <f>HYPERLINK("#"&amp;"Insumos"&amp;"!A"&amp;MATCH($B773,[7]Insumos!$A:$A,0),"Ins "&amp;$B773)</f>
        <v>Ins H2</v>
      </c>
      <c r="K773" s="675"/>
    </row>
    <row r="774" spans="1:11" s="16" customFormat="1" x14ac:dyDescent="0.25">
      <c r="A774" s="12" t="s">
        <v>9</v>
      </c>
      <c r="B774" s="3" t="s">
        <v>33</v>
      </c>
      <c r="C774" s="13" t="str">
        <f>VLOOKUP($B774,[7]Insumos!A:E,2,FALSE)</f>
        <v>ACARREO INTERNO</v>
      </c>
      <c r="D774" s="14" t="str">
        <f>VLOOKUP($B774,[7]Insumos!A:E,3,FALSE)</f>
        <v>Insumos</v>
      </c>
      <c r="E774" s="14" t="str">
        <f>VLOOKUP($B774,[7]Insumos!A:E,4,FALSE)</f>
        <v>UND</v>
      </c>
      <c r="F774" s="141">
        <v>1.06</v>
      </c>
      <c r="G774" s="4">
        <f>+VLOOKUP(B774,[7]Insumos!$A$4:$F$5224,5,FALSE)</f>
        <v>1824</v>
      </c>
      <c r="H774" s="4">
        <f t="shared" si="78"/>
        <v>1933</v>
      </c>
      <c r="I774" s="4"/>
      <c r="J774" s="138" t="str">
        <f>HYPERLINK("#"&amp;"Insumos"&amp;"!A"&amp;MATCH($B774,[7]Insumos!$A:$A,0),"Ins "&amp;$B774)</f>
        <v>Ins I1565</v>
      </c>
      <c r="K774" s="675"/>
    </row>
    <row r="775" spans="1:11" s="16" customFormat="1" x14ac:dyDescent="0.25">
      <c r="A775" s="5"/>
      <c r="B775" s="5"/>
      <c r="C775" s="5"/>
      <c r="D775" s="5"/>
      <c r="E775" s="5"/>
      <c r="F775" s="143"/>
      <c r="G775" s="5"/>
      <c r="H775" s="5"/>
      <c r="I775" s="5"/>
      <c r="J775" s="5"/>
      <c r="K775" s="675"/>
    </row>
    <row r="776" spans="1:11" s="16" customFormat="1" x14ac:dyDescent="0.25">
      <c r="A776" s="8" t="s">
        <v>47</v>
      </c>
      <c r="B776" s="1" t="s">
        <v>28</v>
      </c>
      <c r="C776" s="9" t="str">
        <f>VLOOKUP($A776,[7]Actividades!A:E,2,FALSE)</f>
        <v xml:space="preserve">DESMONTE DE CANALES Y BAJANTES </v>
      </c>
      <c r="D776" s="10" t="str">
        <f>VLOOKUP($A776,[7]Actividades!A:E,3,FALSE)</f>
        <v>Actividad</v>
      </c>
      <c r="E776" s="10" t="str">
        <f>VLOOKUP($A776,[7]Actividades!A:E,4,FALSE)</f>
        <v>ML</v>
      </c>
      <c r="F776" s="140"/>
      <c r="G776" s="2"/>
      <c r="H776" s="2"/>
      <c r="I776" s="2">
        <v>6185</v>
      </c>
      <c r="K776" s="675">
        <f t="shared" ref="K776:K830" si="79">I776*1.3844</f>
        <v>8562.514000000001</v>
      </c>
    </row>
    <row r="777" spans="1:11" s="16" customFormat="1" x14ac:dyDescent="0.25">
      <c r="A777" s="12" t="s">
        <v>47</v>
      </c>
      <c r="B777" s="3" t="s">
        <v>380</v>
      </c>
      <c r="C777" s="13" t="str">
        <f>VLOOKUP($B777,[7]Insumos!A:E,2,FALSE)</f>
        <v>CUADRILLA AA TIPO 2 (1 OFICIAL + 2 AYUDANTE) (Albañileria)</v>
      </c>
      <c r="D777" s="14" t="str">
        <f>VLOOKUP($B777,[7]Insumos!A:E,3,FALSE)</f>
        <v>Cuadrilla</v>
      </c>
      <c r="E777" s="14" t="str">
        <f>VLOOKUP($B777,[7]Insumos!A:E,4,FALSE)</f>
        <v>HR</v>
      </c>
      <c r="F777" s="141">
        <v>0.1</v>
      </c>
      <c r="G777" s="4">
        <f>+VLOOKUP(B777,[7]Insumos!$A$4:$F$5224,5,FALSE)</f>
        <v>42621</v>
      </c>
      <c r="H777" s="4">
        <f t="shared" ref="H777:H781" si="80">+ROUND(F777*G777,0)</f>
        <v>4262</v>
      </c>
      <c r="I777" s="4"/>
      <c r="J777" s="138" t="str">
        <f>HYPERLINK("#"&amp;"Insumos"&amp;"!A"&amp;MATCH($B777,[7]Insumos!$A:$A,0),"Ins "&amp;$B777)</f>
        <v>Ins C8</v>
      </c>
      <c r="K777" s="675"/>
    </row>
    <row r="778" spans="1:11" s="16" customFormat="1" ht="30" x14ac:dyDescent="0.25">
      <c r="A778" s="12" t="s">
        <v>47</v>
      </c>
      <c r="B778" s="3" t="s">
        <v>29</v>
      </c>
      <c r="C778" s="13" t="str">
        <f>VLOOKUP($B778,[7]Insumos!A:E,2,FALSE)</f>
        <v>ANDAMIO METALICO CERTIFICADO, INCLUYE ESCALERILLA CON BARANDAS Y PLATAFORMAS DE TRABAJO H=2.0M</v>
      </c>
      <c r="D778" s="14" t="str">
        <f>VLOOKUP($B778,[7]Insumos!A:E,3,FALSE)</f>
        <v>Equipos</v>
      </c>
      <c r="E778" s="14" t="str">
        <f>VLOOKUP($B778,[7]Insumos!A:E,4,FALSE)</f>
        <v>Un-Dia</v>
      </c>
      <c r="F778" s="141">
        <v>0.04</v>
      </c>
      <c r="G778" s="4">
        <f>+VLOOKUP(B778,[7]Insumos!$A$4:$F$5224,5,FALSE)</f>
        <v>16636.2</v>
      </c>
      <c r="H778" s="4">
        <f t="shared" si="80"/>
        <v>665</v>
      </c>
      <c r="I778" s="4"/>
      <c r="J778" s="138" t="str">
        <f>HYPERLINK("#"&amp;"Insumos"&amp;"!A"&amp;MATCH($B778,[7]Insumos!$A:$A,0),"Ins "&amp;$B778)</f>
        <v>Ins E1</v>
      </c>
      <c r="K778" s="675"/>
    </row>
    <row r="779" spans="1:11" s="16" customFormat="1" x14ac:dyDescent="0.25">
      <c r="A779" s="12" t="s">
        <v>47</v>
      </c>
      <c r="B779" s="3" t="s">
        <v>396</v>
      </c>
      <c r="C779" s="13" t="str">
        <f>VLOOKUP($B779,[7]Insumos!A:E,2,FALSE)</f>
        <v>VOLQUETA  6M3 (CARGUE A MANO) - INCLUYE DISPOSICION EN BOTADERO</v>
      </c>
      <c r="D779" s="14" t="str">
        <f>VLOOKUP($B779,[7]Insumos!A:E,3,FALSE)</f>
        <v>Equipos</v>
      </c>
      <c r="E779" s="14" t="str">
        <f>VLOOKUP($B779,[7]Insumos!A:E,4,FALSE)</f>
        <v>VJE</v>
      </c>
      <c r="F779" s="141">
        <v>2E-3</v>
      </c>
      <c r="G779" s="4">
        <f>+VLOOKUP(B779,[7]Insumos!$A$4:$F$5224,5,FALSE)</f>
        <v>310000</v>
      </c>
      <c r="H779" s="4">
        <f t="shared" si="80"/>
        <v>620</v>
      </c>
      <c r="I779" s="4"/>
      <c r="J779" s="138" t="str">
        <f>HYPERLINK("#"&amp;"Insumos"&amp;"!A"&amp;MATCH($B779,[7]Insumos!$A:$A,0),"Ins "&amp;$B779)</f>
        <v>Ins E24</v>
      </c>
      <c r="K779" s="675"/>
    </row>
    <row r="780" spans="1:11" s="16" customFormat="1" x14ac:dyDescent="0.25">
      <c r="A780" s="12" t="s">
        <v>47</v>
      </c>
      <c r="B780" s="3" t="s">
        <v>32</v>
      </c>
      <c r="C780" s="13" t="str">
        <f>VLOOKUP($B780,[7]Insumos!A:E,2,FALSE)</f>
        <v>EQUIPO BASICO (HERRAMIENTA MENOR)</v>
      </c>
      <c r="D780" s="14" t="str">
        <f>VLOOKUP($B780,[7]Insumos!A:E,3,FALSE)</f>
        <v>Herramienta</v>
      </c>
      <c r="E780" s="14" t="str">
        <f>VLOOKUP($B780,[7]Insumos!A:E,4,FALSE)</f>
        <v>UND</v>
      </c>
      <c r="F780" s="141">
        <v>0.1</v>
      </c>
      <c r="G780" s="4">
        <f>+VLOOKUP(B780,[7]Insumos!$A$4:$F$5224,5,FALSE)</f>
        <v>3484</v>
      </c>
      <c r="H780" s="4">
        <f t="shared" si="80"/>
        <v>348</v>
      </c>
      <c r="I780" s="4"/>
      <c r="J780" s="138" t="str">
        <f>HYPERLINK("#"&amp;"Insumos"&amp;"!A"&amp;MATCH($B780,[7]Insumos!$A:$A,0),"Ins "&amp;$B780)</f>
        <v>Ins H2</v>
      </c>
      <c r="K780" s="675"/>
    </row>
    <row r="781" spans="1:11" s="16" customFormat="1" x14ac:dyDescent="0.25">
      <c r="A781" s="12" t="s">
        <v>47</v>
      </c>
      <c r="B781" s="3" t="s">
        <v>33</v>
      </c>
      <c r="C781" s="13" t="str">
        <f>VLOOKUP($B781,[7]Insumos!A:E,2,FALSE)</f>
        <v>ACARREO INTERNO</v>
      </c>
      <c r="D781" s="14" t="str">
        <f>VLOOKUP($B781,[7]Insumos!A:E,3,FALSE)</f>
        <v>Insumos</v>
      </c>
      <c r="E781" s="14" t="str">
        <f>VLOOKUP($B781,[7]Insumos!A:E,4,FALSE)</f>
        <v>UND</v>
      </c>
      <c r="F781" s="141">
        <v>0.159</v>
      </c>
      <c r="G781" s="4">
        <f>+VLOOKUP(B781,[7]Insumos!$A$4:$F$5224,5,FALSE)</f>
        <v>1824</v>
      </c>
      <c r="H781" s="4">
        <f t="shared" si="80"/>
        <v>290</v>
      </c>
      <c r="I781" s="4"/>
      <c r="J781" s="138" t="str">
        <f>HYPERLINK("#"&amp;"Insumos"&amp;"!A"&amp;MATCH($B781,[7]Insumos!$A:$A,0),"Ins "&amp;$B781)</f>
        <v>Ins I1565</v>
      </c>
      <c r="K781" s="675"/>
    </row>
    <row r="782" spans="1:11" s="16" customFormat="1" x14ac:dyDescent="0.25">
      <c r="A782" s="5"/>
      <c r="B782" s="5"/>
      <c r="C782" s="5"/>
      <c r="D782" s="5"/>
      <c r="E782" s="5"/>
      <c r="F782" s="143"/>
      <c r="G782" s="5"/>
      <c r="H782" s="5"/>
      <c r="I782" s="5"/>
      <c r="J782" s="5"/>
      <c r="K782" s="675"/>
    </row>
    <row r="783" spans="1:11" x14ac:dyDescent="0.25">
      <c r="A783" s="8" t="s">
        <v>165</v>
      </c>
      <c r="B783" s="1" t="s">
        <v>28</v>
      </c>
      <c r="C783" s="9" t="str">
        <f>VLOOKUP($A783,[7]Actividades!A:E,2,FALSE)</f>
        <v>DESMONTE DE VIDRIO</v>
      </c>
      <c r="D783" s="10" t="str">
        <f>VLOOKUP($A783,[7]Actividades!A:E,3,FALSE)</f>
        <v>Actividad</v>
      </c>
      <c r="E783" s="10" t="str">
        <f>VLOOKUP($A783,[7]Actividades!A:E,4,FALSE)</f>
        <v>M2</v>
      </c>
      <c r="F783" s="140"/>
      <c r="G783" s="2"/>
      <c r="H783" s="2"/>
      <c r="I783" s="2">
        <v>6070</v>
      </c>
      <c r="J783" s="16"/>
      <c r="K783" s="675">
        <f t="shared" si="79"/>
        <v>8403.3080000000009</v>
      </c>
    </row>
    <row r="784" spans="1:11" s="16" customFormat="1" x14ac:dyDescent="0.25">
      <c r="A784" s="12" t="s">
        <v>165</v>
      </c>
      <c r="B784" s="3" t="s">
        <v>115</v>
      </c>
      <c r="C784" s="13" t="str">
        <f>VLOOKUP($B784,[7]Insumos!A:E,2,FALSE)</f>
        <v>CUADRILLA AA TIPO 1 (1 OFICIAL + 1 AYUDANTE) (Albañileria)</v>
      </c>
      <c r="D784" s="14" t="str">
        <f>VLOOKUP($B784,[7]Insumos!A:E,3,FALSE)</f>
        <v>Cuadrilla</v>
      </c>
      <c r="E784" s="14" t="str">
        <f>VLOOKUP($B784,[7]Insumos!A:E,4,FALSE)</f>
        <v>HR</v>
      </c>
      <c r="F784" s="141">
        <v>0.15</v>
      </c>
      <c r="G784" s="4">
        <f>+VLOOKUP(B784,[7]Insumos!$A$4:$F$5224,5,FALSE)</f>
        <v>30782</v>
      </c>
      <c r="H784" s="4">
        <f t="shared" ref="H784:H786" si="81">+ROUND(F784*G784,0)</f>
        <v>4617</v>
      </c>
      <c r="I784" s="4"/>
      <c r="J784" s="138" t="str">
        <f>HYPERLINK("#"&amp;"Insumos"&amp;"!A"&amp;MATCH($B784,[7]Insumos!$A:$A,0),"Ins "&amp;$B784)</f>
        <v>Ins C1</v>
      </c>
      <c r="K784" s="675"/>
    </row>
    <row r="785" spans="1:11" s="16" customFormat="1" x14ac:dyDescent="0.25">
      <c r="A785" s="12" t="s">
        <v>165</v>
      </c>
      <c r="B785" s="3" t="s">
        <v>396</v>
      </c>
      <c r="C785" s="13" t="str">
        <f>VLOOKUP($B785,[7]Insumos!A:E,2,FALSE)</f>
        <v>VOLQUETA  6M3 (CARGUE A MANO) - INCLUYE DISPOSICION EN BOTADERO</v>
      </c>
      <c r="D785" s="14" t="str">
        <f>VLOOKUP($B785,[7]Insumos!A:E,3,FALSE)</f>
        <v>Equipos</v>
      </c>
      <c r="E785" s="14" t="str">
        <f>VLOOKUP($B785,[7]Insumos!A:E,4,FALSE)</f>
        <v>VJE</v>
      </c>
      <c r="F785" s="141">
        <v>3.0000000000000001E-3</v>
      </c>
      <c r="G785" s="4">
        <f>+VLOOKUP(B785,[7]Insumos!$A$4:$F$5224,5,FALSE)</f>
        <v>310000</v>
      </c>
      <c r="H785" s="4">
        <f t="shared" si="81"/>
        <v>930</v>
      </c>
      <c r="I785" s="4"/>
      <c r="J785" s="138" t="str">
        <f>HYPERLINK("#"&amp;"Insumos"&amp;"!A"&amp;MATCH($B785,[7]Insumos!$A:$A,0),"Ins "&amp;$B785)</f>
        <v>Ins E24</v>
      </c>
      <c r="K785" s="675"/>
    </row>
    <row r="786" spans="1:11" s="16" customFormat="1" x14ac:dyDescent="0.25">
      <c r="A786" s="12" t="s">
        <v>165</v>
      </c>
      <c r="B786" s="3" t="s">
        <v>32</v>
      </c>
      <c r="C786" s="13" t="str">
        <f>VLOOKUP($B786,[7]Insumos!A:E,2,FALSE)</f>
        <v>EQUIPO BASICO (HERRAMIENTA MENOR)</v>
      </c>
      <c r="D786" s="14" t="str">
        <f>VLOOKUP($B786,[7]Insumos!A:E,3,FALSE)</f>
        <v>Herramienta</v>
      </c>
      <c r="E786" s="14" t="str">
        <f>VLOOKUP($B786,[7]Insumos!A:E,4,FALSE)</f>
        <v>UND</v>
      </c>
      <c r="F786" s="141">
        <v>0.15</v>
      </c>
      <c r="G786" s="4">
        <f>+VLOOKUP(B786,[7]Insumos!$A$4:$F$5224,5,FALSE)</f>
        <v>3484</v>
      </c>
      <c r="H786" s="4">
        <f t="shared" si="81"/>
        <v>523</v>
      </c>
      <c r="I786" s="4"/>
      <c r="J786" s="138" t="str">
        <f>HYPERLINK("#"&amp;"Insumos"&amp;"!A"&amp;MATCH($B786,[7]Insumos!$A:$A,0),"Ins "&amp;$B786)</f>
        <v>Ins H2</v>
      </c>
      <c r="K786" s="675"/>
    </row>
    <row r="787" spans="1:11" s="16" customFormat="1" x14ac:dyDescent="0.25">
      <c r="A787" s="5"/>
      <c r="B787" s="5"/>
      <c r="C787" s="5"/>
      <c r="D787" s="5"/>
      <c r="E787" s="5"/>
      <c r="F787" s="143"/>
      <c r="G787" s="5"/>
      <c r="H787" s="5"/>
      <c r="I787" s="5"/>
      <c r="J787" s="5"/>
      <c r="K787" s="675"/>
    </row>
    <row r="788" spans="1:11" s="16" customFormat="1" x14ac:dyDescent="0.25">
      <c r="A788" s="8" t="s">
        <v>97</v>
      </c>
      <c r="B788" s="1" t="s">
        <v>28</v>
      </c>
      <c r="C788" s="9" t="str">
        <f>VLOOKUP($A788,[7]Actividades!A:E,2,FALSE)</f>
        <v>DESMONTE DE REJA EN ACERO</v>
      </c>
      <c r="D788" s="10" t="str">
        <f>VLOOKUP($A788,[7]Actividades!A:E,3,FALSE)</f>
        <v>Actividad</v>
      </c>
      <c r="E788" s="10" t="str">
        <f>VLOOKUP($A788,[7]Actividades!A:E,4,FALSE)</f>
        <v>M2</v>
      </c>
      <c r="F788" s="140"/>
      <c r="G788" s="2"/>
      <c r="H788" s="2"/>
      <c r="I788" s="2">
        <v>23850</v>
      </c>
      <c r="K788" s="675">
        <f t="shared" si="79"/>
        <v>33017.94</v>
      </c>
    </row>
    <row r="789" spans="1:11" s="16" customFormat="1" x14ac:dyDescent="0.25">
      <c r="A789" s="12" t="s">
        <v>97</v>
      </c>
      <c r="B789" s="3" t="s">
        <v>115</v>
      </c>
      <c r="C789" s="13" t="str">
        <f>VLOOKUP($B789,[7]Insumos!A:E,2,FALSE)</f>
        <v>CUADRILLA AA TIPO 1 (1 OFICIAL + 1 AYUDANTE) (Albañileria)</v>
      </c>
      <c r="D789" s="14" t="str">
        <f>VLOOKUP($B789,[7]Insumos!A:E,3,FALSE)</f>
        <v>Cuadrilla</v>
      </c>
      <c r="E789" s="14" t="str">
        <f>VLOOKUP($B789,[7]Insumos!A:E,4,FALSE)</f>
        <v>HR</v>
      </c>
      <c r="F789" s="141">
        <v>0.2</v>
      </c>
      <c r="G789" s="4">
        <f>+VLOOKUP(B789,[7]Insumos!$A$4:$F$5224,5,FALSE)</f>
        <v>30782</v>
      </c>
      <c r="H789" s="4">
        <f t="shared" ref="H789:H793" si="82">+ROUND(F789*G789,0)</f>
        <v>6156</v>
      </c>
      <c r="I789" s="4"/>
      <c r="J789" s="138" t="str">
        <f>HYPERLINK("#"&amp;"Insumos"&amp;"!A"&amp;MATCH($B789,[7]Insumos!$A:$A,0),"Ins "&amp;$B789)</f>
        <v>Ins C1</v>
      </c>
      <c r="K789" s="675"/>
    </row>
    <row r="790" spans="1:11" s="16" customFormat="1" ht="30" x14ac:dyDescent="0.25">
      <c r="A790" s="12" t="s">
        <v>97</v>
      </c>
      <c r="B790" s="3" t="s">
        <v>29</v>
      </c>
      <c r="C790" s="13" t="str">
        <f>VLOOKUP($B790,[7]Insumos!A:E,2,FALSE)</f>
        <v>ANDAMIO METALICO CERTIFICADO, INCLUYE ESCALERILLA CON BARANDAS Y PLATAFORMAS DE TRABAJO H=2.0M</v>
      </c>
      <c r="D790" s="14" t="str">
        <f>VLOOKUP($B790,[7]Insumos!A:E,3,FALSE)</f>
        <v>Equipos</v>
      </c>
      <c r="E790" s="14" t="str">
        <f>VLOOKUP($B790,[7]Insumos!A:E,4,FALSE)</f>
        <v>Un-Dia</v>
      </c>
      <c r="F790" s="141">
        <v>0.1</v>
      </c>
      <c r="G790" s="4">
        <f>+VLOOKUP(B790,[7]Insumos!$A$4:$F$5224,5,FALSE)</f>
        <v>16636.2</v>
      </c>
      <c r="H790" s="4">
        <f t="shared" si="82"/>
        <v>1664</v>
      </c>
      <c r="I790" s="4"/>
      <c r="J790" s="138" t="str">
        <f>HYPERLINK("#"&amp;"Insumos"&amp;"!A"&amp;MATCH($B790,[7]Insumos!$A:$A,0),"Ins "&amp;$B790)</f>
        <v>Ins E1</v>
      </c>
      <c r="K790" s="675"/>
    </row>
    <row r="791" spans="1:11" s="16" customFormat="1" x14ac:dyDescent="0.25">
      <c r="A791" s="12" t="s">
        <v>97</v>
      </c>
      <c r="B791" s="3" t="s">
        <v>396</v>
      </c>
      <c r="C791" s="13" t="str">
        <f>VLOOKUP($B791,[7]Insumos!A:E,2,FALSE)</f>
        <v>VOLQUETA  6M3 (CARGUE A MANO) - INCLUYE DISPOSICION EN BOTADERO</v>
      </c>
      <c r="D791" s="14" t="str">
        <f>VLOOKUP($B791,[7]Insumos!A:E,3,FALSE)</f>
        <v>Equipos</v>
      </c>
      <c r="E791" s="14" t="str">
        <f>VLOOKUP($B791,[7]Insumos!A:E,4,FALSE)</f>
        <v>VJE</v>
      </c>
      <c r="F791" s="141">
        <v>0.05</v>
      </c>
      <c r="G791" s="4">
        <f>+VLOOKUP(B791,[7]Insumos!$A$4:$F$5224,5,FALSE)</f>
        <v>310000</v>
      </c>
      <c r="H791" s="4">
        <f t="shared" si="82"/>
        <v>15500</v>
      </c>
      <c r="I791" s="4"/>
      <c r="J791" s="138" t="str">
        <f>HYPERLINK("#"&amp;"Insumos"&amp;"!A"&amp;MATCH($B791,[7]Insumos!$A:$A,0),"Ins "&amp;$B791)</f>
        <v>Ins E24</v>
      </c>
      <c r="K791" s="675"/>
    </row>
    <row r="792" spans="1:11" s="16" customFormat="1" x14ac:dyDescent="0.25">
      <c r="A792" s="12" t="s">
        <v>97</v>
      </c>
      <c r="B792" s="3" t="s">
        <v>32</v>
      </c>
      <c r="C792" s="13" t="str">
        <f>VLOOKUP($B792,[7]Insumos!A:E,2,FALSE)</f>
        <v>EQUIPO BASICO (HERRAMIENTA MENOR)</v>
      </c>
      <c r="D792" s="14" t="str">
        <f>VLOOKUP($B792,[7]Insumos!A:E,3,FALSE)</f>
        <v>Herramienta</v>
      </c>
      <c r="E792" s="14" t="str">
        <f>VLOOKUP($B792,[7]Insumos!A:E,4,FALSE)</f>
        <v>UND</v>
      </c>
      <c r="F792" s="141">
        <v>0.1</v>
      </c>
      <c r="G792" s="4">
        <f>+VLOOKUP(B792,[7]Insumos!$A$4:$F$5224,5,FALSE)</f>
        <v>3484</v>
      </c>
      <c r="H792" s="4">
        <f t="shared" si="82"/>
        <v>348</v>
      </c>
      <c r="I792" s="4"/>
      <c r="J792" s="138" t="str">
        <f>HYPERLINK("#"&amp;"Insumos"&amp;"!A"&amp;MATCH($B792,[7]Insumos!$A:$A,0),"Ins "&amp;$B792)</f>
        <v>Ins H2</v>
      </c>
      <c r="K792" s="675"/>
    </row>
    <row r="793" spans="1:11" s="16" customFormat="1" x14ac:dyDescent="0.25">
      <c r="A793" s="12" t="s">
        <v>97</v>
      </c>
      <c r="B793" s="3" t="s">
        <v>33</v>
      </c>
      <c r="C793" s="13" t="str">
        <f>VLOOKUP($B793,[7]Insumos!A:E,2,FALSE)</f>
        <v>ACARREO INTERNO</v>
      </c>
      <c r="D793" s="14" t="str">
        <f>VLOOKUP($B793,[7]Insumos!A:E,3,FALSE)</f>
        <v>Insumos</v>
      </c>
      <c r="E793" s="14" t="str">
        <f>VLOOKUP($B793,[7]Insumos!A:E,4,FALSE)</f>
        <v>UND</v>
      </c>
      <c r="F793" s="141">
        <v>0.1</v>
      </c>
      <c r="G793" s="4">
        <f>+VLOOKUP(B793,[7]Insumos!$A$4:$F$5224,5,FALSE)</f>
        <v>1824</v>
      </c>
      <c r="H793" s="4">
        <f t="shared" si="82"/>
        <v>182</v>
      </c>
      <c r="I793" s="4"/>
      <c r="J793" s="138" t="str">
        <f>HYPERLINK("#"&amp;"Insumos"&amp;"!A"&amp;MATCH($B793,[7]Insumos!$A:$A,0),"Ins "&amp;$B793)</f>
        <v>Ins I1565</v>
      </c>
      <c r="K793" s="675"/>
    </row>
    <row r="794" spans="1:11" s="16" customFormat="1" x14ac:dyDescent="0.25">
      <c r="A794" s="5"/>
      <c r="B794" s="5"/>
      <c r="C794" s="5"/>
      <c r="D794" s="5"/>
      <c r="E794" s="5"/>
      <c r="F794" s="143"/>
      <c r="G794" s="5"/>
      <c r="H794" s="5"/>
      <c r="I794" s="5"/>
      <c r="J794" s="5"/>
      <c r="K794" s="675"/>
    </row>
    <row r="795" spans="1:11" x14ac:dyDescent="0.25">
      <c r="A795" s="8" t="s">
        <v>171</v>
      </c>
      <c r="B795" s="1" t="s">
        <v>28</v>
      </c>
      <c r="C795" s="9" t="str">
        <f>VLOOKUP($A795,[7]Actividades!A:E,2,FALSE)</f>
        <v>DESMONTE LAMPARAS</v>
      </c>
      <c r="D795" s="10" t="str">
        <f>VLOOKUP($A795,[7]Actividades!A:E,3,FALSE)</f>
        <v>Actividad</v>
      </c>
      <c r="E795" s="10" t="str">
        <f>VLOOKUP($A795,[7]Actividades!A:E,4,FALSE)</f>
        <v>UND</v>
      </c>
      <c r="F795" s="140"/>
      <c r="G795" s="2"/>
      <c r="H795" s="2"/>
      <c r="I795" s="2">
        <v>7909</v>
      </c>
      <c r="J795" s="16"/>
      <c r="K795" s="675">
        <f t="shared" si="79"/>
        <v>10949.2196</v>
      </c>
    </row>
    <row r="796" spans="1:11" s="16" customFormat="1" x14ac:dyDescent="0.25">
      <c r="A796" s="12" t="s">
        <v>171</v>
      </c>
      <c r="B796" s="3" t="s">
        <v>115</v>
      </c>
      <c r="C796" s="13" t="str">
        <f>VLOOKUP($B796,[7]Insumos!A:E,2,FALSE)</f>
        <v>CUADRILLA AA TIPO 1 (1 OFICIAL + 1 AYUDANTE) (Albañileria)</v>
      </c>
      <c r="D796" s="14" t="str">
        <f>VLOOKUP($B796,[7]Insumos!A:E,3,FALSE)</f>
        <v>Cuadrilla</v>
      </c>
      <c r="E796" s="14" t="str">
        <f>VLOOKUP($B796,[7]Insumos!A:E,4,FALSE)</f>
        <v>HR</v>
      </c>
      <c r="F796" s="141">
        <v>0.15</v>
      </c>
      <c r="G796" s="4">
        <f>+VLOOKUP(B796,[7]Insumos!$A$4:$F$5224,5,FALSE)</f>
        <v>30782</v>
      </c>
      <c r="H796" s="4">
        <f t="shared" ref="H796:H799" si="83">+ROUND(F796*G796,0)</f>
        <v>4617</v>
      </c>
      <c r="I796" s="4"/>
      <c r="J796" s="138" t="str">
        <f>HYPERLINK("#"&amp;"Insumos"&amp;"!A"&amp;MATCH($B796,[7]Insumos!$A:$A,0),"Ins "&amp;$B796)</f>
        <v>Ins C1</v>
      </c>
      <c r="K796" s="675"/>
    </row>
    <row r="797" spans="1:11" s="16" customFormat="1" ht="30" x14ac:dyDescent="0.25">
      <c r="A797" s="12" t="s">
        <v>171</v>
      </c>
      <c r="B797" s="3" t="s">
        <v>29</v>
      </c>
      <c r="C797" s="13" t="str">
        <f>VLOOKUP($B797,[7]Insumos!A:E,2,FALSE)</f>
        <v>ANDAMIO METALICO CERTIFICADO, INCLUYE ESCALERILLA CON BARANDAS Y PLATAFORMAS DE TRABAJO H=2.0M</v>
      </c>
      <c r="D797" s="14" t="str">
        <f>VLOOKUP($B797,[7]Insumos!A:E,3,FALSE)</f>
        <v>Equipos</v>
      </c>
      <c r="E797" s="14" t="str">
        <f>VLOOKUP($B797,[7]Insumos!A:E,4,FALSE)</f>
        <v>Un-Dia</v>
      </c>
      <c r="F797" s="141">
        <v>0.15</v>
      </c>
      <c r="G797" s="4">
        <f>+VLOOKUP(B797,[7]Insumos!$A$4:$F$5224,5,FALSE)</f>
        <v>16636.2</v>
      </c>
      <c r="H797" s="4">
        <f t="shared" si="83"/>
        <v>2495</v>
      </c>
      <c r="I797" s="4"/>
      <c r="J797" s="138" t="str">
        <f>HYPERLINK("#"&amp;"Insumos"&amp;"!A"&amp;MATCH($B797,[7]Insumos!$A:$A,0),"Ins "&amp;$B797)</f>
        <v>Ins E1</v>
      </c>
      <c r="K797" s="675"/>
    </row>
    <row r="798" spans="1:11" s="16" customFormat="1" x14ac:dyDescent="0.25">
      <c r="A798" s="12" t="s">
        <v>171</v>
      </c>
      <c r="B798" s="3" t="s">
        <v>32</v>
      </c>
      <c r="C798" s="13" t="str">
        <f>VLOOKUP($B798,[7]Insumos!A:E,2,FALSE)</f>
        <v>EQUIPO BASICO (HERRAMIENTA MENOR)</v>
      </c>
      <c r="D798" s="14" t="str">
        <f>VLOOKUP($B798,[7]Insumos!A:E,3,FALSE)</f>
        <v>Herramienta</v>
      </c>
      <c r="E798" s="14" t="str">
        <f>VLOOKUP($B798,[7]Insumos!A:E,4,FALSE)</f>
        <v>UND</v>
      </c>
      <c r="F798" s="141">
        <v>0.15</v>
      </c>
      <c r="G798" s="4">
        <f>+VLOOKUP(B798,[7]Insumos!$A$4:$F$5224,5,FALSE)</f>
        <v>3484</v>
      </c>
      <c r="H798" s="4">
        <f t="shared" si="83"/>
        <v>523</v>
      </c>
      <c r="I798" s="4"/>
      <c r="J798" s="138" t="str">
        <f>HYPERLINK("#"&amp;"Insumos"&amp;"!A"&amp;MATCH($B798,[7]Insumos!$A:$A,0),"Ins "&amp;$B798)</f>
        <v>Ins H2</v>
      </c>
      <c r="K798" s="675"/>
    </row>
    <row r="799" spans="1:11" s="16" customFormat="1" x14ac:dyDescent="0.25">
      <c r="A799" s="12" t="s">
        <v>171</v>
      </c>
      <c r="B799" s="3" t="s">
        <v>33</v>
      </c>
      <c r="C799" s="13" t="str">
        <f>VLOOKUP($B799,[7]Insumos!A:E,2,FALSE)</f>
        <v>ACARREO INTERNO</v>
      </c>
      <c r="D799" s="14" t="str">
        <f>VLOOKUP($B799,[7]Insumos!A:E,3,FALSE)</f>
        <v>Insumos</v>
      </c>
      <c r="E799" s="14" t="str">
        <f>VLOOKUP($B799,[7]Insumos!A:E,4,FALSE)</f>
        <v>UND</v>
      </c>
      <c r="F799" s="141">
        <v>0.15</v>
      </c>
      <c r="G799" s="4">
        <f>+VLOOKUP(B799,[7]Insumos!$A$4:$F$5224,5,FALSE)</f>
        <v>1824</v>
      </c>
      <c r="H799" s="4">
        <f t="shared" si="83"/>
        <v>274</v>
      </c>
      <c r="I799" s="4"/>
      <c r="J799" s="138" t="str">
        <f>HYPERLINK("#"&amp;"Insumos"&amp;"!A"&amp;MATCH($B799,[7]Insumos!$A:$A,0),"Ins "&amp;$B799)</f>
        <v>Ins I1565</v>
      </c>
      <c r="K799" s="675"/>
    </row>
    <row r="800" spans="1:11" s="16" customFormat="1" x14ac:dyDescent="0.25">
      <c r="A800" s="5"/>
      <c r="B800" s="5"/>
      <c r="C800" s="5"/>
      <c r="D800" s="5"/>
      <c r="E800" s="5"/>
      <c r="F800" s="143"/>
      <c r="G800" s="5"/>
      <c r="H800" s="5"/>
      <c r="I800" s="5"/>
      <c r="J800" s="5"/>
      <c r="K800" s="675"/>
    </row>
    <row r="801" spans="1:11" s="16" customFormat="1" x14ac:dyDescent="0.25">
      <c r="A801" s="8" t="s">
        <v>108</v>
      </c>
      <c r="B801" s="1" t="s">
        <v>28</v>
      </c>
      <c r="C801" s="9" t="str">
        <f>VLOOKUP($A801,[7]Actividades!A:E,2,FALSE)</f>
        <v>DESMONTE DE FLANCHE (DESARROLLO ENTRE 0 Y 1,2 METROS)</v>
      </c>
      <c r="D801" s="10" t="str">
        <f>VLOOKUP($A801,[7]Actividades!A:E,3,FALSE)</f>
        <v>Actividad</v>
      </c>
      <c r="E801" s="10" t="str">
        <f>VLOOKUP($A801,[7]Actividades!A:E,4,FALSE)</f>
        <v>ML</v>
      </c>
      <c r="F801" s="140"/>
      <c r="G801" s="2"/>
      <c r="H801" s="2"/>
      <c r="I801" s="2">
        <v>4871</v>
      </c>
      <c r="K801" s="675">
        <f t="shared" si="79"/>
        <v>6743.4124000000002</v>
      </c>
    </row>
    <row r="802" spans="1:11" s="16" customFormat="1" x14ac:dyDescent="0.25">
      <c r="A802" s="12" t="s">
        <v>108</v>
      </c>
      <c r="B802" s="3" t="s">
        <v>380</v>
      </c>
      <c r="C802" s="13" t="str">
        <f>VLOOKUP($B802,[7]Insumos!A:E,2,FALSE)</f>
        <v>CUADRILLA AA TIPO 2 (1 OFICIAL + 2 AYUDANTE) (Albañileria)</v>
      </c>
      <c r="D802" s="14" t="str">
        <f>VLOOKUP($B802,[7]Insumos!A:E,3,FALSE)</f>
        <v>Cuadrilla</v>
      </c>
      <c r="E802" s="14" t="str">
        <f>VLOOKUP($B802,[7]Insumos!A:E,4,FALSE)</f>
        <v>HR</v>
      </c>
      <c r="F802" s="141">
        <v>7.0000000000000007E-2</v>
      </c>
      <c r="G802" s="4">
        <f>+VLOOKUP(B802,[7]Insumos!$A$4:$F$5224,5,FALSE)</f>
        <v>42621</v>
      </c>
      <c r="H802" s="4">
        <f t="shared" ref="H802:H806" si="84">+ROUND(F802*G802,0)</f>
        <v>2983</v>
      </c>
      <c r="I802" s="4"/>
      <c r="J802" s="138" t="str">
        <f>HYPERLINK("#"&amp;"Insumos"&amp;"!A"&amp;MATCH($B802,[7]Insumos!$A:$A,0),"Ins "&amp;$B802)</f>
        <v>Ins C8</v>
      </c>
      <c r="K802" s="675"/>
    </row>
    <row r="803" spans="1:11" s="16" customFormat="1" ht="30" x14ac:dyDescent="0.25">
      <c r="A803" s="12" t="s">
        <v>108</v>
      </c>
      <c r="B803" s="3" t="s">
        <v>29</v>
      </c>
      <c r="C803" s="13" t="str">
        <f>VLOOKUP($B803,[7]Insumos!A:E,2,FALSE)</f>
        <v>ANDAMIO METALICO CERTIFICADO, INCLUYE ESCALERILLA CON BARANDAS Y PLATAFORMAS DE TRABAJO H=2.0M</v>
      </c>
      <c r="D803" s="14" t="str">
        <f>VLOOKUP($B803,[7]Insumos!A:E,3,FALSE)</f>
        <v>Equipos</v>
      </c>
      <c r="E803" s="14" t="str">
        <f>VLOOKUP($B803,[7]Insumos!A:E,4,FALSE)</f>
        <v>Un-Dia</v>
      </c>
      <c r="F803" s="141">
        <v>3.5000000000000003E-2</v>
      </c>
      <c r="G803" s="4">
        <f>+VLOOKUP(B803,[7]Insumos!$A$4:$F$5224,5,FALSE)</f>
        <v>16636.2</v>
      </c>
      <c r="H803" s="4">
        <f t="shared" si="84"/>
        <v>582</v>
      </c>
      <c r="I803" s="4"/>
      <c r="J803" s="138" t="str">
        <f>HYPERLINK("#"&amp;"Insumos"&amp;"!A"&amp;MATCH($B803,[7]Insumos!$A:$A,0),"Ins "&amp;$B803)</f>
        <v>Ins E1</v>
      </c>
      <c r="K803" s="675"/>
    </row>
    <row r="804" spans="1:11" s="16" customFormat="1" x14ac:dyDescent="0.25">
      <c r="A804" s="12" t="s">
        <v>108</v>
      </c>
      <c r="B804" s="3" t="s">
        <v>534</v>
      </c>
      <c r="C804" s="13" t="str">
        <f>VLOOKUP($B804,[7]Insumos!A:E,2,FALSE)</f>
        <v>VOLQUETA  6M3 (CARGUE A MANO) RETIRO INTERNO</v>
      </c>
      <c r="D804" s="14" t="str">
        <f>VLOOKUP($B804,[7]Insumos!A:E,3,FALSE)</f>
        <v>Equipos</v>
      </c>
      <c r="E804" s="14" t="str">
        <f>VLOOKUP($B804,[7]Insumos!A:E,4,FALSE)</f>
        <v>VJE</v>
      </c>
      <c r="F804" s="141">
        <v>3.0000000000000001E-3</v>
      </c>
      <c r="G804" s="4">
        <f>+VLOOKUP(B804,[7]Insumos!$A$4:$F$5224,5,FALSE)</f>
        <v>228085</v>
      </c>
      <c r="H804" s="4">
        <f t="shared" si="84"/>
        <v>684</v>
      </c>
      <c r="I804" s="4"/>
      <c r="J804" s="138" t="str">
        <f>HYPERLINK("#"&amp;"Insumos"&amp;"!A"&amp;MATCH($B804,[7]Insumos!$A:$A,0),"Ins "&amp;$B804)</f>
        <v>Ins E27</v>
      </c>
      <c r="K804" s="675"/>
    </row>
    <row r="805" spans="1:11" s="16" customFormat="1" x14ac:dyDescent="0.25">
      <c r="A805" s="12" t="s">
        <v>108</v>
      </c>
      <c r="B805" s="3" t="s">
        <v>32</v>
      </c>
      <c r="C805" s="13" t="str">
        <f>VLOOKUP($B805,[7]Insumos!A:E,2,FALSE)</f>
        <v>EQUIPO BASICO (HERRAMIENTA MENOR)</v>
      </c>
      <c r="D805" s="14" t="str">
        <f>VLOOKUP($B805,[7]Insumos!A:E,3,FALSE)</f>
        <v>Herramienta</v>
      </c>
      <c r="E805" s="14" t="str">
        <f>VLOOKUP($B805,[7]Insumos!A:E,4,FALSE)</f>
        <v>UND</v>
      </c>
      <c r="F805" s="141">
        <v>0.1</v>
      </c>
      <c r="G805" s="4">
        <f>+VLOOKUP(B805,[7]Insumos!$A$4:$F$5224,5,FALSE)</f>
        <v>3484</v>
      </c>
      <c r="H805" s="4">
        <f t="shared" si="84"/>
        <v>348</v>
      </c>
      <c r="I805" s="4"/>
      <c r="J805" s="138" t="str">
        <f>HYPERLINK("#"&amp;"Insumos"&amp;"!A"&amp;MATCH($B805,[7]Insumos!$A:$A,0),"Ins "&amp;$B805)</f>
        <v>Ins H2</v>
      </c>
      <c r="K805" s="675"/>
    </row>
    <row r="806" spans="1:11" s="16" customFormat="1" x14ac:dyDescent="0.25">
      <c r="A806" s="12" t="s">
        <v>108</v>
      </c>
      <c r="B806" s="3" t="s">
        <v>33</v>
      </c>
      <c r="C806" s="13" t="str">
        <f>VLOOKUP($B806,[7]Insumos!A:E,2,FALSE)</f>
        <v>ACARREO INTERNO</v>
      </c>
      <c r="D806" s="14" t="str">
        <f>VLOOKUP($B806,[7]Insumos!A:E,3,FALSE)</f>
        <v>Insumos</v>
      </c>
      <c r="E806" s="14" t="str">
        <f>VLOOKUP($B806,[7]Insumos!A:E,4,FALSE)</f>
        <v>UND</v>
      </c>
      <c r="F806" s="141">
        <v>0.15</v>
      </c>
      <c r="G806" s="4">
        <f>+VLOOKUP(B806,[7]Insumos!$A$4:$F$5224,5,FALSE)</f>
        <v>1824</v>
      </c>
      <c r="H806" s="4">
        <f t="shared" si="84"/>
        <v>274</v>
      </c>
      <c r="I806" s="4"/>
      <c r="J806" s="138" t="str">
        <f>HYPERLINK("#"&amp;"Insumos"&amp;"!A"&amp;MATCH($B806,[7]Insumos!$A:$A,0),"Ins "&amp;$B806)</f>
        <v>Ins I1565</v>
      </c>
      <c r="K806" s="675"/>
    </row>
    <row r="807" spans="1:11" x14ac:dyDescent="0.25">
      <c r="K807" s="675"/>
    </row>
    <row r="808" spans="1:11" s="16" customFormat="1" x14ac:dyDescent="0.25">
      <c r="A808" s="8" t="s">
        <v>191</v>
      </c>
      <c r="B808" s="1" t="s">
        <v>28</v>
      </c>
      <c r="C808" s="9" t="str">
        <f>VLOOKUP($A808,[7]Actividades!A:E,2,FALSE)</f>
        <v>DEMOLICION ENCHAPE DE PISOS (INCLUYE RETIRO)</v>
      </c>
      <c r="D808" s="10" t="str">
        <f>VLOOKUP($A808,[7]Actividades!A:E,3,FALSE)</f>
        <v>Actividad</v>
      </c>
      <c r="E808" s="10" t="str">
        <f>VLOOKUP($A808,[7]Actividades!A:E,4,FALSE)</f>
        <v>M2</v>
      </c>
      <c r="F808" s="140"/>
      <c r="G808" s="2"/>
      <c r="H808" s="2"/>
      <c r="I808" s="2">
        <v>12822</v>
      </c>
      <c r="K808" s="675">
        <f t="shared" si="79"/>
        <v>17750.7768</v>
      </c>
    </row>
    <row r="809" spans="1:11" s="16" customFormat="1" x14ac:dyDescent="0.25">
      <c r="A809" s="12" t="s">
        <v>191</v>
      </c>
      <c r="B809" s="3" t="s">
        <v>115</v>
      </c>
      <c r="C809" s="13" t="str">
        <f>VLOOKUP($B809,[7]Insumos!A:E,2,FALSE)</f>
        <v>CUADRILLA AA TIPO 1 (1 OFICIAL + 1 AYUDANTE) (Albañileria)</v>
      </c>
      <c r="D809" s="14" t="str">
        <f>VLOOKUP($B809,[7]Insumos!A:E,3,FALSE)</f>
        <v>Cuadrilla</v>
      </c>
      <c r="E809" s="14" t="str">
        <f>VLOOKUP($B809,[7]Insumos!A:E,4,FALSE)</f>
        <v>HR</v>
      </c>
      <c r="F809" s="141">
        <v>0.2</v>
      </c>
      <c r="G809" s="4">
        <f>+VLOOKUP(B809,[7]Insumos!$A$4:$F$5224,5,FALSE)</f>
        <v>30782</v>
      </c>
      <c r="H809" s="4">
        <f t="shared" ref="H809:H812" si="85">+ROUND(F809*G809,0)</f>
        <v>6156</v>
      </c>
      <c r="I809" s="4"/>
      <c r="J809" s="138" t="str">
        <f>HYPERLINK("#"&amp;"Insumos"&amp;"!A"&amp;MATCH($B809,[7]Insumos!$A:$A,0),"Ins "&amp;$B809)</f>
        <v>Ins C1</v>
      </c>
      <c r="K809" s="675"/>
    </row>
    <row r="810" spans="1:11" s="16" customFormat="1" x14ac:dyDescent="0.25">
      <c r="A810" s="12" t="s">
        <v>191</v>
      </c>
      <c r="B810" s="3" t="s">
        <v>396</v>
      </c>
      <c r="C810" s="13" t="str">
        <f>VLOOKUP($B810,[7]Insumos!A:E,2,FALSE)</f>
        <v>VOLQUETA  6M3 (CARGUE A MANO) - INCLUYE DISPOSICION EN BOTADERO</v>
      </c>
      <c r="D810" s="14" t="str">
        <f>VLOOKUP($B810,[7]Insumos!A:E,3,FALSE)</f>
        <v>Equipos</v>
      </c>
      <c r="E810" s="14" t="str">
        <f>VLOOKUP($B810,[7]Insumos!A:E,4,FALSE)</f>
        <v>VJE</v>
      </c>
      <c r="F810" s="141">
        <v>1.7999999999999999E-2</v>
      </c>
      <c r="G810" s="4">
        <f>+VLOOKUP(B810,[7]Insumos!$A$4:$F$5224,5,FALSE)</f>
        <v>310000</v>
      </c>
      <c r="H810" s="4">
        <f t="shared" si="85"/>
        <v>5580</v>
      </c>
      <c r="I810" s="4"/>
      <c r="J810" s="138" t="str">
        <f>HYPERLINK("#"&amp;"Insumos"&amp;"!A"&amp;MATCH($B810,[7]Insumos!$A:$A,0),"Ins "&amp;$B810)</f>
        <v>Ins E24</v>
      </c>
      <c r="K810" s="675"/>
    </row>
    <row r="811" spans="1:11" s="16" customFormat="1" x14ac:dyDescent="0.25">
      <c r="A811" s="12" t="s">
        <v>191</v>
      </c>
      <c r="B811" s="3" t="s">
        <v>32</v>
      </c>
      <c r="C811" s="13" t="str">
        <f>VLOOKUP($B811,[7]Insumos!A:E,2,FALSE)</f>
        <v>EQUIPO BASICO (HERRAMIENTA MENOR)</v>
      </c>
      <c r="D811" s="14" t="str">
        <f>VLOOKUP($B811,[7]Insumos!A:E,3,FALSE)</f>
        <v>Herramienta</v>
      </c>
      <c r="E811" s="14" t="str">
        <f>VLOOKUP($B811,[7]Insumos!A:E,4,FALSE)</f>
        <v>UND</v>
      </c>
      <c r="F811" s="141">
        <v>0.2</v>
      </c>
      <c r="G811" s="4">
        <f>+VLOOKUP(B811,[7]Insumos!$A$4:$F$5224,5,FALSE)</f>
        <v>3484</v>
      </c>
      <c r="H811" s="4">
        <f t="shared" si="85"/>
        <v>697</v>
      </c>
      <c r="I811" s="4"/>
      <c r="J811" s="138" t="str">
        <f>HYPERLINK("#"&amp;"Insumos"&amp;"!A"&amp;MATCH($B811,[7]Insumos!$A:$A,0),"Ins "&amp;$B811)</f>
        <v>Ins H2</v>
      </c>
      <c r="K811" s="675"/>
    </row>
    <row r="812" spans="1:11" s="16" customFormat="1" x14ac:dyDescent="0.25">
      <c r="A812" s="12" t="s">
        <v>191</v>
      </c>
      <c r="B812" s="3" t="s">
        <v>33</v>
      </c>
      <c r="C812" s="13" t="str">
        <f>VLOOKUP($B812,[7]Insumos!A:E,2,FALSE)</f>
        <v>ACARREO INTERNO</v>
      </c>
      <c r="D812" s="14" t="str">
        <f>VLOOKUP($B812,[7]Insumos!A:E,3,FALSE)</f>
        <v>Insumos</v>
      </c>
      <c r="E812" s="14" t="str">
        <f>VLOOKUP($B812,[7]Insumos!A:E,4,FALSE)</f>
        <v>UND</v>
      </c>
      <c r="F812" s="141">
        <v>0.2132</v>
      </c>
      <c r="G812" s="4">
        <f>+VLOOKUP(B812,[7]Insumos!$A$4:$F$5224,5,FALSE)</f>
        <v>1824</v>
      </c>
      <c r="H812" s="4">
        <f t="shared" si="85"/>
        <v>389</v>
      </c>
      <c r="I812" s="4"/>
      <c r="J812" s="138" t="str">
        <f>HYPERLINK("#"&amp;"Insumos"&amp;"!A"&amp;MATCH($B812,[7]Insumos!$A:$A,0),"Ins "&amp;$B812)</f>
        <v>Ins I1565</v>
      </c>
      <c r="K812" s="675"/>
    </row>
    <row r="813" spans="1:11" s="16" customFormat="1" x14ac:dyDescent="0.25">
      <c r="A813" s="5"/>
      <c r="B813" s="5"/>
      <c r="C813" s="5"/>
      <c r="D813" s="5"/>
      <c r="E813" s="5"/>
      <c r="F813" s="143"/>
      <c r="G813" s="5"/>
      <c r="H813" s="5"/>
      <c r="I813" s="5"/>
      <c r="J813" s="5"/>
      <c r="K813" s="675"/>
    </row>
    <row r="814" spans="1:11" s="16" customFormat="1" x14ac:dyDescent="0.25">
      <c r="A814" s="8" t="s">
        <v>217</v>
      </c>
      <c r="B814" s="1" t="s">
        <v>28</v>
      </c>
      <c r="C814" s="9" t="str">
        <f>VLOOKUP($A814,[7]Actividades!A:E,2,FALSE)</f>
        <v xml:space="preserve">DEMOLICION ENCHAPE DE MUROS </v>
      </c>
      <c r="D814" s="10" t="str">
        <f>VLOOKUP($A814,[7]Actividades!A:E,3,FALSE)</f>
        <v>Actividad</v>
      </c>
      <c r="E814" s="10" t="str">
        <f>VLOOKUP($A814,[7]Actividades!A:E,4,FALSE)</f>
        <v>M2</v>
      </c>
      <c r="F814" s="140"/>
      <c r="G814" s="2"/>
      <c r="H814" s="2"/>
      <c r="I814" s="2">
        <v>12865</v>
      </c>
      <c r="K814" s="675">
        <f t="shared" si="79"/>
        <v>17810.306</v>
      </c>
    </row>
    <row r="815" spans="1:11" s="16" customFormat="1" x14ac:dyDescent="0.25">
      <c r="A815" s="12" t="s">
        <v>217</v>
      </c>
      <c r="B815" s="3" t="s">
        <v>115</v>
      </c>
      <c r="C815" s="13" t="str">
        <f>VLOOKUP($B815,[7]Insumos!A:E,2,FALSE)</f>
        <v>CUADRILLA AA TIPO 1 (1 OFICIAL + 1 AYUDANTE) (Albañileria)</v>
      </c>
      <c r="D815" s="14" t="str">
        <f>VLOOKUP($B815,[7]Insumos!A:E,3,FALSE)</f>
        <v>Cuadrilla</v>
      </c>
      <c r="E815" s="14" t="str">
        <f>VLOOKUP($B815,[7]Insumos!A:E,4,FALSE)</f>
        <v>HR</v>
      </c>
      <c r="F815" s="141">
        <v>0.2</v>
      </c>
      <c r="G815" s="4">
        <f>+VLOOKUP(B815,[7]Insumos!$A$4:$F$5224,5,FALSE)</f>
        <v>30782</v>
      </c>
      <c r="H815" s="4">
        <f t="shared" ref="H815:H824" si="86">+ROUND(F815*G815,0)</f>
        <v>6156</v>
      </c>
      <c r="I815" s="4"/>
      <c r="J815" s="138" t="str">
        <f>HYPERLINK("#"&amp;"Insumos"&amp;"!A"&amp;MATCH($B815,[7]Insumos!$A:$A,0),"Ins "&amp;$B815)</f>
        <v>Ins C1</v>
      </c>
      <c r="K815" s="675"/>
    </row>
    <row r="816" spans="1:11" s="16" customFormat="1" x14ac:dyDescent="0.25">
      <c r="A816" s="12" t="s">
        <v>217</v>
      </c>
      <c r="B816" s="3" t="s">
        <v>396</v>
      </c>
      <c r="C816" s="13" t="str">
        <f>VLOOKUP($B816,[7]Insumos!A:E,2,FALSE)</f>
        <v>VOLQUETA  6M3 (CARGUE A MANO) - INCLUYE DISPOSICION EN BOTADERO</v>
      </c>
      <c r="D816" s="14" t="str">
        <f>VLOOKUP($B816,[7]Insumos!A:E,3,FALSE)</f>
        <v>Equipos</v>
      </c>
      <c r="E816" s="14" t="str">
        <f>VLOOKUP($B816,[7]Insumos!A:E,4,FALSE)</f>
        <v>VJE</v>
      </c>
      <c r="F816" s="141">
        <v>1.7999999999999999E-2</v>
      </c>
      <c r="G816" s="4">
        <f>+VLOOKUP(B816,[7]Insumos!$A$4:$F$5224,5,FALSE)</f>
        <v>310000</v>
      </c>
      <c r="H816" s="4">
        <f t="shared" si="86"/>
        <v>5580</v>
      </c>
      <c r="I816" s="4"/>
      <c r="J816" s="138" t="str">
        <f>HYPERLINK("#"&amp;"Insumos"&amp;"!A"&amp;MATCH($B816,[7]Insumos!$A:$A,0),"Ins "&amp;$B816)</f>
        <v>Ins E24</v>
      </c>
      <c r="K816" s="675"/>
    </row>
    <row r="817" spans="1:11" s="16" customFormat="1" x14ac:dyDescent="0.25">
      <c r="A817" s="12" t="s">
        <v>217</v>
      </c>
      <c r="B817" s="3" t="s">
        <v>32</v>
      </c>
      <c r="C817" s="13" t="str">
        <f>VLOOKUP($B817,[7]Insumos!A:E,2,FALSE)</f>
        <v>EQUIPO BASICO (HERRAMIENTA MENOR)</v>
      </c>
      <c r="D817" s="14" t="str">
        <f>VLOOKUP($B817,[7]Insumos!A:E,3,FALSE)</f>
        <v>Herramienta</v>
      </c>
      <c r="E817" s="14" t="str">
        <f>VLOOKUP($B817,[7]Insumos!A:E,4,FALSE)</f>
        <v>UND</v>
      </c>
      <c r="F817" s="141">
        <v>0.2</v>
      </c>
      <c r="G817" s="4">
        <f>+VLOOKUP(B817,[7]Insumos!$A$4:$F$5224,5,FALSE)</f>
        <v>3484</v>
      </c>
      <c r="H817" s="4">
        <f t="shared" si="86"/>
        <v>697</v>
      </c>
      <c r="I817" s="4"/>
      <c r="J817" s="138" t="str">
        <f>HYPERLINK("#"&amp;"Insumos"&amp;"!A"&amp;MATCH($B817,[7]Insumos!$A:$A,0),"Ins "&amp;$B817)</f>
        <v>Ins H2</v>
      </c>
      <c r="K817" s="675"/>
    </row>
    <row r="818" spans="1:11" s="16" customFormat="1" x14ac:dyDescent="0.25">
      <c r="A818" s="12" t="s">
        <v>217</v>
      </c>
      <c r="B818" s="3" t="s">
        <v>33</v>
      </c>
      <c r="C818" s="13" t="str">
        <f>VLOOKUP($B818,[7]Insumos!A:E,2,FALSE)</f>
        <v>ACARREO INTERNO</v>
      </c>
      <c r="D818" s="14" t="str">
        <f>VLOOKUP($B818,[7]Insumos!A:E,3,FALSE)</f>
        <v>Insumos</v>
      </c>
      <c r="E818" s="14" t="str">
        <f>VLOOKUP($B818,[7]Insumos!A:E,4,FALSE)</f>
        <v>UND</v>
      </c>
      <c r="F818" s="141">
        <v>0.23699999999999999</v>
      </c>
      <c r="G818" s="4">
        <f>+VLOOKUP(B818,[7]Insumos!$A$4:$F$5224,5,FALSE)</f>
        <v>1824</v>
      </c>
      <c r="H818" s="4">
        <f t="shared" si="86"/>
        <v>432</v>
      </c>
      <c r="I818" s="4"/>
      <c r="J818" s="138" t="str">
        <f>HYPERLINK("#"&amp;"Insumos"&amp;"!A"&amp;MATCH($B818,[7]Insumos!$A:$A,0),"Ins "&amp;$B818)</f>
        <v>Ins I1565</v>
      </c>
      <c r="K818" s="675"/>
    </row>
    <row r="819" spans="1:11" s="16" customFormat="1" x14ac:dyDescent="0.25">
      <c r="A819" s="12"/>
      <c r="B819" s="3"/>
      <c r="C819" s="13"/>
      <c r="D819" s="14"/>
      <c r="E819" s="14"/>
      <c r="F819" s="141"/>
      <c r="G819" s="4"/>
      <c r="H819" s="4"/>
      <c r="I819" s="4"/>
      <c r="J819" s="138"/>
      <c r="K819" s="675"/>
    </row>
    <row r="820" spans="1:11" s="16" customFormat="1" x14ac:dyDescent="0.25">
      <c r="A820" s="8" t="s">
        <v>166</v>
      </c>
      <c r="B820" s="1" t="s">
        <v>28</v>
      </c>
      <c r="C820" s="9" t="str">
        <f>VLOOKUP($A820,[7]Actividades!A:E,2,FALSE)</f>
        <v xml:space="preserve">DEMOLICION DE MESONES A=0.60 M. </v>
      </c>
      <c r="D820" s="10" t="str">
        <f>VLOOKUP($A820,[7]Actividades!A:E,3,FALSE)</f>
        <v>Actividad</v>
      </c>
      <c r="E820" s="10" t="str">
        <f>VLOOKUP($A820,[7]Actividades!A:E,4,FALSE)</f>
        <v>ML</v>
      </c>
      <c r="F820" s="140"/>
      <c r="G820" s="2"/>
      <c r="H820" s="2"/>
      <c r="I820" s="2">
        <v>43024</v>
      </c>
      <c r="K820" s="675">
        <f t="shared" si="79"/>
        <v>59562.425600000002</v>
      </c>
    </row>
    <row r="821" spans="1:11" s="16" customFormat="1" x14ac:dyDescent="0.25">
      <c r="A821" s="12" t="s">
        <v>166</v>
      </c>
      <c r="B821" s="3" t="s">
        <v>380</v>
      </c>
      <c r="C821" s="13" t="str">
        <f>VLOOKUP($B821,[7]Insumos!A:E,2,FALSE)</f>
        <v>CUADRILLA AA TIPO 2 (1 OFICIAL + 2 AYUDANTE) (Albañileria)</v>
      </c>
      <c r="D821" s="14" t="str">
        <f>VLOOKUP($B821,[7]Insumos!A:E,3,FALSE)</f>
        <v>Cuadrilla</v>
      </c>
      <c r="E821" s="14" t="str">
        <f>VLOOKUP($B821,[7]Insumos!A:E,4,FALSE)</f>
        <v>HR</v>
      </c>
      <c r="F821" s="141">
        <v>0.75</v>
      </c>
      <c r="G821" s="4">
        <f>+VLOOKUP(B821,[7]Insumos!$A$4:$F$5224,5,FALSE)</f>
        <v>42621</v>
      </c>
      <c r="H821" s="4">
        <f t="shared" si="86"/>
        <v>31966</v>
      </c>
      <c r="I821" s="4"/>
      <c r="J821" s="138" t="str">
        <f>HYPERLINK("#"&amp;"Insumos"&amp;"!A"&amp;MATCH($B821,[7]Insumos!$A:$A,0),"Ins "&amp;$B821)</f>
        <v>Ins C8</v>
      </c>
      <c r="K821" s="675"/>
    </row>
    <row r="822" spans="1:11" s="16" customFormat="1" x14ac:dyDescent="0.25">
      <c r="A822" s="12" t="s">
        <v>166</v>
      </c>
      <c r="B822" s="3" t="s">
        <v>396</v>
      </c>
      <c r="C822" s="13" t="str">
        <f>VLOOKUP($B822,[7]Insumos!A:E,2,FALSE)</f>
        <v>VOLQUETA  6M3 (CARGUE A MANO) - INCLUYE DISPOSICION EN BOTADERO</v>
      </c>
      <c r="D822" s="14" t="str">
        <f>VLOOKUP($B822,[7]Insumos!A:E,3,FALSE)</f>
        <v>Equipos</v>
      </c>
      <c r="E822" s="14" t="str">
        <f>VLOOKUP($B822,[7]Insumos!A:E,4,FALSE)</f>
        <v>VJE</v>
      </c>
      <c r="F822" s="141">
        <v>0.02</v>
      </c>
      <c r="G822" s="4">
        <f>+VLOOKUP(B822,[7]Insumos!$A$4:$F$5224,5,FALSE)</f>
        <v>310000</v>
      </c>
      <c r="H822" s="4">
        <f t="shared" si="86"/>
        <v>6200</v>
      </c>
      <c r="I822" s="4"/>
      <c r="J822" s="138" t="str">
        <f>HYPERLINK("#"&amp;"Insumos"&amp;"!A"&amp;MATCH($B822,[7]Insumos!$A:$A,0),"Ins "&amp;$B822)</f>
        <v>Ins E24</v>
      </c>
      <c r="K822" s="675"/>
    </row>
    <row r="823" spans="1:11" s="16" customFormat="1" x14ac:dyDescent="0.25">
      <c r="A823" s="12" t="s">
        <v>166</v>
      </c>
      <c r="B823" s="3" t="s">
        <v>32</v>
      </c>
      <c r="C823" s="13" t="str">
        <f>VLOOKUP($B823,[7]Insumos!A:E,2,FALSE)</f>
        <v>EQUIPO BASICO (HERRAMIENTA MENOR)</v>
      </c>
      <c r="D823" s="14" t="str">
        <f>VLOOKUP($B823,[7]Insumos!A:E,3,FALSE)</f>
        <v>Herramienta</v>
      </c>
      <c r="E823" s="14" t="str">
        <f>VLOOKUP($B823,[7]Insumos!A:E,4,FALSE)</f>
        <v>UND</v>
      </c>
      <c r="F823" s="141">
        <v>0.75</v>
      </c>
      <c r="G823" s="4">
        <f>+VLOOKUP(B823,[7]Insumos!$A$4:$F$5224,5,FALSE)</f>
        <v>3484</v>
      </c>
      <c r="H823" s="4">
        <f t="shared" si="86"/>
        <v>2613</v>
      </c>
      <c r="I823" s="4"/>
      <c r="J823" s="138" t="str">
        <f>HYPERLINK("#"&amp;"Insumos"&amp;"!A"&amp;MATCH($B823,[7]Insumos!$A:$A,0),"Ins "&amp;$B823)</f>
        <v>Ins H2</v>
      </c>
      <c r="K823" s="675"/>
    </row>
    <row r="824" spans="1:11" s="16" customFormat="1" x14ac:dyDescent="0.25">
      <c r="A824" s="12" t="s">
        <v>166</v>
      </c>
      <c r="B824" s="3" t="s">
        <v>33</v>
      </c>
      <c r="C824" s="13" t="str">
        <f>VLOOKUP($B824,[7]Insumos!A:E,2,FALSE)</f>
        <v>ACARREO INTERNO</v>
      </c>
      <c r="D824" s="14" t="str">
        <f>VLOOKUP($B824,[7]Insumos!A:E,3,FALSE)</f>
        <v>Insumos</v>
      </c>
      <c r="E824" s="14" t="str">
        <f>VLOOKUP($B824,[7]Insumos!A:E,4,FALSE)</f>
        <v>UND</v>
      </c>
      <c r="F824" s="141">
        <v>1.2306999999999999</v>
      </c>
      <c r="G824" s="4">
        <f>+VLOOKUP(B824,[7]Insumos!$A$4:$F$5224,5,FALSE)</f>
        <v>1824</v>
      </c>
      <c r="H824" s="4">
        <f t="shared" si="86"/>
        <v>2245</v>
      </c>
      <c r="I824" s="4"/>
      <c r="J824" s="138" t="str">
        <f>HYPERLINK("#"&amp;"Insumos"&amp;"!A"&amp;MATCH($B824,[7]Insumos!$A:$A,0),"Ins "&amp;$B824)</f>
        <v>Ins I1565</v>
      </c>
      <c r="K824" s="675"/>
    </row>
    <row r="825" spans="1:11" s="16" customFormat="1" x14ac:dyDescent="0.25">
      <c r="A825" s="5"/>
      <c r="B825" s="5"/>
      <c r="C825" s="5"/>
      <c r="D825" s="5"/>
      <c r="E825" s="5"/>
      <c r="F825" s="143"/>
      <c r="G825" s="5"/>
      <c r="H825" s="5"/>
      <c r="I825" s="5"/>
      <c r="J825" s="5"/>
      <c r="K825" s="675"/>
    </row>
    <row r="826" spans="1:11" s="16" customFormat="1" x14ac:dyDescent="0.25">
      <c r="A826" s="8" t="s">
        <v>183</v>
      </c>
      <c r="B826" s="1" t="s">
        <v>28</v>
      </c>
      <c r="C826" s="9" t="str">
        <f>VLOOKUP($A826,[7]Actividades!A:E,2,FALSE)</f>
        <v>DEMOLICIÓN DE ESTRUCTURAS EN MAMPOSTERÍA</v>
      </c>
      <c r="D826" s="10" t="str">
        <f>VLOOKUP($A826,[7]Actividades!A:E,3,FALSE)</f>
        <v>Actividad</v>
      </c>
      <c r="E826" s="10" t="str">
        <f>VLOOKUP($A826,[7]Actividades!A:E,4,FALSE)</f>
        <v>M3</v>
      </c>
      <c r="F826" s="140"/>
      <c r="G826" s="2"/>
      <c r="H826" s="2"/>
      <c r="I826" s="2">
        <v>138172</v>
      </c>
      <c r="K826" s="675">
        <f t="shared" si="79"/>
        <v>191285.3168</v>
      </c>
    </row>
    <row r="827" spans="1:11" s="16" customFormat="1" x14ac:dyDescent="0.25">
      <c r="A827" s="12" t="s">
        <v>183</v>
      </c>
      <c r="B827" s="3" t="s">
        <v>535</v>
      </c>
      <c r="C827" s="13" t="str">
        <f>VLOOKUP($B827,[7]Insumos!A:E,2,FALSE)</f>
        <v>CUADRILLA AA TIPO 4 (1 OFICIAL + 4 AYUDANTE) (Albañileria)</v>
      </c>
      <c r="D827" s="14" t="str">
        <f>VLOOKUP($B827,[7]Insumos!A:E,3,FALSE)</f>
        <v>Cuadrilla</v>
      </c>
      <c r="E827" s="14" t="str">
        <f>VLOOKUP($B827,[7]Insumos!A:E,4,FALSE)</f>
        <v>HR</v>
      </c>
      <c r="F827" s="141">
        <v>2</v>
      </c>
      <c r="G827" s="4">
        <f>+VLOOKUP(B827,[7]Insumos!$A$4:$F$5224,5,FALSE)</f>
        <v>66299</v>
      </c>
      <c r="H827" s="4">
        <f t="shared" ref="H827:H828" si="87">+ROUND(F827*G827,0)</f>
        <v>132598</v>
      </c>
      <c r="I827" s="4"/>
      <c r="J827" s="138" t="str">
        <f>HYPERLINK("#"&amp;"Insumos"&amp;"!A"&amp;MATCH($B827,[7]Insumos!$A:$A,0),"Ins "&amp;$B827)</f>
        <v>Ins C22</v>
      </c>
      <c r="K827" s="675"/>
    </row>
    <row r="828" spans="1:11" s="16" customFormat="1" x14ac:dyDescent="0.25">
      <c r="A828" s="12" t="s">
        <v>183</v>
      </c>
      <c r="B828" s="3" t="s">
        <v>32</v>
      </c>
      <c r="C828" s="13" t="str">
        <f>VLOOKUP($B828,[7]Insumos!A:E,2,FALSE)</f>
        <v>EQUIPO BASICO (HERRAMIENTA MENOR)</v>
      </c>
      <c r="D828" s="14" t="str">
        <f>VLOOKUP($B828,[7]Insumos!A:E,3,FALSE)</f>
        <v>Herramienta</v>
      </c>
      <c r="E828" s="14" t="str">
        <f>VLOOKUP($B828,[7]Insumos!A:E,4,FALSE)</f>
        <v>UND</v>
      </c>
      <c r="F828" s="141">
        <v>1.6</v>
      </c>
      <c r="G828" s="4">
        <f>+VLOOKUP(B828,[7]Insumos!$A$4:$F$5224,5,FALSE)</f>
        <v>3484</v>
      </c>
      <c r="H828" s="4">
        <f t="shared" si="87"/>
        <v>5574</v>
      </c>
      <c r="I828" s="4"/>
      <c r="J828" s="138" t="str">
        <f>HYPERLINK("#"&amp;"Insumos"&amp;"!A"&amp;MATCH($B828,[7]Insumos!$A:$A,0),"Ins "&amp;$B828)</f>
        <v>Ins H2</v>
      </c>
      <c r="K828" s="675"/>
    </row>
    <row r="829" spans="1:11" s="16" customFormat="1" x14ac:dyDescent="0.25">
      <c r="A829" s="5"/>
      <c r="B829" s="5"/>
      <c r="C829" s="5"/>
      <c r="D829" s="5"/>
      <c r="E829" s="5"/>
      <c r="F829" s="143"/>
      <c r="G829" s="5"/>
      <c r="H829" s="5"/>
      <c r="I829" s="5"/>
      <c r="J829" s="5"/>
      <c r="K829" s="675"/>
    </row>
    <row r="830" spans="1:11" s="16" customFormat="1" ht="25.5" x14ac:dyDescent="0.25">
      <c r="A830" s="8" t="s">
        <v>64</v>
      </c>
      <c r="B830" s="1" t="s">
        <v>28</v>
      </c>
      <c r="C830" s="9" t="str">
        <f>VLOOKUP($A830,[7]Actividades!A:E,2,FALSE)</f>
        <v>DEMOLICION PLACA DE CONTRAPISO HASTA E=0.20 M (INCLUYE RETIRO)</v>
      </c>
      <c r="D830" s="10" t="str">
        <f>VLOOKUP($A830,[7]Actividades!A:E,3,FALSE)</f>
        <v>Actividad</v>
      </c>
      <c r="E830" s="10" t="str">
        <f>VLOOKUP($A830,[7]Actividades!A:E,4,FALSE)</f>
        <v>M2</v>
      </c>
      <c r="F830" s="140"/>
      <c r="G830" s="2"/>
      <c r="H830" s="2"/>
      <c r="I830" s="2">
        <v>30258</v>
      </c>
      <c r="K830" s="675">
        <f t="shared" si="79"/>
        <v>41889.175200000005</v>
      </c>
    </row>
    <row r="831" spans="1:11" s="16" customFormat="1" x14ac:dyDescent="0.25">
      <c r="A831" s="12" t="s">
        <v>64</v>
      </c>
      <c r="B831" s="3" t="s">
        <v>437</v>
      </c>
      <c r="C831" s="13" t="str">
        <f>VLOOKUP($B831,[7]Insumos!A:E,2,FALSE)</f>
        <v>CUADRILLA AA TIPO 3 (1 OFICIAL + 3 AYUDANTE) (Albañileria)</v>
      </c>
      <c r="D831" s="14" t="str">
        <f>VLOOKUP($B831,[7]Insumos!A:E,3,FALSE)</f>
        <v>Cuadrilla</v>
      </c>
      <c r="E831" s="14" t="str">
        <f>VLOOKUP($B831,[7]Insumos!A:E,4,FALSE)</f>
        <v>HR</v>
      </c>
      <c r="F831" s="141">
        <v>0.14000000000000001</v>
      </c>
      <c r="G831" s="4">
        <f>+VLOOKUP(B831,[7]Insumos!$A$4:$F$5224,5,FALSE)</f>
        <v>54460</v>
      </c>
      <c r="H831" s="4">
        <f t="shared" ref="H831:H835" si="88">+ROUND(F831*G831,0)</f>
        <v>7624</v>
      </c>
      <c r="I831" s="4"/>
      <c r="J831" s="138" t="str">
        <f>HYPERLINK("#"&amp;"Insumos"&amp;"!A"&amp;MATCH($B831,[7]Insumos!$A:$A,0),"Ins "&amp;$B831)</f>
        <v>Ins C15</v>
      </c>
      <c r="K831" s="675"/>
    </row>
    <row r="832" spans="1:11" s="16" customFormat="1" x14ac:dyDescent="0.25">
      <c r="A832" s="12" t="s">
        <v>64</v>
      </c>
      <c r="B832" s="3" t="s">
        <v>396</v>
      </c>
      <c r="C832" s="13" t="str">
        <f>VLOOKUP($B832,[7]Insumos!A:E,2,FALSE)</f>
        <v>VOLQUETA  6M3 (CARGUE A MANO) - INCLUYE DISPOSICION EN BOTADERO</v>
      </c>
      <c r="D832" s="14" t="str">
        <f>VLOOKUP($B832,[7]Insumos!A:E,3,FALSE)</f>
        <v>Equipos</v>
      </c>
      <c r="E832" s="14" t="str">
        <f>VLOOKUP($B832,[7]Insumos!A:E,4,FALSE)</f>
        <v>VJE</v>
      </c>
      <c r="F832" s="144">
        <f>0.2/6</f>
        <v>3.3333333333333333E-2</v>
      </c>
      <c r="G832" s="4">
        <f>+VLOOKUP(B832,[7]Insumos!$A$4:$F$5224,5,FALSE)</f>
        <v>310000</v>
      </c>
      <c r="H832" s="4">
        <f t="shared" si="88"/>
        <v>10333</v>
      </c>
      <c r="I832" s="4"/>
      <c r="J832" s="138" t="str">
        <f>HYPERLINK("#"&amp;"Insumos"&amp;"!A"&amp;MATCH($B832,[7]Insumos!$A:$A,0),"Ins "&amp;$B832)</f>
        <v>Ins E24</v>
      </c>
      <c r="K832" s="675"/>
    </row>
    <row r="833" spans="1:11" s="16" customFormat="1" x14ac:dyDescent="0.25">
      <c r="A833" s="12" t="s">
        <v>64</v>
      </c>
      <c r="B833" s="3" t="s">
        <v>536</v>
      </c>
      <c r="C833" s="13" t="str">
        <f>VLOOKUP($B833,[7]Insumos!A:E,2,FALSE)</f>
        <v>COMPRESOR 1 MARTILLO 1 OPERARIO</v>
      </c>
      <c r="D833" s="14" t="str">
        <f>VLOOKUP($B833,[7]Insumos!A:E,3,FALSE)</f>
        <v>Equipos</v>
      </c>
      <c r="E833" s="14" t="str">
        <f>VLOOKUP($B833,[7]Insumos!A:E,4,FALSE)</f>
        <v>HR</v>
      </c>
      <c r="F833" s="141">
        <v>0.15</v>
      </c>
      <c r="G833" s="4">
        <f>+VLOOKUP(B833,[7]Insumos!$A$4:$F$5224,5,FALSE)</f>
        <v>76160</v>
      </c>
      <c r="H833" s="4">
        <f t="shared" si="88"/>
        <v>11424</v>
      </c>
      <c r="I833" s="4"/>
      <c r="J833" s="138" t="str">
        <f>HYPERLINK("#"&amp;"Insumos"&amp;"!A"&amp;MATCH($B833,[7]Insumos!$A:$A,0),"Ins "&amp;$B833)</f>
        <v>Ins E7</v>
      </c>
      <c r="K833" s="675"/>
    </row>
    <row r="834" spans="1:11" s="16" customFormat="1" x14ac:dyDescent="0.25">
      <c r="A834" s="12" t="s">
        <v>64</v>
      </c>
      <c r="B834" s="3" t="s">
        <v>32</v>
      </c>
      <c r="C834" s="13" t="str">
        <f>VLOOKUP($B834,[7]Insumos!A:E,2,FALSE)</f>
        <v>EQUIPO BASICO (HERRAMIENTA MENOR)</v>
      </c>
      <c r="D834" s="14" t="str">
        <f>VLOOKUP($B834,[7]Insumos!A:E,3,FALSE)</f>
        <v>Herramienta</v>
      </c>
      <c r="E834" s="14" t="str">
        <f>VLOOKUP($B834,[7]Insumos!A:E,4,FALSE)</f>
        <v>UND</v>
      </c>
      <c r="F834" s="141">
        <v>0.14000000000000001</v>
      </c>
      <c r="G834" s="4">
        <f>+VLOOKUP(B834,[7]Insumos!$A$4:$F$5224,5,FALSE)</f>
        <v>3484</v>
      </c>
      <c r="H834" s="4">
        <f t="shared" si="88"/>
        <v>488</v>
      </c>
      <c r="I834" s="4"/>
      <c r="J834" s="138" t="str">
        <f>HYPERLINK("#"&amp;"Insumos"&amp;"!A"&amp;MATCH($B834,[7]Insumos!$A:$A,0),"Ins "&amp;$B834)</f>
        <v>Ins H2</v>
      </c>
      <c r="K834" s="675"/>
    </row>
    <row r="835" spans="1:11" s="16" customFormat="1" x14ac:dyDescent="0.25">
      <c r="A835" s="12" t="s">
        <v>64</v>
      </c>
      <c r="B835" s="3" t="s">
        <v>33</v>
      </c>
      <c r="C835" s="13" t="str">
        <f>VLOOKUP($B835,[7]Insumos!A:E,2,FALSE)</f>
        <v>ACARREO INTERNO</v>
      </c>
      <c r="D835" s="14" t="str">
        <f>VLOOKUP($B835,[7]Insumos!A:E,3,FALSE)</f>
        <v>Insumos</v>
      </c>
      <c r="E835" s="14" t="str">
        <f>VLOOKUP($B835,[7]Insumos!A:E,4,FALSE)</f>
        <v>UND</v>
      </c>
      <c r="F835" s="141">
        <v>0.21299999999999999</v>
      </c>
      <c r="G835" s="4">
        <f>+VLOOKUP(B835,[7]Insumos!$A$4:$F$5224,5,FALSE)</f>
        <v>1824</v>
      </c>
      <c r="H835" s="4">
        <f t="shared" si="88"/>
        <v>389</v>
      </c>
      <c r="I835" s="4"/>
      <c r="J835" s="138" t="str">
        <f>HYPERLINK("#"&amp;"Insumos"&amp;"!A"&amp;MATCH($B835,[7]Insumos!$A:$A,0),"Ins "&amp;$B835)</f>
        <v>Ins I1565</v>
      </c>
      <c r="K835" s="675"/>
    </row>
    <row r="836" spans="1:11" s="16" customFormat="1" x14ac:dyDescent="0.25">
      <c r="A836" s="5"/>
      <c r="B836" s="5"/>
      <c r="C836" s="5"/>
      <c r="D836" s="5"/>
      <c r="E836" s="5"/>
      <c r="F836" s="143"/>
      <c r="G836" s="5"/>
      <c r="H836" s="5"/>
      <c r="I836" s="5"/>
      <c r="J836" s="5"/>
      <c r="K836" s="675"/>
    </row>
    <row r="837" spans="1:11" s="16" customFormat="1" x14ac:dyDescent="0.25">
      <c r="A837" s="8" t="s">
        <v>11</v>
      </c>
      <c r="B837" s="1" t="s">
        <v>28</v>
      </c>
      <c r="C837" s="9" t="str">
        <f>VLOOKUP($A837,[7]Actividades!A:E,2,FALSE)</f>
        <v xml:space="preserve">DEMOLICION MORTEROS Y REVOQUE </v>
      </c>
      <c r="D837" s="10" t="str">
        <f>VLOOKUP($A837,[7]Actividades!A:E,3,FALSE)</f>
        <v>Actividad</v>
      </c>
      <c r="E837" s="10" t="str">
        <f>VLOOKUP($A837,[7]Actividades!A:E,4,FALSE)</f>
        <v>M2</v>
      </c>
      <c r="F837" s="140"/>
      <c r="G837" s="2"/>
      <c r="H837" s="2"/>
      <c r="I837" s="2">
        <v>11010</v>
      </c>
      <c r="K837" s="675">
        <f t="shared" ref="K837:K895" si="89">I837*1.3844</f>
        <v>15242.244000000001</v>
      </c>
    </row>
    <row r="838" spans="1:11" s="16" customFormat="1" x14ac:dyDescent="0.25">
      <c r="A838" s="12" t="s">
        <v>11</v>
      </c>
      <c r="B838" s="3" t="s">
        <v>115</v>
      </c>
      <c r="C838" s="13" t="str">
        <f>VLOOKUP($B838,[7]Insumos!A:E,2,FALSE)</f>
        <v>CUADRILLA AA TIPO 1 (1 OFICIAL + 1 AYUDANTE) (Albañileria)</v>
      </c>
      <c r="D838" s="14" t="str">
        <f>VLOOKUP($B838,[7]Insumos!A:E,3,FALSE)</f>
        <v>Cuadrilla</v>
      </c>
      <c r="E838" s="14" t="str">
        <f>VLOOKUP($B838,[7]Insumos!A:E,4,FALSE)</f>
        <v>HR</v>
      </c>
      <c r="F838" s="141">
        <v>0.15</v>
      </c>
      <c r="G838" s="4">
        <f>+VLOOKUP(B838,[7]Insumos!$A$4:$F$5224,5,FALSE)</f>
        <v>30782</v>
      </c>
      <c r="H838" s="4">
        <f t="shared" ref="H838:H841" si="90">+ROUND(F838*G838,0)</f>
        <v>4617</v>
      </c>
      <c r="I838" s="4"/>
      <c r="J838" s="138" t="str">
        <f>HYPERLINK("#"&amp;"Insumos"&amp;"!A"&amp;MATCH($B838,[7]Insumos!$A:$A,0),"Ins "&amp;$B838)</f>
        <v>Ins C1</v>
      </c>
      <c r="K838" s="675"/>
    </row>
    <row r="839" spans="1:11" s="16" customFormat="1" x14ac:dyDescent="0.25">
      <c r="A839" s="12" t="s">
        <v>11</v>
      </c>
      <c r="B839" s="3" t="s">
        <v>396</v>
      </c>
      <c r="C839" s="13" t="str">
        <f>VLOOKUP($B839,[7]Insumos!A:E,2,FALSE)</f>
        <v>VOLQUETA  6M3 (CARGUE A MANO) - INCLUYE DISPOSICION EN BOTADERO</v>
      </c>
      <c r="D839" s="14" t="str">
        <f>VLOOKUP($B839,[7]Insumos!A:E,3,FALSE)</f>
        <v>Equipos</v>
      </c>
      <c r="E839" s="14" t="str">
        <f>VLOOKUP($B839,[7]Insumos!A:E,4,FALSE)</f>
        <v>VJE</v>
      </c>
      <c r="F839" s="141">
        <v>1.7999999999999999E-2</v>
      </c>
      <c r="G839" s="4">
        <f>+VLOOKUP(B839,[7]Insumos!$A$4:$F$5224,5,FALSE)</f>
        <v>310000</v>
      </c>
      <c r="H839" s="4">
        <f t="shared" si="90"/>
        <v>5580</v>
      </c>
      <c r="I839" s="4"/>
      <c r="J839" s="138" t="str">
        <f>HYPERLINK("#"&amp;"Insumos"&amp;"!A"&amp;MATCH($B839,[7]Insumos!$A:$A,0),"Ins "&amp;$B839)</f>
        <v>Ins E24</v>
      </c>
      <c r="K839" s="675"/>
    </row>
    <row r="840" spans="1:11" s="16" customFormat="1" x14ac:dyDescent="0.25">
      <c r="A840" s="12" t="s">
        <v>11</v>
      </c>
      <c r="B840" s="3" t="s">
        <v>32</v>
      </c>
      <c r="C840" s="13" t="str">
        <f>VLOOKUP($B840,[7]Insumos!A:E,2,FALSE)</f>
        <v>EQUIPO BASICO (HERRAMIENTA MENOR)</v>
      </c>
      <c r="D840" s="14" t="str">
        <f>VLOOKUP($B840,[7]Insumos!A:E,3,FALSE)</f>
        <v>Herramienta</v>
      </c>
      <c r="E840" s="14" t="str">
        <f>VLOOKUP($B840,[7]Insumos!A:E,4,FALSE)</f>
        <v>UND</v>
      </c>
      <c r="F840" s="141">
        <v>0.15</v>
      </c>
      <c r="G840" s="4">
        <f>+VLOOKUP(B840,[7]Insumos!$A$4:$F$5224,5,FALSE)</f>
        <v>3484</v>
      </c>
      <c r="H840" s="4">
        <f t="shared" si="90"/>
        <v>523</v>
      </c>
      <c r="I840" s="4"/>
      <c r="J840" s="138" t="str">
        <f>HYPERLINK("#"&amp;"Insumos"&amp;"!A"&amp;MATCH($B840,[7]Insumos!$A:$A,0),"Ins "&amp;$B840)</f>
        <v>Ins H2</v>
      </c>
      <c r="K840" s="675"/>
    </row>
    <row r="841" spans="1:11" s="16" customFormat="1" x14ac:dyDescent="0.25">
      <c r="A841" s="12" t="s">
        <v>11</v>
      </c>
      <c r="B841" s="3" t="s">
        <v>33</v>
      </c>
      <c r="C841" s="13" t="str">
        <f>VLOOKUP($B841,[7]Insumos!A:E,2,FALSE)</f>
        <v>ACARREO INTERNO</v>
      </c>
      <c r="D841" s="14" t="str">
        <f>VLOOKUP($B841,[7]Insumos!A:E,3,FALSE)</f>
        <v>Insumos</v>
      </c>
      <c r="E841" s="14" t="str">
        <f>VLOOKUP($B841,[7]Insumos!A:E,4,FALSE)</f>
        <v>UND</v>
      </c>
      <c r="F841" s="141">
        <v>0.159</v>
      </c>
      <c r="G841" s="4">
        <f>+VLOOKUP(B841,[7]Insumos!$A$4:$F$5224,5,FALSE)</f>
        <v>1824</v>
      </c>
      <c r="H841" s="4">
        <f t="shared" si="90"/>
        <v>290</v>
      </c>
      <c r="I841" s="4"/>
      <c r="J841" s="138" t="str">
        <f>HYPERLINK("#"&amp;"Insumos"&amp;"!A"&amp;MATCH($B841,[7]Insumos!$A:$A,0),"Ins "&amp;$B841)</f>
        <v>Ins I1565</v>
      </c>
      <c r="K841" s="675"/>
    </row>
    <row r="842" spans="1:11" s="16" customFormat="1" x14ac:dyDescent="0.25">
      <c r="A842" s="5"/>
      <c r="B842" s="5"/>
      <c r="C842" s="5"/>
      <c r="D842" s="5"/>
      <c r="E842" s="5"/>
      <c r="F842" s="143"/>
      <c r="G842" s="5"/>
      <c r="H842" s="5"/>
      <c r="I842" s="5"/>
      <c r="J842" s="5"/>
      <c r="K842" s="675"/>
    </row>
    <row r="843" spans="1:11" s="16" customFormat="1" ht="25.5" x14ac:dyDescent="0.25">
      <c r="A843" s="8" t="s">
        <v>86</v>
      </c>
      <c r="B843" s="1" t="s">
        <v>28</v>
      </c>
      <c r="C843" s="9" t="str">
        <f>VLOOKUP($A843,[7]Actividades!A:E,2,FALSE)</f>
        <v>DEMOLICION MURO MAMPOSTERIA DE LADRILLO O BLOQUE - INCLUY RETIRO Y DISPOSICION</v>
      </c>
      <c r="D843" s="10" t="str">
        <f>VLOOKUP($A843,[7]Actividades!A:E,3,FALSE)</f>
        <v>Actividad</v>
      </c>
      <c r="E843" s="10" t="str">
        <f>VLOOKUP($A843,[7]Actividades!A:E,4,FALSE)</f>
        <v>M2</v>
      </c>
      <c r="F843" s="140"/>
      <c r="G843" s="2"/>
      <c r="H843" s="2"/>
      <c r="I843" s="2">
        <v>34353</v>
      </c>
      <c r="K843" s="675">
        <f t="shared" si="89"/>
        <v>47558.2932</v>
      </c>
    </row>
    <row r="844" spans="1:11" s="16" customFormat="1" x14ac:dyDescent="0.25">
      <c r="A844" s="12" t="s">
        <v>86</v>
      </c>
      <c r="B844" s="3" t="s">
        <v>115</v>
      </c>
      <c r="C844" s="13" t="str">
        <f>VLOOKUP($B844,[7]Insumos!A:E,2,FALSE)</f>
        <v>CUADRILLA AA TIPO 1 (1 OFICIAL + 1 AYUDANTE) (Albañileria)</v>
      </c>
      <c r="D844" s="14" t="str">
        <f>VLOOKUP($B844,[7]Insumos!A:E,3,FALSE)</f>
        <v>Cuadrilla</v>
      </c>
      <c r="E844" s="14" t="str">
        <f>VLOOKUP($B844,[7]Insumos!A:E,4,FALSE)</f>
        <v>HR</v>
      </c>
      <c r="F844" s="141">
        <v>0.6</v>
      </c>
      <c r="G844" s="4">
        <f>+VLOOKUP(B844,[7]Insumos!$A$4:$F$5224,5,FALSE)</f>
        <v>30782</v>
      </c>
      <c r="H844" s="4">
        <f t="shared" ref="H844:H846" si="91">+ROUND(F844*G844,0)</f>
        <v>18469</v>
      </c>
      <c r="I844" s="4"/>
      <c r="J844" s="138" t="str">
        <f>HYPERLINK("#"&amp;"Insumos"&amp;"!A"&amp;MATCH($B844,[7]Insumos!$A:$A,0),"Ins "&amp;$B844)</f>
        <v>Ins C1</v>
      </c>
      <c r="K844" s="675"/>
    </row>
    <row r="845" spans="1:11" s="16" customFormat="1" x14ac:dyDescent="0.25">
      <c r="A845" s="12" t="s">
        <v>86</v>
      </c>
      <c r="B845" s="3" t="s">
        <v>396</v>
      </c>
      <c r="C845" s="13" t="str">
        <f>VLOOKUP($B845,[7]Insumos!A:E,2,FALSE)</f>
        <v>VOLQUETA  6M3 (CARGUE A MANO) - INCLUYE DISPOSICION EN BOTADERO</v>
      </c>
      <c r="D845" s="14" t="str">
        <f>VLOOKUP($B845,[7]Insumos!A:E,3,FALSE)</f>
        <v>Equipos</v>
      </c>
      <c r="E845" s="14" t="str">
        <f>VLOOKUP($B845,[7]Insumos!A:E,4,FALSE)</f>
        <v>VJE</v>
      </c>
      <c r="F845" s="141">
        <v>0.04</v>
      </c>
      <c r="G845" s="4">
        <f>+VLOOKUP(B845,[7]Insumos!$A$4:$F$5224,5,FALSE)</f>
        <v>310000</v>
      </c>
      <c r="H845" s="4">
        <f t="shared" si="91"/>
        <v>12400</v>
      </c>
      <c r="I845" s="4"/>
      <c r="J845" s="138" t="str">
        <f>HYPERLINK("#"&amp;"Insumos"&amp;"!A"&amp;MATCH($B845,[7]Insumos!$A:$A,0),"Ins "&amp;$B845)</f>
        <v>Ins E24</v>
      </c>
      <c r="K845" s="675"/>
    </row>
    <row r="846" spans="1:11" x14ac:dyDescent="0.25">
      <c r="A846" s="12" t="s">
        <v>86</v>
      </c>
      <c r="B846" s="3" t="s">
        <v>32</v>
      </c>
      <c r="C846" s="13" t="str">
        <f>VLOOKUP($B846,[7]Insumos!A:E,2,FALSE)</f>
        <v>EQUIPO BASICO (HERRAMIENTA MENOR)</v>
      </c>
      <c r="D846" s="14" t="str">
        <f>VLOOKUP($B846,[7]Insumos!A:E,3,FALSE)</f>
        <v>Herramienta</v>
      </c>
      <c r="E846" s="14" t="str">
        <f>VLOOKUP($B846,[7]Insumos!A:E,4,FALSE)</f>
        <v>UND</v>
      </c>
      <c r="F846" s="141">
        <v>1</v>
      </c>
      <c r="G846" s="4">
        <f>+VLOOKUP(B846,[7]Insumos!$A$4:$F$5224,5,FALSE)</f>
        <v>3484</v>
      </c>
      <c r="H846" s="4">
        <f t="shared" si="91"/>
        <v>3484</v>
      </c>
      <c r="I846" s="4"/>
      <c r="J846" s="138" t="str">
        <f>HYPERLINK("#"&amp;"Insumos"&amp;"!A"&amp;MATCH($B846,[7]Insumos!$A:$A,0),"Ins "&amp;$B846)</f>
        <v>Ins H2</v>
      </c>
      <c r="K846" s="675"/>
    </row>
    <row r="847" spans="1:11" s="16" customFormat="1" x14ac:dyDescent="0.25">
      <c r="A847" s="5"/>
      <c r="B847" s="5"/>
      <c r="C847" s="5"/>
      <c r="D847" s="5"/>
      <c r="E847" s="5"/>
      <c r="F847" s="143"/>
      <c r="G847" s="5"/>
      <c r="H847" s="5"/>
      <c r="I847" s="5"/>
      <c r="J847" s="5"/>
      <c r="K847" s="675"/>
    </row>
    <row r="848" spans="1:11" x14ac:dyDescent="0.25">
      <c r="K848" s="675"/>
    </row>
    <row r="849" spans="1:11" s="16" customFormat="1" x14ac:dyDescent="0.25">
      <c r="A849" s="8" t="s">
        <v>70</v>
      </c>
      <c r="B849" s="1" t="s">
        <v>28</v>
      </c>
      <c r="C849" s="9" t="str">
        <f>VLOOKUP($A849,[7]Actividades!A:E,2,FALSE)</f>
        <v>DEMOLICION POCETA LAVATRAPEROS</v>
      </c>
      <c r="D849" s="10" t="str">
        <f>VLOOKUP($A849,[7]Actividades!A:E,3,FALSE)</f>
        <v>Actividad</v>
      </c>
      <c r="E849" s="10" t="str">
        <f>VLOOKUP($A849,[7]Actividades!A:E,4,FALSE)</f>
        <v>UND</v>
      </c>
      <c r="F849" s="140"/>
      <c r="G849" s="2"/>
      <c r="H849" s="2"/>
      <c r="I849" s="2">
        <v>28648</v>
      </c>
      <c r="K849" s="675">
        <f t="shared" si="89"/>
        <v>39660.2912</v>
      </c>
    </row>
    <row r="850" spans="1:11" s="16" customFormat="1" x14ac:dyDescent="0.25">
      <c r="A850" s="12" t="s">
        <v>70</v>
      </c>
      <c r="B850" s="3" t="s">
        <v>115</v>
      </c>
      <c r="C850" s="13" t="str">
        <f>VLOOKUP($B850,[7]Insumos!A:E,2,FALSE)</f>
        <v>CUADRILLA AA TIPO 1 (1 OFICIAL + 1 AYUDANTE) (Albañileria)</v>
      </c>
      <c r="D850" s="14" t="str">
        <f>VLOOKUP($B850,[7]Insumos!A:E,3,FALSE)</f>
        <v>Cuadrilla</v>
      </c>
      <c r="E850" s="14" t="str">
        <f>VLOOKUP($B850,[7]Insumos!A:E,4,FALSE)</f>
        <v>HR</v>
      </c>
      <c r="F850" s="141">
        <v>0.6</v>
      </c>
      <c r="G850" s="4">
        <f>+VLOOKUP(B850,[7]Insumos!$A$4:$F$5224,5,FALSE)</f>
        <v>30782</v>
      </c>
      <c r="H850" s="4">
        <f t="shared" ref="H850:H853" si="92">+ROUND(F850*G850,0)</f>
        <v>18469</v>
      </c>
      <c r="I850" s="4"/>
      <c r="J850" s="138" t="str">
        <f>HYPERLINK("#"&amp;"Insumos"&amp;"!A"&amp;MATCH($B850,[7]Insumos!$A:$A,0),"Ins "&amp;$B850)</f>
        <v>Ins C1</v>
      </c>
      <c r="K850" s="675"/>
    </row>
    <row r="851" spans="1:11" s="16" customFormat="1" x14ac:dyDescent="0.25">
      <c r="A851" s="12" t="s">
        <v>70</v>
      </c>
      <c r="B851" s="3" t="s">
        <v>396</v>
      </c>
      <c r="C851" s="13" t="str">
        <f>VLOOKUP($B851,[7]Insumos!A:E,2,FALSE)</f>
        <v>VOLQUETA  6M3 (CARGUE A MANO) - INCLUYE DISPOSICION EN BOTADERO</v>
      </c>
      <c r="D851" s="14" t="str">
        <f>VLOOKUP($B851,[7]Insumos!A:E,3,FALSE)</f>
        <v>Equipos</v>
      </c>
      <c r="E851" s="14" t="str">
        <f>VLOOKUP($B851,[7]Insumos!A:E,4,FALSE)</f>
        <v>VJE</v>
      </c>
      <c r="F851" s="141">
        <v>0.03</v>
      </c>
      <c r="G851" s="4">
        <f>+VLOOKUP(B851,[7]Insumos!$A$4:$F$5224,5,FALSE)</f>
        <v>310000</v>
      </c>
      <c r="H851" s="4">
        <f t="shared" si="92"/>
        <v>9300</v>
      </c>
      <c r="I851" s="4"/>
      <c r="J851" s="138" t="str">
        <f>HYPERLINK("#"&amp;"Insumos"&amp;"!A"&amp;MATCH($B851,[7]Insumos!$A:$A,0),"Ins "&amp;$B851)</f>
        <v>Ins E24</v>
      </c>
      <c r="K851" s="675"/>
    </row>
    <row r="852" spans="1:11" s="16" customFormat="1" x14ac:dyDescent="0.25">
      <c r="A852" s="12" t="s">
        <v>70</v>
      </c>
      <c r="B852" s="3" t="s">
        <v>32</v>
      </c>
      <c r="C852" s="13" t="str">
        <f>VLOOKUP($B852,[7]Insumos!A:E,2,FALSE)</f>
        <v>EQUIPO BASICO (HERRAMIENTA MENOR)</v>
      </c>
      <c r="D852" s="14" t="str">
        <f>VLOOKUP($B852,[7]Insumos!A:E,3,FALSE)</f>
        <v>Herramienta</v>
      </c>
      <c r="E852" s="14" t="str">
        <f>VLOOKUP($B852,[7]Insumos!A:E,4,FALSE)</f>
        <v>UND</v>
      </c>
      <c r="F852" s="141">
        <v>0.2</v>
      </c>
      <c r="G852" s="4">
        <f>+VLOOKUP(B852,[7]Insumos!$A$4:$F$5224,5,FALSE)</f>
        <v>3484</v>
      </c>
      <c r="H852" s="4">
        <f t="shared" si="92"/>
        <v>697</v>
      </c>
      <c r="I852" s="4"/>
      <c r="J852" s="138" t="str">
        <f>HYPERLINK("#"&amp;"Insumos"&amp;"!A"&amp;MATCH($B852,[7]Insumos!$A:$A,0),"Ins "&amp;$B852)</f>
        <v>Ins H2</v>
      </c>
      <c r="K852" s="675"/>
    </row>
    <row r="853" spans="1:11" s="16" customFormat="1" x14ac:dyDescent="0.25">
      <c r="A853" s="12" t="s">
        <v>70</v>
      </c>
      <c r="B853" s="3" t="s">
        <v>33</v>
      </c>
      <c r="C853" s="13" t="str">
        <f>VLOOKUP($B853,[7]Insumos!A:E,2,FALSE)</f>
        <v>ACARREO INTERNO</v>
      </c>
      <c r="D853" s="14" t="str">
        <f>VLOOKUP($B853,[7]Insumos!A:E,3,FALSE)</f>
        <v>Insumos</v>
      </c>
      <c r="E853" s="14" t="str">
        <f>VLOOKUP($B853,[7]Insumos!A:E,4,FALSE)</f>
        <v>UND</v>
      </c>
      <c r="F853" s="141">
        <v>0.1</v>
      </c>
      <c r="G853" s="4">
        <f>+VLOOKUP(B853,[7]Insumos!$A$4:$F$5224,5,FALSE)</f>
        <v>1824</v>
      </c>
      <c r="H853" s="4">
        <f t="shared" si="92"/>
        <v>182</v>
      </c>
      <c r="I853" s="4"/>
      <c r="J853" s="138" t="str">
        <f>HYPERLINK("#"&amp;"Insumos"&amp;"!A"&amp;MATCH($B853,[7]Insumos!$A:$A,0),"Ins "&amp;$B853)</f>
        <v>Ins I1565</v>
      </c>
      <c r="K853" s="675"/>
    </row>
    <row r="854" spans="1:11" s="16" customFormat="1" x14ac:dyDescent="0.25">
      <c r="A854" s="5"/>
      <c r="B854" s="5"/>
      <c r="C854" s="5"/>
      <c r="D854" s="5"/>
      <c r="E854" s="5"/>
      <c r="F854" s="143"/>
      <c r="G854" s="5"/>
      <c r="H854" s="5"/>
      <c r="I854" s="5"/>
      <c r="J854" s="5"/>
      <c r="K854" s="675"/>
    </row>
    <row r="855" spans="1:11" s="16" customFormat="1" x14ac:dyDescent="0.25">
      <c r="A855" s="5"/>
      <c r="B855" s="5"/>
      <c r="C855" s="5"/>
      <c r="D855" s="5"/>
      <c r="E855" s="5"/>
      <c r="F855" s="143"/>
      <c r="G855" s="5"/>
      <c r="H855" s="5"/>
      <c r="I855" s="5"/>
      <c r="J855" s="5"/>
      <c r="K855" s="675"/>
    </row>
    <row r="856" spans="1:11" s="16" customFormat="1" x14ac:dyDescent="0.25">
      <c r="A856" s="8" t="s">
        <v>220</v>
      </c>
      <c r="B856" s="1" t="s">
        <v>28</v>
      </c>
      <c r="C856" s="9" t="str">
        <f>VLOOKUP($A856,[7]Actividades!A:E,2,FALSE)</f>
        <v>JORNAL AYUDANTE</v>
      </c>
      <c r="D856" s="10" t="str">
        <f>VLOOKUP($A856,[7]Actividades!A:E,3,FALSE)</f>
        <v>Actividad</v>
      </c>
      <c r="E856" s="10" t="str">
        <f>VLOOKUP($A856,[7]Actividades!A:E,4,FALSE)</f>
        <v>DIA</v>
      </c>
      <c r="F856" s="140"/>
      <c r="G856" s="2"/>
      <c r="H856" s="2"/>
      <c r="I856" s="2">
        <v>86780</v>
      </c>
      <c r="K856" s="675">
        <f t="shared" si="89"/>
        <v>120138.232</v>
      </c>
    </row>
    <row r="857" spans="1:11" s="16" customFormat="1" x14ac:dyDescent="0.25">
      <c r="A857" s="12" t="s">
        <v>220</v>
      </c>
      <c r="B857" s="16" t="s">
        <v>537</v>
      </c>
      <c r="C857" s="13" t="str">
        <f>VLOOKUP($B857,[7]Insumos!A:E,2,FALSE)</f>
        <v>AYUDANTE DE OBRA</v>
      </c>
      <c r="D857" s="14" t="str">
        <f>VLOOKUP($B857,[7]Insumos!A:E,3,FALSE)</f>
        <v>Cuadrilla</v>
      </c>
      <c r="E857" s="14" t="str">
        <f>VLOOKUP($B857,[7]Insumos!A:E,4,FALSE)</f>
        <v>DIA</v>
      </c>
      <c r="F857" s="141">
        <v>1.8288724973656481</v>
      </c>
      <c r="G857" s="4">
        <f>+VLOOKUP(B857,[7]Insumos!$A$4:$F$5224,5,FALSE)</f>
        <v>47450</v>
      </c>
      <c r="H857" s="4">
        <f t="shared" ref="H857" si="93">+ROUND(F857*G857,0)</f>
        <v>86780</v>
      </c>
      <c r="I857" s="4"/>
      <c r="J857" s="138" t="str">
        <f>HYPERLINK("#"&amp;"Insumos"&amp;"!A"&amp;MATCH($B857,[7]Insumos!$A:$A,0),"Ins "&amp;$B857)</f>
        <v>Ins C49</v>
      </c>
      <c r="K857" s="675"/>
    </row>
    <row r="858" spans="1:11" s="16" customFormat="1" x14ac:dyDescent="0.25">
      <c r="A858" s="5"/>
      <c r="B858" s="5"/>
      <c r="C858" s="5"/>
      <c r="D858" s="5"/>
      <c r="E858" s="5"/>
      <c r="F858" s="143"/>
      <c r="G858" s="5"/>
      <c r="H858" s="5"/>
      <c r="I858" s="5"/>
      <c r="J858" s="5"/>
      <c r="K858" s="675"/>
    </row>
    <row r="859" spans="1:11" s="16" customFormat="1" ht="25.5" x14ac:dyDescent="0.25">
      <c r="A859" s="8" t="s">
        <v>39</v>
      </c>
      <c r="B859" s="1" t="s">
        <v>28</v>
      </c>
      <c r="C859" s="9" t="str">
        <f>VLOOKUP($A859,[7]Actividades!A:E,2,FALSE)</f>
        <v xml:space="preserve">SUMINISTRO, TRANSPORTE E INSTALACION MORTERO DE NIVELACION 1:3 IMPERMEABILIZADO </v>
      </c>
      <c r="D859" s="10" t="str">
        <f>VLOOKUP($A859,[7]Actividades!A:E,3,FALSE)</f>
        <v>Actividad</v>
      </c>
      <c r="E859" s="10" t="str">
        <f>VLOOKUP($A859,[7]Actividades!A:E,4,FALSE)</f>
        <v>M2</v>
      </c>
      <c r="F859" s="140"/>
      <c r="G859" s="2"/>
      <c r="H859" s="2"/>
      <c r="I859" s="2">
        <v>40495</v>
      </c>
      <c r="K859" s="675">
        <f t="shared" si="89"/>
        <v>56061.278000000006</v>
      </c>
    </row>
    <row r="860" spans="1:11" s="16" customFormat="1" x14ac:dyDescent="0.25">
      <c r="A860" s="12" t="s">
        <v>39</v>
      </c>
      <c r="B860" s="3" t="s">
        <v>441</v>
      </c>
      <c r="C860" s="13" t="str">
        <f>VLOOKUP($B860,[7]Insumos!A:G,2,FALSE)</f>
        <v>MORTERO 1:3</v>
      </c>
      <c r="D860" s="14" t="str">
        <f>VLOOKUP($B860,[7]Insumos!A:G,3,FALSE)</f>
        <v>Analisis Basico</v>
      </c>
      <c r="E860" s="14" t="str">
        <f>VLOOKUP($B860,[7]Insumos!A:G,4,FALSE)</f>
        <v>M3</v>
      </c>
      <c r="F860" s="141">
        <v>0.05</v>
      </c>
      <c r="G860" s="4">
        <f>+VLOOKUP(B860,[7]Insumos!$A$4:$F$5224,5,FALSE)</f>
        <v>505998</v>
      </c>
      <c r="H860" s="4">
        <f t="shared" ref="H860:H865" si="94">+ROUND(F860*G860,0)</f>
        <v>25300</v>
      </c>
      <c r="I860" s="4"/>
      <c r="K860" s="675"/>
    </row>
    <row r="861" spans="1:11" s="16" customFormat="1" x14ac:dyDescent="0.25">
      <c r="A861" s="12" t="s">
        <v>39</v>
      </c>
      <c r="B861" s="3" t="s">
        <v>115</v>
      </c>
      <c r="C861" s="13" t="str">
        <f>VLOOKUP($B861,[7]Insumos!A:E,2,FALSE)</f>
        <v>CUADRILLA AA TIPO 1 (1 OFICIAL + 1 AYUDANTE) (Albañileria)</v>
      </c>
      <c r="D861" s="14" t="str">
        <f>VLOOKUP($B861,[7]Insumos!A:E,3,FALSE)</f>
        <v>Cuadrilla</v>
      </c>
      <c r="E861" s="14" t="str">
        <f>VLOOKUP($B861,[7]Insumos!A:E,4,FALSE)</f>
        <v>HR</v>
      </c>
      <c r="F861" s="141">
        <v>0.33</v>
      </c>
      <c r="G861" s="4">
        <f>+VLOOKUP(B861,[7]Insumos!$A$4:$F$5224,5,FALSE)</f>
        <v>30782</v>
      </c>
      <c r="H861" s="4">
        <f t="shared" si="94"/>
        <v>10158</v>
      </c>
      <c r="I861" s="4"/>
      <c r="J861" s="138" t="str">
        <f>HYPERLINK("#"&amp;"Insumos"&amp;"!A"&amp;MATCH($B861,[7]Insumos!$A:$A,0),"Ins "&amp;$B861)</f>
        <v>Ins C1</v>
      </c>
      <c r="K861" s="675"/>
    </row>
    <row r="862" spans="1:11" x14ac:dyDescent="0.25">
      <c r="A862" s="12" t="s">
        <v>39</v>
      </c>
      <c r="B862" s="3" t="s">
        <v>30</v>
      </c>
      <c r="C862" s="13" t="str">
        <f>VLOOKUP($B862,[7]Insumos!A:E,2,FALSE)</f>
        <v>EQUIPO DE TRANSPORTE</v>
      </c>
      <c r="D862" s="14" t="str">
        <f>VLOOKUP($B862,[7]Insumos!A:E,3,FALSE)</f>
        <v>Equipos</v>
      </c>
      <c r="E862" s="14" t="str">
        <f>VLOOKUP($B862,[7]Insumos!A:E,4,FALSE)</f>
        <v>DIA</v>
      </c>
      <c r="F862" s="141">
        <v>3.5000000000000001E-3</v>
      </c>
      <c r="G862" s="4">
        <f>+VLOOKUP(B862,[7]Insumos!$A$4:$F$5224,5,FALSE)</f>
        <v>180217</v>
      </c>
      <c r="H862" s="4">
        <f t="shared" si="94"/>
        <v>631</v>
      </c>
      <c r="I862" s="4"/>
      <c r="J862" s="138" t="str">
        <f>HYPERLINK("#"&amp;"Insumos"&amp;"!A"&amp;MATCH($B862,[7]Insumos!$A:$A,0),"Ins "&amp;$B862)</f>
        <v>Ins E12</v>
      </c>
      <c r="K862" s="675"/>
    </row>
    <row r="863" spans="1:11" s="16" customFormat="1" x14ac:dyDescent="0.25">
      <c r="A863" s="12" t="s">
        <v>39</v>
      </c>
      <c r="B863" s="3" t="s">
        <v>32</v>
      </c>
      <c r="C863" s="13" t="str">
        <f>VLOOKUP($B863,[7]Insumos!A:E,2,FALSE)</f>
        <v>EQUIPO BASICO (HERRAMIENTA MENOR)</v>
      </c>
      <c r="D863" s="14" t="str">
        <f>VLOOKUP($B863,[7]Insumos!A:E,3,FALSE)</f>
        <v>Herramienta</v>
      </c>
      <c r="E863" s="14" t="str">
        <f>VLOOKUP($B863,[7]Insumos!A:E,4,FALSE)</f>
        <v>UND</v>
      </c>
      <c r="F863" s="141">
        <v>0.02</v>
      </c>
      <c r="G863" s="4">
        <f>+VLOOKUP(B863,[7]Insumos!$A$4:$F$5224,5,FALSE)</f>
        <v>3484</v>
      </c>
      <c r="H863" s="4">
        <f t="shared" si="94"/>
        <v>70</v>
      </c>
      <c r="I863" s="4"/>
      <c r="J863" s="138" t="str">
        <f>HYPERLINK("#"&amp;"Insumos"&amp;"!A"&amp;MATCH($B863,[7]Insumos!$A:$A,0),"Ins "&amp;$B863)</f>
        <v>Ins H2</v>
      </c>
      <c r="K863" s="675"/>
    </row>
    <row r="864" spans="1:11" s="16" customFormat="1" x14ac:dyDescent="0.25">
      <c r="A864" s="12" t="s">
        <v>39</v>
      </c>
      <c r="B864" s="3" t="s">
        <v>33</v>
      </c>
      <c r="C864" s="13" t="str">
        <f>VLOOKUP($B864,[7]Insumos!A:E,2,FALSE)</f>
        <v>ACARREO INTERNO</v>
      </c>
      <c r="D864" s="14" t="str">
        <f>VLOOKUP($B864,[7]Insumos!A:E,3,FALSE)</f>
        <v>Insumos</v>
      </c>
      <c r="E864" s="14" t="str">
        <f>VLOOKUP($B864,[7]Insumos!A:E,4,FALSE)</f>
        <v>UND</v>
      </c>
      <c r="F864" s="141">
        <v>0.7</v>
      </c>
      <c r="G864" s="4">
        <f>+VLOOKUP(B864,[7]Insumos!$A$4:$F$5224,5,FALSE)</f>
        <v>1824</v>
      </c>
      <c r="H864" s="4">
        <f t="shared" si="94"/>
        <v>1277</v>
      </c>
      <c r="I864" s="4"/>
      <c r="J864" s="138" t="str">
        <f>HYPERLINK("#"&amp;"Insumos"&amp;"!A"&amp;MATCH($B864,[7]Insumos!$A:$A,0),"Ins "&amp;$B864)</f>
        <v>Ins I1565</v>
      </c>
      <c r="K864" s="675"/>
    </row>
    <row r="865" spans="1:11" s="16" customFormat="1" x14ac:dyDescent="0.25">
      <c r="A865" s="12" t="s">
        <v>39</v>
      </c>
      <c r="B865" s="3" t="s">
        <v>538</v>
      </c>
      <c r="C865" s="13" t="str">
        <f>VLOOKUP($B865,[7]Insumos!A:E,2,FALSE)</f>
        <v>SIKA-1 IMPERMEABILIZANTE INTEGRAL MORTEROS O SIMILAR.</v>
      </c>
      <c r="D865" s="14" t="str">
        <f>VLOOKUP($B865,[7]Insumos!A:E,3,FALSE)</f>
        <v>Insumos</v>
      </c>
      <c r="E865" s="14" t="str">
        <f>VLOOKUP($B865,[7]Insumos!A:E,4,FALSE)</f>
        <v>KG</v>
      </c>
      <c r="F865" s="141">
        <v>0.18375</v>
      </c>
      <c r="G865" s="4">
        <f>+VLOOKUP(B865,[7]Insumos!$A$4:$F$5224,5,FALSE)</f>
        <v>16645</v>
      </c>
      <c r="H865" s="4">
        <f t="shared" si="94"/>
        <v>3059</v>
      </c>
      <c r="I865" s="4"/>
      <c r="J865" s="138" t="str">
        <f>HYPERLINK("#"&amp;"Insumos"&amp;"!A"&amp;MATCH($B865,[7]Insumos!$A:$A,0),"Ins "&amp;$B865)</f>
        <v>Ins I427</v>
      </c>
      <c r="K865" s="675"/>
    </row>
    <row r="866" spans="1:11" s="16" customFormat="1" x14ac:dyDescent="0.25">
      <c r="A866" s="5"/>
      <c r="B866" s="5"/>
      <c r="C866" s="5"/>
      <c r="D866" s="5"/>
      <c r="E866" s="5"/>
      <c r="F866" s="143"/>
      <c r="G866" s="5"/>
      <c r="H866" s="5"/>
      <c r="I866" s="5"/>
      <c r="J866" s="5"/>
      <c r="K866" s="675"/>
    </row>
    <row r="867" spans="1:11" s="16" customFormat="1" x14ac:dyDescent="0.25">
      <c r="A867" s="5"/>
      <c r="B867" s="5"/>
      <c r="C867" s="5"/>
      <c r="D867" s="5"/>
      <c r="E867" s="5"/>
      <c r="F867" s="143"/>
      <c r="G867" s="5"/>
      <c r="H867" s="5"/>
      <c r="I867" s="5"/>
      <c r="J867" s="5"/>
      <c r="K867" s="675"/>
    </row>
    <row r="868" spans="1:11" s="16" customFormat="1" x14ac:dyDescent="0.25">
      <c r="A868" s="8" t="s">
        <v>336</v>
      </c>
      <c r="B868" s="1" t="s">
        <v>28</v>
      </c>
      <c r="C868" s="9" t="str">
        <f>VLOOKUP($A868,[7]Actividades!A:E,2,FALSE)</f>
        <v>LIMPIEZA DE VIGA CANALES</v>
      </c>
      <c r="D868" s="10" t="str">
        <f>VLOOKUP($A868,[7]Actividades!A:E,3,FALSE)</f>
        <v>Actividad</v>
      </c>
      <c r="E868" s="10" t="str">
        <f>VLOOKUP($A868,[7]Actividades!A:E,4,FALSE)</f>
        <v>ML</v>
      </c>
      <c r="F868" s="140"/>
      <c r="G868" s="2"/>
      <c r="H868" s="2"/>
      <c r="I868" s="2">
        <v>3743</v>
      </c>
      <c r="K868" s="675">
        <f t="shared" si="89"/>
        <v>5181.8092000000006</v>
      </c>
    </row>
    <row r="869" spans="1:11" s="16" customFormat="1" x14ac:dyDescent="0.25">
      <c r="A869" s="12" t="s">
        <v>336</v>
      </c>
      <c r="B869" s="3" t="s">
        <v>532</v>
      </c>
      <c r="C869" s="13" t="str">
        <f>VLOOKUP($B869,[7]Insumos!A:E,2,FALSE)</f>
        <v>AYUDANTE AA (ALBAÑILERIA)</v>
      </c>
      <c r="D869" s="14" t="str">
        <f>VLOOKUP($B869,[7]Insumos!A:E,3,FALSE)</f>
        <v>Cuadrilla</v>
      </c>
      <c r="E869" s="14" t="str">
        <f>VLOOKUP($B869,[7]Insumos!A:E,4,FALSE)</f>
        <v>HR</v>
      </c>
      <c r="F869" s="141">
        <v>7.0000000000000007E-2</v>
      </c>
      <c r="G869" s="4">
        <f>+VLOOKUP(B869,[7]Insumos!$A$4:$F$5224,5,FALSE)</f>
        <v>11839</v>
      </c>
      <c r="H869" s="4">
        <f t="shared" ref="H869:H871" si="95">+ROUND(F869*G869,0)</f>
        <v>829</v>
      </c>
      <c r="I869" s="4"/>
      <c r="J869" s="138" t="str">
        <f>HYPERLINK("#"&amp;"Insumos"&amp;"!A"&amp;MATCH($B869,[7]Insumos!$A:$A,0),"Ins "&amp;$B869)</f>
        <v>Ins C43</v>
      </c>
      <c r="K869" s="675"/>
    </row>
    <row r="870" spans="1:11" x14ac:dyDescent="0.25">
      <c r="A870" s="12" t="s">
        <v>336</v>
      </c>
      <c r="B870" s="3" t="s">
        <v>32</v>
      </c>
      <c r="C870" s="13" t="str">
        <f>VLOOKUP($B870,[7]Insumos!A:E,2,FALSE)</f>
        <v>EQUIPO BASICO (HERRAMIENTA MENOR)</v>
      </c>
      <c r="D870" s="14" t="str">
        <f>VLOOKUP($B870,[7]Insumos!A:E,3,FALSE)</f>
        <v>Herramienta</v>
      </c>
      <c r="E870" s="14" t="str">
        <f>VLOOKUP($B870,[7]Insumos!A:E,4,FALSE)</f>
        <v>UND</v>
      </c>
      <c r="F870" s="141">
        <v>0.7</v>
      </c>
      <c r="G870" s="4">
        <f>+VLOOKUP(B870,[7]Insumos!$A$4:$F$5224,5,FALSE)</f>
        <v>3484</v>
      </c>
      <c r="H870" s="4">
        <f t="shared" si="95"/>
        <v>2439</v>
      </c>
      <c r="I870" s="4"/>
      <c r="J870" s="138" t="str">
        <f>HYPERLINK("#"&amp;"Insumos"&amp;"!A"&amp;MATCH($B870,[7]Insumos!$A:$A,0),"Ins "&amp;$B870)</f>
        <v>Ins H2</v>
      </c>
      <c r="K870" s="675"/>
    </row>
    <row r="871" spans="1:11" s="16" customFormat="1" x14ac:dyDescent="0.25">
      <c r="A871" s="12" t="s">
        <v>336</v>
      </c>
      <c r="B871" s="3" t="s">
        <v>397</v>
      </c>
      <c r="C871" s="13" t="str">
        <f>VLOOKUP($B871,[7]Insumos!A:E,2,FALSE)</f>
        <v>COSTAL</v>
      </c>
      <c r="D871" s="14" t="str">
        <f>VLOOKUP($B871,[7]Insumos!A:E,3,FALSE)</f>
        <v>Insumos</v>
      </c>
      <c r="E871" s="14" t="str">
        <f>VLOOKUP($B871,[7]Insumos!A:E,4,FALSE)</f>
        <v>UND</v>
      </c>
      <c r="F871" s="141">
        <v>0.5</v>
      </c>
      <c r="G871" s="4">
        <f>+VLOOKUP(B871,[7]Insumos!$A$4:$F$5224,5,FALSE)</f>
        <v>950</v>
      </c>
      <c r="H871" s="4">
        <f t="shared" si="95"/>
        <v>475</v>
      </c>
      <c r="I871" s="4"/>
      <c r="J871" s="138" t="str">
        <f>HYPERLINK("#"&amp;"Insumos"&amp;"!A"&amp;MATCH($B871,[7]Insumos!$A:$A,0),"Ins "&amp;$B871)</f>
        <v>Ins I491</v>
      </c>
      <c r="K871" s="675"/>
    </row>
    <row r="872" spans="1:11" s="16" customFormat="1" x14ac:dyDescent="0.25">
      <c r="A872" s="5"/>
      <c r="B872" s="5"/>
      <c r="C872" s="5"/>
      <c r="D872" s="5"/>
      <c r="E872" s="5"/>
      <c r="F872" s="143"/>
      <c r="G872" s="5"/>
      <c r="H872" s="5"/>
      <c r="I872" s="5"/>
      <c r="J872" s="5"/>
      <c r="K872" s="675"/>
    </row>
    <row r="873" spans="1:11" s="16" customFormat="1" ht="25.5" x14ac:dyDescent="0.25">
      <c r="A873" s="8" t="s">
        <v>104</v>
      </c>
      <c r="B873" s="1" t="s">
        <v>28</v>
      </c>
      <c r="C873" s="9" t="str">
        <f>VLOOKUP($A873,[7]Actividades!A:E,2,FALSE)</f>
        <v>LIMPIEZA Y NIVELACION DE CANALES INCLUYE SOLDADURAS Y APLIACACION DE WASH PREMIER</v>
      </c>
      <c r="D873" s="10" t="str">
        <f>VLOOKUP($A873,[7]Actividades!A:E,3,FALSE)</f>
        <v>Actividad</v>
      </c>
      <c r="E873" s="10" t="str">
        <f>VLOOKUP($A873,[7]Actividades!A:E,4,FALSE)</f>
        <v>ML</v>
      </c>
      <c r="F873" s="140"/>
      <c r="G873" s="2"/>
      <c r="H873" s="2"/>
      <c r="I873" s="2">
        <v>15217</v>
      </c>
      <c r="K873" s="675">
        <f t="shared" si="89"/>
        <v>21066.414800000002</v>
      </c>
    </row>
    <row r="874" spans="1:11" s="16" customFormat="1" x14ac:dyDescent="0.25">
      <c r="A874" s="12" t="s">
        <v>104</v>
      </c>
      <c r="B874" s="3" t="s">
        <v>118</v>
      </c>
      <c r="C874" s="13" t="str">
        <f>VLOOKUP($B874,[7]Insumos!A:E,2,FALSE)</f>
        <v>CUADRILLA DD TIPO 2 (1 OFICIAL + 2 AYUDANTE) (Carpinteria)</v>
      </c>
      <c r="D874" s="14" t="str">
        <f>VLOOKUP($B874,[7]Insumos!A:E,3,FALSE)</f>
        <v>Cuadrilla</v>
      </c>
      <c r="E874" s="14" t="str">
        <f>VLOOKUP($B874,[7]Insumos!A:E,4,FALSE)</f>
        <v>HR</v>
      </c>
      <c r="F874" s="141">
        <v>0.18</v>
      </c>
      <c r="G874" s="4">
        <f>+VLOOKUP(B874,[7]Insumos!$A$4:$F$5224,5,FALSE)</f>
        <v>46950</v>
      </c>
      <c r="H874" s="4">
        <f t="shared" ref="H874:H881" si="96">+ROUND(F874*G874,0)</f>
        <v>8451</v>
      </c>
      <c r="I874" s="4"/>
      <c r="J874" s="138" t="str">
        <f>HYPERLINK("#"&amp;"Insumos"&amp;"!A"&amp;MATCH($B874,[7]Insumos!$A:$A,0),"Ins "&amp;$B874)</f>
        <v>Ins C11</v>
      </c>
      <c r="K874" s="675"/>
    </row>
    <row r="875" spans="1:11" s="16" customFormat="1" x14ac:dyDescent="0.25">
      <c r="A875" s="12" t="s">
        <v>104</v>
      </c>
      <c r="B875" s="3" t="s">
        <v>30</v>
      </c>
      <c r="C875" s="13" t="str">
        <f>VLOOKUP($B875,[7]Insumos!A:E,2,FALSE)</f>
        <v>EQUIPO DE TRANSPORTE</v>
      </c>
      <c r="D875" s="14" t="str">
        <f>VLOOKUP($B875,[7]Insumos!A:E,3,FALSE)</f>
        <v>Equipos</v>
      </c>
      <c r="E875" s="14" t="str">
        <f>VLOOKUP($B875,[7]Insumos!A:E,4,FALSE)</f>
        <v>DIA</v>
      </c>
      <c r="F875" s="141">
        <v>5.0000000000000001E-4</v>
      </c>
      <c r="G875" s="4">
        <f>+VLOOKUP(B875,[7]Insumos!$A$4:$F$5224,5,FALSE)</f>
        <v>180217</v>
      </c>
      <c r="H875" s="4">
        <f t="shared" si="96"/>
        <v>90</v>
      </c>
      <c r="I875" s="4"/>
      <c r="J875" s="138" t="str">
        <f>HYPERLINK("#"&amp;"Insumos"&amp;"!A"&amp;MATCH($B875,[7]Insumos!$A:$A,0),"Ins "&amp;$B875)</f>
        <v>Ins E12</v>
      </c>
      <c r="K875" s="675"/>
    </row>
    <row r="876" spans="1:11" s="16" customFormat="1" x14ac:dyDescent="0.25">
      <c r="A876" s="12" t="s">
        <v>104</v>
      </c>
      <c r="B876" s="3" t="s">
        <v>121</v>
      </c>
      <c r="C876" s="13" t="str">
        <f>VLOOKUP($B876,[7]Insumos!A:E,2,FALSE)</f>
        <v>EQUIPO DE SOLDADURA</v>
      </c>
      <c r="D876" s="14" t="str">
        <f>VLOOKUP($B876,[7]Insumos!A:E,3,FALSE)</f>
        <v>Equipos</v>
      </c>
      <c r="E876" s="14" t="str">
        <f>VLOOKUP($B876,[7]Insumos!A:E,4,FALSE)</f>
        <v>HR</v>
      </c>
      <c r="F876" s="141">
        <v>0.01</v>
      </c>
      <c r="G876" s="4">
        <f>+VLOOKUP(B876,[7]Insumos!$A$4:$F$5224,5,FALSE)</f>
        <v>45052</v>
      </c>
      <c r="H876" s="4">
        <f t="shared" si="96"/>
        <v>451</v>
      </c>
      <c r="I876" s="4"/>
      <c r="J876" s="138" t="str">
        <f>HYPERLINK("#"&amp;"Insumos"&amp;"!A"&amp;MATCH($B876,[7]Insumos!$A:$A,0),"Ins "&amp;$B876)</f>
        <v>Ins E59</v>
      </c>
      <c r="K876" s="675"/>
    </row>
    <row r="877" spans="1:11" s="16" customFormat="1" x14ac:dyDescent="0.25">
      <c r="A877" s="12" t="s">
        <v>104</v>
      </c>
      <c r="B877" s="3" t="s">
        <v>32</v>
      </c>
      <c r="C877" s="13" t="str">
        <f>VLOOKUP($B877,[7]Insumos!A:E,2,FALSE)</f>
        <v>EQUIPO BASICO (HERRAMIENTA MENOR)</v>
      </c>
      <c r="D877" s="14" t="str">
        <f>VLOOKUP($B877,[7]Insumos!A:E,3,FALSE)</f>
        <v>Herramienta</v>
      </c>
      <c r="E877" s="14" t="str">
        <f>VLOOKUP($B877,[7]Insumos!A:E,4,FALSE)</f>
        <v>UND</v>
      </c>
      <c r="F877" s="141">
        <v>0.18</v>
      </c>
      <c r="G877" s="4">
        <f>+VLOOKUP(B877,[7]Insumos!$A$4:$F$5224,5,FALSE)</f>
        <v>3484</v>
      </c>
      <c r="H877" s="4">
        <f t="shared" si="96"/>
        <v>627</v>
      </c>
      <c r="I877" s="4"/>
      <c r="J877" s="138" t="str">
        <f>HYPERLINK("#"&amp;"Insumos"&amp;"!A"&amp;MATCH($B877,[7]Insumos!$A:$A,0),"Ins "&amp;$B877)</f>
        <v>Ins H2</v>
      </c>
      <c r="K877" s="675"/>
    </row>
    <row r="878" spans="1:11" x14ac:dyDescent="0.25">
      <c r="A878" s="12" t="s">
        <v>104</v>
      </c>
      <c r="B878" s="3" t="s">
        <v>119</v>
      </c>
      <c r="C878" s="13" t="str">
        <f>VLOOKUP($B878,[7]Insumos!A:E,2,FALSE)</f>
        <v xml:space="preserve">WASH PRIMER COMPONENTE A - 1/4 GL  REF. 509A O SIMILAR </v>
      </c>
      <c r="D878" s="14" t="str">
        <f>VLOOKUP($B878,[7]Insumos!A:E,3,FALSE)</f>
        <v>Insumos</v>
      </c>
      <c r="E878" s="14" t="str">
        <f>VLOOKUP($B878,[7]Insumos!A:E,4,FALSE)</f>
        <v>UND</v>
      </c>
      <c r="F878" s="141">
        <v>8.2000000000000003E-2</v>
      </c>
      <c r="G878" s="4">
        <f>+VLOOKUP(B878,[7]Insumos!$A$4:$F$5224,5,FALSE)</f>
        <v>44900</v>
      </c>
      <c r="H878" s="4">
        <f t="shared" si="96"/>
        <v>3682</v>
      </c>
      <c r="I878" s="4"/>
      <c r="J878" s="138" t="str">
        <f>HYPERLINK("#"&amp;"Insumos"&amp;"!A"&amp;MATCH($B878,[7]Insumos!$A:$A,0),"Ins "&amp;$B878)</f>
        <v>Ins I1022</v>
      </c>
      <c r="K878" s="675"/>
    </row>
    <row r="879" spans="1:11" s="16" customFormat="1" x14ac:dyDescent="0.25">
      <c r="A879" s="12" t="s">
        <v>104</v>
      </c>
      <c r="B879" s="3" t="s">
        <v>33</v>
      </c>
      <c r="C879" s="13" t="str">
        <f>VLOOKUP($B879,[7]Insumos!A:E,2,FALSE)</f>
        <v>ACARREO INTERNO</v>
      </c>
      <c r="D879" s="14" t="str">
        <f>VLOOKUP($B879,[7]Insumos!A:E,3,FALSE)</f>
        <v>Insumos</v>
      </c>
      <c r="E879" s="14" t="str">
        <f>VLOOKUP($B879,[7]Insumos!A:E,4,FALSE)</f>
        <v>UND</v>
      </c>
      <c r="F879" s="141">
        <v>0.2</v>
      </c>
      <c r="G879" s="4">
        <f>+VLOOKUP(B879,[7]Insumos!$A$4:$F$5224,5,FALSE)</f>
        <v>1824</v>
      </c>
      <c r="H879" s="4">
        <f t="shared" si="96"/>
        <v>365</v>
      </c>
      <c r="I879" s="4"/>
      <c r="J879" s="138" t="str">
        <f>HYPERLINK("#"&amp;"Insumos"&amp;"!A"&amp;MATCH($B879,[7]Insumos!$A:$A,0),"Ins "&amp;$B879)</f>
        <v>Ins I1565</v>
      </c>
      <c r="K879" s="675"/>
    </row>
    <row r="880" spans="1:11" s="16" customFormat="1" x14ac:dyDescent="0.25">
      <c r="A880" s="12" t="s">
        <v>104</v>
      </c>
      <c r="B880" s="3" t="s">
        <v>120</v>
      </c>
      <c r="C880" s="13" t="str">
        <f>VLOOKUP($B880,[7]Insumos!A:E,2,FALSE)</f>
        <v>SOLDADURA DE ESTAÑO 60-40 250GR 1/16"  (1.6 MM)</v>
      </c>
      <c r="D880" s="14" t="str">
        <f>VLOOKUP($B880,[7]Insumos!A:E,3,FALSE)</f>
        <v>Insumos</v>
      </c>
      <c r="E880" s="14" t="str">
        <f>VLOOKUP($B880,[7]Insumos!A:E,4,FALSE)</f>
        <v>UND</v>
      </c>
      <c r="F880" s="141">
        <v>0.03</v>
      </c>
      <c r="G880" s="4">
        <f>+VLOOKUP(B880,[7]Insumos!$A$4:$F$5224,5,FALSE)</f>
        <v>35857</v>
      </c>
      <c r="H880" s="4">
        <f t="shared" si="96"/>
        <v>1076</v>
      </c>
      <c r="I880" s="4"/>
      <c r="J880" s="138" t="str">
        <f>HYPERLINK("#"&amp;"Insumos"&amp;"!A"&amp;MATCH($B880,[7]Insumos!$A:$A,0),"Ins "&amp;$B880)</f>
        <v>Ins I434</v>
      </c>
      <c r="K880" s="675"/>
    </row>
    <row r="881" spans="1:11" s="16" customFormat="1" x14ac:dyDescent="0.25">
      <c r="A881" s="12" t="s">
        <v>104</v>
      </c>
      <c r="B881" s="3" t="s">
        <v>397</v>
      </c>
      <c r="C881" s="13" t="str">
        <f>VLOOKUP($B881,[7]Insumos!A:E,2,FALSE)</f>
        <v>COSTAL</v>
      </c>
      <c r="D881" s="14" t="str">
        <f>VLOOKUP($B881,[7]Insumos!A:E,3,FALSE)</f>
        <v>Insumos</v>
      </c>
      <c r="E881" s="14" t="str">
        <f>VLOOKUP($B881,[7]Insumos!A:E,4,FALSE)</f>
        <v>UND</v>
      </c>
      <c r="F881" s="141">
        <v>0.5</v>
      </c>
      <c r="G881" s="4">
        <f>+VLOOKUP(B881,[7]Insumos!$A$4:$F$5224,5,FALSE)</f>
        <v>950</v>
      </c>
      <c r="H881" s="4">
        <f t="shared" si="96"/>
        <v>475</v>
      </c>
      <c r="I881" s="4"/>
      <c r="J881" s="138" t="str">
        <f>HYPERLINK("#"&amp;"Insumos"&amp;"!A"&amp;MATCH($B881,[7]Insumos!$A:$A,0),"Ins "&amp;$B881)</f>
        <v>Ins I491</v>
      </c>
      <c r="K881" s="675"/>
    </row>
    <row r="882" spans="1:11" s="16" customFormat="1" x14ac:dyDescent="0.25">
      <c r="A882" s="5"/>
      <c r="B882" s="5"/>
      <c r="C882" s="5"/>
      <c r="D882" s="5"/>
      <c r="E882" s="5"/>
      <c r="F882" s="143"/>
      <c r="G882" s="5"/>
      <c r="H882" s="5"/>
      <c r="I882" s="5"/>
      <c r="J882" s="5"/>
      <c r="K882" s="675"/>
    </row>
    <row r="883" spans="1:11" s="16" customFormat="1" ht="25.5" x14ac:dyDescent="0.25">
      <c r="A883" s="8" t="s">
        <v>101</v>
      </c>
      <c r="B883" s="1" t="s">
        <v>28</v>
      </c>
      <c r="C883" s="9" t="str">
        <f>VLOOKUP($A883,[7]Actividades!A:E,2,FALSE)</f>
        <v>SUMINISTRO, TRANSPORTE E INSTALACION TEJA ONDULADA FIBROCEMENTO PERFIL 5</v>
      </c>
      <c r="D883" s="10" t="str">
        <f>VLOOKUP($A883,[7]Actividades!A:E,3,FALSE)</f>
        <v>Actividad</v>
      </c>
      <c r="E883" s="10" t="str">
        <f>VLOOKUP($A883,[7]Actividades!A:E,4,FALSE)</f>
        <v>M2</v>
      </c>
      <c r="F883" s="140"/>
      <c r="G883" s="2"/>
      <c r="H883" s="2"/>
      <c r="I883" s="2">
        <v>49605</v>
      </c>
      <c r="K883" s="675">
        <f t="shared" si="89"/>
        <v>68673.161999999997</v>
      </c>
    </row>
    <row r="884" spans="1:11" s="16" customFormat="1" x14ac:dyDescent="0.25">
      <c r="A884" s="12" t="s">
        <v>101</v>
      </c>
      <c r="B884" s="3" t="s">
        <v>380</v>
      </c>
      <c r="C884" s="13" t="str">
        <f>VLOOKUP($B884,[7]Insumos!A:E,2,FALSE)</f>
        <v>CUADRILLA AA TIPO 2 (1 OFICIAL + 2 AYUDANTE) (Albañileria)</v>
      </c>
      <c r="D884" s="14" t="str">
        <f>VLOOKUP($B884,[7]Insumos!A:E,3,FALSE)</f>
        <v>Cuadrilla</v>
      </c>
      <c r="E884" s="14" t="str">
        <f>VLOOKUP($B884,[7]Insumos!A:E,4,FALSE)</f>
        <v>HR</v>
      </c>
      <c r="F884" s="141">
        <v>0.3</v>
      </c>
      <c r="G884" s="4">
        <f>+VLOOKUP(B884,[7]Insumos!$A$4:$F$5224,5,FALSE)</f>
        <v>42621</v>
      </c>
      <c r="H884" s="4">
        <f t="shared" ref="H884:H893" si="97">+ROUND(F884*G884,0)</f>
        <v>12786</v>
      </c>
      <c r="I884" s="4"/>
      <c r="J884" s="138" t="str">
        <f>HYPERLINK("#"&amp;"Insumos"&amp;"!A"&amp;MATCH($B884,[7]Insumos!$A:$A,0),"Ins "&amp;$B884)</f>
        <v>Ins C8</v>
      </c>
      <c r="K884" s="675"/>
    </row>
    <row r="885" spans="1:11" s="16" customFormat="1" ht="30" x14ac:dyDescent="0.25">
      <c r="A885" s="12" t="s">
        <v>101</v>
      </c>
      <c r="B885" s="3" t="s">
        <v>29</v>
      </c>
      <c r="C885" s="13" t="str">
        <f>VLOOKUP($B885,[7]Insumos!A:E,2,FALSE)</f>
        <v>ANDAMIO METALICO CERTIFICADO, INCLUYE ESCALERILLA CON BARANDAS Y PLATAFORMAS DE TRABAJO H=2.0M</v>
      </c>
      <c r="D885" s="14" t="str">
        <f>VLOOKUP($B885,[7]Insumos!A:E,3,FALSE)</f>
        <v>Equipos</v>
      </c>
      <c r="E885" s="14" t="str">
        <f>VLOOKUP($B885,[7]Insumos!A:E,4,FALSE)</f>
        <v>Un-Dia</v>
      </c>
      <c r="F885" s="141">
        <v>0.1</v>
      </c>
      <c r="G885" s="4">
        <f>+VLOOKUP(B885,[7]Insumos!$A$4:$F$5224,5,FALSE)</f>
        <v>16636.2</v>
      </c>
      <c r="H885" s="4">
        <f t="shared" si="97"/>
        <v>1664</v>
      </c>
      <c r="I885" s="4"/>
      <c r="J885" s="138" t="str">
        <f>HYPERLINK("#"&amp;"Insumos"&amp;"!A"&amp;MATCH($B885,[7]Insumos!$A:$A,0),"Ins "&amp;$B885)</f>
        <v>Ins E1</v>
      </c>
      <c r="K885" s="675"/>
    </row>
    <row r="886" spans="1:11" s="16" customFormat="1" x14ac:dyDescent="0.25">
      <c r="A886" s="12" t="s">
        <v>101</v>
      </c>
      <c r="B886" s="3" t="s">
        <v>30</v>
      </c>
      <c r="C886" s="13" t="str">
        <f>VLOOKUP($B886,[7]Insumos!A:E,2,FALSE)</f>
        <v>EQUIPO DE TRANSPORTE</v>
      </c>
      <c r="D886" s="14" t="str">
        <f>VLOOKUP($B886,[7]Insumos!A:E,3,FALSE)</f>
        <v>Equipos</v>
      </c>
      <c r="E886" s="14" t="str">
        <f>VLOOKUP($B886,[7]Insumos!A:E,4,FALSE)</f>
        <v>DIA</v>
      </c>
      <c r="F886" s="141">
        <v>3.0999999999999999E-3</v>
      </c>
      <c r="G886" s="4">
        <f>+VLOOKUP(B886,[7]Insumos!$A$4:$F$5224,5,FALSE)</f>
        <v>180217</v>
      </c>
      <c r="H886" s="4">
        <f t="shared" si="97"/>
        <v>559</v>
      </c>
      <c r="I886" s="4"/>
      <c r="J886" s="138" t="str">
        <f>HYPERLINK("#"&amp;"Insumos"&amp;"!A"&amp;MATCH($B886,[7]Insumos!$A:$A,0),"Ins "&amp;$B886)</f>
        <v>Ins E12</v>
      </c>
      <c r="K886" s="675"/>
    </row>
    <row r="887" spans="1:11" s="16" customFormat="1" x14ac:dyDescent="0.25">
      <c r="A887" s="12" t="s">
        <v>101</v>
      </c>
      <c r="B887" s="3" t="s">
        <v>398</v>
      </c>
      <c r="C887" s="13" t="str">
        <f>VLOOKUP($B887,[7]Insumos!A:E,2,FALSE)</f>
        <v>TALADRO ROTO PERCUTOR</v>
      </c>
      <c r="D887" s="14" t="str">
        <f>VLOOKUP($B887,[7]Insumos!A:E,3,FALSE)</f>
        <v>Equipos</v>
      </c>
      <c r="E887" s="14" t="str">
        <f>VLOOKUP($B887,[7]Insumos!A:E,4,FALSE)</f>
        <v>DIA</v>
      </c>
      <c r="F887" s="141">
        <v>2.5000000000000001E-2</v>
      </c>
      <c r="G887" s="4">
        <f>+VLOOKUP(B887,[7]Insumos!$A$4:$F$5224,5,FALSE)</f>
        <v>83300</v>
      </c>
      <c r="H887" s="4">
        <f t="shared" si="97"/>
        <v>2083</v>
      </c>
      <c r="I887" s="4"/>
      <c r="J887" s="138" t="str">
        <f>HYPERLINK("#"&amp;"Insumos"&amp;"!A"&amp;MATCH($B887,[7]Insumos!$A:$A,0),"Ins "&amp;$B887)</f>
        <v>Ins E19</v>
      </c>
      <c r="K887" s="675"/>
    </row>
    <row r="888" spans="1:11" s="16" customFormat="1" x14ac:dyDescent="0.25">
      <c r="A888" s="12" t="s">
        <v>101</v>
      </c>
      <c r="B888" s="3" t="s">
        <v>399</v>
      </c>
      <c r="C888" s="13" t="str">
        <f>VLOOKUP($B888,[7]Insumos!A:E,2,FALSE)</f>
        <v>ANDAMIO COLGANTE</v>
      </c>
      <c r="D888" s="14" t="str">
        <f>VLOOKUP($B888,[7]Insumos!A:E,3,FALSE)</f>
        <v>Equipos</v>
      </c>
      <c r="E888" s="14" t="str">
        <f>VLOOKUP($B888,[7]Insumos!A:E,4,FALSE)</f>
        <v>DIA</v>
      </c>
      <c r="F888" s="141">
        <v>0.1</v>
      </c>
      <c r="G888" s="4">
        <f>+VLOOKUP(B888,[7]Insumos!$A$4:$F$5224,5,FALSE)</f>
        <v>3137</v>
      </c>
      <c r="H888" s="4">
        <f t="shared" si="97"/>
        <v>314</v>
      </c>
      <c r="I888" s="4"/>
      <c r="J888" s="138" t="str">
        <f>HYPERLINK("#"&amp;"Insumos"&amp;"!A"&amp;MATCH($B888,[7]Insumos!$A:$A,0),"Ins "&amp;$B888)</f>
        <v>Ins E79</v>
      </c>
      <c r="K888" s="675"/>
    </row>
    <row r="889" spans="1:11" s="16" customFormat="1" x14ac:dyDescent="0.25">
      <c r="A889" s="12" t="s">
        <v>101</v>
      </c>
      <c r="B889" s="3" t="s">
        <v>32</v>
      </c>
      <c r="C889" s="13" t="str">
        <f>VLOOKUP($B889,[7]Insumos!A:E,2,FALSE)</f>
        <v>EQUIPO BASICO (HERRAMIENTA MENOR)</v>
      </c>
      <c r="D889" s="14" t="str">
        <f>VLOOKUP($B889,[7]Insumos!A:E,3,FALSE)</f>
        <v>Herramienta</v>
      </c>
      <c r="E889" s="14" t="str">
        <f>VLOOKUP($B889,[7]Insumos!A:E,4,FALSE)</f>
        <v>UND</v>
      </c>
      <c r="F889" s="141">
        <v>0.3</v>
      </c>
      <c r="G889" s="4">
        <f>+VLOOKUP(B889,[7]Insumos!$A$4:$F$5224,5,FALSE)</f>
        <v>3484</v>
      </c>
      <c r="H889" s="4">
        <f t="shared" si="97"/>
        <v>1045</v>
      </c>
      <c r="I889" s="4"/>
      <c r="J889" s="138" t="str">
        <f>HYPERLINK("#"&amp;"Insumos"&amp;"!A"&amp;MATCH($B889,[7]Insumos!$A:$A,0),"Ins "&amp;$B889)</f>
        <v>Ins H2</v>
      </c>
      <c r="K889" s="675"/>
    </row>
    <row r="890" spans="1:11" s="16" customFormat="1" x14ac:dyDescent="0.25">
      <c r="A890" s="12" t="s">
        <v>101</v>
      </c>
      <c r="B890" s="3" t="s">
        <v>33</v>
      </c>
      <c r="C890" s="13" t="str">
        <f>VLOOKUP($B890,[7]Insumos!A:E,2,FALSE)</f>
        <v>ACARREO INTERNO</v>
      </c>
      <c r="D890" s="14" t="str">
        <f>VLOOKUP($B890,[7]Insumos!A:E,3,FALSE)</f>
        <v>Insumos</v>
      </c>
      <c r="E890" s="14" t="str">
        <f>VLOOKUP($B890,[7]Insumos!A:E,4,FALSE)</f>
        <v>UND</v>
      </c>
      <c r="F890" s="141">
        <v>0.372</v>
      </c>
      <c r="G890" s="4">
        <f>+VLOOKUP(B890,[7]Insumos!$A$4:$F$5224,5,FALSE)</f>
        <v>1824</v>
      </c>
      <c r="H890" s="4">
        <f t="shared" si="97"/>
        <v>679</v>
      </c>
      <c r="I890" s="4"/>
      <c r="J890" s="138" t="str">
        <f>HYPERLINK("#"&amp;"Insumos"&amp;"!A"&amp;MATCH($B890,[7]Insumos!$A:$A,0),"Ins "&amp;$B890)</f>
        <v>Ins I1565</v>
      </c>
      <c r="K890" s="675"/>
    </row>
    <row r="891" spans="1:11" s="16" customFormat="1" x14ac:dyDescent="0.25">
      <c r="A891" s="12" t="s">
        <v>101</v>
      </c>
      <c r="B891" s="3" t="s">
        <v>400</v>
      </c>
      <c r="C891" s="13" t="str">
        <f>VLOOKUP($B891,[7]Insumos!A:E,2,FALSE)</f>
        <v>TORNILLO AUTOPERFORANTE TEJA TIPO CINDU O SIMILAR. DIAM. 3/4".</v>
      </c>
      <c r="D891" s="14" t="str">
        <f>VLOOKUP($B891,[7]Insumos!A:E,3,FALSE)</f>
        <v>Insumos</v>
      </c>
      <c r="E891" s="14" t="str">
        <f>VLOOKUP($B891,[7]Insumos!A:E,4,FALSE)</f>
        <v>UND</v>
      </c>
      <c r="F891" s="141">
        <v>8</v>
      </c>
      <c r="G891" s="4">
        <f>+VLOOKUP(B891,[7]Insumos!$A$4:$F$5224,5,FALSE)</f>
        <v>410</v>
      </c>
      <c r="H891" s="4">
        <f t="shared" si="97"/>
        <v>3280</v>
      </c>
      <c r="I891" s="4"/>
      <c r="J891" s="138" t="str">
        <f>HYPERLINK("#"&amp;"Insumos"&amp;"!A"&amp;MATCH($B891,[7]Insumos!$A:$A,0),"Ins "&amp;$B891)</f>
        <v>Ins I300</v>
      </c>
      <c r="K891" s="675"/>
    </row>
    <row r="892" spans="1:11" s="16" customFormat="1" x14ac:dyDescent="0.25">
      <c r="A892" s="12" t="s">
        <v>101</v>
      </c>
      <c r="B892" s="3" t="s">
        <v>401</v>
      </c>
      <c r="C892" s="13" t="str">
        <f>VLOOKUP($B892,[7]Insumos!A:E,2,FALSE)</f>
        <v>TEJA ONDULADA FIBROCEMENTO PERFIL 5 0,92x1,52M</v>
      </c>
      <c r="D892" s="14" t="str">
        <f>VLOOKUP($B892,[7]Insumos!A:E,3,FALSE)</f>
        <v>Insumos</v>
      </c>
      <c r="E892" s="14" t="str">
        <f>VLOOKUP($B892,[7]Insumos!A:E,4,FALSE)</f>
        <v>UND</v>
      </c>
      <c r="F892" s="141">
        <v>0.8</v>
      </c>
      <c r="G892" s="4">
        <f>+VLOOKUP(B892,[7]Insumos!$A$4:$F$5224,5,FALSE)</f>
        <v>32508</v>
      </c>
      <c r="H892" s="4">
        <f t="shared" si="97"/>
        <v>26006</v>
      </c>
      <c r="I892" s="4"/>
      <c r="J892" s="138" t="str">
        <f>HYPERLINK("#"&amp;"Insumos"&amp;"!A"&amp;MATCH($B892,[7]Insumos!$A:$A,0),"Ins "&amp;$B892)</f>
        <v>Ins I308</v>
      </c>
      <c r="K892" s="675"/>
    </row>
    <row r="893" spans="1:11" s="16" customFormat="1" x14ac:dyDescent="0.25">
      <c r="A893" s="12" t="s">
        <v>101</v>
      </c>
      <c r="B893" s="3" t="s">
        <v>402</v>
      </c>
      <c r="C893" s="13" t="str">
        <f>VLOOKUP($B893,[7]Insumos!A:E,2,FALSE)</f>
        <v>TELERA 20 CM X 4 CM X 3 M.</v>
      </c>
      <c r="D893" s="14" t="str">
        <f>VLOOKUP($B893,[7]Insumos!A:E,3,FALSE)</f>
        <v>Insumos</v>
      </c>
      <c r="E893" s="14" t="str">
        <f>VLOOKUP($B893,[7]Insumos!A:E,4,FALSE)</f>
        <v>M</v>
      </c>
      <c r="F893" s="141">
        <v>0.1</v>
      </c>
      <c r="G893" s="4">
        <f>+VLOOKUP(B893,[7]Insumos!$A$4:$F$5224,5,FALSE)</f>
        <v>11893</v>
      </c>
      <c r="H893" s="4">
        <f t="shared" si="97"/>
        <v>1189</v>
      </c>
      <c r="I893" s="4"/>
      <c r="J893" s="138" t="str">
        <f>HYPERLINK("#"&amp;"Insumos"&amp;"!A"&amp;MATCH($B893,[7]Insumos!$A:$A,0),"Ins "&amp;$B893)</f>
        <v>Ins I966</v>
      </c>
      <c r="K893" s="675"/>
    </row>
    <row r="894" spans="1:11" s="16" customFormat="1" x14ac:dyDescent="0.25">
      <c r="A894" s="5"/>
      <c r="B894" s="5"/>
      <c r="C894" s="5"/>
      <c r="D894" s="5"/>
      <c r="E894" s="5"/>
      <c r="F894" s="143"/>
      <c r="G894" s="5"/>
      <c r="H894" s="5"/>
      <c r="I894" s="5"/>
      <c r="J894" s="5"/>
      <c r="K894" s="675"/>
    </row>
    <row r="895" spans="1:11" ht="25.5" x14ac:dyDescent="0.25">
      <c r="A895" s="8" t="s">
        <v>154</v>
      </c>
      <c r="B895" s="1" t="s">
        <v>28</v>
      </c>
      <c r="C895" s="9" t="str">
        <f>VLOOKUP($A895,[7]Actividades!A:E,2,FALSE)</f>
        <v>SUMINISTRO, TRANSPORTE E INSTALACION TEJA TRASLUCIDA EN PVC ONDULADA DE 2,44X0,83M</v>
      </c>
      <c r="D895" s="10" t="str">
        <f>VLOOKUP($A895,[7]Actividades!A:E,3,FALSE)</f>
        <v>Actividad</v>
      </c>
      <c r="E895" s="10" t="str">
        <f>VLOOKUP($A895,[7]Actividades!A:E,4,FALSE)</f>
        <v>M2</v>
      </c>
      <c r="F895" s="140"/>
      <c r="G895" s="2"/>
      <c r="H895" s="2"/>
      <c r="I895" s="2">
        <v>65858</v>
      </c>
      <c r="J895" s="16"/>
      <c r="K895" s="675">
        <f t="shared" si="89"/>
        <v>91173.815200000012</v>
      </c>
    </row>
    <row r="896" spans="1:11" s="16" customFormat="1" x14ac:dyDescent="0.25">
      <c r="A896" s="12" t="s">
        <v>154</v>
      </c>
      <c r="B896" s="3" t="s">
        <v>380</v>
      </c>
      <c r="C896" s="13" t="str">
        <f>VLOOKUP($B896,[7]Insumos!A:E,2,FALSE)</f>
        <v>CUADRILLA AA TIPO 2 (1 OFICIAL + 2 AYUDANTE) (Albañileria)</v>
      </c>
      <c r="D896" s="14" t="str">
        <f>VLOOKUP($B896,[7]Insumos!A:E,3,FALSE)</f>
        <v>Cuadrilla</v>
      </c>
      <c r="E896" s="14" t="str">
        <f>VLOOKUP($B896,[7]Insumos!A:E,4,FALSE)</f>
        <v>HR</v>
      </c>
      <c r="F896" s="141">
        <v>0.35</v>
      </c>
      <c r="G896" s="4">
        <f>+VLOOKUP(B896,[7]Insumos!$A$4:$F$5224,5,FALSE)</f>
        <v>42621</v>
      </c>
      <c r="H896" s="4">
        <f t="shared" ref="H896:H905" si="98">+ROUND(F896*G896,0)</f>
        <v>14917</v>
      </c>
      <c r="I896" s="4"/>
      <c r="J896" s="138" t="str">
        <f>HYPERLINK("#"&amp;"Insumos"&amp;"!A"&amp;MATCH($B896,[7]Insumos!$A:$A,0),"Ins "&amp;$B896)</f>
        <v>Ins C8</v>
      </c>
      <c r="K896" s="675"/>
    </row>
    <row r="897" spans="1:11" s="16" customFormat="1" ht="30" x14ac:dyDescent="0.25">
      <c r="A897" s="12" t="s">
        <v>154</v>
      </c>
      <c r="B897" s="3" t="s">
        <v>29</v>
      </c>
      <c r="C897" s="13" t="str">
        <f>VLOOKUP($B897,[7]Insumos!A:E,2,FALSE)</f>
        <v>ANDAMIO METALICO CERTIFICADO, INCLUYE ESCALERILLA CON BARANDAS Y PLATAFORMAS DE TRABAJO H=2.0M</v>
      </c>
      <c r="D897" s="14" t="str">
        <f>VLOOKUP($B897,[7]Insumos!A:E,3,FALSE)</f>
        <v>Equipos</v>
      </c>
      <c r="E897" s="14" t="str">
        <f>VLOOKUP($B897,[7]Insumos!A:E,4,FALSE)</f>
        <v>Un-Dia</v>
      </c>
      <c r="F897" s="141">
        <v>0.1</v>
      </c>
      <c r="G897" s="4">
        <f>+VLOOKUP(B897,[7]Insumos!$A$4:$F$5224,5,FALSE)</f>
        <v>16636.2</v>
      </c>
      <c r="H897" s="4">
        <f t="shared" si="98"/>
        <v>1664</v>
      </c>
      <c r="I897" s="4"/>
      <c r="J897" s="138" t="str">
        <f>HYPERLINK("#"&amp;"Insumos"&amp;"!A"&amp;MATCH($B897,[7]Insumos!$A:$A,0),"Ins "&amp;$B897)</f>
        <v>Ins E1</v>
      </c>
      <c r="K897" s="675"/>
    </row>
    <row r="898" spans="1:11" s="16" customFormat="1" x14ac:dyDescent="0.25">
      <c r="A898" s="12" t="s">
        <v>154</v>
      </c>
      <c r="B898" s="3" t="s">
        <v>30</v>
      </c>
      <c r="C898" s="13" t="str">
        <f>VLOOKUP($B898,[7]Insumos!A:E,2,FALSE)</f>
        <v>EQUIPO DE TRANSPORTE</v>
      </c>
      <c r="D898" s="14" t="str">
        <f>VLOOKUP($B898,[7]Insumos!A:E,3,FALSE)</f>
        <v>Equipos</v>
      </c>
      <c r="E898" s="14" t="str">
        <f>VLOOKUP($B898,[7]Insumos!A:E,4,FALSE)</f>
        <v>DIA</v>
      </c>
      <c r="F898" s="141">
        <v>4.7000000000000002E-3</v>
      </c>
      <c r="G898" s="4">
        <f>+VLOOKUP(B898,[7]Insumos!$A$4:$F$5224,5,FALSE)</f>
        <v>180217</v>
      </c>
      <c r="H898" s="4">
        <f t="shared" si="98"/>
        <v>847</v>
      </c>
      <c r="I898" s="4"/>
      <c r="J898" s="138" t="str">
        <f>HYPERLINK("#"&amp;"Insumos"&amp;"!A"&amp;MATCH($B898,[7]Insumos!$A:$A,0),"Ins "&amp;$B898)</f>
        <v>Ins E12</v>
      </c>
      <c r="K898" s="675"/>
    </row>
    <row r="899" spans="1:11" s="16" customFormat="1" x14ac:dyDescent="0.25">
      <c r="A899" s="12" t="s">
        <v>154</v>
      </c>
      <c r="B899" s="3" t="s">
        <v>399</v>
      </c>
      <c r="C899" s="13" t="str">
        <f>VLOOKUP($B899,[7]Insumos!A:E,2,FALSE)</f>
        <v>ANDAMIO COLGANTE</v>
      </c>
      <c r="D899" s="14" t="str">
        <f>VLOOKUP($B899,[7]Insumos!A:E,3,FALSE)</f>
        <v>Equipos</v>
      </c>
      <c r="E899" s="14" t="str">
        <f>VLOOKUP($B899,[7]Insumos!A:E,4,FALSE)</f>
        <v>DIA</v>
      </c>
      <c r="F899" s="141">
        <v>0.1</v>
      </c>
      <c r="G899" s="4">
        <f>+VLOOKUP(B899,[7]Insumos!$A$4:$F$5224,5,FALSE)</f>
        <v>3137</v>
      </c>
      <c r="H899" s="4">
        <f t="shared" si="98"/>
        <v>314</v>
      </c>
      <c r="I899" s="4"/>
      <c r="J899" s="138" t="str">
        <f>HYPERLINK("#"&amp;"Insumos"&amp;"!A"&amp;MATCH($B899,[7]Insumos!$A:$A,0),"Ins "&amp;$B899)</f>
        <v>Ins E79</v>
      </c>
      <c r="K899" s="675"/>
    </row>
    <row r="900" spans="1:11" s="16" customFormat="1" x14ac:dyDescent="0.25">
      <c r="A900" s="12" t="s">
        <v>154</v>
      </c>
      <c r="B900" s="3" t="s">
        <v>32</v>
      </c>
      <c r="C900" s="13" t="str">
        <f>VLOOKUP($B900,[7]Insumos!A:E,2,FALSE)</f>
        <v>EQUIPO BASICO (HERRAMIENTA MENOR)</v>
      </c>
      <c r="D900" s="14" t="str">
        <f>VLOOKUP($B900,[7]Insumos!A:E,3,FALSE)</f>
        <v>Herramienta</v>
      </c>
      <c r="E900" s="14" t="str">
        <f>VLOOKUP($B900,[7]Insumos!A:E,4,FALSE)</f>
        <v>UND</v>
      </c>
      <c r="F900" s="141">
        <v>0.2</v>
      </c>
      <c r="G900" s="4">
        <f>+VLOOKUP(B900,[7]Insumos!$A$4:$F$5224,5,FALSE)</f>
        <v>3484</v>
      </c>
      <c r="H900" s="4">
        <f t="shared" si="98"/>
        <v>697</v>
      </c>
      <c r="I900" s="4"/>
      <c r="J900" s="138" t="str">
        <f>HYPERLINK("#"&amp;"Insumos"&amp;"!A"&amp;MATCH($B900,[7]Insumos!$A:$A,0),"Ins "&amp;$B900)</f>
        <v>Ins H2</v>
      </c>
      <c r="K900" s="675"/>
    </row>
    <row r="901" spans="1:11" s="16" customFormat="1" x14ac:dyDescent="0.25">
      <c r="A901" s="12" t="s">
        <v>154</v>
      </c>
      <c r="B901" s="3" t="s">
        <v>33</v>
      </c>
      <c r="C901" s="13" t="str">
        <f>VLOOKUP($B901,[7]Insumos!A:E,2,FALSE)</f>
        <v>ACARREO INTERNO</v>
      </c>
      <c r="D901" s="14" t="str">
        <f>VLOOKUP($B901,[7]Insumos!A:E,3,FALSE)</f>
        <v>Insumos</v>
      </c>
      <c r="E901" s="14" t="str">
        <f>VLOOKUP($B901,[7]Insumos!A:E,4,FALSE)</f>
        <v>UND</v>
      </c>
      <c r="F901" s="141">
        <v>0.372</v>
      </c>
      <c r="G901" s="4">
        <f>+VLOOKUP(B901,[7]Insumos!$A$4:$F$5224,5,FALSE)</f>
        <v>1824</v>
      </c>
      <c r="H901" s="4">
        <f t="shared" si="98"/>
        <v>679</v>
      </c>
      <c r="I901" s="4"/>
      <c r="J901" s="138" t="str">
        <f>HYPERLINK("#"&amp;"Insumos"&amp;"!A"&amp;MATCH($B901,[7]Insumos!$A:$A,0),"Ins "&amp;$B901)</f>
        <v>Ins I1565</v>
      </c>
      <c r="K901" s="675"/>
    </row>
    <row r="902" spans="1:11" x14ac:dyDescent="0.25">
      <c r="A902" s="12" t="s">
        <v>154</v>
      </c>
      <c r="B902" s="3" t="s">
        <v>539</v>
      </c>
      <c r="C902" s="13" t="str">
        <f>VLOOKUP($B902,[7]Insumos!A:E,2,FALSE)</f>
        <v>TEJA TRASLUCIDA PVC ONDULADA 2,44x0,83M</v>
      </c>
      <c r="D902" s="14" t="str">
        <f>VLOOKUP($B902,[7]Insumos!A:E,3,FALSE)</f>
        <v>Insumos</v>
      </c>
      <c r="E902" s="14" t="str">
        <f>VLOOKUP($B902,[7]Insumos!A:E,4,FALSE)</f>
        <v>M2</v>
      </c>
      <c r="F902" s="141">
        <v>0.6</v>
      </c>
      <c r="G902" s="4">
        <f>+VLOOKUP(B902,[7]Insumos!$A$4:$F$5224,5,FALSE)</f>
        <v>73678</v>
      </c>
      <c r="H902" s="4">
        <f t="shared" si="98"/>
        <v>44207</v>
      </c>
      <c r="I902" s="4"/>
      <c r="J902" s="138" t="str">
        <f>HYPERLINK("#"&amp;"Insumos"&amp;"!A"&amp;MATCH($B902,[7]Insumos!$A:$A,0),"Ins "&amp;$B902)</f>
        <v>Ins I316</v>
      </c>
      <c r="K902" s="675"/>
    </row>
    <row r="903" spans="1:11" s="16" customFormat="1" x14ac:dyDescent="0.25">
      <c r="A903" s="12" t="s">
        <v>154</v>
      </c>
      <c r="B903" s="3" t="s">
        <v>492</v>
      </c>
      <c r="C903" s="13" t="str">
        <f>VLOOKUP($B903,[7]Insumos!A:E,2,FALSE)</f>
        <v>AMARRA PARA TEJA ETERNIT</v>
      </c>
      <c r="D903" s="14" t="str">
        <f>VLOOKUP($B903,[7]Insumos!A:E,3,FALSE)</f>
        <v>Insumos</v>
      </c>
      <c r="E903" s="14" t="str">
        <f>VLOOKUP($B903,[7]Insumos!A:E,4,FALSE)</f>
        <v>UND</v>
      </c>
      <c r="F903" s="141">
        <v>2</v>
      </c>
      <c r="G903" s="4">
        <f>+VLOOKUP(B903,[7]Insumos!$A$4:$F$5224,5,FALSE)</f>
        <v>595</v>
      </c>
      <c r="H903" s="4">
        <f t="shared" si="98"/>
        <v>1190</v>
      </c>
      <c r="I903" s="4"/>
      <c r="J903" s="138" t="str">
        <f>HYPERLINK("#"&amp;"Insumos"&amp;"!A"&amp;MATCH($B903,[7]Insumos!$A:$A,0),"Ins "&amp;$B903)</f>
        <v>Ins I317</v>
      </c>
      <c r="K903" s="675"/>
    </row>
    <row r="904" spans="1:11" s="16" customFormat="1" x14ac:dyDescent="0.25">
      <c r="A904" s="12" t="s">
        <v>154</v>
      </c>
      <c r="B904" s="3" t="s">
        <v>540</v>
      </c>
      <c r="C904" s="13" t="str">
        <f>VLOOKUP($B904,[7]Insumos!A:E,2,FALSE)</f>
        <v>SILICONA TUBO 280 ML</v>
      </c>
      <c r="D904" s="14" t="str">
        <f>VLOOKUP($B904,[7]Insumos!A:E,3,FALSE)</f>
        <v>Insumos</v>
      </c>
      <c r="E904" s="14" t="str">
        <f>VLOOKUP($B904,[7]Insumos!A:E,4,FALSE)</f>
        <v>UND</v>
      </c>
      <c r="F904" s="141">
        <v>0.01</v>
      </c>
      <c r="G904" s="4">
        <f>+VLOOKUP(B904,[7]Insumos!$A$4:$F$5224,5,FALSE)</f>
        <v>15367</v>
      </c>
      <c r="H904" s="4">
        <f t="shared" si="98"/>
        <v>154</v>
      </c>
      <c r="I904" s="4"/>
      <c r="J904" s="138" t="str">
        <f>HYPERLINK("#"&amp;"Insumos"&amp;"!A"&amp;MATCH($B904,[7]Insumos!$A:$A,0),"Ins "&amp;$B904)</f>
        <v>Ins I433</v>
      </c>
      <c r="K904" s="675"/>
    </row>
    <row r="905" spans="1:11" s="16" customFormat="1" x14ac:dyDescent="0.25">
      <c r="A905" s="12" t="s">
        <v>154</v>
      </c>
      <c r="B905" s="3" t="s">
        <v>402</v>
      </c>
      <c r="C905" s="13" t="str">
        <f>VLOOKUP($B905,[7]Insumos!A:E,2,FALSE)</f>
        <v>TELERA 20 CM X 4 CM X 3 M.</v>
      </c>
      <c r="D905" s="14" t="str">
        <f>VLOOKUP($B905,[7]Insumos!A:E,3,FALSE)</f>
        <v>Insumos</v>
      </c>
      <c r="E905" s="14" t="str">
        <f>VLOOKUP($B905,[7]Insumos!A:E,4,FALSE)</f>
        <v>M</v>
      </c>
      <c r="F905" s="141">
        <v>0.1</v>
      </c>
      <c r="G905" s="4">
        <f>+VLOOKUP(B905,[7]Insumos!$A$4:$F$5224,5,FALSE)</f>
        <v>11893</v>
      </c>
      <c r="H905" s="4">
        <f t="shared" si="98"/>
        <v>1189</v>
      </c>
      <c r="I905" s="4"/>
      <c r="J905" s="138" t="str">
        <f>HYPERLINK("#"&amp;"Insumos"&amp;"!A"&amp;MATCH($B905,[7]Insumos!$A:$A,0),"Ins "&amp;$B905)</f>
        <v>Ins I966</v>
      </c>
      <c r="K905" s="675"/>
    </row>
    <row r="906" spans="1:11" s="16" customFormat="1" x14ac:dyDescent="0.25">
      <c r="A906" s="5"/>
      <c r="B906" s="5"/>
      <c r="C906" s="5"/>
      <c r="D906" s="5"/>
      <c r="E906" s="5"/>
      <c r="F906" s="143"/>
      <c r="G906" s="5"/>
      <c r="H906" s="5"/>
      <c r="I906" s="5"/>
      <c r="J906" s="5"/>
      <c r="K906" s="675"/>
    </row>
    <row r="907" spans="1:11" s="16" customFormat="1" x14ac:dyDescent="0.25">
      <c r="A907" s="12"/>
      <c r="B907" s="3"/>
      <c r="C907" s="13"/>
      <c r="D907" s="14"/>
      <c r="E907" s="14"/>
      <c r="F907" s="141"/>
      <c r="G907" s="4"/>
      <c r="H907" s="4"/>
      <c r="I907" s="4"/>
      <c r="J907" s="138"/>
      <c r="K907" s="675"/>
    </row>
    <row r="908" spans="1:11" s="16" customFormat="1" ht="25.5" x14ac:dyDescent="0.25">
      <c r="A908" s="8" t="s">
        <v>173</v>
      </c>
      <c r="B908" s="1" t="s">
        <v>28</v>
      </c>
      <c r="C908" s="9" t="str">
        <f>VLOOKUP($A908,[7]Actividades!A:E,2,FALSE)</f>
        <v>SUMINISTRO, TRANSPORTE E INSTALACION TEJA TRASLUCIDA EN PVC ONDULADA DE 3,66X0,83M</v>
      </c>
      <c r="D908" s="10" t="str">
        <f>VLOOKUP($A908,[7]Actividades!A:E,3,FALSE)</f>
        <v>Actividad</v>
      </c>
      <c r="E908" s="10" t="str">
        <f>VLOOKUP($A908,[7]Actividades!A:E,4,FALSE)</f>
        <v>M2</v>
      </c>
      <c r="F908" s="140"/>
      <c r="G908" s="2"/>
      <c r="H908" s="2"/>
      <c r="I908" s="2">
        <v>60448</v>
      </c>
      <c r="K908" s="675">
        <f t="shared" ref="K908:K959" si="99">I908*1.3844</f>
        <v>83684.211200000005</v>
      </c>
    </row>
    <row r="909" spans="1:11" s="16" customFormat="1" x14ac:dyDescent="0.25">
      <c r="A909" s="12" t="s">
        <v>173</v>
      </c>
      <c r="B909" s="3" t="s">
        <v>380</v>
      </c>
      <c r="C909" s="13" t="str">
        <f>VLOOKUP($B909,[7]Insumos!A:E,2,FALSE)</f>
        <v>CUADRILLA AA TIPO 2 (1 OFICIAL + 2 AYUDANTE) (Albañileria)</v>
      </c>
      <c r="D909" s="14" t="str">
        <f>VLOOKUP($B909,[7]Insumos!A:E,3,FALSE)</f>
        <v>Cuadrilla</v>
      </c>
      <c r="E909" s="14" t="str">
        <f>VLOOKUP($B909,[7]Insumos!A:E,4,FALSE)</f>
        <v>HR</v>
      </c>
      <c r="F909" s="141">
        <v>0.35</v>
      </c>
      <c r="G909" s="4">
        <f>+VLOOKUP(B909,[7]Insumos!$A$4:$F$5224,5,FALSE)</f>
        <v>42621</v>
      </c>
      <c r="H909" s="4">
        <f t="shared" ref="H909:H933" si="100">+ROUND(F909*G909,0)</f>
        <v>14917</v>
      </c>
      <c r="I909" s="4"/>
      <c r="J909" s="138" t="str">
        <f>HYPERLINK("#"&amp;"Insumos"&amp;"!A"&amp;MATCH($B909,[7]Insumos!$A:$A,0),"Ins "&amp;$B909)</f>
        <v>Ins C8</v>
      </c>
      <c r="K909" s="675"/>
    </row>
    <row r="910" spans="1:11" s="16" customFormat="1" ht="30" x14ac:dyDescent="0.25">
      <c r="A910" s="12" t="s">
        <v>173</v>
      </c>
      <c r="B910" s="3" t="s">
        <v>29</v>
      </c>
      <c r="C910" s="13" t="str">
        <f>VLOOKUP($B910,[7]Insumos!A:E,2,FALSE)</f>
        <v>ANDAMIO METALICO CERTIFICADO, INCLUYE ESCALERILLA CON BARANDAS Y PLATAFORMAS DE TRABAJO H=2.0M</v>
      </c>
      <c r="D910" s="14" t="str">
        <f>VLOOKUP($B910,[7]Insumos!A:E,3,FALSE)</f>
        <v>Equipos</v>
      </c>
      <c r="E910" s="14" t="str">
        <f>VLOOKUP($B910,[7]Insumos!A:E,4,FALSE)</f>
        <v>Un-Dia</v>
      </c>
      <c r="F910" s="141">
        <v>0.12</v>
      </c>
      <c r="G910" s="4">
        <f>+VLOOKUP(B910,[7]Insumos!$A$4:$F$5224,5,FALSE)</f>
        <v>16636.2</v>
      </c>
      <c r="H910" s="4">
        <f t="shared" si="100"/>
        <v>1996</v>
      </c>
      <c r="I910" s="4"/>
      <c r="J910" s="138" t="str">
        <f>HYPERLINK("#"&amp;"Insumos"&amp;"!A"&amp;MATCH($B910,[7]Insumos!$A:$A,0),"Ins "&amp;$B910)</f>
        <v>Ins E1</v>
      </c>
      <c r="K910" s="675"/>
    </row>
    <row r="911" spans="1:11" x14ac:dyDescent="0.25">
      <c r="A911" s="12" t="s">
        <v>173</v>
      </c>
      <c r="B911" s="3" t="s">
        <v>30</v>
      </c>
      <c r="C911" s="13" t="str">
        <f>VLOOKUP($B911,[7]Insumos!A:E,2,FALSE)</f>
        <v>EQUIPO DE TRANSPORTE</v>
      </c>
      <c r="D911" s="14" t="str">
        <f>VLOOKUP($B911,[7]Insumos!A:E,3,FALSE)</f>
        <v>Equipos</v>
      </c>
      <c r="E911" s="14" t="str">
        <f>VLOOKUP($B911,[7]Insumos!A:E,4,FALSE)</f>
        <v>DIA</v>
      </c>
      <c r="F911" s="141">
        <v>4.1000000000000003E-3</v>
      </c>
      <c r="G911" s="4">
        <f>+VLOOKUP(B911,[7]Insumos!$A$4:$F$5224,5,FALSE)</f>
        <v>180217</v>
      </c>
      <c r="H911" s="4">
        <f t="shared" si="100"/>
        <v>739</v>
      </c>
      <c r="I911" s="4"/>
      <c r="J911" s="138" t="str">
        <f>HYPERLINK("#"&amp;"Insumos"&amp;"!A"&amp;MATCH($B911,[7]Insumos!$A:$A,0),"Ins "&amp;$B911)</f>
        <v>Ins E12</v>
      </c>
      <c r="K911" s="675"/>
    </row>
    <row r="912" spans="1:11" s="16" customFormat="1" x14ac:dyDescent="0.25">
      <c r="A912" s="12" t="s">
        <v>173</v>
      </c>
      <c r="B912" s="3" t="s">
        <v>399</v>
      </c>
      <c r="C912" s="13" t="str">
        <f>VLOOKUP($B912,[7]Insumos!A:E,2,FALSE)</f>
        <v>ANDAMIO COLGANTE</v>
      </c>
      <c r="D912" s="14" t="str">
        <f>VLOOKUP($B912,[7]Insumos!A:E,3,FALSE)</f>
        <v>Equipos</v>
      </c>
      <c r="E912" s="14" t="str">
        <f>VLOOKUP($B912,[7]Insumos!A:E,4,FALSE)</f>
        <v>DIA</v>
      </c>
      <c r="F912" s="141">
        <v>0.1</v>
      </c>
      <c r="G912" s="4">
        <f>+VLOOKUP(B912,[7]Insumos!$A$4:$F$5224,5,FALSE)</f>
        <v>3137</v>
      </c>
      <c r="H912" s="4">
        <f t="shared" si="100"/>
        <v>314</v>
      </c>
      <c r="I912" s="4"/>
      <c r="J912" s="138" t="str">
        <f>HYPERLINK("#"&amp;"Insumos"&amp;"!A"&amp;MATCH($B912,[7]Insumos!$A:$A,0),"Ins "&amp;$B912)</f>
        <v>Ins E79</v>
      </c>
      <c r="K912" s="675"/>
    </row>
    <row r="913" spans="1:11" s="16" customFormat="1" x14ac:dyDescent="0.25">
      <c r="A913" s="12" t="s">
        <v>173</v>
      </c>
      <c r="B913" s="3" t="s">
        <v>32</v>
      </c>
      <c r="C913" s="13" t="str">
        <f>VLOOKUP($B913,[7]Insumos!A:E,2,FALSE)</f>
        <v>EQUIPO BASICO (HERRAMIENTA MENOR)</v>
      </c>
      <c r="D913" s="14" t="str">
        <f>VLOOKUP($B913,[7]Insumos!A:E,3,FALSE)</f>
        <v>Herramienta</v>
      </c>
      <c r="E913" s="14" t="str">
        <f>VLOOKUP($B913,[7]Insumos!A:E,4,FALSE)</f>
        <v>UND</v>
      </c>
      <c r="F913" s="141">
        <v>0.2</v>
      </c>
      <c r="G913" s="4">
        <f>+VLOOKUP(B913,[7]Insumos!$A$4:$F$5224,5,FALSE)</f>
        <v>3484</v>
      </c>
      <c r="H913" s="4">
        <f t="shared" si="100"/>
        <v>697</v>
      </c>
      <c r="I913" s="4"/>
      <c r="J913" s="138" t="str">
        <f>HYPERLINK("#"&amp;"Insumos"&amp;"!A"&amp;MATCH($B913,[7]Insumos!$A:$A,0),"Ins "&amp;$B913)</f>
        <v>Ins H2</v>
      </c>
      <c r="K913" s="675"/>
    </row>
    <row r="914" spans="1:11" s="16" customFormat="1" x14ac:dyDescent="0.25">
      <c r="A914" s="12" t="s">
        <v>173</v>
      </c>
      <c r="B914" s="3" t="s">
        <v>33</v>
      </c>
      <c r="C914" s="13" t="str">
        <f>VLOOKUP($B914,[7]Insumos!A:E,2,FALSE)</f>
        <v>ACARREO INTERNO</v>
      </c>
      <c r="D914" s="14" t="str">
        <f>VLOOKUP($B914,[7]Insumos!A:E,3,FALSE)</f>
        <v>Insumos</v>
      </c>
      <c r="E914" s="14" t="str">
        <f>VLOOKUP($B914,[7]Insumos!A:E,4,FALSE)</f>
        <v>UND</v>
      </c>
      <c r="F914" s="141">
        <v>0.372</v>
      </c>
      <c r="G914" s="4">
        <f>+VLOOKUP(B914,[7]Insumos!$A$4:$F$5224,5,FALSE)</f>
        <v>1824</v>
      </c>
      <c r="H914" s="4">
        <f t="shared" si="100"/>
        <v>679</v>
      </c>
      <c r="I914" s="4"/>
      <c r="J914" s="138" t="str">
        <f>HYPERLINK("#"&amp;"Insumos"&amp;"!A"&amp;MATCH($B914,[7]Insumos!$A:$A,0),"Ins "&amp;$B914)</f>
        <v>Ins I1565</v>
      </c>
      <c r="K914" s="675"/>
    </row>
    <row r="915" spans="1:11" s="16" customFormat="1" x14ac:dyDescent="0.25">
      <c r="A915" s="12" t="s">
        <v>173</v>
      </c>
      <c r="B915" s="3" t="s">
        <v>541</v>
      </c>
      <c r="C915" s="13" t="str">
        <f>VLOOKUP($B915,[7]Insumos!A:E,2,FALSE)</f>
        <v>TEJA TRASLUCIDA PVC ONDULADA 3,66x0,83M</v>
      </c>
      <c r="D915" s="14" t="str">
        <f>VLOOKUP($B915,[7]Insumos!A:E,3,FALSE)</f>
        <v>Insumos</v>
      </c>
      <c r="E915" s="14" t="str">
        <f>VLOOKUP($B915,[7]Insumos!A:E,4,FALSE)</f>
        <v>M2</v>
      </c>
      <c r="F915" s="141">
        <v>0.35599999999999998</v>
      </c>
      <c r="G915" s="4">
        <f>+VLOOKUP(B915,[7]Insumos!$A$4:$F$5224,5,FALSE)</f>
        <v>108352</v>
      </c>
      <c r="H915" s="4">
        <f t="shared" si="100"/>
        <v>38573</v>
      </c>
      <c r="I915" s="4"/>
      <c r="J915" s="138" t="str">
        <f>HYPERLINK("#"&amp;"Insumos"&amp;"!A"&amp;MATCH($B915,[7]Insumos!$A:$A,0),"Ins "&amp;$B915)</f>
        <v>Ins I315</v>
      </c>
      <c r="K915" s="675"/>
    </row>
    <row r="916" spans="1:11" s="16" customFormat="1" x14ac:dyDescent="0.25">
      <c r="A916" s="12" t="s">
        <v>173</v>
      </c>
      <c r="B916" s="3" t="s">
        <v>492</v>
      </c>
      <c r="C916" s="13" t="str">
        <f>VLOOKUP($B916,[7]Insumos!A:E,2,FALSE)</f>
        <v>AMARRA PARA TEJA ETERNIT</v>
      </c>
      <c r="D916" s="14" t="str">
        <f>VLOOKUP($B916,[7]Insumos!A:E,3,FALSE)</f>
        <v>Insumos</v>
      </c>
      <c r="E916" s="14" t="str">
        <f>VLOOKUP($B916,[7]Insumos!A:E,4,FALSE)</f>
        <v>UND</v>
      </c>
      <c r="F916" s="141">
        <v>2</v>
      </c>
      <c r="G916" s="4">
        <f>+VLOOKUP(B916,[7]Insumos!$A$4:$F$5224,5,FALSE)</f>
        <v>595</v>
      </c>
      <c r="H916" s="4">
        <f t="shared" si="100"/>
        <v>1190</v>
      </c>
      <c r="I916" s="4"/>
      <c r="J916" s="138" t="str">
        <f>HYPERLINK("#"&amp;"Insumos"&amp;"!A"&amp;MATCH($B916,[7]Insumos!$A:$A,0),"Ins "&amp;$B916)</f>
        <v>Ins I317</v>
      </c>
      <c r="K916" s="675"/>
    </row>
    <row r="917" spans="1:11" s="16" customFormat="1" x14ac:dyDescent="0.25">
      <c r="A917" s="12" t="s">
        <v>173</v>
      </c>
      <c r="B917" s="3" t="s">
        <v>540</v>
      </c>
      <c r="C917" s="13" t="str">
        <f>VLOOKUP($B917,[7]Insumos!A:E,2,FALSE)</f>
        <v>SILICONA TUBO 280 ML</v>
      </c>
      <c r="D917" s="14" t="str">
        <f>VLOOKUP($B917,[7]Insumos!A:E,3,FALSE)</f>
        <v>Insumos</v>
      </c>
      <c r="E917" s="14" t="str">
        <f>VLOOKUP($B917,[7]Insumos!A:E,4,FALSE)</f>
        <v>UND</v>
      </c>
      <c r="F917" s="141">
        <v>0.01</v>
      </c>
      <c r="G917" s="4">
        <f>+VLOOKUP(B917,[7]Insumos!$A$4:$F$5224,5,FALSE)</f>
        <v>15367</v>
      </c>
      <c r="H917" s="4">
        <f t="shared" si="100"/>
        <v>154</v>
      </c>
      <c r="I917" s="4"/>
      <c r="J917" s="138" t="str">
        <f>HYPERLINK("#"&amp;"Insumos"&amp;"!A"&amp;MATCH($B917,[7]Insumos!$A:$A,0),"Ins "&amp;$B917)</f>
        <v>Ins I433</v>
      </c>
      <c r="K917" s="675"/>
    </row>
    <row r="918" spans="1:11" x14ac:dyDescent="0.25">
      <c r="A918" s="12" t="s">
        <v>173</v>
      </c>
      <c r="B918" s="3" t="s">
        <v>402</v>
      </c>
      <c r="C918" s="13" t="str">
        <f>VLOOKUP($B918,[7]Insumos!A:E,2,FALSE)</f>
        <v>TELERA 20 CM X 4 CM X 3 M.</v>
      </c>
      <c r="D918" s="14" t="str">
        <f>VLOOKUP($B918,[7]Insumos!A:E,3,FALSE)</f>
        <v>Insumos</v>
      </c>
      <c r="E918" s="14" t="str">
        <f>VLOOKUP($B918,[7]Insumos!A:E,4,FALSE)</f>
        <v>M</v>
      </c>
      <c r="F918" s="141">
        <v>0.1</v>
      </c>
      <c r="G918" s="4">
        <f>+VLOOKUP(B918,[7]Insumos!$A$4:$F$5224,5,FALSE)</f>
        <v>11893</v>
      </c>
      <c r="H918" s="4">
        <f t="shared" si="100"/>
        <v>1189</v>
      </c>
      <c r="I918" s="4"/>
      <c r="J918" s="138" t="str">
        <f>HYPERLINK("#"&amp;"Insumos"&amp;"!A"&amp;MATCH($B918,[7]Insumos!$A:$A,0),"Ins "&amp;$B918)</f>
        <v>Ins I966</v>
      </c>
      <c r="K918" s="675"/>
    </row>
    <row r="919" spans="1:11" s="16" customFormat="1" x14ac:dyDescent="0.25">
      <c r="A919" s="12"/>
      <c r="B919" s="3"/>
      <c r="C919" s="13"/>
      <c r="D919" s="14"/>
      <c r="E919" s="14"/>
      <c r="F919" s="141"/>
      <c r="G919" s="4"/>
      <c r="H919" s="4"/>
      <c r="I919" s="4"/>
      <c r="J919" s="138"/>
      <c r="K919" s="675"/>
    </row>
    <row r="920" spans="1:11" s="16" customFormat="1" ht="25.5" x14ac:dyDescent="0.25">
      <c r="A920" s="8" t="s">
        <v>26</v>
      </c>
      <c r="B920" s="1" t="s">
        <v>28</v>
      </c>
      <c r="C920" s="9" t="str">
        <f>VLOOKUP($A920,[7]Actividades!A:E,2,FALSE)</f>
        <v>SUMINISTRO, TRANSPORTE E INSTALACION CUBIERTA POLICARBONATO ALVEOLAR 6MM</v>
      </c>
      <c r="D920" s="10" t="str">
        <f>VLOOKUP($A920,[7]Actividades!A:E,3,FALSE)</f>
        <v>Actividad</v>
      </c>
      <c r="E920" s="10" t="str">
        <f>VLOOKUP($A920,[7]Actividades!A:E,4,FALSE)</f>
        <v>M2</v>
      </c>
      <c r="F920" s="140"/>
      <c r="G920" s="2"/>
      <c r="H920" s="2"/>
      <c r="I920" s="2">
        <v>169416</v>
      </c>
      <c r="K920" s="675">
        <f t="shared" si="99"/>
        <v>234539.5104</v>
      </c>
    </row>
    <row r="921" spans="1:11" s="16" customFormat="1" x14ac:dyDescent="0.25">
      <c r="A921" s="12" t="s">
        <v>26</v>
      </c>
      <c r="B921" s="3" t="s">
        <v>380</v>
      </c>
      <c r="C921" s="13" t="str">
        <f>VLOOKUP($B921,[7]Insumos!A:E,2,FALSE)</f>
        <v>CUADRILLA AA TIPO 2 (1 OFICIAL + 2 AYUDANTE) (Albañileria)</v>
      </c>
      <c r="D921" s="14" t="str">
        <f>VLOOKUP($B921,[7]Insumos!A:E,3,FALSE)</f>
        <v>Cuadrilla</v>
      </c>
      <c r="E921" s="14" t="str">
        <f>VLOOKUP($B921,[7]Insumos!A:E,4,FALSE)</f>
        <v>HR</v>
      </c>
      <c r="F921" s="141">
        <v>0.35</v>
      </c>
      <c r="G921" s="4">
        <f>+VLOOKUP(B921,[7]Insumos!$A$4:$F$5224,5,FALSE)</f>
        <v>42621</v>
      </c>
      <c r="H921" s="4">
        <f t="shared" si="100"/>
        <v>14917</v>
      </c>
      <c r="I921" s="4"/>
      <c r="J921" s="138" t="str">
        <f>HYPERLINK("#"&amp;"Insumos"&amp;"!A"&amp;MATCH($B921,[7]Insumos!$A:$A,0),"Ins "&amp;$B921)</f>
        <v>Ins C8</v>
      </c>
      <c r="K921" s="675"/>
    </row>
    <row r="922" spans="1:11" s="16" customFormat="1" ht="30" x14ac:dyDescent="0.25">
      <c r="A922" s="12" t="s">
        <v>26</v>
      </c>
      <c r="B922" s="3" t="s">
        <v>29</v>
      </c>
      <c r="C922" s="13" t="str">
        <f>VLOOKUP($B922,[7]Insumos!A:E,2,FALSE)</f>
        <v>ANDAMIO METALICO CERTIFICADO, INCLUYE ESCALERILLA CON BARANDAS Y PLATAFORMAS DE TRABAJO H=2.0M</v>
      </c>
      <c r="D922" s="14" t="str">
        <f>VLOOKUP($B922,[7]Insumos!A:E,3,FALSE)</f>
        <v>Equipos</v>
      </c>
      <c r="E922" s="14" t="str">
        <f>VLOOKUP($B922,[7]Insumos!A:E,4,FALSE)</f>
        <v>Un-Dia</v>
      </c>
      <c r="F922" s="141">
        <v>0.12</v>
      </c>
      <c r="G922" s="4">
        <f>+VLOOKUP(B922,[7]Insumos!$A$4:$F$5224,5,FALSE)</f>
        <v>16636.2</v>
      </c>
      <c r="H922" s="4">
        <f t="shared" si="100"/>
        <v>1996</v>
      </c>
      <c r="I922" s="4"/>
      <c r="J922" s="138" t="str">
        <f>HYPERLINK("#"&amp;"Insumos"&amp;"!A"&amp;MATCH($B922,[7]Insumos!$A:$A,0),"Ins "&amp;$B922)</f>
        <v>Ins E1</v>
      </c>
      <c r="K922" s="675"/>
    </row>
    <row r="923" spans="1:11" s="16" customFormat="1" x14ac:dyDescent="0.25">
      <c r="A923" s="12" t="s">
        <v>26</v>
      </c>
      <c r="B923" s="3" t="s">
        <v>30</v>
      </c>
      <c r="C923" s="13" t="str">
        <f>VLOOKUP($B923,[7]Insumos!A:E,2,FALSE)</f>
        <v>EQUIPO DE TRANSPORTE</v>
      </c>
      <c r="D923" s="14" t="str">
        <f>VLOOKUP($B923,[7]Insumos!A:E,3,FALSE)</f>
        <v>Equipos</v>
      </c>
      <c r="E923" s="14" t="str">
        <f>VLOOKUP($B923,[7]Insumos!A:E,4,FALSE)</f>
        <v>DIA</v>
      </c>
      <c r="F923" s="141">
        <v>1.5100000000000001E-2</v>
      </c>
      <c r="G923" s="4">
        <f>+VLOOKUP(B923,[7]Insumos!$A$4:$F$5224,5,FALSE)</f>
        <v>180217</v>
      </c>
      <c r="H923" s="4">
        <f t="shared" si="100"/>
        <v>2721</v>
      </c>
      <c r="I923" s="4"/>
      <c r="J923" s="138" t="str">
        <f>HYPERLINK("#"&amp;"Insumos"&amp;"!A"&amp;MATCH($B923,[7]Insumos!$A:$A,0),"Ins "&amp;$B923)</f>
        <v>Ins E12</v>
      </c>
      <c r="K923" s="675"/>
    </row>
    <row r="924" spans="1:11" x14ac:dyDescent="0.25">
      <c r="A924" s="12" t="s">
        <v>26</v>
      </c>
      <c r="B924" s="3" t="s">
        <v>398</v>
      </c>
      <c r="C924" s="13" t="str">
        <f>VLOOKUP($B924,[7]Insumos!A:E,2,FALSE)</f>
        <v>TALADRO ROTO PERCUTOR</v>
      </c>
      <c r="D924" s="14" t="str">
        <f>VLOOKUP($B924,[7]Insumos!A:E,3,FALSE)</f>
        <v>Equipos</v>
      </c>
      <c r="E924" s="14" t="str">
        <f>VLOOKUP($B924,[7]Insumos!A:E,4,FALSE)</f>
        <v>DIA</v>
      </c>
      <c r="F924" s="141">
        <v>2.5000000000000001E-2</v>
      </c>
      <c r="G924" s="4">
        <f>+VLOOKUP(B924,[7]Insumos!$A$4:$F$5224,5,FALSE)</f>
        <v>83300</v>
      </c>
      <c r="H924" s="4">
        <f t="shared" si="100"/>
        <v>2083</v>
      </c>
      <c r="I924" s="4"/>
      <c r="J924" s="138" t="str">
        <f>HYPERLINK("#"&amp;"Insumos"&amp;"!A"&amp;MATCH($B924,[7]Insumos!$A:$A,0),"Ins "&amp;$B924)</f>
        <v>Ins E19</v>
      </c>
      <c r="K924" s="675"/>
    </row>
    <row r="925" spans="1:11" s="16" customFormat="1" x14ac:dyDescent="0.25">
      <c r="A925" s="12" t="s">
        <v>26</v>
      </c>
      <c r="B925" s="3" t="s">
        <v>399</v>
      </c>
      <c r="C925" s="13" t="str">
        <f>VLOOKUP($B925,[7]Insumos!A:E,2,FALSE)</f>
        <v>ANDAMIO COLGANTE</v>
      </c>
      <c r="D925" s="14" t="str">
        <f>VLOOKUP($B925,[7]Insumos!A:E,3,FALSE)</f>
        <v>Equipos</v>
      </c>
      <c r="E925" s="14" t="str">
        <f>VLOOKUP($B925,[7]Insumos!A:E,4,FALSE)</f>
        <v>DIA</v>
      </c>
      <c r="F925" s="141">
        <v>0.1</v>
      </c>
      <c r="G925" s="4">
        <f>+VLOOKUP(B925,[7]Insumos!$A$4:$F$5224,5,FALSE)</f>
        <v>3137</v>
      </c>
      <c r="H925" s="4">
        <f t="shared" si="100"/>
        <v>314</v>
      </c>
      <c r="I925" s="4"/>
      <c r="J925" s="138" t="str">
        <f>HYPERLINK("#"&amp;"Insumos"&amp;"!A"&amp;MATCH($B925,[7]Insumos!$A:$A,0),"Ins "&amp;$B925)</f>
        <v>Ins E79</v>
      </c>
      <c r="K925" s="675"/>
    </row>
    <row r="926" spans="1:11" s="16" customFormat="1" x14ac:dyDescent="0.25">
      <c r="A926" s="12" t="s">
        <v>26</v>
      </c>
      <c r="B926" s="3" t="s">
        <v>32</v>
      </c>
      <c r="C926" s="13" t="str">
        <f>VLOOKUP($B926,[7]Insumos!A:E,2,FALSE)</f>
        <v>EQUIPO BASICO (HERRAMIENTA MENOR)</v>
      </c>
      <c r="D926" s="14" t="str">
        <f>VLOOKUP($B926,[7]Insumos!A:E,3,FALSE)</f>
        <v>Herramienta</v>
      </c>
      <c r="E926" s="14" t="str">
        <f>VLOOKUP($B926,[7]Insumos!A:E,4,FALSE)</f>
        <v>UND</v>
      </c>
      <c r="F926" s="141">
        <v>0.2</v>
      </c>
      <c r="G926" s="4">
        <f>+VLOOKUP(B926,[7]Insumos!$A$4:$F$5224,5,FALSE)</f>
        <v>3484</v>
      </c>
      <c r="H926" s="4">
        <f t="shared" si="100"/>
        <v>697</v>
      </c>
      <c r="I926" s="4"/>
      <c r="J926" s="138" t="str">
        <f>HYPERLINK("#"&amp;"Insumos"&amp;"!A"&amp;MATCH($B926,[7]Insumos!$A:$A,0),"Ins "&amp;$B926)</f>
        <v>Ins H2</v>
      </c>
      <c r="K926" s="675"/>
    </row>
    <row r="927" spans="1:11" s="16" customFormat="1" x14ac:dyDescent="0.25">
      <c r="A927" s="12" t="s">
        <v>26</v>
      </c>
      <c r="B927" s="3" t="s">
        <v>33</v>
      </c>
      <c r="C927" s="13" t="str">
        <f>VLOOKUP($B927,[7]Insumos!A:E,2,FALSE)</f>
        <v>ACARREO INTERNO</v>
      </c>
      <c r="D927" s="14" t="str">
        <f>VLOOKUP($B927,[7]Insumos!A:E,3,FALSE)</f>
        <v>Insumos</v>
      </c>
      <c r="E927" s="14" t="str">
        <f>VLOOKUP($B927,[7]Insumos!A:E,4,FALSE)</f>
        <v>UND</v>
      </c>
      <c r="F927" s="141">
        <v>0.372</v>
      </c>
      <c r="G927" s="4">
        <f>+VLOOKUP(B927,[7]Insumos!$A$4:$F$5224,5,FALSE)</f>
        <v>1824</v>
      </c>
      <c r="H927" s="4">
        <f t="shared" si="100"/>
        <v>679</v>
      </c>
      <c r="I927" s="4"/>
      <c r="J927" s="138" t="str">
        <f>HYPERLINK("#"&amp;"Insumos"&amp;"!A"&amp;MATCH($B927,[7]Insumos!$A:$A,0),"Ins "&amp;$B927)</f>
        <v>Ins I1565</v>
      </c>
      <c r="K927" s="675"/>
    </row>
    <row r="928" spans="1:11" s="16" customFormat="1" x14ac:dyDescent="0.25">
      <c r="A928" s="12" t="s">
        <v>26</v>
      </c>
      <c r="B928" s="3" t="s">
        <v>400</v>
      </c>
      <c r="C928" s="13" t="str">
        <f>VLOOKUP($B928,[7]Insumos!A:E,2,FALSE)</f>
        <v>TORNILLO AUTOPERFORANTE TEJA TIPO CINDU O SIMILAR. DIAM. 3/4".</v>
      </c>
      <c r="D928" s="14" t="str">
        <f>VLOOKUP($B928,[7]Insumos!A:E,3,FALSE)</f>
        <v>Insumos</v>
      </c>
      <c r="E928" s="14" t="str">
        <f>VLOOKUP($B928,[7]Insumos!A:E,4,FALSE)</f>
        <v>UND</v>
      </c>
      <c r="F928" s="141">
        <v>4</v>
      </c>
      <c r="G928" s="4">
        <f>+VLOOKUP(B928,[7]Insumos!$A$4:$F$5224,5,FALSE)</f>
        <v>410</v>
      </c>
      <c r="H928" s="4">
        <f t="shared" si="100"/>
        <v>1640</v>
      </c>
      <c r="I928" s="4"/>
      <c r="J928" s="138" t="str">
        <f>HYPERLINK("#"&amp;"Insumos"&amp;"!A"&amp;MATCH($B928,[7]Insumos!$A:$A,0),"Ins "&amp;$B928)</f>
        <v>Ins I300</v>
      </c>
      <c r="K928" s="675"/>
    </row>
    <row r="929" spans="1:11" s="16" customFormat="1" x14ac:dyDescent="0.25">
      <c r="A929" s="12" t="s">
        <v>26</v>
      </c>
      <c r="B929" s="3" t="s">
        <v>542</v>
      </c>
      <c r="C929" s="13" t="str">
        <f>VLOOKUP($B929,[7]Insumos!A:E,2,FALSE)</f>
        <v>LAMINA POLICARBONATO 6MM TRANSP ALVEOLAR</v>
      </c>
      <c r="D929" s="14" t="str">
        <f>VLOOKUP($B929,[7]Insumos!A:E,3,FALSE)</f>
        <v>Insumos</v>
      </c>
      <c r="E929" s="14" t="str">
        <f>VLOOKUP($B929,[7]Insumos!A:E,4,FALSE)</f>
        <v>UND</v>
      </c>
      <c r="F929" s="141">
        <v>0.12</v>
      </c>
      <c r="G929" s="4">
        <f>+VLOOKUP(B929,[7]Insumos!$A$4:$F$5224,5,FALSE)</f>
        <v>1126864</v>
      </c>
      <c r="H929" s="4">
        <f t="shared" si="100"/>
        <v>135224</v>
      </c>
      <c r="I929" s="4"/>
      <c r="J929" s="138" t="str">
        <f>HYPERLINK("#"&amp;"Insumos"&amp;"!A"&amp;MATCH($B929,[7]Insumos!$A:$A,0),"Ins "&amp;$B929)</f>
        <v>Ins I318</v>
      </c>
      <c r="K929" s="675"/>
    </row>
    <row r="930" spans="1:11" s="16" customFormat="1" x14ac:dyDescent="0.25">
      <c r="A930" s="12" t="s">
        <v>26</v>
      </c>
      <c r="B930" s="3" t="s">
        <v>543</v>
      </c>
      <c r="C930" s="13" t="str">
        <f>VLOOKUP($B930,[7]Insumos!A:E,2,FALSE)</f>
        <v>REMATE U 6X20 10MM POLICARB  LATERAL-FINAL LAMINA</v>
      </c>
      <c r="D930" s="14" t="str">
        <f>VLOOKUP($B930,[7]Insumos!A:E,3,FALSE)</f>
        <v>Insumos</v>
      </c>
      <c r="E930" s="14" t="str">
        <f>VLOOKUP($B930,[7]Insumos!A:E,4,FALSE)</f>
        <v>UND</v>
      </c>
      <c r="F930" s="141">
        <v>0.2</v>
      </c>
      <c r="G930" s="4">
        <f>+VLOOKUP(B930,[7]Insumos!$A$4:$F$5224,5,FALSE)</f>
        <v>19506</v>
      </c>
      <c r="H930" s="4">
        <f t="shared" si="100"/>
        <v>3901</v>
      </c>
      <c r="I930" s="4"/>
      <c r="J930" s="138" t="str">
        <f>HYPERLINK("#"&amp;"Insumos"&amp;"!A"&amp;MATCH($B930,[7]Insumos!$A:$A,0),"Ins "&amp;$B930)</f>
        <v>Ins I319</v>
      </c>
      <c r="K930" s="675"/>
    </row>
    <row r="931" spans="1:11" s="16" customFormat="1" x14ac:dyDescent="0.25">
      <c r="A931" s="12" t="s">
        <v>26</v>
      </c>
      <c r="B931" s="3" t="s">
        <v>544</v>
      </c>
      <c r="C931" s="13" t="str">
        <f>VLOOKUP($B931,[7]Insumos!A:E,2,FALSE)</f>
        <v>CINTALAUMINIO INDUSTRIAL SELLO POLICARBONATO 32M</v>
      </c>
      <c r="D931" s="14" t="str">
        <f>VLOOKUP($B931,[7]Insumos!A:E,3,FALSE)</f>
        <v>Insumos</v>
      </c>
      <c r="E931" s="14" t="str">
        <f>VLOOKUP($B931,[7]Insumos!A:E,4,FALSE)</f>
        <v>UND</v>
      </c>
      <c r="F931" s="141">
        <v>0.03</v>
      </c>
      <c r="G931" s="4">
        <f>+VLOOKUP(B931,[7]Insumos!$A$4:$F$5224,5,FALSE)</f>
        <v>130022</v>
      </c>
      <c r="H931" s="4">
        <f t="shared" si="100"/>
        <v>3901</v>
      </c>
      <c r="I931" s="4"/>
      <c r="J931" s="138" t="str">
        <f>HYPERLINK("#"&amp;"Insumos"&amp;"!A"&amp;MATCH($B931,[7]Insumos!$A:$A,0),"Ins "&amp;$B931)</f>
        <v>Ins I320</v>
      </c>
      <c r="K931" s="675"/>
    </row>
    <row r="932" spans="1:11" s="16" customFormat="1" x14ac:dyDescent="0.25">
      <c r="A932" s="12" t="s">
        <v>26</v>
      </c>
      <c r="B932" s="3" t="s">
        <v>540</v>
      </c>
      <c r="C932" s="13" t="str">
        <f>VLOOKUP($B932,[7]Insumos!A:E,2,FALSE)</f>
        <v>SILICONA TUBO 280 ML</v>
      </c>
      <c r="D932" s="14" t="str">
        <f>VLOOKUP($B932,[7]Insumos!A:E,3,FALSE)</f>
        <v>Insumos</v>
      </c>
      <c r="E932" s="14" t="str">
        <f>VLOOKUP($B932,[7]Insumos!A:E,4,FALSE)</f>
        <v>UND</v>
      </c>
      <c r="F932" s="141">
        <v>0.01</v>
      </c>
      <c r="G932" s="4">
        <f>+VLOOKUP(B932,[7]Insumos!$A$4:$F$5224,5,FALSE)</f>
        <v>15367</v>
      </c>
      <c r="H932" s="4">
        <f t="shared" si="100"/>
        <v>154</v>
      </c>
      <c r="I932" s="4"/>
      <c r="J932" s="138" t="str">
        <f>HYPERLINK("#"&amp;"Insumos"&amp;"!A"&amp;MATCH($B932,[7]Insumos!$A:$A,0),"Ins "&amp;$B932)</f>
        <v>Ins I433</v>
      </c>
      <c r="K932" s="675"/>
    </row>
    <row r="933" spans="1:11" s="16" customFormat="1" x14ac:dyDescent="0.25">
      <c r="A933" s="12" t="s">
        <v>26</v>
      </c>
      <c r="B933" s="3" t="s">
        <v>402</v>
      </c>
      <c r="C933" s="13" t="str">
        <f>VLOOKUP($B933,[7]Insumos!A:E,2,FALSE)</f>
        <v>TELERA 20 CM X 4 CM X 3 M.</v>
      </c>
      <c r="D933" s="14" t="str">
        <f>VLOOKUP($B933,[7]Insumos!A:E,3,FALSE)</f>
        <v>Insumos</v>
      </c>
      <c r="E933" s="14" t="str">
        <f>VLOOKUP($B933,[7]Insumos!A:E,4,FALSE)</f>
        <v>M</v>
      </c>
      <c r="F933" s="141">
        <v>0.1</v>
      </c>
      <c r="G933" s="4">
        <f>+VLOOKUP(B933,[7]Insumos!$A$4:$F$5224,5,FALSE)</f>
        <v>11893</v>
      </c>
      <c r="H933" s="4">
        <f t="shared" si="100"/>
        <v>1189</v>
      </c>
      <c r="I933" s="4"/>
      <c r="J933" s="138" t="str">
        <f>HYPERLINK("#"&amp;"Insumos"&amp;"!A"&amp;MATCH($B933,[7]Insumos!$A:$A,0),"Ins "&amp;$B933)</f>
        <v>Ins I966</v>
      </c>
      <c r="K933" s="675"/>
    </row>
    <row r="934" spans="1:11" s="16" customFormat="1" x14ac:dyDescent="0.25">
      <c r="A934" s="5"/>
      <c r="B934" s="5"/>
      <c r="C934" s="5"/>
      <c r="D934" s="5"/>
      <c r="E934" s="5"/>
      <c r="F934" s="143"/>
      <c r="G934" s="5"/>
      <c r="H934" s="5"/>
      <c r="I934" s="5"/>
      <c r="J934" s="5"/>
      <c r="K934" s="675"/>
    </row>
    <row r="935" spans="1:11" ht="25.5" x14ac:dyDescent="0.25">
      <c r="A935" s="8" t="s">
        <v>81</v>
      </c>
      <c r="B935" s="1" t="s">
        <v>28</v>
      </c>
      <c r="C935" s="9" t="str">
        <f>VLOOKUP($A935,[7]Actividades!A:E,2,FALSE)</f>
        <v>SUMINISTRO, TRANSPORTE E INSTALACION LAMINA DE ICOPOR PARA CIELO RASO EN ESTRUCTURA EXISTENTE</v>
      </c>
      <c r="D935" s="10" t="str">
        <f>VLOOKUP($A935,[7]Actividades!A:E,3,FALSE)</f>
        <v>Actividad</v>
      </c>
      <c r="E935" s="10" t="str">
        <f>VLOOKUP($A935,[7]Actividades!A:E,4,FALSE)</f>
        <v>M2</v>
      </c>
      <c r="F935" s="140"/>
      <c r="G935" s="2"/>
      <c r="H935" s="2"/>
      <c r="I935" s="2">
        <v>30645</v>
      </c>
      <c r="J935" s="16"/>
      <c r="K935" s="675">
        <f t="shared" si="99"/>
        <v>42424.938000000002</v>
      </c>
    </row>
    <row r="936" spans="1:11" s="16" customFormat="1" ht="46.5" customHeight="1" x14ac:dyDescent="0.25">
      <c r="A936" s="12" t="s">
        <v>81</v>
      </c>
      <c r="B936" s="3" t="s">
        <v>380</v>
      </c>
      <c r="C936" s="13" t="str">
        <f>VLOOKUP($B936,[7]Insumos!A:E,2,FALSE)</f>
        <v>CUADRILLA AA TIPO 2 (1 OFICIAL + 2 AYUDANTE) (Albañileria)</v>
      </c>
      <c r="D936" s="14" t="str">
        <f>VLOOKUP($B936,[7]Insumos!A:E,3,FALSE)</f>
        <v>Cuadrilla</v>
      </c>
      <c r="E936" s="14" t="str">
        <f>VLOOKUP($B936,[7]Insumos!A:E,4,FALSE)</f>
        <v>HR</v>
      </c>
      <c r="F936" s="141">
        <v>0.2</v>
      </c>
      <c r="G936" s="4">
        <f>+VLOOKUP(B936,[7]Insumos!$A$4:$F$5224,5,FALSE)</f>
        <v>42621</v>
      </c>
      <c r="H936" s="4">
        <f t="shared" ref="H936:H941" si="101">+ROUND(F936*G936,0)</f>
        <v>8524</v>
      </c>
      <c r="I936" s="4"/>
      <c r="J936" s="138" t="str">
        <f>HYPERLINK("#"&amp;"Insumos"&amp;"!A"&amp;MATCH($B936,[7]Insumos!$A:$A,0),"Ins "&amp;$B936)</f>
        <v>Ins C8</v>
      </c>
      <c r="K936" s="675"/>
    </row>
    <row r="937" spans="1:11" s="16" customFormat="1" ht="30" x14ac:dyDescent="0.25">
      <c r="A937" s="12" t="s">
        <v>81</v>
      </c>
      <c r="B937" s="3" t="s">
        <v>29</v>
      </c>
      <c r="C937" s="13" t="str">
        <f>VLOOKUP($B937,[7]Insumos!A:E,2,FALSE)</f>
        <v>ANDAMIO METALICO CERTIFICADO, INCLUYE ESCALERILLA CON BARANDAS Y PLATAFORMAS DE TRABAJO H=2.0M</v>
      </c>
      <c r="D937" s="14" t="str">
        <f>VLOOKUP($B937,[7]Insumos!A:E,3,FALSE)</f>
        <v>Equipos</v>
      </c>
      <c r="E937" s="14" t="str">
        <f>VLOOKUP($B937,[7]Insumos!A:E,4,FALSE)</f>
        <v>Un-Dia</v>
      </c>
      <c r="F937" s="141">
        <v>0.12</v>
      </c>
      <c r="G937" s="4">
        <f>+VLOOKUP(B937,[7]Insumos!$A$4:$F$5224,5,FALSE)</f>
        <v>16636.2</v>
      </c>
      <c r="H937" s="4">
        <f t="shared" si="101"/>
        <v>1996</v>
      </c>
      <c r="I937" s="4"/>
      <c r="J937" s="138" t="str">
        <f>HYPERLINK("#"&amp;"Insumos"&amp;"!A"&amp;MATCH($B937,[7]Insumos!$A:$A,0),"Ins "&amp;$B937)</f>
        <v>Ins E1</v>
      </c>
      <c r="K937" s="675"/>
    </row>
    <row r="938" spans="1:11" s="16" customFormat="1" x14ac:dyDescent="0.25">
      <c r="A938" s="12" t="s">
        <v>81</v>
      </c>
      <c r="B938" s="3" t="s">
        <v>30</v>
      </c>
      <c r="C938" s="13" t="str">
        <f>VLOOKUP($B938,[7]Insumos!A:E,2,FALSE)</f>
        <v>EQUIPO DE TRANSPORTE</v>
      </c>
      <c r="D938" s="14" t="str">
        <f>VLOOKUP($B938,[7]Insumos!A:E,3,FALSE)</f>
        <v>Equipos</v>
      </c>
      <c r="E938" s="14" t="str">
        <f>VLOOKUP($B938,[7]Insumos!A:E,4,FALSE)</f>
        <v>DIA</v>
      </c>
      <c r="F938" s="141">
        <v>3.0000000000000001E-3</v>
      </c>
      <c r="G938" s="4">
        <f>+VLOOKUP(B938,[7]Insumos!$A$4:$F$5224,5,FALSE)</f>
        <v>180217</v>
      </c>
      <c r="H938" s="4">
        <f t="shared" si="101"/>
        <v>541</v>
      </c>
      <c r="I938" s="4"/>
      <c r="J938" s="138" t="str">
        <f>HYPERLINK("#"&amp;"Insumos"&amp;"!A"&amp;MATCH($B938,[7]Insumos!$A:$A,0),"Ins "&amp;$B938)</f>
        <v>Ins E12</v>
      </c>
      <c r="K938" s="675"/>
    </row>
    <row r="939" spans="1:11" s="16" customFormat="1" x14ac:dyDescent="0.25">
      <c r="A939" s="12" t="s">
        <v>81</v>
      </c>
      <c r="B939" s="3" t="s">
        <v>32</v>
      </c>
      <c r="C939" s="13" t="str">
        <f>VLOOKUP($B939,[7]Insumos!A:E,2,FALSE)</f>
        <v>EQUIPO BASICO (HERRAMIENTA MENOR)</v>
      </c>
      <c r="D939" s="14" t="str">
        <f>VLOOKUP($B939,[7]Insumos!A:E,3,FALSE)</f>
        <v>Herramienta</v>
      </c>
      <c r="E939" s="14" t="str">
        <f>VLOOKUP($B939,[7]Insumos!A:E,4,FALSE)</f>
        <v>UND</v>
      </c>
      <c r="F939" s="141">
        <v>0.2</v>
      </c>
      <c r="G939" s="4">
        <f>+VLOOKUP(B939,[7]Insumos!$A$4:$F$5224,5,FALSE)</f>
        <v>3484</v>
      </c>
      <c r="H939" s="4">
        <f t="shared" si="101"/>
        <v>697</v>
      </c>
      <c r="I939" s="4"/>
      <c r="J939" s="138" t="str">
        <f>HYPERLINK("#"&amp;"Insumos"&amp;"!A"&amp;MATCH($B939,[7]Insumos!$A:$A,0),"Ins "&amp;$B939)</f>
        <v>Ins H2</v>
      </c>
      <c r="K939" s="675"/>
    </row>
    <row r="940" spans="1:11" s="16" customFormat="1" x14ac:dyDescent="0.25">
      <c r="A940" s="12" t="s">
        <v>81</v>
      </c>
      <c r="B940" s="3" t="s">
        <v>33</v>
      </c>
      <c r="C940" s="13" t="str">
        <f>VLOOKUP($B940,[7]Insumos!A:E,2,FALSE)</f>
        <v>ACARREO INTERNO</v>
      </c>
      <c r="D940" s="14" t="str">
        <f>VLOOKUP($B940,[7]Insumos!A:E,3,FALSE)</f>
        <v>Insumos</v>
      </c>
      <c r="E940" s="14" t="str">
        <f>VLOOKUP($B940,[7]Insumos!A:E,4,FALSE)</f>
        <v>UND</v>
      </c>
      <c r="F940" s="141">
        <v>0.372</v>
      </c>
      <c r="G940" s="4">
        <f>+VLOOKUP(B940,[7]Insumos!$A$4:$F$5224,5,FALSE)</f>
        <v>1824</v>
      </c>
      <c r="H940" s="4">
        <f t="shared" si="101"/>
        <v>679</v>
      </c>
      <c r="I940" s="4"/>
      <c r="J940" s="138" t="str">
        <f>HYPERLINK("#"&amp;"Insumos"&amp;"!A"&amp;MATCH($B940,[7]Insumos!$A:$A,0),"Ins "&amp;$B940)</f>
        <v>Ins I1565</v>
      </c>
      <c r="K940" s="675"/>
    </row>
    <row r="941" spans="1:11" x14ac:dyDescent="0.25">
      <c r="A941" s="12" t="s">
        <v>81</v>
      </c>
      <c r="B941" s="3" t="s">
        <v>545</v>
      </c>
      <c r="C941" s="13" t="str">
        <f>VLOOKUP($B941,[7]Insumos!A:E,2,FALSE)</f>
        <v>PLACA ICOPOR TEXTURIZADO 60x60</v>
      </c>
      <c r="D941" s="14" t="str">
        <f>VLOOKUP($B941,[7]Insumos!A:E,3,FALSE)</f>
        <v>Insumos</v>
      </c>
      <c r="E941" s="14" t="str">
        <f>VLOOKUP($B941,[7]Insumos!A:E,4,FALSE)</f>
        <v>UND</v>
      </c>
      <c r="F941" s="141">
        <v>2.8</v>
      </c>
      <c r="G941" s="4">
        <f>+VLOOKUP(B941,[7]Insumos!$A$4:$F$5224,5,FALSE)</f>
        <v>6503</v>
      </c>
      <c r="H941" s="4">
        <f t="shared" si="101"/>
        <v>18208</v>
      </c>
      <c r="I941" s="4"/>
      <c r="J941" s="138" t="str">
        <f>HYPERLINK("#"&amp;"Insumos"&amp;"!A"&amp;MATCH($B941,[7]Insumos!$A:$A,0),"Ins "&amp;$B941)</f>
        <v>Ins I322</v>
      </c>
      <c r="K941" s="675"/>
    </row>
    <row r="942" spans="1:11" s="16" customFormat="1" x14ac:dyDescent="0.25">
      <c r="A942" s="5"/>
      <c r="B942" s="5"/>
      <c r="C942" s="5"/>
      <c r="D942" s="5"/>
      <c r="E942" s="5"/>
      <c r="F942" s="143"/>
      <c r="G942" s="5"/>
      <c r="H942" s="5"/>
      <c r="I942" s="5"/>
      <c r="J942" s="5"/>
      <c r="K942" s="675"/>
    </row>
    <row r="943" spans="1:11" s="16" customFormat="1" ht="38.25" x14ac:dyDescent="0.25">
      <c r="A943" s="8" t="s">
        <v>347</v>
      </c>
      <c r="B943" s="1" t="s">
        <v>28</v>
      </c>
      <c r="C943" s="9" t="str">
        <f>VLOOKUP($A943,[7]Actividades!A:E,2,FALSE)</f>
        <v>SUMINISTRO, TRANSPORTE E INSTALACION SANITARIO LÍNEA INFANTIL COMPLETO, CON FLUITMASTER Y VÁLVULA DE REGULACIÓN SANITARIA</v>
      </c>
      <c r="D943" s="10" t="str">
        <f>VLOOKUP($A943,[7]Actividades!A:E,3,FALSE)</f>
        <v>Actividad</v>
      </c>
      <c r="E943" s="10" t="str">
        <f>VLOOKUP($A943,[7]Actividades!A:E,4,FALSE)</f>
        <v>UND</v>
      </c>
      <c r="F943" s="140"/>
      <c r="G943" s="2"/>
      <c r="H943" s="2"/>
      <c r="I943" s="2">
        <v>762722</v>
      </c>
      <c r="K943" s="675">
        <f t="shared" si="99"/>
        <v>1055912.3368000002</v>
      </c>
    </row>
    <row r="944" spans="1:11" s="16" customFormat="1" x14ac:dyDescent="0.25">
      <c r="A944" s="12" t="s">
        <v>347</v>
      </c>
      <c r="B944" s="3" t="s">
        <v>432</v>
      </c>
      <c r="C944" s="13" t="str">
        <f>VLOOKUP($B944,[7]Insumos!A:E,2,FALSE)</f>
        <v>CUADRILLA BB TIPO 1 (1 OFICIAL + 1 AYUDANTE) (Instalaciones)</v>
      </c>
      <c r="D944" s="14" t="str">
        <f>VLOOKUP($B944,[7]Insumos!A:E,3,FALSE)</f>
        <v>Cuadrilla</v>
      </c>
      <c r="E944" s="14" t="str">
        <f>VLOOKUP($B944,[7]Insumos!A:E,4,FALSE)</f>
        <v>HR</v>
      </c>
      <c r="F944" s="141">
        <v>2</v>
      </c>
      <c r="G944" s="4">
        <f>+VLOOKUP(B944,[7]Insumos!$A$4:$F$5224,5,FALSE)</f>
        <v>33862</v>
      </c>
      <c r="H944" s="4">
        <f t="shared" ref="H944:H949" si="102">+ROUND(F944*G944,0)</f>
        <v>67724</v>
      </c>
      <c r="I944" s="4"/>
      <c r="J944" s="138" t="str">
        <f>HYPERLINK("#"&amp;"Insumos"&amp;"!A"&amp;MATCH($B944,[7]Insumos!$A:$A,0),"Ins "&amp;$B944)</f>
        <v>Ins C2</v>
      </c>
      <c r="K944" s="675"/>
    </row>
    <row r="945" spans="1:11" s="16" customFormat="1" x14ac:dyDescent="0.25">
      <c r="A945" s="12" t="s">
        <v>347</v>
      </c>
      <c r="B945" s="3" t="s">
        <v>30</v>
      </c>
      <c r="C945" s="13" t="str">
        <f>VLOOKUP($B945,[7]Insumos!A:E,2,FALSE)</f>
        <v>EQUIPO DE TRANSPORTE</v>
      </c>
      <c r="D945" s="14" t="str">
        <f>VLOOKUP($B945,[7]Insumos!A:E,3,FALSE)</f>
        <v>Equipos</v>
      </c>
      <c r="E945" s="14" t="str">
        <f>VLOOKUP($B945,[7]Insumos!A:E,4,FALSE)</f>
        <v>DIA</v>
      </c>
      <c r="F945" s="141">
        <v>2.0000000000000001E-4</v>
      </c>
      <c r="G945" s="4">
        <f>+VLOOKUP(B945,[7]Insumos!$A$4:$F$5224,5,FALSE)</f>
        <v>180217</v>
      </c>
      <c r="H945" s="4">
        <f t="shared" si="102"/>
        <v>36</v>
      </c>
      <c r="I945" s="4"/>
      <c r="J945" s="138" t="str">
        <f>HYPERLINK("#"&amp;"Insumos"&amp;"!A"&amp;MATCH($B945,[7]Insumos!$A:$A,0),"Ins "&amp;$B945)</f>
        <v>Ins E12</v>
      </c>
      <c r="K945" s="675"/>
    </row>
    <row r="946" spans="1:11" s="16" customFormat="1" x14ac:dyDescent="0.25">
      <c r="A946" s="12" t="s">
        <v>347</v>
      </c>
      <c r="B946" s="3" t="s">
        <v>32</v>
      </c>
      <c r="C946" s="13" t="str">
        <f>VLOOKUP($B946,[7]Insumos!A:E,2,FALSE)</f>
        <v>EQUIPO BASICO (HERRAMIENTA MENOR)</v>
      </c>
      <c r="D946" s="14" t="str">
        <f>VLOOKUP($B946,[7]Insumos!A:E,3,FALSE)</f>
        <v>Herramienta</v>
      </c>
      <c r="E946" s="14" t="str">
        <f>VLOOKUP($B946,[7]Insumos!A:E,4,FALSE)</f>
        <v>UND</v>
      </c>
      <c r="F946" s="141">
        <v>0.15</v>
      </c>
      <c r="G946" s="4">
        <f>+VLOOKUP(B946,[7]Insumos!$A$4:$F$5224,5,FALSE)</f>
        <v>3484</v>
      </c>
      <c r="H946" s="4">
        <f t="shared" si="102"/>
        <v>523</v>
      </c>
      <c r="I946" s="4"/>
      <c r="J946" s="138" t="str">
        <f>HYPERLINK("#"&amp;"Insumos"&amp;"!A"&amp;MATCH($B946,[7]Insumos!$A:$A,0),"Ins "&amp;$B946)</f>
        <v>Ins H2</v>
      </c>
      <c r="K946" s="675"/>
    </row>
    <row r="947" spans="1:11" s="16" customFormat="1" ht="30" x14ac:dyDescent="0.25">
      <c r="A947" s="12" t="s">
        <v>347</v>
      </c>
      <c r="B947" s="3" t="s">
        <v>546</v>
      </c>
      <c r="C947" s="13" t="str">
        <f>VLOOKUP($B947,[7]Insumos!A:E,2,FALSE)</f>
        <v>SANITARIO LINEA INFANTIL COMPLETO CON FLUITMASTER Y VALVULA DE REGULACION SANITARIA</v>
      </c>
      <c r="D947" s="14" t="str">
        <f>VLOOKUP($B947,[7]Insumos!A:E,3,FALSE)</f>
        <v>Insumos</v>
      </c>
      <c r="E947" s="14" t="str">
        <f>VLOOKUP($B947,[7]Insumos!A:E,4,FALSE)</f>
        <v>UND</v>
      </c>
      <c r="F947" s="141">
        <v>1</v>
      </c>
      <c r="G947" s="4">
        <f>+VLOOKUP(B947,[7]Insumos!$A$4:$F$5224,5,FALSE)</f>
        <v>693454</v>
      </c>
      <c r="H947" s="4">
        <f t="shared" si="102"/>
        <v>693454</v>
      </c>
      <c r="I947" s="4"/>
      <c r="J947" s="138" t="str">
        <f>HYPERLINK("#"&amp;"Insumos"&amp;"!A"&amp;MATCH($B947,[7]Insumos!$A:$A,0),"Ins "&amp;$B947)</f>
        <v>Ins I113</v>
      </c>
      <c r="K947" s="675"/>
    </row>
    <row r="948" spans="1:11" s="16" customFormat="1" x14ac:dyDescent="0.25">
      <c r="A948" s="12" t="s">
        <v>347</v>
      </c>
      <c r="B948" s="3" t="s">
        <v>33</v>
      </c>
      <c r="C948" s="13" t="str">
        <f>VLOOKUP($B948,[7]Insumos!A:E,2,FALSE)</f>
        <v>ACARREO INTERNO</v>
      </c>
      <c r="D948" s="14" t="str">
        <f>VLOOKUP($B948,[7]Insumos!A:E,3,FALSE)</f>
        <v>Insumos</v>
      </c>
      <c r="E948" s="14" t="str">
        <f>VLOOKUP($B948,[7]Insumos!A:E,4,FALSE)</f>
        <v>UND</v>
      </c>
      <c r="F948" s="141">
        <v>0.04</v>
      </c>
      <c r="G948" s="4">
        <f>+VLOOKUP(B948,[7]Insumos!$A$4:$F$5224,5,FALSE)</f>
        <v>1824</v>
      </c>
      <c r="H948" s="4">
        <f t="shared" si="102"/>
        <v>73</v>
      </c>
      <c r="I948" s="4"/>
      <c r="J948" s="138" t="str">
        <f>HYPERLINK("#"&amp;"Insumos"&amp;"!A"&amp;MATCH($B948,[7]Insumos!$A:$A,0),"Ins "&amp;$B948)</f>
        <v>Ins I1565</v>
      </c>
      <c r="K948" s="675"/>
    </row>
    <row r="949" spans="1:11" s="16" customFormat="1" x14ac:dyDescent="0.25">
      <c r="A949" s="12" t="s">
        <v>347</v>
      </c>
      <c r="B949" s="3" t="s">
        <v>429</v>
      </c>
      <c r="C949" s="13" t="str">
        <f>VLOOKUP($B949,[7]Insumos!A:E,2,FALSE)</f>
        <v>CEMENTO BLANCO</v>
      </c>
      <c r="D949" s="14" t="str">
        <f>VLOOKUP($B949,[7]Insumos!A:E,3,FALSE)</f>
        <v>Insumos</v>
      </c>
      <c r="E949" s="14" t="str">
        <f>VLOOKUP($B949,[7]Insumos!A:E,4,FALSE)</f>
        <v>KG</v>
      </c>
      <c r="F949" s="141">
        <v>0.5</v>
      </c>
      <c r="G949" s="4">
        <f>+VLOOKUP(B949,[7]Insumos!$A$4:$F$5224,5,FALSE)</f>
        <v>1823</v>
      </c>
      <c r="H949" s="4">
        <f t="shared" si="102"/>
        <v>912</v>
      </c>
      <c r="I949" s="4"/>
      <c r="J949" s="138" t="str">
        <f>HYPERLINK("#"&amp;"Insumos"&amp;"!A"&amp;MATCH($B949,[7]Insumos!$A:$A,0),"Ins "&amp;$B949)</f>
        <v>Ins I404</v>
      </c>
      <c r="K949" s="675"/>
    </row>
    <row r="950" spans="1:11" x14ac:dyDescent="0.25">
      <c r="K950" s="675"/>
    </row>
    <row r="951" spans="1:11" s="16" customFormat="1" ht="38.25" x14ac:dyDescent="0.25">
      <c r="A951" s="8" t="s">
        <v>79</v>
      </c>
      <c r="B951" s="1" t="s">
        <v>28</v>
      </c>
      <c r="C951" s="9" t="str">
        <f>VLOOKUP($A951,[7]Actividades!A:E,2,FALSE)</f>
        <v>SUMINISTRO, TRANSPORTE E INSTALACION CAMBIO DE ACCESORIOS EN APARATO SANITARIO INCLUYE SUMINISTRO E INSTALACIÓN DE FLUITMASTER</v>
      </c>
      <c r="D951" s="10" t="str">
        <f>VLOOKUP($A951,[7]Actividades!A:E,3,FALSE)</f>
        <v>Actividad</v>
      </c>
      <c r="E951" s="10" t="str">
        <f>VLOOKUP($A951,[7]Actividades!A:E,4,FALSE)</f>
        <v>UND</v>
      </c>
      <c r="F951" s="140"/>
      <c r="G951" s="2"/>
      <c r="H951" s="2"/>
      <c r="I951" s="2">
        <v>79751</v>
      </c>
      <c r="K951" s="675">
        <f t="shared" si="99"/>
        <v>110407.2844</v>
      </c>
    </row>
    <row r="952" spans="1:11" s="16" customFormat="1" x14ac:dyDescent="0.25">
      <c r="A952" s="12" t="s">
        <v>79</v>
      </c>
      <c r="B952" s="3" t="s">
        <v>432</v>
      </c>
      <c r="C952" s="13" t="str">
        <f>VLOOKUP($B952,[7]Insumos!A:E,2,FALSE)</f>
        <v>CUADRILLA BB TIPO 1 (1 OFICIAL + 1 AYUDANTE) (Instalaciones)</v>
      </c>
      <c r="D952" s="14" t="str">
        <f>VLOOKUP($B952,[7]Insumos!A:E,3,FALSE)</f>
        <v>Cuadrilla</v>
      </c>
      <c r="E952" s="14" t="str">
        <f>VLOOKUP($B952,[7]Insumos!A:E,4,FALSE)</f>
        <v>HR</v>
      </c>
      <c r="F952" s="141">
        <v>0.4</v>
      </c>
      <c r="G952" s="4">
        <f>+VLOOKUP(B952,[7]Insumos!$A$4:$F$5224,5,FALSE)</f>
        <v>33862</v>
      </c>
      <c r="H952" s="4">
        <f t="shared" ref="H952:H957" si="103">+ROUND(F952*G952,0)</f>
        <v>13545</v>
      </c>
      <c r="I952" s="4"/>
      <c r="J952" s="138" t="str">
        <f>HYPERLINK("#"&amp;"Insumos"&amp;"!A"&amp;MATCH($B952,[7]Insumos!$A:$A,0),"Ins "&amp;$B952)</f>
        <v>Ins C2</v>
      </c>
      <c r="K952" s="675"/>
    </row>
    <row r="953" spans="1:11" s="16" customFormat="1" x14ac:dyDescent="0.25">
      <c r="A953" s="12" t="s">
        <v>79</v>
      </c>
      <c r="B953" s="3" t="s">
        <v>30</v>
      </c>
      <c r="C953" s="13" t="str">
        <f>VLOOKUP($B953,[7]Insumos!A:E,2,FALSE)</f>
        <v>EQUIPO DE TRANSPORTE</v>
      </c>
      <c r="D953" s="14" t="str">
        <f>VLOOKUP($B953,[7]Insumos!A:E,3,FALSE)</f>
        <v>Equipos</v>
      </c>
      <c r="E953" s="14" t="str">
        <f>VLOOKUP($B953,[7]Insumos!A:E,4,FALSE)</f>
        <v>DIA</v>
      </c>
      <c r="F953" s="141">
        <v>1E-4</v>
      </c>
      <c r="G953" s="4">
        <f>+VLOOKUP(B953,[7]Insumos!$A$4:$F$5224,5,FALSE)</f>
        <v>180217</v>
      </c>
      <c r="H953" s="4">
        <f t="shared" si="103"/>
        <v>18</v>
      </c>
      <c r="I953" s="4"/>
      <c r="J953" s="138" t="str">
        <f>HYPERLINK("#"&amp;"Insumos"&amp;"!A"&amp;MATCH($B953,[7]Insumos!$A:$A,0),"Ins "&amp;$B953)</f>
        <v>Ins E12</v>
      </c>
      <c r="K953" s="675"/>
    </row>
    <row r="954" spans="1:11" s="16" customFormat="1" x14ac:dyDescent="0.25">
      <c r="A954" s="12" t="s">
        <v>79</v>
      </c>
      <c r="B954" s="3" t="s">
        <v>32</v>
      </c>
      <c r="C954" s="13" t="str">
        <f>VLOOKUP($B954,[7]Insumos!A:E,2,FALSE)</f>
        <v>EQUIPO BASICO (HERRAMIENTA MENOR)</v>
      </c>
      <c r="D954" s="14" t="str">
        <f>VLOOKUP($B954,[7]Insumos!A:E,3,FALSE)</f>
        <v>Herramienta</v>
      </c>
      <c r="E954" s="14" t="str">
        <f>VLOOKUP($B954,[7]Insumos!A:E,4,FALSE)</f>
        <v>UND</v>
      </c>
      <c r="F954" s="141">
        <v>0.15</v>
      </c>
      <c r="G954" s="4">
        <f>+VLOOKUP(B954,[7]Insumos!$A$4:$F$5224,5,FALSE)</f>
        <v>3484</v>
      </c>
      <c r="H954" s="4">
        <f t="shared" si="103"/>
        <v>523</v>
      </c>
      <c r="I954" s="4"/>
      <c r="J954" s="138" t="str">
        <f>HYPERLINK("#"&amp;"Insumos"&amp;"!A"&amp;MATCH($B954,[7]Insumos!$A:$A,0),"Ins "&amp;$B954)</f>
        <v>Ins H2</v>
      </c>
      <c r="K954" s="675"/>
    </row>
    <row r="955" spans="1:11" s="16" customFormat="1" x14ac:dyDescent="0.25">
      <c r="A955" s="12" t="s">
        <v>79</v>
      </c>
      <c r="B955" s="3" t="s">
        <v>547</v>
      </c>
      <c r="C955" s="13" t="str">
        <f>VLOOKUP($B955,[7]Insumos!A:E,2,FALSE)</f>
        <v>FLUITMASTER  PARA SANITARIO</v>
      </c>
      <c r="D955" s="14" t="str">
        <f>VLOOKUP($B955,[7]Insumos!A:E,3,FALSE)</f>
        <v>Insumos</v>
      </c>
      <c r="E955" s="14" t="str">
        <f>VLOOKUP($B955,[7]Insumos!A:E,4,FALSE)</f>
        <v>UND</v>
      </c>
      <c r="F955" s="141">
        <v>1</v>
      </c>
      <c r="G955" s="4">
        <f>+VLOOKUP(B955,[7]Insumos!$A$4:$F$5224,5,FALSE)</f>
        <v>65010</v>
      </c>
      <c r="H955" s="4">
        <f t="shared" si="103"/>
        <v>65010</v>
      </c>
      <c r="I955" s="4"/>
      <c r="J955" s="138" t="str">
        <f>HYPERLINK("#"&amp;"Insumos"&amp;"!A"&amp;MATCH($B955,[7]Insumos!$A:$A,0),"Ins "&amp;$B955)</f>
        <v>Ins I114</v>
      </c>
      <c r="K955" s="675"/>
    </row>
    <row r="956" spans="1:11" s="16" customFormat="1" x14ac:dyDescent="0.25">
      <c r="A956" s="12" t="s">
        <v>79</v>
      </c>
      <c r="B956" s="3" t="s">
        <v>33</v>
      </c>
      <c r="C956" s="13" t="str">
        <f>VLOOKUP($B956,[7]Insumos!A:E,2,FALSE)</f>
        <v>ACARREO INTERNO</v>
      </c>
      <c r="D956" s="14" t="str">
        <f>VLOOKUP($B956,[7]Insumos!A:E,3,FALSE)</f>
        <v>Insumos</v>
      </c>
      <c r="E956" s="14" t="str">
        <f>VLOOKUP($B956,[7]Insumos!A:E,4,FALSE)</f>
        <v>UND</v>
      </c>
      <c r="F956" s="141">
        <v>8.0000000000000002E-3</v>
      </c>
      <c r="G956" s="4">
        <f>+VLOOKUP(B956,[7]Insumos!$A$4:$F$5224,5,FALSE)</f>
        <v>1824</v>
      </c>
      <c r="H956" s="4">
        <f t="shared" si="103"/>
        <v>15</v>
      </c>
      <c r="I956" s="4"/>
      <c r="J956" s="138" t="str">
        <f>HYPERLINK("#"&amp;"Insumos"&amp;"!A"&amp;MATCH($B956,[7]Insumos!$A:$A,0),"Ins "&amp;$B956)</f>
        <v>Ins I1565</v>
      </c>
      <c r="K956" s="675"/>
    </row>
    <row r="957" spans="1:11" s="16" customFormat="1" x14ac:dyDescent="0.25">
      <c r="A957" s="12" t="s">
        <v>79</v>
      </c>
      <c r="B957" s="3" t="s">
        <v>478</v>
      </c>
      <c r="C957" s="13" t="str">
        <f>VLOOKUP($B957,[7]Insumos!A:E,2,FALSE)</f>
        <v>CINTA TEFLON 10 M 1/2"</v>
      </c>
      <c r="D957" s="14" t="str">
        <f>VLOOKUP($B957,[7]Insumos!A:E,3,FALSE)</f>
        <v>Insumos</v>
      </c>
      <c r="E957" s="14" t="str">
        <f>VLOOKUP($B957,[7]Insumos!A:E,4,FALSE)</f>
        <v>UND</v>
      </c>
      <c r="F957" s="141">
        <v>0.5</v>
      </c>
      <c r="G957" s="4">
        <f>+VLOOKUP(B957,[7]Insumos!$A$4:$F$5224,5,FALSE)</f>
        <v>1279</v>
      </c>
      <c r="H957" s="4">
        <f t="shared" si="103"/>
        <v>640</v>
      </c>
      <c r="I957" s="4"/>
      <c r="J957" s="138" t="str">
        <f>HYPERLINK("#"&amp;"Insumos"&amp;"!A"&amp;MATCH($B957,[7]Insumos!$A:$A,0),"Ins "&amp;$B957)</f>
        <v>Ins I569</v>
      </c>
      <c r="K957" s="675"/>
    </row>
    <row r="958" spans="1:11" x14ac:dyDescent="0.25">
      <c r="K958" s="675"/>
    </row>
    <row r="959" spans="1:11" s="16" customFormat="1" ht="38.25" x14ac:dyDescent="0.25">
      <c r="A959" s="8" t="s">
        <v>139</v>
      </c>
      <c r="B959" s="1" t="s">
        <v>28</v>
      </c>
      <c r="C959" s="9" t="str">
        <f>VLOOKUP($A959,[7]Actividades!A:E,2,FALSE)</f>
        <v>SUMINISTRO, TRANSPORTE E INSTALACION LAVAPLATOS SOCODA DE 0,40 X 0,60 M CON LLAVE TERMINAL CROMADA Y ROSCADA CON GRIFERÍA, SIFÓN Y ACOPLE</v>
      </c>
      <c r="D959" s="10" t="str">
        <f>VLOOKUP($A959,[7]Actividades!A:E,3,FALSE)</f>
        <v>Actividad</v>
      </c>
      <c r="E959" s="10" t="str">
        <f>VLOOKUP($A959,[7]Actividades!A:E,4,FALSE)</f>
        <v>UND</v>
      </c>
      <c r="F959" s="140"/>
      <c r="G959" s="2"/>
      <c r="H959" s="2"/>
      <c r="I959" s="2">
        <v>370432</v>
      </c>
      <c r="K959" s="675">
        <f t="shared" si="99"/>
        <v>512826.06080000004</v>
      </c>
    </row>
    <row r="960" spans="1:11" s="16" customFormat="1" x14ac:dyDescent="0.25">
      <c r="A960" s="12" t="s">
        <v>139</v>
      </c>
      <c r="B960" s="3" t="s">
        <v>115</v>
      </c>
      <c r="C960" s="13" t="str">
        <f>VLOOKUP($B960,[7]Insumos!A:E,2,FALSE)</f>
        <v>CUADRILLA AA TIPO 1 (1 OFICIAL + 1 AYUDANTE) (Albañileria)</v>
      </c>
      <c r="D960" s="14" t="str">
        <f>VLOOKUP($B960,[7]Insumos!A:E,3,FALSE)</f>
        <v>Cuadrilla</v>
      </c>
      <c r="E960" s="14" t="str">
        <f>VLOOKUP($B960,[7]Insumos!A:E,4,FALSE)</f>
        <v>HR</v>
      </c>
      <c r="F960" s="141">
        <v>4</v>
      </c>
      <c r="G960" s="4">
        <f>+VLOOKUP(B960,[7]Insumos!$A$4:$F$5224,5,FALSE)</f>
        <v>30782</v>
      </c>
      <c r="H960" s="4">
        <f t="shared" ref="H960:H965" si="104">+ROUND(F960*G960,0)</f>
        <v>123128</v>
      </c>
      <c r="I960" s="4"/>
      <c r="J960" s="138" t="str">
        <f>HYPERLINK("#"&amp;"Insumos"&amp;"!A"&amp;MATCH($B960,[7]Insumos!$A:$A,0),"Ins "&amp;$B960)</f>
        <v>Ins C1</v>
      </c>
      <c r="K960" s="675"/>
    </row>
    <row r="961" spans="1:11" x14ac:dyDescent="0.25">
      <c r="A961" s="12" t="s">
        <v>139</v>
      </c>
      <c r="B961" s="3" t="s">
        <v>30</v>
      </c>
      <c r="C961" s="13" t="str">
        <f>VLOOKUP($B961,[7]Insumos!A:E,2,FALSE)</f>
        <v>EQUIPO DE TRANSPORTE</v>
      </c>
      <c r="D961" s="14" t="str">
        <f>VLOOKUP($B961,[7]Insumos!A:E,3,FALSE)</f>
        <v>Equipos</v>
      </c>
      <c r="E961" s="14" t="str">
        <f>VLOOKUP($B961,[7]Insumos!A:E,4,FALSE)</f>
        <v>DIA</v>
      </c>
      <c r="F961" s="141">
        <v>2.5499999999999998E-2</v>
      </c>
      <c r="G961" s="4">
        <f>+VLOOKUP(B961,[7]Insumos!$A$4:$F$5224,5,FALSE)</f>
        <v>180217</v>
      </c>
      <c r="H961" s="4">
        <f t="shared" si="104"/>
        <v>4596</v>
      </c>
      <c r="I961" s="4"/>
      <c r="J961" s="138" t="str">
        <f>HYPERLINK("#"&amp;"Insumos"&amp;"!A"&amp;MATCH($B961,[7]Insumos!$A:$A,0),"Ins "&amp;$B961)</f>
        <v>Ins E12</v>
      </c>
      <c r="K961" s="675"/>
    </row>
    <row r="962" spans="1:11" s="16" customFormat="1" x14ac:dyDescent="0.25">
      <c r="A962" s="12" t="s">
        <v>139</v>
      </c>
      <c r="B962" s="3" t="s">
        <v>32</v>
      </c>
      <c r="C962" s="13" t="str">
        <f>VLOOKUP($B962,[7]Insumos!A:E,2,FALSE)</f>
        <v>EQUIPO BASICO (HERRAMIENTA MENOR)</v>
      </c>
      <c r="D962" s="14" t="str">
        <f>VLOOKUP($B962,[7]Insumos!A:E,3,FALSE)</f>
        <v>Herramienta</v>
      </c>
      <c r="E962" s="14" t="str">
        <f>VLOOKUP($B962,[7]Insumos!A:E,4,FALSE)</f>
        <v>UND</v>
      </c>
      <c r="F962" s="141">
        <v>0.1</v>
      </c>
      <c r="G962" s="4">
        <f>+VLOOKUP(B962,[7]Insumos!$A$4:$F$5224,5,FALSE)</f>
        <v>3484</v>
      </c>
      <c r="H962" s="4">
        <f t="shared" si="104"/>
        <v>348</v>
      </c>
      <c r="I962" s="4"/>
      <c r="J962" s="138" t="str">
        <f>HYPERLINK("#"&amp;"Insumos"&amp;"!A"&amp;MATCH($B962,[7]Insumos!$A:$A,0),"Ins "&amp;$B962)</f>
        <v>Ins H2</v>
      </c>
      <c r="K962" s="675"/>
    </row>
    <row r="963" spans="1:11" s="16" customFormat="1" ht="30" x14ac:dyDescent="0.25">
      <c r="A963" s="12" t="s">
        <v>139</v>
      </c>
      <c r="B963" s="3" t="s">
        <v>548</v>
      </c>
      <c r="C963" s="13" t="str">
        <f>VLOOKUP($B963,[7]Insumos!A:E,2,FALSE)</f>
        <v>LAVAPLATOS SOCODA 60*40,MEZCLADOR PISCIS DE LAVAPLATOS,KIT CANASTILLA Y SIFÓN</v>
      </c>
      <c r="D963" s="14" t="str">
        <f>VLOOKUP($B963,[7]Insumos!A:E,3,FALSE)</f>
        <v>Insumos</v>
      </c>
      <c r="E963" s="14" t="str">
        <f>VLOOKUP($B963,[7]Insumos!A:E,4,FALSE)</f>
        <v>UND</v>
      </c>
      <c r="F963" s="141">
        <v>1</v>
      </c>
      <c r="G963" s="4">
        <f>+VLOOKUP(B963,[7]Insumos!$A$4:$F$5224,5,FALSE)</f>
        <v>238376</v>
      </c>
      <c r="H963" s="4">
        <f t="shared" si="104"/>
        <v>238376</v>
      </c>
      <c r="I963" s="4"/>
      <c r="J963" s="138" t="str">
        <f>HYPERLINK("#"&amp;"Insumos"&amp;"!A"&amp;MATCH($B963,[7]Insumos!$A:$A,0),"Ins "&amp;$B963)</f>
        <v>Ins I116</v>
      </c>
      <c r="K963" s="675"/>
    </row>
    <row r="964" spans="1:11" s="16" customFormat="1" x14ac:dyDescent="0.25">
      <c r="A964" s="12" t="s">
        <v>139</v>
      </c>
      <c r="B964" s="3" t="s">
        <v>33</v>
      </c>
      <c r="C964" s="13" t="str">
        <f>VLOOKUP($B964,[7]Insumos!A:E,2,FALSE)</f>
        <v>ACARREO INTERNO</v>
      </c>
      <c r="D964" s="14" t="str">
        <f>VLOOKUP($B964,[7]Insumos!A:E,3,FALSE)</f>
        <v>Insumos</v>
      </c>
      <c r="E964" s="14" t="str">
        <f>VLOOKUP($B964,[7]Insumos!A:E,4,FALSE)</f>
        <v>UND</v>
      </c>
      <c r="F964" s="141">
        <v>2.1</v>
      </c>
      <c r="G964" s="4">
        <f>+VLOOKUP(B964,[7]Insumos!$A$4:$F$5224,5,FALSE)</f>
        <v>1824</v>
      </c>
      <c r="H964" s="4">
        <f t="shared" si="104"/>
        <v>3830</v>
      </c>
      <c r="I964" s="4"/>
      <c r="J964" s="138" t="str">
        <f>HYPERLINK("#"&amp;"Insumos"&amp;"!A"&amp;MATCH($B964,[7]Insumos!$A:$A,0),"Ins "&amp;$B964)</f>
        <v>Ins I1565</v>
      </c>
      <c r="K964" s="675"/>
    </row>
    <row r="965" spans="1:11" s="16" customFormat="1" x14ac:dyDescent="0.25">
      <c r="A965" s="12" t="s">
        <v>139</v>
      </c>
      <c r="B965" s="3" t="s">
        <v>540</v>
      </c>
      <c r="C965" s="13" t="str">
        <f>VLOOKUP($B965,[7]Insumos!A:E,2,FALSE)</f>
        <v>SILICONA TUBO 280 ML</v>
      </c>
      <c r="D965" s="14" t="str">
        <f>VLOOKUP($B965,[7]Insumos!A:E,3,FALSE)</f>
        <v>Insumos</v>
      </c>
      <c r="E965" s="14" t="str">
        <f>VLOOKUP($B965,[7]Insumos!A:E,4,FALSE)</f>
        <v>UND</v>
      </c>
      <c r="F965" s="141">
        <v>0.01</v>
      </c>
      <c r="G965" s="4">
        <f>+VLOOKUP(B965,[7]Insumos!$A$4:$F$5224,5,FALSE)</f>
        <v>15367</v>
      </c>
      <c r="H965" s="4">
        <f t="shared" si="104"/>
        <v>154</v>
      </c>
      <c r="I965" s="4"/>
      <c r="J965" s="138" t="str">
        <f>HYPERLINK("#"&amp;"Insumos"&amp;"!A"&amp;MATCH($B965,[7]Insumos!$A:$A,0),"Ins "&amp;$B965)</f>
        <v>Ins I433</v>
      </c>
      <c r="K965" s="675"/>
    </row>
    <row r="966" spans="1:11" s="16" customFormat="1" x14ac:dyDescent="0.25">
      <c r="A966" s="5"/>
      <c r="B966" s="5"/>
      <c r="C966" s="5"/>
      <c r="D966" s="5"/>
      <c r="E966" s="5"/>
      <c r="F966" s="143"/>
      <c r="G966" s="5"/>
      <c r="H966" s="5"/>
      <c r="I966" s="5"/>
      <c r="J966" s="5"/>
      <c r="K966" s="675"/>
    </row>
    <row r="967" spans="1:11" s="16" customFormat="1" ht="38.25" x14ac:dyDescent="0.25">
      <c r="A967" s="8" t="s">
        <v>55</v>
      </c>
      <c r="B967" s="1" t="s">
        <v>28</v>
      </c>
      <c r="C967" s="9" t="str">
        <f>VLOOKUP($A967,[7]Actividades!A:E,2,FALSE)</f>
        <v>REPARACIÓN DE PUNTO SANITARIO OBSTRUIDO INCLUYE SONDEO DE TUBERÍA, RETIRO  REVISIÓN Y REINSTALACIÓN DE  APARATO SANITARIO.</v>
      </c>
      <c r="D967" s="10" t="str">
        <f>VLOOKUP($A967,[7]Actividades!A:E,3,FALSE)</f>
        <v>Actividad</v>
      </c>
      <c r="E967" s="10" t="str">
        <f>VLOOKUP($A967,[7]Actividades!A:E,4,FALSE)</f>
        <v>UND</v>
      </c>
      <c r="F967" s="140"/>
      <c r="G967" s="2"/>
      <c r="H967" s="2"/>
      <c r="I967" s="2">
        <v>98787</v>
      </c>
      <c r="K967" s="675">
        <f t="shared" ref="K967:K1025" si="105">I967*1.3844</f>
        <v>136760.72280000002</v>
      </c>
    </row>
    <row r="968" spans="1:11" x14ac:dyDescent="0.25">
      <c r="A968" s="12" t="s">
        <v>55</v>
      </c>
      <c r="B968" s="3" t="s">
        <v>110</v>
      </c>
      <c r="C968" s="13" t="str">
        <f>VLOOKUP($B968,[7]Insumos!A:E,2,FALSE)</f>
        <v>CUADRILLA BB TIPO 2 (1 OFICIAL + 2 AYUDANTE) (Instalaciones)</v>
      </c>
      <c r="D968" s="14" t="str">
        <f>VLOOKUP($B968,[7]Insumos!A:E,3,FALSE)</f>
        <v>Cuadrilla</v>
      </c>
      <c r="E968" s="14" t="str">
        <f>VLOOKUP($B968,[7]Insumos!A:E,4,FALSE)</f>
        <v>HR</v>
      </c>
      <c r="F968" s="141">
        <v>1</v>
      </c>
      <c r="G968" s="4">
        <f>+VLOOKUP(B968,[7]Insumos!$A$4:$F$5224,5,FALSE)</f>
        <v>46886</v>
      </c>
      <c r="H968" s="4">
        <f t="shared" ref="H968:H973" si="106">+ROUND(F968*G968,0)</f>
        <v>46886</v>
      </c>
      <c r="I968" s="4"/>
      <c r="J968" s="138" t="str">
        <f>HYPERLINK("#"&amp;"Insumos"&amp;"!A"&amp;MATCH($B968,[7]Insumos!$A:$A,0),"Ins "&amp;$B968)</f>
        <v>Ins C9</v>
      </c>
      <c r="K968" s="675"/>
    </row>
    <row r="969" spans="1:11" s="16" customFormat="1" x14ac:dyDescent="0.25">
      <c r="A969" s="12" t="s">
        <v>55</v>
      </c>
      <c r="B969" s="3" t="s">
        <v>30</v>
      </c>
      <c r="C969" s="13" t="str">
        <f>VLOOKUP($B969,[7]Insumos!A:E,2,FALSE)</f>
        <v>EQUIPO DE TRANSPORTE</v>
      </c>
      <c r="D969" s="14" t="str">
        <f>VLOOKUP($B969,[7]Insumos!A:E,3,FALSE)</f>
        <v>Equipos</v>
      </c>
      <c r="E969" s="14" t="str">
        <f>VLOOKUP($B969,[7]Insumos!A:E,4,FALSE)</f>
        <v>DIA</v>
      </c>
      <c r="F969" s="141">
        <v>5.0000000000000001E-3</v>
      </c>
      <c r="G969" s="4">
        <f>+VLOOKUP(B969,[7]Insumos!$A$4:$F$5224,5,FALSE)</f>
        <v>180217</v>
      </c>
      <c r="H969" s="4">
        <f t="shared" si="106"/>
        <v>901</v>
      </c>
      <c r="I969" s="4"/>
      <c r="J969" s="138" t="str">
        <f>HYPERLINK("#"&amp;"Insumos"&amp;"!A"&amp;MATCH($B969,[7]Insumos!$A:$A,0),"Ins "&amp;$B969)</f>
        <v>Ins E12</v>
      </c>
      <c r="K969" s="675"/>
    </row>
    <row r="970" spans="1:11" s="16" customFormat="1" x14ac:dyDescent="0.25">
      <c r="A970" s="12" t="s">
        <v>55</v>
      </c>
      <c r="B970" s="3" t="s">
        <v>32</v>
      </c>
      <c r="C970" s="13" t="str">
        <f>VLOOKUP($B970,[7]Insumos!A:E,2,FALSE)</f>
        <v>EQUIPO BASICO (HERRAMIENTA MENOR)</v>
      </c>
      <c r="D970" s="14" t="str">
        <f>VLOOKUP($B970,[7]Insumos!A:E,3,FALSE)</f>
        <v>Herramienta</v>
      </c>
      <c r="E970" s="14" t="str">
        <f>VLOOKUP($B970,[7]Insumos!A:E,4,FALSE)</f>
        <v>UND</v>
      </c>
      <c r="F970" s="141">
        <v>0.1</v>
      </c>
      <c r="G970" s="4">
        <f>+VLOOKUP(B970,[7]Insumos!$A$4:$F$5224,5,FALSE)</f>
        <v>3484</v>
      </c>
      <c r="H970" s="4">
        <f t="shared" si="106"/>
        <v>348</v>
      </c>
      <c r="I970" s="4"/>
      <c r="J970" s="138" t="str">
        <f>HYPERLINK("#"&amp;"Insumos"&amp;"!A"&amp;MATCH($B970,[7]Insumos!$A:$A,0),"Ins "&amp;$B970)</f>
        <v>Ins H2</v>
      </c>
      <c r="K970" s="675"/>
    </row>
    <row r="971" spans="1:11" s="16" customFormat="1" x14ac:dyDescent="0.25">
      <c r="A971" s="12" t="s">
        <v>55</v>
      </c>
      <c r="B971" s="3" t="s">
        <v>33</v>
      </c>
      <c r="C971" s="13" t="str">
        <f>VLOOKUP($B971,[7]Insumos!A:E,2,FALSE)</f>
        <v>ACARREO INTERNO</v>
      </c>
      <c r="D971" s="14" t="str">
        <f>VLOOKUP($B971,[7]Insumos!A:E,3,FALSE)</f>
        <v>Insumos</v>
      </c>
      <c r="E971" s="14" t="str">
        <f>VLOOKUP($B971,[7]Insumos!A:E,4,FALSE)</f>
        <v>UND</v>
      </c>
      <c r="F971" s="141">
        <v>0.4</v>
      </c>
      <c r="G971" s="4">
        <f>+VLOOKUP(B971,[7]Insumos!$A$4:$F$5224,5,FALSE)</f>
        <v>1824</v>
      </c>
      <c r="H971" s="4">
        <f t="shared" si="106"/>
        <v>730</v>
      </c>
      <c r="I971" s="4"/>
      <c r="J971" s="138" t="str">
        <f>HYPERLINK("#"&amp;"Insumos"&amp;"!A"&amp;MATCH($B971,[7]Insumos!$A:$A,0),"Ins "&amp;$B971)</f>
        <v>Ins I1565</v>
      </c>
      <c r="K971" s="675"/>
    </row>
    <row r="972" spans="1:11" s="16" customFormat="1" x14ac:dyDescent="0.25">
      <c r="A972" s="12" t="s">
        <v>55</v>
      </c>
      <c r="B972" s="3" t="s">
        <v>403</v>
      </c>
      <c r="C972" s="13" t="str">
        <f>VLOOKUP($B972,[7]Insumos!A:E,2,FALSE)</f>
        <v>HIPOCLORITO DE SODIO - CLORO LIQUIDO CONC 5 AL 8%</v>
      </c>
      <c r="D972" s="14" t="str">
        <f>VLOOKUP($B972,[7]Insumos!A:E,3,FALSE)</f>
        <v>Insumos</v>
      </c>
      <c r="E972" s="14" t="str">
        <f>VLOOKUP($B972,[7]Insumos!A:E,4,FALSE)</f>
        <v>KG</v>
      </c>
      <c r="F972" s="141">
        <v>4.0000000000000001E-3</v>
      </c>
      <c r="G972" s="4">
        <f>+VLOOKUP(B972,[7]Insumos!$A$4:$F$5224,5,FALSE)</f>
        <v>19506</v>
      </c>
      <c r="H972" s="4">
        <f t="shared" si="106"/>
        <v>78</v>
      </c>
      <c r="I972" s="4"/>
      <c r="J972" s="138" t="str">
        <f>HYPERLINK("#"&amp;"Insumos"&amp;"!A"&amp;MATCH($B972,[7]Insumos!$A:$A,0),"Ins "&amp;$B972)</f>
        <v>Ins I843</v>
      </c>
      <c r="K972" s="675"/>
    </row>
    <row r="973" spans="1:11" s="16" customFormat="1" x14ac:dyDescent="0.25">
      <c r="A973" s="12" t="s">
        <v>55</v>
      </c>
      <c r="B973" s="3" t="s">
        <v>404</v>
      </c>
      <c r="C973" s="13" t="str">
        <f>VLOOKUP($B973,[7]Insumos!A:E,2,FALSE)</f>
        <v>UNION DE REPARACION DE 3"</v>
      </c>
      <c r="D973" s="14" t="str">
        <f>VLOOKUP($B973,[7]Insumos!A:E,3,FALSE)</f>
        <v>Insumos</v>
      </c>
      <c r="E973" s="14" t="str">
        <f>VLOOKUP($B973,[7]Insumos!A:E,4,FALSE)</f>
        <v>UND</v>
      </c>
      <c r="F973" s="141">
        <v>1</v>
      </c>
      <c r="G973" s="4">
        <f>+VLOOKUP(B973,[7]Insumos!$A$4:$F$5224,5,FALSE)</f>
        <v>49844</v>
      </c>
      <c r="H973" s="4">
        <f t="shared" si="106"/>
        <v>49844</v>
      </c>
      <c r="I973" s="4"/>
      <c r="J973" s="138" t="str">
        <f>HYPERLINK("#"&amp;"Insumos"&amp;"!A"&amp;MATCH($B973,[7]Insumos!$A:$A,0),"Ins "&amp;$B973)</f>
        <v>Ins I844</v>
      </c>
      <c r="K973" s="675"/>
    </row>
    <row r="974" spans="1:11" s="16" customFormat="1" x14ac:dyDescent="0.25">
      <c r="A974" s="5"/>
      <c r="B974" s="5"/>
      <c r="C974" s="5"/>
      <c r="D974" s="5"/>
      <c r="E974" s="5"/>
      <c r="F974" s="143"/>
      <c r="G974" s="5"/>
      <c r="H974" s="5"/>
      <c r="I974" s="5"/>
      <c r="J974" s="5"/>
      <c r="K974" s="675"/>
    </row>
    <row r="975" spans="1:11" ht="38.25" x14ac:dyDescent="0.25">
      <c r="A975" s="8" t="s">
        <v>72</v>
      </c>
      <c r="B975" s="1" t="s">
        <v>28</v>
      </c>
      <c r="C975" s="9" t="str">
        <f>VLOOKUP($A975,[7]Actividades!A:E,2,FALSE)</f>
        <v>SUMINISTRO, TRANSPORTE E INSTALACION CONSTRUCCIÓN POCETA LAVATRAPEROS DE 0.60 X 0.60 M INCLUYE ACABADOS EN ENCHAPE EN CERÁMICA Y GRANO PULIDO</v>
      </c>
      <c r="D975" s="10" t="str">
        <f>VLOOKUP($A975,[7]Actividades!A:E,3,FALSE)</f>
        <v>Actividad</v>
      </c>
      <c r="E975" s="10" t="str">
        <f>VLOOKUP($A975,[7]Actividades!A:E,4,FALSE)</f>
        <v>UND</v>
      </c>
      <c r="F975" s="140"/>
      <c r="G975" s="2"/>
      <c r="H975" s="2"/>
      <c r="I975" s="2">
        <v>662012</v>
      </c>
      <c r="J975" s="16"/>
      <c r="K975" s="675">
        <f t="shared" si="105"/>
        <v>916489.41280000005</v>
      </c>
    </row>
    <row r="976" spans="1:11" s="16" customFormat="1" x14ac:dyDescent="0.25">
      <c r="A976" s="12" t="s">
        <v>72</v>
      </c>
      <c r="B976" s="3" t="s">
        <v>441</v>
      </c>
      <c r="C976" s="13" t="str">
        <f>VLOOKUP($B976,[7]Insumos!A:G,2,FALSE)</f>
        <v>MORTERO 1:3</v>
      </c>
      <c r="D976" s="14" t="str">
        <f>VLOOKUP($B976,[7]Insumos!A:G,3,FALSE)</f>
        <v>Analisis Basico</v>
      </c>
      <c r="E976" s="14" t="str">
        <f>VLOOKUP($B976,[7]Insumos!A:G,4,FALSE)</f>
        <v>M3</v>
      </c>
      <c r="F976" s="141">
        <v>3.0000000000000001E-3</v>
      </c>
      <c r="G976" s="4">
        <f>+VLOOKUP(B976,[7]Insumos!$A$4:$F$5224,5,FALSE)</f>
        <v>505998</v>
      </c>
      <c r="H976" s="4">
        <f t="shared" ref="H976:H990" si="107">+ROUND(F976*G976,0)</f>
        <v>1518</v>
      </c>
      <c r="I976" s="4"/>
      <c r="K976" s="675"/>
    </row>
    <row r="977" spans="1:11" s="16" customFormat="1" x14ac:dyDescent="0.25">
      <c r="A977" s="12" t="s">
        <v>72</v>
      </c>
      <c r="B977" s="3" t="s">
        <v>373</v>
      </c>
      <c r="C977" s="13" t="str">
        <f>VLOOKUP($B977,[7]Insumos!A:G,2,FALSE)</f>
        <v>CONCRETO 3000 psi - 21 Mpa</v>
      </c>
      <c r="D977" s="14" t="str">
        <f>VLOOKUP($B977,[7]Insumos!A:G,3,FALSE)</f>
        <v>Analisis Basico</v>
      </c>
      <c r="E977" s="14" t="str">
        <f>VLOOKUP($B977,[7]Insumos!A:G,4,FALSE)</f>
        <v>M3</v>
      </c>
      <c r="F977" s="141">
        <v>0.15</v>
      </c>
      <c r="G977" s="4">
        <f>+VLOOKUP(B977,[7]Insumos!$A$4:$F$5224,5,FALSE)</f>
        <v>561725</v>
      </c>
      <c r="H977" s="4">
        <f t="shared" si="107"/>
        <v>84259</v>
      </c>
      <c r="I977" s="4"/>
      <c r="K977" s="675"/>
    </row>
    <row r="978" spans="1:11" s="16" customFormat="1" x14ac:dyDescent="0.25">
      <c r="A978" s="12" t="s">
        <v>72</v>
      </c>
      <c r="B978" s="3" t="s">
        <v>549</v>
      </c>
      <c r="C978" s="13" t="str">
        <f>VLOOKUP($B978,[7]Insumos!A:E,2,FALSE)</f>
        <v>CUADRILLA AA TIPO 5 (1 OFICIAL + 5 AYUDANTE) (Albañileria)</v>
      </c>
      <c r="D978" s="14" t="str">
        <f>VLOOKUP($B978,[7]Insumos!A:E,3,FALSE)</f>
        <v>Cuadrilla</v>
      </c>
      <c r="E978" s="14" t="str">
        <f>VLOOKUP($B978,[7]Insumos!A:E,4,FALSE)</f>
        <v>HR</v>
      </c>
      <c r="F978" s="141">
        <v>5</v>
      </c>
      <c r="G978" s="4">
        <f>+VLOOKUP(B978,[7]Insumos!$A$4:$F$5224,5,FALSE)</f>
        <v>78138</v>
      </c>
      <c r="H978" s="4">
        <f t="shared" si="107"/>
        <v>390690</v>
      </c>
      <c r="I978" s="4"/>
      <c r="J978" s="138" t="str">
        <f>HYPERLINK("#"&amp;"Insumos"&amp;"!A"&amp;MATCH($B978,[7]Insumos!$A:$A,0),"Ins "&amp;$B978)</f>
        <v>Ins C29</v>
      </c>
      <c r="K978" s="675"/>
    </row>
    <row r="979" spans="1:11" s="16" customFormat="1" x14ac:dyDescent="0.25">
      <c r="A979" s="12" t="s">
        <v>72</v>
      </c>
      <c r="B979" s="3" t="s">
        <v>550</v>
      </c>
      <c r="C979" s="13" t="str">
        <f>VLOOKUP($B979,[7]Insumos!A:E,2,FALSE)</f>
        <v>PARAL LARGO 2.00 A 3.50 M</v>
      </c>
      <c r="D979" s="14" t="str">
        <f>VLOOKUP($B979,[7]Insumos!A:E,3,FALSE)</f>
        <v>Equipos</v>
      </c>
      <c r="E979" s="14" t="str">
        <f>VLOOKUP($B979,[7]Insumos!A:E,4,FALSE)</f>
        <v>DIA</v>
      </c>
      <c r="F979" s="141">
        <v>3</v>
      </c>
      <c r="G979" s="4">
        <f>+VLOOKUP(B979,[7]Insumos!$A$4:$F$5224,5,FALSE)</f>
        <v>420</v>
      </c>
      <c r="H979" s="4">
        <f t="shared" si="107"/>
        <v>1260</v>
      </c>
      <c r="I979" s="4"/>
      <c r="J979" s="138" t="str">
        <f>HYPERLINK("#"&amp;"Insumos"&amp;"!A"&amp;MATCH($B979,[7]Insumos!$A:$A,0),"Ins "&amp;$B979)</f>
        <v>Ins E108</v>
      </c>
      <c r="K979" s="675"/>
    </row>
    <row r="980" spans="1:11" s="16" customFormat="1" x14ac:dyDescent="0.25">
      <c r="A980" s="12" t="s">
        <v>72</v>
      </c>
      <c r="B980" s="3" t="s">
        <v>30</v>
      </c>
      <c r="C980" s="13" t="str">
        <f>VLOOKUP($B980,[7]Insumos!A:E,2,FALSE)</f>
        <v>EQUIPO DE TRANSPORTE</v>
      </c>
      <c r="D980" s="14" t="str">
        <f>VLOOKUP($B980,[7]Insumos!A:E,3,FALSE)</f>
        <v>Equipos</v>
      </c>
      <c r="E980" s="14" t="str">
        <f>VLOOKUP($B980,[7]Insumos!A:E,4,FALSE)</f>
        <v>DIA</v>
      </c>
      <c r="F980" s="141">
        <v>5.8799999999999998E-2</v>
      </c>
      <c r="G980" s="4">
        <f>+VLOOKUP(B980,[7]Insumos!$A$4:$F$5224,5,FALSE)</f>
        <v>180217</v>
      </c>
      <c r="H980" s="4">
        <f t="shared" si="107"/>
        <v>10597</v>
      </c>
      <c r="I980" s="4"/>
      <c r="J980" s="138" t="str">
        <f>HYPERLINK("#"&amp;"Insumos"&amp;"!A"&amp;MATCH($B980,[7]Insumos!$A:$A,0),"Ins "&amp;$B980)</f>
        <v>Ins E12</v>
      </c>
      <c r="K980" s="675"/>
    </row>
    <row r="981" spans="1:11" s="16" customFormat="1" x14ac:dyDescent="0.25">
      <c r="A981" s="12" t="s">
        <v>72</v>
      </c>
      <c r="B981" s="3" t="s">
        <v>32</v>
      </c>
      <c r="C981" s="13" t="str">
        <f>VLOOKUP($B981,[7]Insumos!A:E,2,FALSE)</f>
        <v>EQUIPO BASICO (HERRAMIENTA MENOR)</v>
      </c>
      <c r="D981" s="14" t="str">
        <f>VLOOKUP($B981,[7]Insumos!A:E,3,FALSE)</f>
        <v>Herramienta</v>
      </c>
      <c r="E981" s="14" t="str">
        <f>VLOOKUP($B981,[7]Insumos!A:E,4,FALSE)</f>
        <v>UND</v>
      </c>
      <c r="F981" s="141">
        <v>0.2</v>
      </c>
      <c r="G981" s="4">
        <f>+VLOOKUP(B981,[7]Insumos!$A$4:$F$5224,5,FALSE)</f>
        <v>3484</v>
      </c>
      <c r="H981" s="4">
        <f t="shared" si="107"/>
        <v>697</v>
      </c>
      <c r="I981" s="4"/>
      <c r="J981" s="138" t="str">
        <f>HYPERLINK("#"&amp;"Insumos"&amp;"!A"&amp;MATCH($B981,[7]Insumos!$A:$A,0),"Ins "&amp;$B981)</f>
        <v>Ins H2</v>
      </c>
      <c r="K981" s="675"/>
    </row>
    <row r="982" spans="1:11" s="16" customFormat="1" x14ac:dyDescent="0.25">
      <c r="A982" s="12" t="s">
        <v>72</v>
      </c>
      <c r="B982" s="3" t="s">
        <v>551</v>
      </c>
      <c r="C982" s="13" t="str">
        <f>VLOOKUP($B982,[7]Insumos!A:E,2,FALSE)</f>
        <v>CERAMICA PARED EGEO BLANCO</v>
      </c>
      <c r="D982" s="14" t="str">
        <f>VLOOKUP($B982,[7]Insumos!A:E,3,FALSE)</f>
        <v>Insumos</v>
      </c>
      <c r="E982" s="14" t="str">
        <f>VLOOKUP($B982,[7]Insumos!A:E,4,FALSE)</f>
        <v>M2</v>
      </c>
      <c r="F982" s="141">
        <v>1.5</v>
      </c>
      <c r="G982" s="4">
        <f>+VLOOKUP(B982,[7]Insumos!$A$4:$F$5224,5,FALSE)</f>
        <v>53443</v>
      </c>
      <c r="H982" s="4">
        <f t="shared" si="107"/>
        <v>80165</v>
      </c>
      <c r="I982" s="4"/>
      <c r="J982" s="138" t="str">
        <f>HYPERLINK("#"&amp;"Insumos"&amp;"!A"&amp;MATCH($B982,[7]Insumos!$A:$A,0),"Ins "&amp;$B982)</f>
        <v>Ins I1060</v>
      </c>
      <c r="K982" s="675"/>
    </row>
    <row r="983" spans="1:11" x14ac:dyDescent="0.25">
      <c r="A983" s="12" t="s">
        <v>72</v>
      </c>
      <c r="B983" s="3" t="s">
        <v>33</v>
      </c>
      <c r="C983" s="13" t="str">
        <f>VLOOKUP($B983,[7]Insumos!A:E,2,FALSE)</f>
        <v>ACARREO INTERNO</v>
      </c>
      <c r="D983" s="14" t="str">
        <f>VLOOKUP($B983,[7]Insumos!A:E,3,FALSE)</f>
        <v>Insumos</v>
      </c>
      <c r="E983" s="14" t="str">
        <f>VLOOKUP($B983,[7]Insumos!A:E,4,FALSE)</f>
        <v>UND</v>
      </c>
      <c r="F983" s="141">
        <v>0.35</v>
      </c>
      <c r="G983" s="4">
        <f>+VLOOKUP(B983,[7]Insumos!$A$4:$F$5224,5,FALSE)</f>
        <v>1824</v>
      </c>
      <c r="H983" s="4">
        <f t="shared" si="107"/>
        <v>638</v>
      </c>
      <c r="I983" s="4"/>
      <c r="J983" s="138" t="str">
        <f>HYPERLINK("#"&amp;"Insumos"&amp;"!A"&amp;MATCH($B983,[7]Insumos!$A:$A,0),"Ins "&amp;$B983)</f>
        <v>Ins I1565</v>
      </c>
      <c r="K983" s="675"/>
    </row>
    <row r="984" spans="1:11" s="16" customFormat="1" x14ac:dyDescent="0.25">
      <c r="A984" s="12" t="s">
        <v>72</v>
      </c>
      <c r="B984" s="3" t="s">
        <v>552</v>
      </c>
      <c r="C984" s="13" t="str">
        <f>VLOOKUP($B984,[7]Insumos!A:E,2,FALSE)</f>
        <v>LLAVE TERMINAL MANGUERA 1/2"</v>
      </c>
      <c r="D984" s="14" t="str">
        <f>VLOOKUP($B984,[7]Insumos!A:E,3,FALSE)</f>
        <v>Insumos</v>
      </c>
      <c r="E984" s="14" t="str">
        <f>VLOOKUP($B984,[7]Insumos!A:E,4,FALSE)</f>
        <v>UND</v>
      </c>
      <c r="F984" s="141">
        <v>1</v>
      </c>
      <c r="G984" s="4">
        <f>+VLOOKUP(B984,[7]Insumos!$A$4:$F$5224,5,FALSE)</f>
        <v>31326</v>
      </c>
      <c r="H984" s="4">
        <f t="shared" si="107"/>
        <v>31326</v>
      </c>
      <c r="I984" s="4"/>
      <c r="J984" s="138" t="str">
        <f>HYPERLINK("#"&amp;"Insumos"&amp;"!A"&amp;MATCH($B984,[7]Insumos!$A:$A,0),"Ins "&amp;$B984)</f>
        <v>Ins I416</v>
      </c>
      <c r="K984" s="675"/>
    </row>
    <row r="985" spans="1:11" s="16" customFormat="1" x14ac:dyDescent="0.25">
      <c r="A985" s="12" t="s">
        <v>72</v>
      </c>
      <c r="B985" s="3" t="s">
        <v>376</v>
      </c>
      <c r="C985" s="13" t="str">
        <f>VLOOKUP($B985,[7]Insumos!A:E,2,FALSE)</f>
        <v>PUNTILLA CON CABEZA 2"</v>
      </c>
      <c r="D985" s="14" t="str">
        <f>VLOOKUP($B985,[7]Insumos!A:E,3,FALSE)</f>
        <v>Insumos</v>
      </c>
      <c r="E985" s="14" t="str">
        <f>VLOOKUP($B985,[7]Insumos!A:E,4,FALSE)</f>
        <v>LB</v>
      </c>
      <c r="F985" s="141">
        <v>0.2</v>
      </c>
      <c r="G985" s="4">
        <f>+VLOOKUP(B985,[7]Insumos!$A$4:$F$5224,5,FALSE)</f>
        <v>5100</v>
      </c>
      <c r="H985" s="4">
        <f t="shared" si="107"/>
        <v>1020</v>
      </c>
      <c r="I985" s="4"/>
      <c r="J985" s="138" t="str">
        <f>HYPERLINK("#"&amp;"Insumos"&amp;"!A"&amp;MATCH($B985,[7]Insumos!$A:$A,0),"Ins "&amp;$B985)</f>
        <v>Ins I425</v>
      </c>
      <c r="K985" s="675"/>
    </row>
    <row r="986" spans="1:11" s="16" customFormat="1" x14ac:dyDescent="0.25">
      <c r="A986" s="12" t="s">
        <v>72</v>
      </c>
      <c r="B986" s="3" t="s">
        <v>431</v>
      </c>
      <c r="C986" s="13" t="str">
        <f>VLOOKUP($B986,[7]Insumos!A:E,2,FALSE)</f>
        <v>SIFON PVC SANITARIO 2"</v>
      </c>
      <c r="D986" s="14" t="str">
        <f>VLOOKUP($B986,[7]Insumos!A:E,3,FALSE)</f>
        <v>Insumos</v>
      </c>
      <c r="E986" s="14" t="str">
        <f>VLOOKUP($B986,[7]Insumos!A:E,4,FALSE)</f>
        <v>M</v>
      </c>
      <c r="F986" s="141">
        <v>1</v>
      </c>
      <c r="G986" s="4">
        <f>+VLOOKUP(B986,[7]Insumos!$A$4:$F$5224,5,FALSE)</f>
        <v>6503</v>
      </c>
      <c r="H986" s="4">
        <f t="shared" si="107"/>
        <v>6503</v>
      </c>
      <c r="I986" s="4"/>
      <c r="J986" s="138" t="str">
        <f>HYPERLINK("#"&amp;"Insumos"&amp;"!A"&amp;MATCH($B986,[7]Insumos!$A:$A,0),"Ins "&amp;$B986)</f>
        <v>Ins I641</v>
      </c>
      <c r="K986" s="675"/>
    </row>
    <row r="987" spans="1:11" s="16" customFormat="1" x14ac:dyDescent="0.25">
      <c r="A987" s="12" t="s">
        <v>72</v>
      </c>
      <c r="B987" s="3" t="s">
        <v>414</v>
      </c>
      <c r="C987" s="13" t="str">
        <f>VLOOKUP($B987,[7]Insumos!A:E,2,FALSE)</f>
        <v>SOLDADURA PVC LIQUIDA 1/4</v>
      </c>
      <c r="D987" s="14" t="str">
        <f>VLOOKUP($B987,[7]Insumos!A:E,3,FALSE)</f>
        <v>Insumos</v>
      </c>
      <c r="E987" s="14" t="str">
        <f>VLOOKUP($B987,[7]Insumos!A:E,4,FALSE)</f>
        <v>UND</v>
      </c>
      <c r="F987" s="141">
        <v>0.04</v>
      </c>
      <c r="G987" s="4">
        <f>+VLOOKUP(B987,[7]Insumos!$A$4:$F$5224,5,FALSE)</f>
        <v>129335</v>
      </c>
      <c r="H987" s="4">
        <f t="shared" si="107"/>
        <v>5173</v>
      </c>
      <c r="I987" s="4"/>
      <c r="J987" s="138" t="str">
        <f>HYPERLINK("#"&amp;"Insumos"&amp;"!A"&amp;MATCH($B987,[7]Insumos!$A:$A,0),"Ins "&amp;$B987)</f>
        <v>Ins I647</v>
      </c>
      <c r="K987" s="675"/>
    </row>
    <row r="988" spans="1:11" s="16" customFormat="1" x14ac:dyDescent="0.25">
      <c r="A988" s="12" t="s">
        <v>72</v>
      </c>
      <c r="B988" s="3" t="s">
        <v>553</v>
      </c>
      <c r="C988" s="13" t="str">
        <f>VLOOKUP($B988,[7]Insumos!A:E,2,FALSE)</f>
        <v>TUBO PRESION RDE 21 PVC 200 PSI  -  2 1/2"</v>
      </c>
      <c r="D988" s="14" t="str">
        <f>VLOOKUP($B988,[7]Insumos!A:E,3,FALSE)</f>
        <v>Insumos</v>
      </c>
      <c r="E988" s="14" t="str">
        <f>VLOOKUP($B988,[7]Insumos!A:E,4,FALSE)</f>
        <v>M</v>
      </c>
      <c r="F988" s="141">
        <v>0.3</v>
      </c>
      <c r="G988" s="4">
        <f>+VLOOKUP(B988,[7]Insumos!$A$4:$F$5224,5,FALSE)</f>
        <v>38165</v>
      </c>
      <c r="H988" s="4">
        <f t="shared" si="107"/>
        <v>11450</v>
      </c>
      <c r="I988" s="4"/>
      <c r="J988" s="138" t="str">
        <f>HYPERLINK("#"&amp;"Insumos"&amp;"!A"&amp;MATCH($B988,[7]Insumos!$A:$A,0),"Ins "&amp;$B988)</f>
        <v>Ins I744</v>
      </c>
      <c r="K988" s="675"/>
    </row>
    <row r="989" spans="1:11" s="16" customFormat="1" x14ac:dyDescent="0.25">
      <c r="A989" s="12" t="s">
        <v>72</v>
      </c>
      <c r="B989" s="3" t="s">
        <v>421</v>
      </c>
      <c r="C989" s="13" t="str">
        <f>VLOOKUP($B989,[7]Insumos!A:E,2,FALSE)</f>
        <v xml:space="preserve">TUBO PVC SANITARIO 2'' </v>
      </c>
      <c r="D989" s="14" t="str">
        <f>VLOOKUP($B989,[7]Insumos!A:E,3,FALSE)</f>
        <v>Insumos</v>
      </c>
      <c r="E989" s="14" t="str">
        <f>VLOOKUP($B989,[7]Insumos!A:E,4,FALSE)</f>
        <v>M</v>
      </c>
      <c r="F989" s="141">
        <v>1</v>
      </c>
      <c r="G989" s="4">
        <f>+VLOOKUP(B989,[7]Insumos!$A$4:$F$5224,5,FALSE)</f>
        <v>8484</v>
      </c>
      <c r="H989" s="4">
        <f t="shared" si="107"/>
        <v>8484</v>
      </c>
      <c r="I989" s="4"/>
      <c r="J989" s="138" t="str">
        <f>HYPERLINK("#"&amp;"Insumos"&amp;"!A"&amp;MATCH($B989,[7]Insumos!$A:$A,0),"Ins "&amp;$B989)</f>
        <v>Ins I752</v>
      </c>
      <c r="K989" s="675"/>
    </row>
    <row r="990" spans="1:11" s="16" customFormat="1" x14ac:dyDescent="0.25">
      <c r="A990" s="12" t="s">
        <v>72</v>
      </c>
      <c r="B990" s="3" t="s">
        <v>378</v>
      </c>
      <c r="C990" s="13" t="str">
        <f>VLOOKUP($B990,[7]Insumos!A:E,2,FALSE)</f>
        <v>TABLA CHAPA ORDINARIO 30 CM X 2 CM X 3 M.</v>
      </c>
      <c r="D990" s="14" t="str">
        <f>VLOOKUP($B990,[7]Insumos!A:E,3,FALSE)</f>
        <v>Insumos</v>
      </c>
      <c r="E990" s="14" t="str">
        <f>VLOOKUP($B990,[7]Insumos!A:E,4,FALSE)</f>
        <v>UND</v>
      </c>
      <c r="F990" s="141">
        <v>1.5</v>
      </c>
      <c r="G990" s="4">
        <f>+VLOOKUP(B990,[7]Insumos!$A$4:$F$5224,5,FALSE)</f>
        <v>18821</v>
      </c>
      <c r="H990" s="4">
        <f t="shared" si="107"/>
        <v>28232</v>
      </c>
      <c r="I990" s="4"/>
      <c r="J990" s="138" t="str">
        <f>HYPERLINK("#"&amp;"Insumos"&amp;"!A"&amp;MATCH($B990,[7]Insumos!$A:$A,0),"Ins "&amp;$B990)</f>
        <v>Ins I979</v>
      </c>
      <c r="K990" s="675"/>
    </row>
    <row r="991" spans="1:11" x14ac:dyDescent="0.25">
      <c r="K991" s="675"/>
    </row>
    <row r="992" spans="1:11" s="16" customFormat="1" ht="38.25" x14ac:dyDescent="0.25">
      <c r="A992" s="8" t="s">
        <v>44</v>
      </c>
      <c r="B992" s="1" t="s">
        <v>28</v>
      </c>
      <c r="C992" s="9" t="str">
        <f>VLOOKUP($A992,[7]Actividades!A:E,2,FALSE)</f>
        <v>SUMINISTRO, TRANSPORTE E INSTALACION PINTURA ESMALTE PARA PUERTAS, REJAS, VENTANAS, PASAMANOS Y ZÓCALOS. INCLUYE FILOS Y DILATACIONES</v>
      </c>
      <c r="D992" s="10" t="str">
        <f>VLOOKUP($A992,[7]Actividades!A:E,3,FALSE)</f>
        <v>Actividad</v>
      </c>
      <c r="E992" s="10" t="str">
        <f>VLOOKUP($A992,[7]Actividades!A:E,4,FALSE)</f>
        <v>M2</v>
      </c>
      <c r="F992" s="140"/>
      <c r="G992" s="2"/>
      <c r="H992" s="2"/>
      <c r="I992" s="2">
        <v>28412</v>
      </c>
      <c r="K992" s="675">
        <f t="shared" si="105"/>
        <v>39333.572800000002</v>
      </c>
    </row>
    <row r="993" spans="1:11" s="16" customFormat="1" x14ac:dyDescent="0.25">
      <c r="A993" s="12" t="s">
        <v>44</v>
      </c>
      <c r="B993" s="3" t="s">
        <v>122</v>
      </c>
      <c r="C993" s="13" t="str">
        <f>VLOOKUP($B993,[7]Insumos!A:E,2,FALSE)</f>
        <v>CUADRILLA CC TIPO 1 (1 OFICIAL + 1 AYUDANTE) (Pintura)</v>
      </c>
      <c r="D993" s="14" t="str">
        <f>VLOOKUP($B993,[7]Insumos!A:E,3,FALSE)</f>
        <v>Cuadrilla</v>
      </c>
      <c r="E993" s="14" t="str">
        <f>VLOOKUP($B993,[7]Insumos!A:E,4,FALSE)</f>
        <v>HR</v>
      </c>
      <c r="F993" s="141">
        <v>0.25</v>
      </c>
      <c r="G993" s="4">
        <f>+VLOOKUP(B993,[7]Insumos!$A$4:$F$5224,5,FALSE)</f>
        <v>33335</v>
      </c>
      <c r="H993" s="4">
        <f t="shared" ref="H993:H997" si="108">+ROUND(F993*G993,0)</f>
        <v>8334</v>
      </c>
      <c r="I993" s="4"/>
      <c r="J993" s="138" t="str">
        <f>HYPERLINK("#"&amp;"Insumos"&amp;"!A"&amp;MATCH($B993,[7]Insumos!$A:$A,0),"Ins "&amp;$B993)</f>
        <v>Ins C3</v>
      </c>
      <c r="K993" s="675"/>
    </row>
    <row r="994" spans="1:11" s="16" customFormat="1" x14ac:dyDescent="0.25">
      <c r="A994" s="12" t="s">
        <v>44</v>
      </c>
      <c r="B994" s="3" t="s">
        <v>30</v>
      </c>
      <c r="C994" s="13" t="str">
        <f>VLOOKUP($B994,[7]Insumos!A:E,2,FALSE)</f>
        <v>EQUIPO DE TRANSPORTE</v>
      </c>
      <c r="D994" s="14" t="str">
        <f>VLOOKUP($B994,[7]Insumos!A:E,3,FALSE)</f>
        <v>Equipos</v>
      </c>
      <c r="E994" s="14" t="str">
        <f>VLOOKUP($B994,[7]Insumos!A:E,4,FALSE)</f>
        <v>DIA</v>
      </c>
      <c r="F994" s="141">
        <v>2E-3</v>
      </c>
      <c r="G994" s="4">
        <f>+VLOOKUP(B994,[7]Insumos!$A$4:$F$5224,5,FALSE)</f>
        <v>180217</v>
      </c>
      <c r="H994" s="4">
        <f t="shared" si="108"/>
        <v>360</v>
      </c>
      <c r="I994" s="4"/>
      <c r="J994" s="138" t="str">
        <f>HYPERLINK("#"&amp;"Insumos"&amp;"!A"&amp;MATCH($B994,[7]Insumos!$A:$A,0),"Ins "&amp;$B994)</f>
        <v>Ins E12</v>
      </c>
      <c r="K994" s="675"/>
    </row>
    <row r="995" spans="1:11" s="16" customFormat="1" x14ac:dyDescent="0.25">
      <c r="A995" s="12" t="s">
        <v>44</v>
      </c>
      <c r="B995" s="3" t="s">
        <v>32</v>
      </c>
      <c r="C995" s="13" t="str">
        <f>VLOOKUP($B995,[7]Insumos!A:E,2,FALSE)</f>
        <v>EQUIPO BASICO (HERRAMIENTA MENOR)</v>
      </c>
      <c r="D995" s="14" t="str">
        <f>VLOOKUP($B995,[7]Insumos!A:E,3,FALSE)</f>
        <v>Herramienta</v>
      </c>
      <c r="E995" s="14" t="str">
        <f>VLOOKUP($B995,[7]Insumos!A:E,4,FALSE)</f>
        <v>UND</v>
      </c>
      <c r="F995" s="141">
        <v>0.25</v>
      </c>
      <c r="G995" s="4">
        <f>+VLOOKUP(B995,[7]Insumos!$A$4:$F$5224,5,FALSE)</f>
        <v>3484</v>
      </c>
      <c r="H995" s="4">
        <f t="shared" si="108"/>
        <v>871</v>
      </c>
      <c r="I995" s="4"/>
      <c r="J995" s="138" t="str">
        <f>HYPERLINK("#"&amp;"Insumos"&amp;"!A"&amp;MATCH($B995,[7]Insumos!$A:$A,0),"Ins "&amp;$B995)</f>
        <v>Ins H2</v>
      </c>
      <c r="K995" s="675"/>
    </row>
    <row r="996" spans="1:11" s="16" customFormat="1" x14ac:dyDescent="0.25">
      <c r="A996" s="12" t="s">
        <v>44</v>
      </c>
      <c r="B996" s="3" t="s">
        <v>483</v>
      </c>
      <c r="C996" s="13" t="str">
        <f>VLOOKUP($B996,[7]Insumos!A:E,2,FALSE)</f>
        <v>ESMALTE SINTETICO PINTULUX 3 EN 1 (No requiere anticorrosivo)</v>
      </c>
      <c r="D996" s="14" t="str">
        <f>VLOOKUP($B996,[7]Insumos!A:E,3,FALSE)</f>
        <v>Insumos</v>
      </c>
      <c r="E996" s="14" t="str">
        <f>VLOOKUP($B996,[7]Insumos!A:E,4,FALSE)</f>
        <v>GAL</v>
      </c>
      <c r="F996" s="141">
        <v>0.15</v>
      </c>
      <c r="G996" s="4">
        <f>+VLOOKUP(B996,[7]Insumos!$A$4:$F$5224,5,FALSE)</f>
        <v>122000</v>
      </c>
      <c r="H996" s="4">
        <f t="shared" si="108"/>
        <v>18300</v>
      </c>
      <c r="I996" s="4"/>
      <c r="J996" s="138" t="str">
        <f>HYPERLINK("#"&amp;"Insumos"&amp;"!A"&amp;MATCH($B996,[7]Insumos!$A:$A,0),"Ins "&amp;$B996)</f>
        <v>Ins I1002</v>
      </c>
      <c r="K996" s="675"/>
    </row>
    <row r="997" spans="1:11" s="16" customFormat="1" x14ac:dyDescent="0.25">
      <c r="A997" s="12" t="s">
        <v>44</v>
      </c>
      <c r="B997" s="3" t="s">
        <v>33</v>
      </c>
      <c r="C997" s="13" t="str">
        <f>VLOOKUP($B997,[7]Insumos!A:E,2,FALSE)</f>
        <v>ACARREO INTERNO</v>
      </c>
      <c r="D997" s="14" t="str">
        <f>VLOOKUP($B997,[7]Insumos!A:E,3,FALSE)</f>
        <v>Insumos</v>
      </c>
      <c r="E997" s="14" t="str">
        <f>VLOOKUP($B997,[7]Insumos!A:E,4,FALSE)</f>
        <v>UND</v>
      </c>
      <c r="F997" s="141">
        <v>0.3</v>
      </c>
      <c r="G997" s="4">
        <f>+VLOOKUP(B997,[7]Insumos!$A$4:$F$5224,5,FALSE)</f>
        <v>1824</v>
      </c>
      <c r="H997" s="4">
        <f t="shared" si="108"/>
        <v>547</v>
      </c>
      <c r="I997" s="4"/>
      <c r="J997" s="138" t="str">
        <f>HYPERLINK("#"&amp;"Insumos"&amp;"!A"&amp;MATCH($B997,[7]Insumos!$A:$A,0),"Ins "&amp;$B997)</f>
        <v>Ins I1565</v>
      </c>
      <c r="K997" s="675"/>
    </row>
    <row r="998" spans="1:11" s="16" customFormat="1" x14ac:dyDescent="0.25">
      <c r="A998" s="5"/>
      <c r="B998" s="5"/>
      <c r="C998" s="5"/>
      <c r="D998" s="5"/>
      <c r="E998" s="5"/>
      <c r="F998" s="143"/>
      <c r="G998" s="5"/>
      <c r="H998" s="5"/>
      <c r="I998" s="5"/>
      <c r="J998" s="5"/>
      <c r="K998" s="675"/>
    </row>
    <row r="999" spans="1:11" s="16" customFormat="1" ht="25.5" x14ac:dyDescent="0.25">
      <c r="A999" s="8" t="s">
        <v>187</v>
      </c>
      <c r="B999" s="1" t="s">
        <v>28</v>
      </c>
      <c r="C999" s="9" t="str">
        <f>VLOOKUP($A999,[7]Actividades!A:E,2,FALSE)</f>
        <v>LIMPIEZA DE PAREDES PARA APLICACIÓN DE VINILO SOBRE GRANIPLAST</v>
      </c>
      <c r="D999" s="10" t="str">
        <f>VLOOKUP($A999,[7]Actividades!A:E,3,FALSE)</f>
        <v>Actividad</v>
      </c>
      <c r="E999" s="10" t="str">
        <f>VLOOKUP($A999,[7]Actividades!A:E,4,FALSE)</f>
        <v>M2</v>
      </c>
      <c r="F999" s="140"/>
      <c r="G999" s="2"/>
      <c r="H999" s="2"/>
      <c r="I999" s="2">
        <v>5740</v>
      </c>
      <c r="K999" s="675">
        <f t="shared" si="105"/>
        <v>7946.4560000000001</v>
      </c>
    </row>
    <row r="1000" spans="1:11" s="16" customFormat="1" x14ac:dyDescent="0.25">
      <c r="A1000" s="12" t="s">
        <v>187</v>
      </c>
      <c r="B1000" s="3" t="s">
        <v>532</v>
      </c>
      <c r="C1000" s="13" t="str">
        <f>VLOOKUP($B1000,[7]Insumos!A:E,2,FALSE)</f>
        <v>AYUDANTE AA (ALBAÑILERIA)</v>
      </c>
      <c r="D1000" s="14" t="str">
        <f>VLOOKUP($B1000,[7]Insumos!A:E,3,FALSE)</f>
        <v>Cuadrilla</v>
      </c>
      <c r="E1000" s="14" t="str">
        <f>VLOOKUP($B1000,[7]Insumos!A:E,4,FALSE)</f>
        <v>HR</v>
      </c>
      <c r="F1000" s="141">
        <v>0.17</v>
      </c>
      <c r="G1000" s="4">
        <f>+VLOOKUP(B1000,[7]Insumos!$A$4:$F$5224,5,FALSE)</f>
        <v>11839</v>
      </c>
      <c r="H1000" s="4">
        <f t="shared" ref="H1000:H1004" si="109">+ROUND(F1000*G1000,0)</f>
        <v>2013</v>
      </c>
      <c r="I1000" s="4"/>
      <c r="J1000" s="138" t="str">
        <f>HYPERLINK("#"&amp;"Insumos"&amp;"!A"&amp;MATCH($B1000,[7]Insumos!$A:$A,0),"Ins "&amp;$B1000)</f>
        <v>Ins C43</v>
      </c>
      <c r="K1000" s="675"/>
    </row>
    <row r="1001" spans="1:11" s="16" customFormat="1" x14ac:dyDescent="0.25">
      <c r="A1001" s="12" t="s">
        <v>187</v>
      </c>
      <c r="B1001" s="3" t="s">
        <v>533</v>
      </c>
      <c r="C1001" s="13" t="str">
        <f>VLOOKUP($B1001,[7]Insumos!A:E,2,FALSE)</f>
        <v>EQUIPO HIDROLAVADORA</v>
      </c>
      <c r="D1001" s="14" t="str">
        <f>VLOOKUP($B1001,[7]Insumos!A:E,3,FALSE)</f>
        <v>Equipos</v>
      </c>
      <c r="E1001" s="14" t="str">
        <f>VLOOKUP($B1001,[7]Insumos!A:E,4,FALSE)</f>
        <v>DIA</v>
      </c>
      <c r="F1001" s="141">
        <v>0.03</v>
      </c>
      <c r="G1001" s="4">
        <f>+VLOOKUP(B1001,[7]Insumos!$A$4:$F$5224,5,FALSE)</f>
        <v>89250</v>
      </c>
      <c r="H1001" s="4">
        <f t="shared" si="109"/>
        <v>2678</v>
      </c>
      <c r="I1001" s="4"/>
      <c r="J1001" s="138" t="str">
        <f>HYPERLINK("#"&amp;"Insumos"&amp;"!A"&amp;MATCH($B1001,[7]Insumos!$A:$A,0),"Ins "&amp;$B1001)</f>
        <v>Ins E11</v>
      </c>
      <c r="K1001" s="675"/>
    </row>
    <row r="1002" spans="1:11" x14ac:dyDescent="0.25">
      <c r="A1002" s="12" t="s">
        <v>187</v>
      </c>
      <c r="B1002" s="3" t="s">
        <v>30</v>
      </c>
      <c r="C1002" s="13" t="str">
        <f>VLOOKUP($B1002,[7]Insumos!A:E,2,FALSE)</f>
        <v>EQUIPO DE TRANSPORTE</v>
      </c>
      <c r="D1002" s="14" t="str">
        <f>VLOOKUP($B1002,[7]Insumos!A:E,3,FALSE)</f>
        <v>Equipos</v>
      </c>
      <c r="E1002" s="14" t="str">
        <f>VLOOKUP($B1002,[7]Insumos!A:E,4,FALSE)</f>
        <v>DIA</v>
      </c>
      <c r="F1002" s="141">
        <v>1E-3</v>
      </c>
      <c r="G1002" s="4">
        <f>+VLOOKUP(B1002,[7]Insumos!$A$4:$F$5224,5,FALSE)</f>
        <v>180217</v>
      </c>
      <c r="H1002" s="4">
        <f t="shared" si="109"/>
        <v>180</v>
      </c>
      <c r="I1002" s="4"/>
      <c r="J1002" s="138" t="str">
        <f>HYPERLINK("#"&amp;"Insumos"&amp;"!A"&amp;MATCH($B1002,[7]Insumos!$A:$A,0),"Ins "&amp;$B1002)</f>
        <v>Ins E12</v>
      </c>
      <c r="K1002" s="675"/>
    </row>
    <row r="1003" spans="1:11" s="16" customFormat="1" x14ac:dyDescent="0.25">
      <c r="A1003" s="12" t="s">
        <v>187</v>
      </c>
      <c r="B1003" s="3" t="s">
        <v>32</v>
      </c>
      <c r="C1003" s="13" t="str">
        <f>VLOOKUP($B1003,[7]Insumos!A:E,2,FALSE)</f>
        <v>EQUIPO BASICO (HERRAMIENTA MENOR)</v>
      </c>
      <c r="D1003" s="14" t="str">
        <f>VLOOKUP($B1003,[7]Insumos!A:E,3,FALSE)</f>
        <v>Herramienta</v>
      </c>
      <c r="E1003" s="14" t="str">
        <f>VLOOKUP($B1003,[7]Insumos!A:E,4,FALSE)</f>
        <v>UND</v>
      </c>
      <c r="F1003" s="141">
        <v>0.04</v>
      </c>
      <c r="G1003" s="4">
        <f>+VLOOKUP(B1003,[7]Insumos!$A$4:$F$5224,5,FALSE)</f>
        <v>3484</v>
      </c>
      <c r="H1003" s="4">
        <f t="shared" si="109"/>
        <v>139</v>
      </c>
      <c r="I1003" s="4"/>
      <c r="J1003" s="138" t="str">
        <f>HYPERLINK("#"&amp;"Insumos"&amp;"!A"&amp;MATCH($B1003,[7]Insumos!$A:$A,0),"Ins "&amp;$B1003)</f>
        <v>Ins H2</v>
      </c>
      <c r="K1003" s="675"/>
    </row>
    <row r="1004" spans="1:11" s="16" customFormat="1" x14ac:dyDescent="0.25">
      <c r="A1004" s="12" t="s">
        <v>187</v>
      </c>
      <c r="B1004" s="3" t="s">
        <v>33</v>
      </c>
      <c r="C1004" s="13" t="str">
        <f>VLOOKUP($B1004,[7]Insumos!A:E,2,FALSE)</f>
        <v>ACARREO INTERNO</v>
      </c>
      <c r="D1004" s="14" t="str">
        <f>VLOOKUP($B1004,[7]Insumos!A:E,3,FALSE)</f>
        <v>Insumos</v>
      </c>
      <c r="E1004" s="14" t="str">
        <f>VLOOKUP($B1004,[7]Insumos!A:E,4,FALSE)</f>
        <v>UND</v>
      </c>
      <c r="F1004" s="141">
        <v>0.4</v>
      </c>
      <c r="G1004" s="4">
        <f>+VLOOKUP(B1004,[7]Insumos!$A$4:$F$5224,5,FALSE)</f>
        <v>1824</v>
      </c>
      <c r="H1004" s="4">
        <f t="shared" si="109"/>
        <v>730</v>
      </c>
      <c r="I1004" s="4"/>
      <c r="J1004" s="138" t="str">
        <f>HYPERLINK("#"&amp;"Insumos"&amp;"!A"&amp;MATCH($B1004,[7]Insumos!$A:$A,0),"Ins "&amp;$B1004)</f>
        <v>Ins I1565</v>
      </c>
      <c r="K1004" s="675"/>
    </row>
    <row r="1005" spans="1:11" s="16" customFormat="1" x14ac:dyDescent="0.25">
      <c r="A1005" s="5"/>
      <c r="B1005" s="5"/>
      <c r="C1005" s="5"/>
      <c r="D1005" s="5"/>
      <c r="E1005" s="5"/>
      <c r="F1005" s="143"/>
      <c r="G1005" s="5"/>
      <c r="H1005" s="5"/>
      <c r="I1005" s="5"/>
      <c r="J1005" s="5"/>
      <c r="K1005" s="675"/>
    </row>
    <row r="1006" spans="1:11" s="16" customFormat="1" ht="25.5" x14ac:dyDescent="0.25">
      <c r="A1006" s="8" t="s">
        <v>149</v>
      </c>
      <c r="B1006" s="1" t="s">
        <v>28</v>
      </c>
      <c r="C1006" s="9" t="str">
        <f>VLOOKUP($A1006,[7]Actividades!A:E,2,FALSE)</f>
        <v>SUMINISTRO, TRANSPORTE E INSTALACION VIDRIO TRASLUCIDO DE 4MM</v>
      </c>
      <c r="D1006" s="10" t="str">
        <f>VLOOKUP($A1006,[7]Actividades!A:E,3,FALSE)</f>
        <v>Actividad</v>
      </c>
      <c r="E1006" s="10" t="str">
        <f>VLOOKUP($A1006,[7]Actividades!A:E,4,FALSE)</f>
        <v>M2</v>
      </c>
      <c r="F1006" s="140"/>
      <c r="G1006" s="2"/>
      <c r="H1006" s="2"/>
      <c r="I1006" s="2">
        <v>70218</v>
      </c>
      <c r="K1006" s="675">
        <f t="shared" si="105"/>
        <v>97209.799200000009</v>
      </c>
    </row>
    <row r="1007" spans="1:11" s="16" customFormat="1" x14ac:dyDescent="0.25">
      <c r="A1007" s="12" t="s">
        <v>149</v>
      </c>
      <c r="B1007" s="3" t="s">
        <v>115</v>
      </c>
      <c r="C1007" s="13" t="str">
        <f>VLOOKUP($B1007,[7]Insumos!A:E,2,FALSE)</f>
        <v>CUADRILLA AA TIPO 1 (1 OFICIAL + 1 AYUDANTE) (Albañileria)</v>
      </c>
      <c r="D1007" s="14" t="str">
        <f>VLOOKUP($B1007,[7]Insumos!A:E,3,FALSE)</f>
        <v>Cuadrilla</v>
      </c>
      <c r="E1007" s="14" t="str">
        <f>VLOOKUP($B1007,[7]Insumos!A:E,4,FALSE)</f>
        <v>HR</v>
      </c>
      <c r="F1007" s="141">
        <v>0.6</v>
      </c>
      <c r="G1007" s="4">
        <f>+VLOOKUP(B1007,[7]Insumos!$A$4:$F$5224,5,FALSE)</f>
        <v>30782</v>
      </c>
      <c r="H1007" s="4">
        <f t="shared" ref="H1007:H1012" si="110">+ROUND(F1007*G1007,0)</f>
        <v>18469</v>
      </c>
      <c r="I1007" s="4"/>
      <c r="J1007" s="138" t="str">
        <f>HYPERLINK("#"&amp;"Insumos"&amp;"!A"&amp;MATCH($B1007,[7]Insumos!$A:$A,0),"Ins "&amp;$B1007)</f>
        <v>Ins C1</v>
      </c>
      <c r="K1007" s="675"/>
    </row>
    <row r="1008" spans="1:11" s="16" customFormat="1" x14ac:dyDescent="0.25">
      <c r="A1008" s="12" t="s">
        <v>149</v>
      </c>
      <c r="B1008" s="3" t="s">
        <v>30</v>
      </c>
      <c r="C1008" s="13" t="str">
        <f>VLOOKUP($B1008,[7]Insumos!A:E,2,FALSE)</f>
        <v>EQUIPO DE TRANSPORTE</v>
      </c>
      <c r="D1008" s="14" t="str">
        <f>VLOOKUP($B1008,[7]Insumos!A:E,3,FALSE)</f>
        <v>Equipos</v>
      </c>
      <c r="E1008" s="14" t="str">
        <f>VLOOKUP($B1008,[7]Insumos!A:E,4,FALSE)</f>
        <v>DIA</v>
      </c>
      <c r="F1008" s="141">
        <v>5.1999999999999998E-3</v>
      </c>
      <c r="G1008" s="4">
        <f>+VLOOKUP(B1008,[7]Insumos!$A$4:$F$5224,5,FALSE)</f>
        <v>180217</v>
      </c>
      <c r="H1008" s="4">
        <f t="shared" si="110"/>
        <v>937</v>
      </c>
      <c r="I1008" s="4"/>
      <c r="J1008" s="138" t="str">
        <f>HYPERLINK("#"&amp;"Insumos"&amp;"!A"&amp;MATCH($B1008,[7]Insumos!$A:$A,0),"Ins "&amp;$B1008)</f>
        <v>Ins E12</v>
      </c>
      <c r="K1008" s="675"/>
    </row>
    <row r="1009" spans="1:11" s="16" customFormat="1" x14ac:dyDescent="0.25">
      <c r="A1009" s="12" t="s">
        <v>149</v>
      </c>
      <c r="B1009" s="3" t="s">
        <v>32</v>
      </c>
      <c r="C1009" s="13" t="str">
        <f>VLOOKUP($B1009,[7]Insumos!A:E,2,FALSE)</f>
        <v>EQUIPO BASICO (HERRAMIENTA MENOR)</v>
      </c>
      <c r="D1009" s="14" t="str">
        <f>VLOOKUP($B1009,[7]Insumos!A:E,3,FALSE)</f>
        <v>Herramienta</v>
      </c>
      <c r="E1009" s="14" t="str">
        <f>VLOOKUP($B1009,[7]Insumos!A:E,4,FALSE)</f>
        <v>UND</v>
      </c>
      <c r="F1009" s="141">
        <v>0.4</v>
      </c>
      <c r="G1009" s="4">
        <f>+VLOOKUP(B1009,[7]Insumos!$A$4:$F$5224,5,FALSE)</f>
        <v>3484</v>
      </c>
      <c r="H1009" s="4">
        <f t="shared" si="110"/>
        <v>1394</v>
      </c>
      <c r="I1009" s="4"/>
      <c r="J1009" s="138" t="str">
        <f>HYPERLINK("#"&amp;"Insumos"&amp;"!A"&amp;MATCH($B1009,[7]Insumos!$A:$A,0),"Ins "&amp;$B1009)</f>
        <v>Ins H2</v>
      </c>
      <c r="K1009" s="675"/>
    </row>
    <row r="1010" spans="1:11" x14ac:dyDescent="0.25">
      <c r="A1010" s="12" t="s">
        <v>149</v>
      </c>
      <c r="B1010" s="3" t="s">
        <v>33</v>
      </c>
      <c r="C1010" s="13" t="str">
        <f>VLOOKUP($B1010,[7]Insumos!A:E,2,FALSE)</f>
        <v>ACARREO INTERNO</v>
      </c>
      <c r="D1010" s="14" t="str">
        <f>VLOOKUP($B1010,[7]Insumos!A:E,3,FALSE)</f>
        <v>Insumos</v>
      </c>
      <c r="E1010" s="14" t="str">
        <f>VLOOKUP($B1010,[7]Insumos!A:E,4,FALSE)</f>
        <v>UND</v>
      </c>
      <c r="F1010" s="141">
        <v>0.71109999999999995</v>
      </c>
      <c r="G1010" s="4">
        <f>+VLOOKUP(B1010,[7]Insumos!$A$4:$F$5224,5,FALSE)</f>
        <v>1824</v>
      </c>
      <c r="H1010" s="4">
        <f t="shared" si="110"/>
        <v>1297</v>
      </c>
      <c r="I1010" s="4"/>
      <c r="J1010" s="138" t="str">
        <f>HYPERLINK("#"&amp;"Insumos"&amp;"!A"&amp;MATCH($B1010,[7]Insumos!$A:$A,0),"Ins "&amp;$B1010)</f>
        <v>Ins I1565</v>
      </c>
      <c r="K1010" s="675"/>
    </row>
    <row r="1011" spans="1:11" s="16" customFormat="1" x14ac:dyDescent="0.25">
      <c r="A1011" s="12" t="s">
        <v>149</v>
      </c>
      <c r="B1011" s="3" t="s">
        <v>554</v>
      </c>
      <c r="C1011" s="13" t="str">
        <f>VLOOKUP($B1011,[7]Insumos!A:E,2,FALSE)</f>
        <v>VIDRIO TRASLUCIDO 4MM</v>
      </c>
      <c r="D1011" s="14" t="str">
        <f>VLOOKUP($B1011,[7]Insumos!A:E,3,FALSE)</f>
        <v>Insumos</v>
      </c>
      <c r="E1011" s="14" t="str">
        <f>VLOOKUP($B1011,[7]Insumos!A:E,4,FALSE)</f>
        <v>M2</v>
      </c>
      <c r="F1011" s="141">
        <v>1</v>
      </c>
      <c r="G1011" s="4">
        <f>+VLOOKUP(B1011,[7]Insumos!$A$4:$F$5224,5,FALSE)</f>
        <v>45509</v>
      </c>
      <c r="H1011" s="4">
        <f t="shared" si="110"/>
        <v>45509</v>
      </c>
      <c r="I1011" s="4"/>
      <c r="J1011" s="138" t="str">
        <f>HYPERLINK("#"&amp;"Insumos"&amp;"!A"&amp;MATCH($B1011,[7]Insumos!$A:$A,0),"Ins "&amp;$B1011)</f>
        <v>Ins I324</v>
      </c>
      <c r="K1011" s="675"/>
    </row>
    <row r="1012" spans="1:11" s="16" customFormat="1" x14ac:dyDescent="0.25">
      <c r="A1012" s="12" t="s">
        <v>149</v>
      </c>
      <c r="B1012" s="3" t="s">
        <v>540</v>
      </c>
      <c r="C1012" s="13" t="str">
        <f>VLOOKUP($B1012,[7]Insumos!A:E,2,FALSE)</f>
        <v>SILICONA TUBO 280 ML</v>
      </c>
      <c r="D1012" s="14" t="str">
        <f>VLOOKUP($B1012,[7]Insumos!A:E,3,FALSE)</f>
        <v>Insumos</v>
      </c>
      <c r="E1012" s="14" t="str">
        <f>VLOOKUP($B1012,[7]Insumos!A:E,4,FALSE)</f>
        <v>UND</v>
      </c>
      <c r="F1012" s="141">
        <v>0.17</v>
      </c>
      <c r="G1012" s="4">
        <f>+VLOOKUP(B1012,[7]Insumos!$A$4:$F$5224,5,FALSE)</f>
        <v>15367</v>
      </c>
      <c r="H1012" s="4">
        <f t="shared" si="110"/>
        <v>2612</v>
      </c>
      <c r="I1012" s="4"/>
      <c r="J1012" s="138" t="str">
        <f>HYPERLINK("#"&amp;"Insumos"&amp;"!A"&amp;MATCH($B1012,[7]Insumos!$A:$A,0),"Ins "&amp;$B1012)</f>
        <v>Ins I433</v>
      </c>
      <c r="K1012" s="675"/>
    </row>
    <row r="1013" spans="1:11" s="16" customFormat="1" x14ac:dyDescent="0.25">
      <c r="A1013" s="5"/>
      <c r="B1013" s="5"/>
      <c r="C1013" s="5"/>
      <c r="D1013" s="5"/>
      <c r="E1013" s="5"/>
      <c r="F1013" s="143"/>
      <c r="G1013" s="5"/>
      <c r="H1013" s="5"/>
      <c r="I1013" s="5"/>
      <c r="J1013" s="5"/>
      <c r="K1013" s="675"/>
    </row>
    <row r="1014" spans="1:11" s="16" customFormat="1" x14ac:dyDescent="0.25">
      <c r="A1014" s="8" t="s">
        <v>102</v>
      </c>
      <c r="B1014" s="1" t="s">
        <v>28</v>
      </c>
      <c r="C1014" s="9" t="str">
        <f>VLOOKUP($A1014,[7]Actividades!A:E,2,FALSE)</f>
        <v>RENIVELACION DE CIELO RASO EN ALUMINIO E ICOPOR EXISTENTE</v>
      </c>
      <c r="D1014" s="10" t="str">
        <f>VLOOKUP($A1014,[7]Actividades!A:E,3,FALSE)</f>
        <v>Actividad</v>
      </c>
      <c r="E1014" s="10" t="str">
        <f>VLOOKUP($A1014,[7]Actividades!A:E,4,FALSE)</f>
        <v>M2</v>
      </c>
      <c r="F1014" s="140"/>
      <c r="G1014" s="2"/>
      <c r="H1014" s="2"/>
      <c r="I1014" s="2">
        <v>11217</v>
      </c>
      <c r="K1014" s="675">
        <f t="shared" si="105"/>
        <v>15528.8148</v>
      </c>
    </row>
    <row r="1015" spans="1:11" s="16" customFormat="1" x14ac:dyDescent="0.25">
      <c r="A1015" s="12" t="s">
        <v>102</v>
      </c>
      <c r="B1015" s="3" t="s">
        <v>380</v>
      </c>
      <c r="C1015" s="13" t="str">
        <f>VLOOKUP($B1015,[7]Insumos!A:E,2,FALSE)</f>
        <v>CUADRILLA AA TIPO 2 (1 OFICIAL + 2 AYUDANTE) (Albañileria)</v>
      </c>
      <c r="D1015" s="14" t="str">
        <f>VLOOKUP($B1015,[7]Insumos!A:E,3,FALSE)</f>
        <v>Cuadrilla</v>
      </c>
      <c r="E1015" s="14" t="str">
        <f>VLOOKUP($B1015,[7]Insumos!A:E,4,FALSE)</f>
        <v>HR</v>
      </c>
      <c r="F1015" s="141">
        <v>0.2</v>
      </c>
      <c r="G1015" s="4">
        <f>+VLOOKUP(B1015,[7]Insumos!$A$4:$F$5224,5,FALSE)</f>
        <v>42621</v>
      </c>
      <c r="H1015" s="4">
        <f t="shared" ref="H1015:H1017" si="111">+ROUND(F1015*G1015,0)</f>
        <v>8524</v>
      </c>
      <c r="I1015" s="4"/>
      <c r="J1015" s="138" t="str">
        <f>HYPERLINK("#"&amp;"Insumos"&amp;"!A"&amp;MATCH($B1015,[7]Insumos!$A:$A,0),"Ins "&amp;$B1015)</f>
        <v>Ins C8</v>
      </c>
      <c r="K1015" s="675"/>
    </row>
    <row r="1016" spans="1:11" s="16" customFormat="1" ht="30" x14ac:dyDescent="0.25">
      <c r="A1016" s="12" t="s">
        <v>102</v>
      </c>
      <c r="B1016" s="3" t="s">
        <v>29</v>
      </c>
      <c r="C1016" s="13" t="str">
        <f>VLOOKUP($B1016,[7]Insumos!A:E,2,FALSE)</f>
        <v>ANDAMIO METALICO CERTIFICADO, INCLUYE ESCALERILLA CON BARANDAS Y PLATAFORMAS DE TRABAJO H=2.0M</v>
      </c>
      <c r="D1016" s="14" t="str">
        <f>VLOOKUP($B1016,[7]Insumos!A:E,3,FALSE)</f>
        <v>Equipos</v>
      </c>
      <c r="E1016" s="14" t="str">
        <f>VLOOKUP($B1016,[7]Insumos!A:E,4,FALSE)</f>
        <v>Un-Dia</v>
      </c>
      <c r="F1016" s="141">
        <v>0.12</v>
      </c>
      <c r="G1016" s="4">
        <f>+VLOOKUP(B1016,[7]Insumos!$A$4:$F$5224,5,FALSE)</f>
        <v>16636.2</v>
      </c>
      <c r="H1016" s="4">
        <f t="shared" si="111"/>
        <v>1996</v>
      </c>
      <c r="I1016" s="4"/>
      <c r="J1016" s="138" t="str">
        <f>HYPERLINK("#"&amp;"Insumos"&amp;"!A"&amp;MATCH($B1016,[7]Insumos!$A:$A,0),"Ins "&amp;$B1016)</f>
        <v>Ins E1</v>
      </c>
      <c r="K1016" s="675"/>
    </row>
    <row r="1017" spans="1:11" x14ac:dyDescent="0.25">
      <c r="A1017" s="12" t="s">
        <v>102</v>
      </c>
      <c r="B1017" s="3" t="s">
        <v>32</v>
      </c>
      <c r="C1017" s="13" t="str">
        <f>VLOOKUP($B1017,[7]Insumos!A:E,2,FALSE)</f>
        <v>EQUIPO BASICO (HERRAMIENTA MENOR)</v>
      </c>
      <c r="D1017" s="14" t="str">
        <f>VLOOKUP($B1017,[7]Insumos!A:E,3,FALSE)</f>
        <v>Herramienta</v>
      </c>
      <c r="E1017" s="14" t="str">
        <f>VLOOKUP($B1017,[7]Insumos!A:E,4,FALSE)</f>
        <v>UND</v>
      </c>
      <c r="F1017" s="141">
        <v>0.2</v>
      </c>
      <c r="G1017" s="4">
        <f>+VLOOKUP(B1017,[7]Insumos!$A$4:$F$5224,5,FALSE)</f>
        <v>3484</v>
      </c>
      <c r="H1017" s="4">
        <f t="shared" si="111"/>
        <v>697</v>
      </c>
      <c r="I1017" s="4"/>
      <c r="J1017" s="138" t="str">
        <f>HYPERLINK("#"&amp;"Insumos"&amp;"!A"&amp;MATCH($B1017,[7]Insumos!$A:$A,0),"Ins "&amp;$B1017)</f>
        <v>Ins H2</v>
      </c>
      <c r="K1017" s="675"/>
    </row>
    <row r="1018" spans="1:11" s="16" customFormat="1" x14ac:dyDescent="0.25">
      <c r="A1018" s="5"/>
      <c r="B1018" s="5"/>
      <c r="C1018" s="5"/>
      <c r="D1018" s="5"/>
      <c r="E1018" s="5"/>
      <c r="F1018" s="143"/>
      <c r="G1018" s="5"/>
      <c r="H1018" s="5"/>
      <c r="I1018" s="5"/>
      <c r="J1018" s="5"/>
      <c r="K1018" s="675"/>
    </row>
    <row r="1019" spans="1:11" s="16" customFormat="1" ht="38.25" x14ac:dyDescent="0.25">
      <c r="A1019" s="8" t="s">
        <v>615</v>
      </c>
      <c r="B1019" s="1" t="s">
        <v>28</v>
      </c>
      <c r="C1019" s="9" t="str">
        <f>VLOOKUP($A1019,[7]Actividades!A:E,2,FALSE)</f>
        <v>SUMINISTRO TRANSPORTE E INSTALACION MESON EN GRANITO NATURAL CRISTAL PULIDO Y BRILLADO, PARA INCRUSTAR LAVAMANOS A=0.60M</v>
      </c>
      <c r="D1019" s="10" t="str">
        <f>VLOOKUP($A1019,[7]Actividades!A:E,3,FALSE)</f>
        <v>Actividad</v>
      </c>
      <c r="E1019" s="10" t="str">
        <f>VLOOKUP($A1019,[7]Actividades!A:E,4,FALSE)</f>
        <v>ML</v>
      </c>
      <c r="F1019" s="11"/>
      <c r="G1019" s="2"/>
      <c r="H1019" s="2"/>
      <c r="I1019" s="2">
        <v>628923</v>
      </c>
      <c r="K1019" s="675">
        <f t="shared" si="105"/>
        <v>870681.00120000006</v>
      </c>
    </row>
    <row r="1020" spans="1:11" s="16" customFormat="1" x14ac:dyDescent="0.25">
      <c r="A1020" s="17" t="s">
        <v>615</v>
      </c>
      <c r="B1020" s="3" t="s">
        <v>115</v>
      </c>
      <c r="C1020" s="13" t="str">
        <f>VLOOKUP($B1020,[7]Insumos!A:E,2,FALSE)</f>
        <v>CUADRILLA AA TIPO 1 (1 OFICIAL + 1 AYUDANTE) (Albañileria)</v>
      </c>
      <c r="D1020" s="14" t="str">
        <f>VLOOKUP($B1020,[7]Insumos!A:E,3,FALSE)</f>
        <v>Cuadrilla</v>
      </c>
      <c r="E1020" s="14" t="str">
        <f>VLOOKUP($B1020,[7]Insumos!A:E,4,FALSE)</f>
        <v>HR</v>
      </c>
      <c r="F1020" s="15">
        <v>0.37</v>
      </c>
      <c r="G1020" s="4">
        <v>30782</v>
      </c>
      <c r="H1020" s="4">
        <v>11389</v>
      </c>
      <c r="I1020" s="4"/>
      <c r="J1020" s="138" t="str">
        <f>HYPERLINK("#"&amp;"Insumos"&amp;"!A"&amp;MATCH($B1020,[7]Insumos!$A:$A,0),"Ins "&amp;$B1020)</f>
        <v>Ins C1</v>
      </c>
      <c r="K1020" s="675"/>
    </row>
    <row r="1021" spans="1:11" s="16" customFormat="1" x14ac:dyDescent="0.25">
      <c r="A1021" s="17" t="s">
        <v>615</v>
      </c>
      <c r="B1021" s="3" t="s">
        <v>32</v>
      </c>
      <c r="C1021" s="13" t="str">
        <f>VLOOKUP($B1021,[7]Insumos!A:E,2,FALSE)</f>
        <v>EQUIPO BASICO (HERRAMIENTA MENOR)</v>
      </c>
      <c r="D1021" s="14" t="str">
        <f>VLOOKUP($B1021,[7]Insumos!A:E,3,FALSE)</f>
        <v>Herramienta</v>
      </c>
      <c r="E1021" s="14" t="str">
        <f>VLOOKUP($B1021,[7]Insumos!A:E,4,FALSE)</f>
        <v>UND</v>
      </c>
      <c r="F1021" s="15">
        <v>0.15</v>
      </c>
      <c r="G1021" s="4">
        <v>3484</v>
      </c>
      <c r="H1021" s="4">
        <v>523</v>
      </c>
      <c r="I1021" s="4"/>
      <c r="J1021" s="138" t="str">
        <f>HYPERLINK("#"&amp;"Insumos"&amp;"!A"&amp;MATCH($B1021,[7]Insumos!$A:$A,0),"Ins "&amp;$B1021)</f>
        <v>Ins H2</v>
      </c>
      <c r="K1021" s="675"/>
    </row>
    <row r="1022" spans="1:11" s="16" customFormat="1" x14ac:dyDescent="0.25">
      <c r="A1022" s="17" t="s">
        <v>615</v>
      </c>
      <c r="B1022" s="3" t="s">
        <v>688</v>
      </c>
      <c r="C1022" s="13" t="str">
        <f>VLOOKUP($B1022,[7]Insumos!A:E,2,FALSE)</f>
        <v>MESON EN GRANITO NATURAL CRISTAL PULIDO Y BRILLADO</v>
      </c>
      <c r="D1022" s="14" t="str">
        <f>VLOOKUP($B1022,[7]Insumos!A:E,3,FALSE)</f>
        <v>Insumos</v>
      </c>
      <c r="E1022" s="14" t="str">
        <f>VLOOKUP($B1022,[7]Insumos!A:E,4,FALSE)</f>
        <v>ML</v>
      </c>
      <c r="F1022" s="15">
        <v>1</v>
      </c>
      <c r="G1022" s="4">
        <v>617011</v>
      </c>
      <c r="H1022" s="4">
        <v>617011</v>
      </c>
      <c r="I1022" s="4"/>
      <c r="J1022" s="138" t="str">
        <f>HYPERLINK("#"&amp;"Insumos"&amp;"!A"&amp;MATCH($B1022,[7]Insumos!$A:$A,0),"Ins "&amp;$B1022)</f>
        <v>Ins I1630</v>
      </c>
      <c r="K1022" s="675"/>
    </row>
    <row r="1023" spans="1:11" s="16" customFormat="1" x14ac:dyDescent="0.25">
      <c r="A1023" s="5"/>
      <c r="B1023" s="5"/>
      <c r="C1023" s="5"/>
      <c r="D1023" s="5"/>
      <c r="E1023" s="5"/>
      <c r="F1023" s="143"/>
      <c r="G1023" s="5"/>
      <c r="H1023" s="5"/>
      <c r="I1023" s="5"/>
      <c r="J1023" s="5"/>
      <c r="K1023" s="675"/>
    </row>
    <row r="1024" spans="1:11" s="16" customFormat="1" x14ac:dyDescent="0.25">
      <c r="A1024" s="5"/>
      <c r="B1024" s="5"/>
      <c r="C1024" s="5"/>
      <c r="D1024" s="5"/>
      <c r="E1024" s="5"/>
      <c r="F1024" s="143"/>
      <c r="G1024" s="5"/>
      <c r="H1024" s="5"/>
      <c r="I1024" s="5"/>
      <c r="J1024" s="5"/>
      <c r="K1024" s="675"/>
    </row>
    <row r="1025" spans="1:11" s="16" customFormat="1" ht="25.5" x14ac:dyDescent="0.25">
      <c r="A1025" s="8" t="s">
        <v>157</v>
      </c>
      <c r="B1025" s="1" t="s">
        <v>28</v>
      </c>
      <c r="C1025" s="9" t="str">
        <f>VLOOKUP($A1025,[7]Actividades!A:E,2,FALSE)</f>
        <v>SUMINISTRO,TRANSPORTE E INSTALACION DE SIKAFLEX SELLO PARA VENTANAS</v>
      </c>
      <c r="D1025" s="10" t="str">
        <f>VLOOKUP($A1025,[7]Actividades!A:E,3,FALSE)</f>
        <v>Actividad</v>
      </c>
      <c r="E1025" s="10" t="str">
        <f>VLOOKUP($A1025,[7]Actividades!A:E,4,FALSE)</f>
        <v>ML</v>
      </c>
      <c r="F1025" s="140"/>
      <c r="G1025" s="2"/>
      <c r="H1025" s="2"/>
      <c r="I1025" s="2">
        <v>10077</v>
      </c>
      <c r="K1025" s="675">
        <f t="shared" si="105"/>
        <v>13950.598800000002</v>
      </c>
    </row>
    <row r="1026" spans="1:11" x14ac:dyDescent="0.25">
      <c r="A1026" s="12" t="s">
        <v>157</v>
      </c>
      <c r="B1026" s="3" t="s">
        <v>122</v>
      </c>
      <c r="C1026" s="13" t="str">
        <f>VLOOKUP($B1026,[7]Insumos!A:E,2,FALSE)</f>
        <v>CUADRILLA CC TIPO 1 (1 OFICIAL + 1 AYUDANTE) (Pintura)</v>
      </c>
      <c r="D1026" s="14" t="str">
        <f>VLOOKUP($B1026,[7]Insumos!A:E,3,FALSE)</f>
        <v>Cuadrilla</v>
      </c>
      <c r="E1026" s="14" t="str">
        <f>VLOOKUP($B1026,[7]Insumos!A:E,4,FALSE)</f>
        <v>HR</v>
      </c>
      <c r="F1026" s="141">
        <v>0.1</v>
      </c>
      <c r="G1026" s="4">
        <f>+VLOOKUP(B1026,[7]Insumos!$A$4:$F$5224,5,FALSE)</f>
        <v>33335</v>
      </c>
      <c r="H1026" s="4">
        <f t="shared" ref="H1026:H1030" si="112">+ROUND(F1026*G1026,0)</f>
        <v>3334</v>
      </c>
      <c r="I1026" s="4"/>
      <c r="J1026" s="138" t="str">
        <f>HYPERLINK("#"&amp;"Insumos"&amp;"!A"&amp;MATCH($B1026,[7]Insumos!$A:$A,0),"Ins "&amp;$B1026)</f>
        <v>Ins C3</v>
      </c>
      <c r="K1026" s="675"/>
    </row>
    <row r="1027" spans="1:11" s="16" customFormat="1" ht="30" x14ac:dyDescent="0.25">
      <c r="A1027" s="12" t="s">
        <v>157</v>
      </c>
      <c r="B1027" s="3" t="s">
        <v>29</v>
      </c>
      <c r="C1027" s="13" t="str">
        <f>VLOOKUP($B1027,[7]Insumos!A:E,2,FALSE)</f>
        <v>ANDAMIO METALICO CERTIFICADO, INCLUYE ESCALERILLA CON BARANDAS Y PLATAFORMAS DE TRABAJO H=2.0M</v>
      </c>
      <c r="D1027" s="14" t="str">
        <f>VLOOKUP($B1027,[7]Insumos!A:E,3,FALSE)</f>
        <v>Equipos</v>
      </c>
      <c r="E1027" s="14" t="str">
        <f>VLOOKUP($B1027,[7]Insumos!A:E,4,FALSE)</f>
        <v>Un-Dia</v>
      </c>
      <c r="F1027" s="141">
        <v>0.1</v>
      </c>
      <c r="G1027" s="4">
        <f>+VLOOKUP(B1027,[7]Insumos!$A$4:$F$5224,5,FALSE)</f>
        <v>16636.2</v>
      </c>
      <c r="H1027" s="4">
        <f t="shared" si="112"/>
        <v>1664</v>
      </c>
      <c r="I1027" s="4"/>
      <c r="J1027" s="138" t="str">
        <f>HYPERLINK("#"&amp;"Insumos"&amp;"!A"&amp;MATCH($B1027,[7]Insumos!$A:$A,0),"Ins "&amp;$B1027)</f>
        <v>Ins E1</v>
      </c>
      <c r="K1027" s="675"/>
    </row>
    <row r="1028" spans="1:11" s="16" customFormat="1" x14ac:dyDescent="0.25">
      <c r="A1028" s="12" t="s">
        <v>157</v>
      </c>
      <c r="B1028" s="3" t="s">
        <v>399</v>
      </c>
      <c r="C1028" s="13" t="str">
        <f>VLOOKUP($B1028,[7]Insumos!A:E,2,FALSE)</f>
        <v>ANDAMIO COLGANTE</v>
      </c>
      <c r="D1028" s="14" t="str">
        <f>VLOOKUP($B1028,[7]Insumos!A:E,3,FALSE)</f>
        <v>Equipos</v>
      </c>
      <c r="E1028" s="14" t="str">
        <f>VLOOKUP($B1028,[7]Insumos!A:E,4,FALSE)</f>
        <v>DIA</v>
      </c>
      <c r="F1028" s="141">
        <v>0.15</v>
      </c>
      <c r="G1028" s="4">
        <f>+VLOOKUP(B1028,[7]Insumos!$A$4:$F$5224,5,FALSE)</f>
        <v>3137</v>
      </c>
      <c r="H1028" s="4">
        <f t="shared" si="112"/>
        <v>471</v>
      </c>
      <c r="I1028" s="4"/>
      <c r="J1028" s="138" t="str">
        <f>HYPERLINK("#"&amp;"Insumos"&amp;"!A"&amp;MATCH($B1028,[7]Insumos!$A:$A,0),"Ins "&amp;$B1028)</f>
        <v>Ins E79</v>
      </c>
      <c r="K1028" s="675"/>
    </row>
    <row r="1029" spans="1:11" s="16" customFormat="1" x14ac:dyDescent="0.25">
      <c r="A1029" s="12" t="s">
        <v>157</v>
      </c>
      <c r="B1029" s="3" t="s">
        <v>32</v>
      </c>
      <c r="C1029" s="13" t="str">
        <f>VLOOKUP($B1029,[7]Insumos!A:E,2,FALSE)</f>
        <v>EQUIPO BASICO (HERRAMIENTA MENOR)</v>
      </c>
      <c r="D1029" s="14" t="str">
        <f>VLOOKUP($B1029,[7]Insumos!A:E,3,FALSE)</f>
        <v>Herramienta</v>
      </c>
      <c r="E1029" s="14" t="str">
        <f>VLOOKUP($B1029,[7]Insumos!A:E,4,FALSE)</f>
        <v>UND</v>
      </c>
      <c r="F1029" s="141">
        <v>0.05</v>
      </c>
      <c r="G1029" s="4">
        <f>+VLOOKUP(B1029,[7]Insumos!$A$4:$F$5224,5,FALSE)</f>
        <v>3484</v>
      </c>
      <c r="H1029" s="4">
        <f t="shared" si="112"/>
        <v>174</v>
      </c>
      <c r="I1029" s="4"/>
      <c r="J1029" s="138" t="str">
        <f>HYPERLINK("#"&amp;"Insumos"&amp;"!A"&amp;MATCH($B1029,[7]Insumos!$A:$A,0),"Ins "&amp;$B1029)</f>
        <v>Ins H2</v>
      </c>
      <c r="K1029" s="675"/>
    </row>
    <row r="1030" spans="1:11" s="16" customFormat="1" x14ac:dyDescent="0.25">
      <c r="A1030" s="12" t="s">
        <v>157</v>
      </c>
      <c r="B1030" s="3" t="s">
        <v>486</v>
      </c>
      <c r="C1030" s="13" t="str">
        <f>VLOOKUP($B1030,[7]Insumos!A:E,2,FALSE)</f>
        <v>SIKAFLEX 1A TUBO 305 CC O SIMILAR.</v>
      </c>
      <c r="D1030" s="14" t="str">
        <f>VLOOKUP($B1030,[7]Insumos!A:E,3,FALSE)</f>
        <v>Insumos</v>
      </c>
      <c r="E1030" s="14" t="str">
        <f>VLOOKUP($B1030,[7]Insumos!A:E,4,FALSE)</f>
        <v>UND</v>
      </c>
      <c r="F1030" s="141">
        <v>0.1</v>
      </c>
      <c r="G1030" s="4">
        <f>+VLOOKUP(B1030,[7]Insumos!$A$4:$F$5224,5,FALSE)</f>
        <v>44338</v>
      </c>
      <c r="H1030" s="4">
        <f t="shared" si="112"/>
        <v>4434</v>
      </c>
      <c r="I1030" s="4"/>
      <c r="J1030" s="138" t="str">
        <f>HYPERLINK("#"&amp;"Insumos"&amp;"!A"&amp;MATCH($B1030,[7]Insumos!$A:$A,0),"Ins "&amp;$B1030)</f>
        <v>Ins I431</v>
      </c>
      <c r="K1030" s="675"/>
    </row>
    <row r="1031" spans="1:11" x14ac:dyDescent="0.25">
      <c r="K1031" s="675"/>
    </row>
    <row r="1032" spans="1:11" s="16" customFormat="1" ht="25.5" x14ac:dyDescent="0.25">
      <c r="A1032" s="8" t="s">
        <v>167</v>
      </c>
      <c r="B1032" s="1" t="s">
        <v>28</v>
      </c>
      <c r="C1032" s="9" t="str">
        <f>VLOOKUP($A1032,[7]Actividades!A:E,2,FALSE)</f>
        <v>SUMINISTRO TRANSPORTE E INSTALACION DE MESON EN ACERO INOXIDABLE CAL. 18 ANCHO=0,60 M</v>
      </c>
      <c r="D1032" s="10" t="str">
        <f>VLOOKUP($A1032,[7]Actividades!A:E,3,FALSE)</f>
        <v>Actividad</v>
      </c>
      <c r="E1032" s="10" t="str">
        <f>VLOOKUP($A1032,[7]Actividades!A:E,4,FALSE)</f>
        <v>ML</v>
      </c>
      <c r="F1032" s="140"/>
      <c r="G1032" s="2"/>
      <c r="H1032" s="2"/>
      <c r="I1032" s="2">
        <v>604357</v>
      </c>
      <c r="K1032" s="675">
        <f t="shared" ref="K1032:K1089" si="113">I1032*1.3844</f>
        <v>836671.8308</v>
      </c>
    </row>
    <row r="1033" spans="1:11" s="16" customFormat="1" x14ac:dyDescent="0.25">
      <c r="A1033" s="12" t="s">
        <v>167</v>
      </c>
      <c r="B1033" s="3" t="s">
        <v>115</v>
      </c>
      <c r="C1033" s="13" t="str">
        <f>VLOOKUP($B1033,[7]Insumos!A:E,2,FALSE)</f>
        <v>CUADRILLA AA TIPO 1 (1 OFICIAL + 1 AYUDANTE) (Albañileria)</v>
      </c>
      <c r="D1033" s="14" t="str">
        <f>VLOOKUP($B1033,[7]Insumos!A:E,3,FALSE)</f>
        <v>Cuadrilla</v>
      </c>
      <c r="E1033" s="14" t="str">
        <f>VLOOKUP($B1033,[7]Insumos!A:E,4,FALSE)</f>
        <v>HR</v>
      </c>
      <c r="F1033" s="141">
        <v>1.1000000000000001</v>
      </c>
      <c r="G1033" s="4">
        <f>+VLOOKUP(B1033,[7]Insumos!$A$4:$F$5224,5,FALSE)</f>
        <v>30782</v>
      </c>
      <c r="H1033" s="4">
        <f t="shared" ref="H1033:H1036" si="114">+ROUND(F1033*G1033,0)</f>
        <v>33860</v>
      </c>
      <c r="I1033" s="4"/>
      <c r="J1033" s="138" t="str">
        <f>HYPERLINK("#"&amp;"Insumos"&amp;"!A"&amp;MATCH($B1033,[7]Insumos!$A:$A,0),"Ins "&amp;$B1033)</f>
        <v>Ins C1</v>
      </c>
      <c r="K1033" s="675"/>
    </row>
    <row r="1034" spans="1:11" s="16" customFormat="1" x14ac:dyDescent="0.25">
      <c r="A1034" s="12" t="s">
        <v>167</v>
      </c>
      <c r="B1034" s="3" t="s">
        <v>30</v>
      </c>
      <c r="C1034" s="13" t="str">
        <f>VLOOKUP($B1034,[7]Insumos!A:E,2,FALSE)</f>
        <v>EQUIPO DE TRANSPORTE</v>
      </c>
      <c r="D1034" s="14" t="str">
        <f>VLOOKUP($B1034,[7]Insumos!A:E,3,FALSE)</f>
        <v>Equipos</v>
      </c>
      <c r="E1034" s="14" t="str">
        <f>VLOOKUP($B1034,[7]Insumos!A:E,4,FALSE)</f>
        <v>DIA</v>
      </c>
      <c r="F1034" s="141">
        <v>0.01</v>
      </c>
      <c r="G1034" s="4">
        <f>+VLOOKUP(B1034,[7]Insumos!$A$4:$F$5224,5,FALSE)</f>
        <v>180217</v>
      </c>
      <c r="H1034" s="4">
        <f t="shared" si="114"/>
        <v>1802</v>
      </c>
      <c r="I1034" s="4"/>
      <c r="J1034" s="138" t="str">
        <f>HYPERLINK("#"&amp;"Insumos"&amp;"!A"&amp;MATCH($B1034,[7]Insumos!$A:$A,0),"Ins "&amp;$B1034)</f>
        <v>Ins E12</v>
      </c>
      <c r="K1034" s="675"/>
    </row>
    <row r="1035" spans="1:11" s="16" customFormat="1" x14ac:dyDescent="0.25">
      <c r="A1035" s="12" t="s">
        <v>167</v>
      </c>
      <c r="B1035" s="3" t="s">
        <v>32</v>
      </c>
      <c r="C1035" s="13" t="str">
        <f>VLOOKUP($B1035,[7]Insumos!A:E,2,FALSE)</f>
        <v>EQUIPO BASICO (HERRAMIENTA MENOR)</v>
      </c>
      <c r="D1035" s="14" t="str">
        <f>VLOOKUP($B1035,[7]Insumos!A:E,3,FALSE)</f>
        <v>Herramienta</v>
      </c>
      <c r="E1035" s="14" t="str">
        <f>VLOOKUP($B1035,[7]Insumos!A:E,4,FALSE)</f>
        <v>UND</v>
      </c>
      <c r="F1035" s="141">
        <v>0.3</v>
      </c>
      <c r="G1035" s="4">
        <f>+VLOOKUP(B1035,[7]Insumos!$A$4:$F$5224,5,FALSE)</f>
        <v>3484</v>
      </c>
      <c r="H1035" s="4">
        <f t="shared" si="114"/>
        <v>1045</v>
      </c>
      <c r="I1035" s="4"/>
      <c r="J1035" s="138" t="str">
        <f>HYPERLINK("#"&amp;"Insumos"&amp;"!A"&amp;MATCH($B1035,[7]Insumos!$A:$A,0),"Ins "&amp;$B1035)</f>
        <v>Ins H2</v>
      </c>
      <c r="K1035" s="675"/>
    </row>
    <row r="1036" spans="1:11" s="16" customFormat="1" x14ac:dyDescent="0.25">
      <c r="A1036" s="12" t="s">
        <v>167</v>
      </c>
      <c r="B1036" s="3" t="s">
        <v>555</v>
      </c>
      <c r="C1036" s="13" t="str">
        <f>VLOOKUP($B1036,[7]Insumos!A:E,2,FALSE)</f>
        <v>MESON EN ACERO INOXIDABLE CAL. 18 ANCHO=0,60 M</v>
      </c>
      <c r="D1036" s="14" t="str">
        <f>VLOOKUP($B1036,[7]Insumos!A:E,3,FALSE)</f>
        <v>Insumos</v>
      </c>
      <c r="E1036" s="14" t="str">
        <f>VLOOKUP($B1036,[7]Insumos!A:E,4,FALSE)</f>
        <v>ML</v>
      </c>
      <c r="F1036" s="141">
        <v>1</v>
      </c>
      <c r="G1036" s="4">
        <f>+VLOOKUP(B1036,[7]Insumos!$A$4:$F$5224,5,FALSE)</f>
        <v>567650</v>
      </c>
      <c r="H1036" s="4">
        <f t="shared" si="114"/>
        <v>567650</v>
      </c>
      <c r="I1036" s="4"/>
      <c r="J1036" s="138" t="str">
        <f>HYPERLINK("#"&amp;"Insumos"&amp;"!A"&amp;MATCH($B1036,[7]Insumos!$A:$A,0),"Ins "&amp;$B1036)</f>
        <v>Ins I1635</v>
      </c>
      <c r="K1036" s="675"/>
    </row>
    <row r="1037" spans="1:11" s="16" customFormat="1" x14ac:dyDescent="0.25">
      <c r="A1037" s="5"/>
      <c r="B1037" s="5"/>
      <c r="C1037" s="5"/>
      <c r="D1037" s="5"/>
      <c r="E1037" s="5"/>
      <c r="F1037" s="143"/>
      <c r="G1037" s="5"/>
      <c r="H1037" s="5"/>
      <c r="I1037" s="5"/>
      <c r="J1037" s="5"/>
      <c r="K1037" s="675"/>
    </row>
    <row r="1038" spans="1:11" ht="51" x14ac:dyDescent="0.25">
      <c r="A1038" s="8" t="s">
        <v>222</v>
      </c>
      <c r="B1038" s="1" t="s">
        <v>28</v>
      </c>
      <c r="C1038" s="9" t="str">
        <f>VLOOKUP($A1038,[7]Actividades!A:E,2,FALSE)</f>
        <v>SUMINISTRO, TRANSPORTE E INSTALACION DE LAMINAS DIFUSORAS DE LUZ DE 0.61 X 2.45 M CON ESTRUCTURA EN ALUMINIO NATURAL SUSPENDIDA A LA ESTRUCTURA INCLUYE ADECUACIÓN DE LÁMPARAS A LA MODULACIÓN DEL CIELO RASO</v>
      </c>
      <c r="D1038" s="10" t="str">
        <f>VLOOKUP($A1038,[7]Actividades!A:E,3,FALSE)</f>
        <v>Actividad</v>
      </c>
      <c r="E1038" s="10" t="str">
        <f>VLOOKUP($A1038,[7]Actividades!A:E,4,FALSE)</f>
        <v>M2</v>
      </c>
      <c r="F1038" s="140"/>
      <c r="G1038" s="2"/>
      <c r="H1038" s="2"/>
      <c r="I1038" s="2">
        <v>113473</v>
      </c>
      <c r="J1038" s="16"/>
      <c r="K1038" s="675">
        <f t="shared" si="113"/>
        <v>157092.02120000002</v>
      </c>
    </row>
    <row r="1039" spans="1:11" s="16" customFormat="1" x14ac:dyDescent="0.25">
      <c r="A1039" s="12" t="s">
        <v>222</v>
      </c>
      <c r="B1039" s="3" t="s">
        <v>383</v>
      </c>
      <c r="C1039" s="13" t="str">
        <f>VLOOKUP($B1039,[7]Insumos!A:E,2,FALSE)</f>
        <v>CUADRILLA EE TIPO 2 (1 OFICIAL + 2 AYUDANTE) (Dry Wall)</v>
      </c>
      <c r="D1039" s="14" t="str">
        <f>VLOOKUP($B1039,[7]Insumos!A:E,3,FALSE)</f>
        <v>Cuadrilla</v>
      </c>
      <c r="E1039" s="14" t="str">
        <f>VLOOKUP($B1039,[7]Insumos!A:E,4,FALSE)</f>
        <v>HR</v>
      </c>
      <c r="F1039" s="141">
        <v>0.75</v>
      </c>
      <c r="G1039" s="4">
        <f>+VLOOKUP(B1039,[7]Insumos!$A$4:$F$5224,5,FALSE)</f>
        <v>47736</v>
      </c>
      <c r="H1039" s="4">
        <f t="shared" ref="H1039:H1047" si="115">+ROUND(F1039*G1039,0)</f>
        <v>35802</v>
      </c>
      <c r="I1039" s="4"/>
      <c r="J1039" s="138" t="str">
        <f>HYPERLINK("#"&amp;"Insumos"&amp;"!A"&amp;MATCH($B1039,[7]Insumos!$A:$A,0),"Ins "&amp;$B1039)</f>
        <v>Ins C12</v>
      </c>
      <c r="K1039" s="675"/>
    </row>
    <row r="1040" spans="1:11" s="16" customFormat="1" ht="30" x14ac:dyDescent="0.25">
      <c r="A1040" s="12" t="s">
        <v>222</v>
      </c>
      <c r="B1040" s="3" t="s">
        <v>29</v>
      </c>
      <c r="C1040" s="13" t="str">
        <f>VLOOKUP($B1040,[7]Insumos!A:E,2,FALSE)</f>
        <v>ANDAMIO METALICO CERTIFICADO, INCLUYE ESCALERILLA CON BARANDAS Y PLATAFORMAS DE TRABAJO H=2.0M</v>
      </c>
      <c r="D1040" s="14" t="str">
        <f>VLOOKUP($B1040,[7]Insumos!A:E,3,FALSE)</f>
        <v>Equipos</v>
      </c>
      <c r="E1040" s="14" t="str">
        <f>VLOOKUP($B1040,[7]Insumos!A:E,4,FALSE)</f>
        <v>Un-Dia</v>
      </c>
      <c r="F1040" s="141">
        <v>0.5</v>
      </c>
      <c r="G1040" s="4">
        <f>+VLOOKUP(B1040,[7]Insumos!$A$4:$F$5224,5,FALSE)</f>
        <v>16636.2</v>
      </c>
      <c r="H1040" s="4">
        <f t="shared" si="115"/>
        <v>8318</v>
      </c>
      <c r="I1040" s="4"/>
      <c r="J1040" s="138" t="str">
        <f>HYPERLINK("#"&amp;"Insumos"&amp;"!A"&amp;MATCH($B1040,[7]Insumos!$A:$A,0),"Ins "&amp;$B1040)</f>
        <v>Ins E1</v>
      </c>
      <c r="K1040" s="675"/>
    </row>
    <row r="1041" spans="1:11" s="16" customFormat="1" x14ac:dyDescent="0.25">
      <c r="A1041" s="12" t="s">
        <v>222</v>
      </c>
      <c r="B1041" s="3" t="s">
        <v>30</v>
      </c>
      <c r="C1041" s="13" t="str">
        <f>VLOOKUP($B1041,[7]Insumos!A:E,2,FALSE)</f>
        <v>EQUIPO DE TRANSPORTE</v>
      </c>
      <c r="D1041" s="14" t="str">
        <f>VLOOKUP($B1041,[7]Insumos!A:E,3,FALSE)</f>
        <v>Equipos</v>
      </c>
      <c r="E1041" s="14" t="str">
        <f>VLOOKUP($B1041,[7]Insumos!A:E,4,FALSE)</f>
        <v>DIA</v>
      </c>
      <c r="F1041" s="141">
        <v>3.2000000000000002E-3</v>
      </c>
      <c r="G1041" s="4">
        <f>+VLOOKUP(B1041,[7]Insumos!$A$4:$F$5224,5,FALSE)</f>
        <v>180217</v>
      </c>
      <c r="H1041" s="4">
        <f t="shared" si="115"/>
        <v>577</v>
      </c>
      <c r="I1041" s="4"/>
      <c r="J1041" s="138" t="str">
        <f>HYPERLINK("#"&amp;"Insumos"&amp;"!A"&amp;MATCH($B1041,[7]Insumos!$A:$A,0),"Ins "&amp;$B1041)</f>
        <v>Ins E12</v>
      </c>
      <c r="K1041" s="675"/>
    </row>
    <row r="1042" spans="1:11" s="16" customFormat="1" x14ac:dyDescent="0.25">
      <c r="A1042" s="12" t="s">
        <v>222</v>
      </c>
      <c r="B1042" s="3" t="s">
        <v>556</v>
      </c>
      <c r="C1042" s="13" t="str">
        <f>VLOOKUP($B1042,[7]Insumos!A:E,2,FALSE)</f>
        <v>ANGULO ALUMINIO 1"X1"</v>
      </c>
      <c r="D1042" s="14" t="str">
        <f>VLOOKUP($B1042,[7]Insumos!A:E,3,FALSE)</f>
        <v>Insumos</v>
      </c>
      <c r="E1042" s="14" t="str">
        <f>VLOOKUP($B1042,[7]Insumos!A:E,4,FALSE)</f>
        <v>ML</v>
      </c>
      <c r="F1042" s="141">
        <v>0.2</v>
      </c>
      <c r="G1042" s="4">
        <f>+VLOOKUP(B1042,[7]Insumos!$A$4:$F$5224,5,FALSE)</f>
        <v>6000</v>
      </c>
      <c r="H1042" s="4">
        <f t="shared" si="115"/>
        <v>1200</v>
      </c>
      <c r="I1042" s="4"/>
      <c r="J1042" s="138" t="str">
        <f>HYPERLINK("#"&amp;"Insumos"&amp;"!A"&amp;MATCH($B1042,[7]Insumos!$A:$A,0),"Ins "&amp;$B1042)</f>
        <v>Ins I156</v>
      </c>
      <c r="K1042" s="675"/>
    </row>
    <row r="1043" spans="1:11" s="16" customFormat="1" x14ac:dyDescent="0.25">
      <c r="A1043" s="12" t="s">
        <v>222</v>
      </c>
      <c r="B1043" s="3" t="s">
        <v>33</v>
      </c>
      <c r="C1043" s="13" t="str">
        <f>VLOOKUP($B1043,[7]Insumos!A:E,2,FALSE)</f>
        <v>ACARREO INTERNO</v>
      </c>
      <c r="D1043" s="14" t="str">
        <f>VLOOKUP($B1043,[7]Insumos!A:E,3,FALSE)</f>
        <v>Insumos</v>
      </c>
      <c r="E1043" s="14" t="str">
        <f>VLOOKUP($B1043,[7]Insumos!A:E,4,FALSE)</f>
        <v>UND</v>
      </c>
      <c r="F1043" s="141">
        <v>0.7</v>
      </c>
      <c r="G1043" s="4">
        <f>+VLOOKUP(B1043,[7]Insumos!$A$4:$F$5224,5,FALSE)</f>
        <v>1824</v>
      </c>
      <c r="H1043" s="4">
        <f t="shared" si="115"/>
        <v>1277</v>
      </c>
      <c r="I1043" s="4"/>
      <c r="J1043" s="138" t="str">
        <f>HYPERLINK("#"&amp;"Insumos"&amp;"!A"&amp;MATCH($B1043,[7]Insumos!$A:$A,0),"Ins "&amp;$B1043)</f>
        <v>Ins I1565</v>
      </c>
      <c r="K1043" s="675"/>
    </row>
    <row r="1044" spans="1:11" s="16" customFormat="1" x14ac:dyDescent="0.25">
      <c r="A1044" s="12" t="s">
        <v>222</v>
      </c>
      <c r="B1044" s="3" t="s">
        <v>557</v>
      </c>
      <c r="C1044" s="13" t="str">
        <f>VLOOKUP($B1044,[7]Insumos!A:E,2,FALSE)</f>
        <v>TEE ALUMINIO 1"X1"</v>
      </c>
      <c r="D1044" s="14" t="str">
        <f>VLOOKUP($B1044,[7]Insumos!A:E,3,FALSE)</f>
        <v>Insumos</v>
      </c>
      <c r="E1044" s="14" t="str">
        <f>VLOOKUP($B1044,[7]Insumos!A:E,4,FALSE)</f>
        <v>ML</v>
      </c>
      <c r="F1044" s="141">
        <v>0.3</v>
      </c>
      <c r="G1044" s="4">
        <f>+VLOOKUP(B1044,[7]Insumos!$A$4:$F$5224,5,FALSE)</f>
        <v>7000</v>
      </c>
      <c r="H1044" s="4">
        <f t="shared" si="115"/>
        <v>2100</v>
      </c>
      <c r="I1044" s="4"/>
      <c r="J1044" s="138" t="str">
        <f>HYPERLINK("#"&amp;"Insumos"&amp;"!A"&amp;MATCH($B1044,[7]Insumos!$A:$A,0),"Ins "&amp;$B1044)</f>
        <v>Ins I157</v>
      </c>
      <c r="K1044" s="675"/>
    </row>
    <row r="1045" spans="1:11" s="16" customFormat="1" x14ac:dyDescent="0.25">
      <c r="A1045" s="12" t="s">
        <v>222</v>
      </c>
      <c r="B1045" s="3" t="s">
        <v>558</v>
      </c>
      <c r="C1045" s="13" t="str">
        <f>VLOOKUP($B1045,[7]Insumos!A:E,2,FALSE)</f>
        <v>REMACHE POP</v>
      </c>
      <c r="D1045" s="14" t="str">
        <f>VLOOKUP($B1045,[7]Insumos!A:E,3,FALSE)</f>
        <v>Insumos</v>
      </c>
      <c r="E1045" s="14" t="str">
        <f>VLOOKUP($B1045,[7]Insumos!A:E,4,FALSE)</f>
        <v>UND</v>
      </c>
      <c r="F1045" s="141">
        <v>6</v>
      </c>
      <c r="G1045" s="4">
        <f>+VLOOKUP(B1045,[7]Insumos!$A$4:$F$5224,5,FALSE)</f>
        <v>130</v>
      </c>
      <c r="H1045" s="4">
        <f t="shared" si="115"/>
        <v>780</v>
      </c>
      <c r="I1045" s="4"/>
      <c r="J1045" s="138" t="str">
        <f>HYPERLINK("#"&amp;"Insumos"&amp;"!A"&amp;MATCH($B1045,[7]Insumos!$A:$A,0),"Ins "&amp;$B1045)</f>
        <v>Ins I158</v>
      </c>
      <c r="K1045" s="675"/>
    </row>
    <row r="1046" spans="1:11" s="16" customFormat="1" x14ac:dyDescent="0.25">
      <c r="A1046" s="12" t="s">
        <v>222</v>
      </c>
      <c r="B1046" s="3" t="s">
        <v>559</v>
      </c>
      <c r="C1046" s="13" t="str">
        <f>VLOOKUP($B1046,[7]Insumos!A:E,2,FALSE)</f>
        <v>LAMINA DIFUSORA DE LUZ 61X245</v>
      </c>
      <c r="D1046" s="14" t="str">
        <f>VLOOKUP($B1046,[7]Insumos!A:E,3,FALSE)</f>
        <v>Insumos</v>
      </c>
      <c r="E1046" s="14" t="str">
        <f>VLOOKUP($B1046,[7]Insumos!A:E,4,FALSE)</f>
        <v>UND</v>
      </c>
      <c r="F1046" s="141">
        <v>1</v>
      </c>
      <c r="G1046" s="4">
        <f>+VLOOKUP(B1046,[7]Insumos!$A$4:$F$5224,5,FALSE)</f>
        <v>63326</v>
      </c>
      <c r="H1046" s="4">
        <f t="shared" si="115"/>
        <v>63326</v>
      </c>
      <c r="I1046" s="4"/>
      <c r="J1046" s="138" t="str">
        <f>HYPERLINK("#"&amp;"Insumos"&amp;"!A"&amp;MATCH($B1046,[7]Insumos!$A:$A,0),"Ins "&amp;$B1046)</f>
        <v>Ins I1932</v>
      </c>
      <c r="K1046" s="675"/>
    </row>
    <row r="1047" spans="1:11" x14ac:dyDescent="0.25">
      <c r="A1047" s="12" t="s">
        <v>222</v>
      </c>
      <c r="B1047" s="3" t="s">
        <v>560</v>
      </c>
      <c r="C1047" s="13" t="str">
        <f>VLOOKUP($B1047,[7]Insumos!A:E,2,FALSE)</f>
        <v>ALAMBRE GALVANIZADO CAL 14</v>
      </c>
      <c r="D1047" s="14" t="str">
        <f>VLOOKUP($B1047,[7]Insumos!A:E,3,FALSE)</f>
        <v>Insumos</v>
      </c>
      <c r="E1047" s="14" t="str">
        <f>VLOOKUP($B1047,[7]Insumos!A:E,4,FALSE)</f>
        <v>KG</v>
      </c>
      <c r="F1047" s="141">
        <v>0.01</v>
      </c>
      <c r="G1047" s="4">
        <f>+VLOOKUP(B1047,[7]Insumos!$A$4:$F$5224,5,FALSE)</f>
        <v>9312</v>
      </c>
      <c r="H1047" s="4">
        <f t="shared" si="115"/>
        <v>93</v>
      </c>
      <c r="I1047" s="4"/>
      <c r="J1047" s="138" t="str">
        <f>HYPERLINK("#"&amp;"Insumos"&amp;"!A"&amp;MATCH($B1047,[7]Insumos!$A:$A,0),"Ins "&amp;$B1047)</f>
        <v>Ins I243</v>
      </c>
      <c r="K1047" s="675"/>
    </row>
    <row r="1048" spans="1:11" x14ac:dyDescent="0.25">
      <c r="K1048" s="675"/>
    </row>
    <row r="1049" spans="1:11" ht="51" x14ac:dyDescent="0.25">
      <c r="A1049" s="8" t="s">
        <v>56</v>
      </c>
      <c r="B1049" s="1" t="s">
        <v>28</v>
      </c>
      <c r="C1049" s="9" t="str">
        <f>VLOOKUP($A1049,[7]Actividades!A:E,2,FALSE)</f>
        <v>SUMINISTRO, TRANSPORTE E INSTALACIÓN DE ANDAMIOS METÁLICOS CERTIFICADOS PARA UNA ALTURA MAYOR A 6.0 MTS. INCLUYE ESCALERILLA CON BARANDAS Y PLATAFORMAS DE TRABAJO.</v>
      </c>
      <c r="D1049" s="10" t="str">
        <f>VLOOKUP($A1049,[7]Actividades!A:E,3,FALSE)</f>
        <v>Actividad</v>
      </c>
      <c r="E1049" s="10" t="str">
        <f>VLOOKUP($A1049,[7]Actividades!A:E,4,FALSE)</f>
        <v>DIA</v>
      </c>
      <c r="F1049" s="140"/>
      <c r="G1049" s="2"/>
      <c r="H1049" s="2"/>
      <c r="I1049" s="2">
        <v>53105</v>
      </c>
      <c r="J1049" s="16"/>
      <c r="K1049" s="675">
        <f t="shared" si="113"/>
        <v>73518.562000000005</v>
      </c>
    </row>
    <row r="1050" spans="1:11" x14ac:dyDescent="0.25">
      <c r="A1050" s="12" t="s">
        <v>56</v>
      </c>
      <c r="B1050" s="3" t="s">
        <v>115</v>
      </c>
      <c r="C1050" s="13" t="str">
        <f>VLOOKUP($B1050,[7]Insumos!A:E,2,FALSE)</f>
        <v>CUADRILLA AA TIPO 1 (1 OFICIAL + 1 AYUDANTE) (Albañileria)</v>
      </c>
      <c r="D1050" s="14" t="str">
        <f>VLOOKUP($B1050,[7]Insumos!A:E,3,FALSE)</f>
        <v>Cuadrilla</v>
      </c>
      <c r="E1050" s="14" t="str">
        <f>VLOOKUP($B1050,[7]Insumos!A:E,4,FALSE)</f>
        <v>HR</v>
      </c>
      <c r="F1050" s="141">
        <v>0.3</v>
      </c>
      <c r="G1050" s="4">
        <f>+VLOOKUP(B1050,[7]Insumos!$A$4:$F$5224,5,FALSE)</f>
        <v>30782</v>
      </c>
      <c r="H1050" s="4">
        <f t="shared" ref="H1050:H1053" si="116">+ROUND(F1050*G1050,0)</f>
        <v>9235</v>
      </c>
      <c r="I1050" s="4"/>
      <c r="J1050" s="138" t="str">
        <f>HYPERLINK("#"&amp;"Insumos"&amp;"!A"&amp;MATCH($B1050,[7]Insumos!$A:$A,0),"Ins "&amp;$B1050)</f>
        <v>Ins C1</v>
      </c>
      <c r="K1050" s="675"/>
    </row>
    <row r="1051" spans="1:11" ht="30" x14ac:dyDescent="0.25">
      <c r="A1051" s="12" t="s">
        <v>56</v>
      </c>
      <c r="B1051" s="16" t="s">
        <v>561</v>
      </c>
      <c r="C1051" s="13" t="str">
        <f>VLOOKUP($B1051,[7]Insumos!A:E,2,FALSE)</f>
        <v>ANDAMIO METALICO CERTIFICADO, INCLUYE ESCALERILLA CON BARANDAS Y PLATAFORMAS DE TRABAJO H=6.0M 3.0X3.0</v>
      </c>
      <c r="D1051" s="14" t="str">
        <f>VLOOKUP($B1051,[7]Insumos!A:E,3,FALSE)</f>
        <v>Equipos</v>
      </c>
      <c r="E1051" s="14" t="str">
        <f>VLOOKUP($B1051,[7]Insumos!A:E,4,FALSE)</f>
        <v>Un-Dia</v>
      </c>
      <c r="F1051" s="141">
        <v>1</v>
      </c>
      <c r="G1051" s="4">
        <f>+VLOOKUP(B1051,[7]Insumos!$A$4:$F$5224,5,FALSE)</f>
        <v>40687</v>
      </c>
      <c r="H1051" s="4">
        <f t="shared" si="116"/>
        <v>40687</v>
      </c>
      <c r="I1051" s="4"/>
      <c r="J1051" s="138" t="str">
        <f>HYPERLINK("#"&amp;"Insumos"&amp;"!A"&amp;MATCH($B1051,[7]Insumos!$A:$A,0),"Ins "&amp;$B1051)</f>
        <v>Ins E136</v>
      </c>
      <c r="K1051" s="675"/>
    </row>
    <row r="1052" spans="1:11" x14ac:dyDescent="0.25">
      <c r="A1052" s="12" t="s">
        <v>56</v>
      </c>
      <c r="B1052" s="3" t="s">
        <v>32</v>
      </c>
      <c r="C1052" s="13" t="str">
        <f>VLOOKUP($B1052,[7]Insumos!A:E,2,FALSE)</f>
        <v>EQUIPO BASICO (HERRAMIENTA MENOR)</v>
      </c>
      <c r="D1052" s="14" t="str">
        <f>VLOOKUP($B1052,[7]Insumos!A:E,3,FALSE)</f>
        <v>Herramienta</v>
      </c>
      <c r="E1052" s="14" t="str">
        <f>VLOOKUP($B1052,[7]Insumos!A:E,4,FALSE)</f>
        <v>UND</v>
      </c>
      <c r="F1052" s="141">
        <v>0.5</v>
      </c>
      <c r="G1052" s="4">
        <f>+VLOOKUP(B1052,[7]Insumos!$A$4:$F$5224,5,FALSE)</f>
        <v>3484</v>
      </c>
      <c r="H1052" s="4">
        <f t="shared" si="116"/>
        <v>1742</v>
      </c>
      <c r="I1052" s="4"/>
      <c r="J1052" s="138" t="str">
        <f>HYPERLINK("#"&amp;"Insumos"&amp;"!A"&amp;MATCH($B1052,[7]Insumos!$A:$A,0),"Ins "&amp;$B1052)</f>
        <v>Ins H2</v>
      </c>
      <c r="K1052" s="675"/>
    </row>
    <row r="1053" spans="1:11" x14ac:dyDescent="0.25">
      <c r="A1053" s="12" t="s">
        <v>56</v>
      </c>
      <c r="B1053" s="3" t="s">
        <v>33</v>
      </c>
      <c r="C1053" s="13" t="str">
        <f>VLOOKUP($B1053,[7]Insumos!A:E,2,FALSE)</f>
        <v>ACARREO INTERNO</v>
      </c>
      <c r="D1053" s="14" t="str">
        <f>VLOOKUP($B1053,[7]Insumos!A:E,3,FALSE)</f>
        <v>Insumos</v>
      </c>
      <c r="E1053" s="14" t="str">
        <f>VLOOKUP($B1053,[7]Insumos!A:E,4,FALSE)</f>
        <v>UND</v>
      </c>
      <c r="F1053" s="141">
        <v>0.79</v>
      </c>
      <c r="G1053" s="4">
        <f>+VLOOKUP(B1053,[7]Insumos!$A$4:$F$5224,5,FALSE)</f>
        <v>1824</v>
      </c>
      <c r="H1053" s="4">
        <f t="shared" si="116"/>
        <v>1441</v>
      </c>
      <c r="I1053" s="4"/>
      <c r="J1053" s="138" t="str">
        <f>HYPERLINK("#"&amp;"Insumos"&amp;"!A"&amp;MATCH($B1053,[7]Insumos!$A:$A,0),"Ins "&amp;$B1053)</f>
        <v>Ins I1565</v>
      </c>
      <c r="K1053" s="675"/>
    </row>
    <row r="1054" spans="1:11" x14ac:dyDescent="0.25">
      <c r="K1054" s="675"/>
    </row>
    <row r="1055" spans="1:11" ht="25.5" x14ac:dyDescent="0.25">
      <c r="A1055" s="8" t="s">
        <v>223</v>
      </c>
      <c r="B1055" s="1" t="s">
        <v>28</v>
      </c>
      <c r="C1055" s="9" t="str">
        <f>VLOOKUP($A1055,[7]Actividades!A:E,2,FALSE)</f>
        <v>SUMINISTRO TRANSPORTE E INSTALACION DE PUNTO DE GAS 1/2"INCLUYE VALVULA Y 3 MTS DE TUBERIA</v>
      </c>
      <c r="D1055" s="10" t="str">
        <f>VLOOKUP($A1055,[7]Actividades!A:E,3,FALSE)</f>
        <v>Actividad</v>
      </c>
      <c r="E1055" s="10" t="str">
        <f>VLOOKUP($A1055,[7]Actividades!A:E,4,FALSE)</f>
        <v>UND</v>
      </c>
      <c r="F1055" s="140"/>
      <c r="G1055" s="2"/>
      <c r="H1055" s="2"/>
      <c r="I1055" s="2">
        <v>241658</v>
      </c>
      <c r="J1055" s="16"/>
      <c r="K1055" s="675">
        <f t="shared" si="113"/>
        <v>334551.33520000003</v>
      </c>
    </row>
    <row r="1056" spans="1:11" x14ac:dyDescent="0.25">
      <c r="A1056" s="12" t="s">
        <v>223</v>
      </c>
      <c r="B1056" s="3" t="s">
        <v>432</v>
      </c>
      <c r="C1056" s="13" t="str">
        <f>VLOOKUP($B1056,[7]Insumos!A:E,2,FALSE)</f>
        <v>CUADRILLA BB TIPO 1 (1 OFICIAL + 1 AYUDANTE) (Instalaciones)</v>
      </c>
      <c r="D1056" s="14" t="str">
        <f>VLOOKUP($B1056,[7]Insumos!A:E,3,FALSE)</f>
        <v>Cuadrilla</v>
      </c>
      <c r="E1056" s="14" t="str">
        <f>VLOOKUP($B1056,[7]Insumos!A:E,4,FALSE)</f>
        <v>HR</v>
      </c>
      <c r="F1056" s="141">
        <v>4</v>
      </c>
      <c r="G1056" s="4">
        <f>+VLOOKUP(B1056,[7]Insumos!$A$4:$F$5224,5,FALSE)</f>
        <v>33862</v>
      </c>
      <c r="H1056" s="4">
        <f t="shared" ref="H1056:H1062" si="117">+ROUND(F1056*G1056,0)</f>
        <v>135448</v>
      </c>
      <c r="I1056" s="4"/>
      <c r="J1056" s="138" t="str">
        <f>HYPERLINK("#"&amp;"Insumos"&amp;"!A"&amp;MATCH($B1056,[7]Insumos!$A:$A,0),"Ins "&amp;$B1056)</f>
        <v>Ins C2</v>
      </c>
      <c r="K1056" s="675"/>
    </row>
    <row r="1057" spans="1:11" x14ac:dyDescent="0.25">
      <c r="A1057" s="12" t="s">
        <v>223</v>
      </c>
      <c r="B1057" s="3" t="s">
        <v>30</v>
      </c>
      <c r="C1057" s="13" t="str">
        <f>VLOOKUP($B1057,[7]Insumos!A:E,2,FALSE)</f>
        <v>EQUIPO DE TRANSPORTE</v>
      </c>
      <c r="D1057" s="14" t="str">
        <f>VLOOKUP($B1057,[7]Insumos!A:E,3,FALSE)</f>
        <v>Equipos</v>
      </c>
      <c r="E1057" s="14" t="str">
        <f>VLOOKUP($B1057,[7]Insumos!A:E,4,FALSE)</f>
        <v>DIA</v>
      </c>
      <c r="F1057" s="141">
        <v>1.4999999999999999E-2</v>
      </c>
      <c r="G1057" s="4">
        <f>+VLOOKUP(B1057,[7]Insumos!$A$4:$F$5224,5,FALSE)</f>
        <v>180217</v>
      </c>
      <c r="H1057" s="4">
        <f t="shared" si="117"/>
        <v>2703</v>
      </c>
      <c r="I1057" s="4"/>
      <c r="J1057" s="138" t="str">
        <f>HYPERLINK("#"&amp;"Insumos"&amp;"!A"&amp;MATCH($B1057,[7]Insumos!$A:$A,0),"Ins "&amp;$B1057)</f>
        <v>Ins E12</v>
      </c>
      <c r="K1057" s="675"/>
    </row>
    <row r="1058" spans="1:11" x14ac:dyDescent="0.25">
      <c r="A1058" s="12" t="s">
        <v>223</v>
      </c>
      <c r="B1058" s="3" t="s">
        <v>32</v>
      </c>
      <c r="C1058" s="13" t="str">
        <f>VLOOKUP($B1058,[7]Insumos!A:E,2,FALSE)</f>
        <v>EQUIPO BASICO (HERRAMIENTA MENOR)</v>
      </c>
      <c r="D1058" s="14" t="str">
        <f>VLOOKUP($B1058,[7]Insumos!A:E,3,FALSE)</f>
        <v>Herramienta</v>
      </c>
      <c r="E1058" s="14" t="str">
        <f>VLOOKUP($B1058,[7]Insumos!A:E,4,FALSE)</f>
        <v>UND</v>
      </c>
      <c r="F1058" s="141">
        <v>1</v>
      </c>
      <c r="G1058" s="4">
        <f>+VLOOKUP(B1058,[7]Insumos!$A$4:$F$5224,5,FALSE)</f>
        <v>3484</v>
      </c>
      <c r="H1058" s="4">
        <f t="shared" si="117"/>
        <v>3484</v>
      </c>
      <c r="I1058" s="4"/>
      <c r="J1058" s="138" t="str">
        <f>HYPERLINK("#"&amp;"Insumos"&amp;"!A"&amp;MATCH($B1058,[7]Insumos!$A:$A,0),"Ins "&amp;$B1058)</f>
        <v>Ins H2</v>
      </c>
      <c r="K1058" s="675"/>
    </row>
    <row r="1059" spans="1:11" x14ac:dyDescent="0.25">
      <c r="A1059" s="12" t="s">
        <v>223</v>
      </c>
      <c r="B1059" s="3" t="s">
        <v>33</v>
      </c>
      <c r="C1059" s="13" t="str">
        <f>VLOOKUP($B1059,[7]Insumos!A:E,2,FALSE)</f>
        <v>ACARREO INTERNO</v>
      </c>
      <c r="D1059" s="14" t="str">
        <f>VLOOKUP($B1059,[7]Insumos!A:E,3,FALSE)</f>
        <v>Insumos</v>
      </c>
      <c r="E1059" s="14" t="str">
        <f>VLOOKUP($B1059,[7]Insumos!A:E,4,FALSE)</f>
        <v>UND</v>
      </c>
      <c r="F1059" s="141">
        <v>1</v>
      </c>
      <c r="G1059" s="4">
        <f>+VLOOKUP(B1059,[7]Insumos!$A$4:$F$5224,5,FALSE)</f>
        <v>1824</v>
      </c>
      <c r="H1059" s="4">
        <f t="shared" si="117"/>
        <v>1824</v>
      </c>
      <c r="I1059" s="4"/>
      <c r="J1059" s="138" t="str">
        <f>HYPERLINK("#"&amp;"Insumos"&amp;"!A"&amp;MATCH($B1059,[7]Insumos!$A:$A,0),"Ins "&amp;$B1059)</f>
        <v>Ins I1565</v>
      </c>
      <c r="K1059" s="675"/>
    </row>
    <row r="1060" spans="1:11" x14ac:dyDescent="0.25">
      <c r="A1060" s="12" t="s">
        <v>223</v>
      </c>
      <c r="B1060" s="3" t="s">
        <v>562</v>
      </c>
      <c r="C1060" s="13" t="str">
        <f>VLOOKUP($B1060,[7]Insumos!A:E,2,FALSE)</f>
        <v>ACCESORIOS PARA LA CONEXION</v>
      </c>
      <c r="D1060" s="14" t="str">
        <f>VLOOKUP($B1060,[7]Insumos!A:E,3,FALSE)</f>
        <v>Insumos</v>
      </c>
      <c r="E1060" s="14" t="str">
        <f>VLOOKUP($B1060,[7]Insumos!A:E,4,FALSE)</f>
        <v>UND</v>
      </c>
      <c r="F1060" s="141">
        <v>2</v>
      </c>
      <c r="G1060" s="4">
        <f>+VLOOKUP(B1060,[7]Insumos!$A$4:$F$5224,5,FALSE)</f>
        <v>32017</v>
      </c>
      <c r="H1060" s="4">
        <f t="shared" si="117"/>
        <v>64034</v>
      </c>
      <c r="I1060" s="4"/>
      <c r="J1060" s="138" t="str">
        <f>HYPERLINK("#"&amp;"Insumos"&amp;"!A"&amp;MATCH($B1060,[7]Insumos!$A:$A,0),"Ins "&amp;$B1060)</f>
        <v>Ins I1930</v>
      </c>
      <c r="K1060" s="675"/>
    </row>
    <row r="1061" spans="1:11" x14ac:dyDescent="0.25">
      <c r="A1061" s="12" t="s">
        <v>223</v>
      </c>
      <c r="B1061" s="3" t="s">
        <v>563</v>
      </c>
      <c r="C1061" s="13" t="str">
        <f>VLOOKUP($B1061,[7]Insumos!A:E,2,FALSE)</f>
        <v>TUBERIA PEALPE 1/2" PARA GAS</v>
      </c>
      <c r="D1061" s="14" t="str">
        <f>VLOOKUP($B1061,[7]Insumos!A:E,3,FALSE)</f>
        <v>Insumos</v>
      </c>
      <c r="E1061" s="14" t="str">
        <f>VLOOKUP($B1061,[7]Insumos!A:E,4,FALSE)</f>
        <v>ML</v>
      </c>
      <c r="F1061" s="141">
        <v>3.3</v>
      </c>
      <c r="G1061" s="4">
        <f>+VLOOKUP(B1061,[7]Insumos!$A$4:$F$5224,5,FALSE)</f>
        <v>4071</v>
      </c>
      <c r="H1061" s="4">
        <f t="shared" si="117"/>
        <v>13434</v>
      </c>
      <c r="I1061" s="4"/>
      <c r="J1061" s="138" t="str">
        <f>HYPERLINK("#"&amp;"Insumos"&amp;"!A"&amp;MATCH($B1061,[7]Insumos!$A:$A,0),"Ins "&amp;$B1061)</f>
        <v>Ins I2006</v>
      </c>
      <c r="K1061" s="675"/>
    </row>
    <row r="1062" spans="1:11" x14ac:dyDescent="0.25">
      <c r="A1062" s="12" t="s">
        <v>223</v>
      </c>
      <c r="B1062" s="3" t="s">
        <v>564</v>
      </c>
      <c r="C1062" s="13" t="str">
        <f>VLOOKUP($B1062,[7]Insumos!A:E,2,FALSE)</f>
        <v>VALVULA PARA GAS 1/2"</v>
      </c>
      <c r="D1062" s="14" t="str">
        <f>VLOOKUP($B1062,[7]Insumos!A:E,3,FALSE)</f>
        <v>Insumos</v>
      </c>
      <c r="E1062" s="14" t="str">
        <f>VLOOKUP($B1062,[7]Insumos!A:E,4,FALSE)</f>
        <v>UND</v>
      </c>
      <c r="F1062" s="141">
        <v>1</v>
      </c>
      <c r="G1062" s="4">
        <f>+VLOOKUP(B1062,[7]Insumos!$A$4:$F$5224,5,FALSE)</f>
        <v>20731</v>
      </c>
      <c r="H1062" s="4">
        <f t="shared" si="117"/>
        <v>20731</v>
      </c>
      <c r="I1062" s="4"/>
      <c r="J1062" s="138" t="str">
        <f>HYPERLINK("#"&amp;"Insumos"&amp;"!A"&amp;MATCH($B1062,[7]Insumos!$A:$A,0),"Ins "&amp;$B1062)</f>
        <v>Ins I2007</v>
      </c>
      <c r="K1062" s="675"/>
    </row>
    <row r="1063" spans="1:11" x14ac:dyDescent="0.25">
      <c r="K1063" s="675"/>
    </row>
    <row r="1064" spans="1:11" ht="25.5" x14ac:dyDescent="0.25">
      <c r="A1064" s="8" t="s">
        <v>128</v>
      </c>
      <c r="B1064" s="1" t="s">
        <v>28</v>
      </c>
      <c r="C1064" s="9" t="str">
        <f>VLOOKUP($A1064,[7]Actividades!A:E,2,FALSE)</f>
        <v>SUMINISTRO, TRANSPORTE E INSTALACION CARTERA VENTANAS Y PUERTAS EN MORTERO 1:3 ANCHO 15-20 CMS.</v>
      </c>
      <c r="D1064" s="10" t="str">
        <f>VLOOKUP($A1064,[7]Actividades!A:E,3,FALSE)</f>
        <v>Actividad</v>
      </c>
      <c r="E1064" s="10" t="str">
        <f>VLOOKUP($A1064,[7]Actividades!A:E,4,FALSE)</f>
        <v>ML</v>
      </c>
      <c r="F1064" s="140"/>
      <c r="G1064" s="2"/>
      <c r="H1064" s="2"/>
      <c r="I1064" s="2">
        <v>26916</v>
      </c>
      <c r="J1064" s="16"/>
      <c r="K1064" s="675">
        <f t="shared" si="113"/>
        <v>37262.510399999999</v>
      </c>
    </row>
    <row r="1065" spans="1:11" x14ac:dyDescent="0.25">
      <c r="A1065" s="12" t="s">
        <v>128</v>
      </c>
      <c r="B1065" s="3" t="s">
        <v>441</v>
      </c>
      <c r="C1065" s="13" t="str">
        <f>VLOOKUP($B1065,[7]Insumos!A:G,2,FALSE)</f>
        <v>MORTERO 1:3</v>
      </c>
      <c r="D1065" s="14" t="str">
        <f>VLOOKUP($B1065,[7]Insumos!A:G,3,FALSE)</f>
        <v>Analisis Basico</v>
      </c>
      <c r="E1065" s="14" t="str">
        <f>VLOOKUP($B1065,[7]Insumos!A:G,4,FALSE)</f>
        <v>M3</v>
      </c>
      <c r="F1065" s="141">
        <v>0.01</v>
      </c>
      <c r="G1065" s="4">
        <f>+VLOOKUP(B1065,[7]Insumos!$A$4:$F$5224,5,FALSE)</f>
        <v>505998</v>
      </c>
      <c r="H1065" s="4">
        <f t="shared" ref="H1065:H1070" si="118">+ROUND(F1065*G1065,0)</f>
        <v>5060</v>
      </c>
      <c r="I1065" s="4"/>
      <c r="J1065" s="16"/>
      <c r="K1065" s="675"/>
    </row>
    <row r="1066" spans="1:11" x14ac:dyDescent="0.25">
      <c r="A1066" s="12" t="s">
        <v>128</v>
      </c>
      <c r="B1066" s="3" t="s">
        <v>115</v>
      </c>
      <c r="C1066" s="13" t="str">
        <f>VLOOKUP($B1066,[7]Insumos!A:E,2,FALSE)</f>
        <v>CUADRILLA AA TIPO 1 (1 OFICIAL + 1 AYUDANTE) (Albañileria)</v>
      </c>
      <c r="D1066" s="14" t="str">
        <f>VLOOKUP($B1066,[7]Insumos!A:E,3,FALSE)</f>
        <v>Cuadrilla</v>
      </c>
      <c r="E1066" s="14" t="str">
        <f>VLOOKUP($B1066,[7]Insumos!A:E,4,FALSE)</f>
        <v>HR</v>
      </c>
      <c r="F1066" s="141">
        <v>0.6</v>
      </c>
      <c r="G1066" s="4">
        <f>+VLOOKUP(B1066,[7]Insumos!$A$4:$F$5224,5,FALSE)</f>
        <v>30782</v>
      </c>
      <c r="H1066" s="4">
        <f t="shared" si="118"/>
        <v>18469</v>
      </c>
      <c r="I1066" s="4"/>
      <c r="J1066" s="138" t="str">
        <f>HYPERLINK("#"&amp;"Insumos"&amp;"!A"&amp;MATCH($B1066,[7]Insumos!$A:$A,0),"Ins "&amp;$B1066)</f>
        <v>Ins C1</v>
      </c>
      <c r="K1066" s="675"/>
    </row>
    <row r="1067" spans="1:11" x14ac:dyDescent="0.25">
      <c r="A1067" s="12" t="s">
        <v>128</v>
      </c>
      <c r="B1067" s="3" t="s">
        <v>30</v>
      </c>
      <c r="C1067" s="13" t="str">
        <f>VLOOKUP($B1067,[7]Insumos!A:E,2,FALSE)</f>
        <v>EQUIPO DE TRANSPORTE</v>
      </c>
      <c r="D1067" s="14" t="str">
        <f>VLOOKUP($B1067,[7]Insumos!A:E,3,FALSE)</f>
        <v>Equipos</v>
      </c>
      <c r="E1067" s="14" t="str">
        <f>VLOOKUP($B1067,[7]Insumos!A:E,4,FALSE)</f>
        <v>DIA</v>
      </c>
      <c r="F1067" s="141">
        <v>1.5E-3</v>
      </c>
      <c r="G1067" s="4">
        <f>+VLOOKUP(B1067,[7]Insumos!$A$4:$F$5224,5,FALSE)</f>
        <v>180217</v>
      </c>
      <c r="H1067" s="4">
        <f t="shared" si="118"/>
        <v>270</v>
      </c>
      <c r="I1067" s="4"/>
      <c r="J1067" s="138" t="str">
        <f>HYPERLINK("#"&amp;"Insumos"&amp;"!A"&amp;MATCH($B1067,[7]Insumos!$A:$A,0),"Ins "&amp;$B1067)</f>
        <v>Ins E12</v>
      </c>
      <c r="K1067" s="675"/>
    </row>
    <row r="1068" spans="1:11" x14ac:dyDescent="0.25">
      <c r="A1068" s="12" t="s">
        <v>128</v>
      </c>
      <c r="B1068" s="3" t="s">
        <v>32</v>
      </c>
      <c r="C1068" s="13" t="str">
        <f>VLOOKUP($B1068,[7]Insumos!A:E,2,FALSE)</f>
        <v>EQUIPO BASICO (HERRAMIENTA MENOR)</v>
      </c>
      <c r="D1068" s="14" t="str">
        <f>VLOOKUP($B1068,[7]Insumos!A:E,3,FALSE)</f>
        <v>Herramienta</v>
      </c>
      <c r="E1068" s="14" t="str">
        <f>VLOOKUP($B1068,[7]Insumos!A:E,4,FALSE)</f>
        <v>UND</v>
      </c>
      <c r="F1068" s="141">
        <v>0.2</v>
      </c>
      <c r="G1068" s="4">
        <f>+VLOOKUP(B1068,[7]Insumos!$A$4:$F$5224,5,FALSE)</f>
        <v>3484</v>
      </c>
      <c r="H1068" s="4">
        <f t="shared" si="118"/>
        <v>697</v>
      </c>
      <c r="I1068" s="4"/>
      <c r="J1068" s="138" t="str">
        <f>HYPERLINK("#"&amp;"Insumos"&amp;"!A"&amp;MATCH($B1068,[7]Insumos!$A:$A,0),"Ins "&amp;$B1068)</f>
        <v>Ins H2</v>
      </c>
      <c r="K1068" s="675"/>
    </row>
    <row r="1069" spans="1:11" x14ac:dyDescent="0.25">
      <c r="A1069" s="12" t="s">
        <v>128</v>
      </c>
      <c r="B1069" s="3" t="s">
        <v>33</v>
      </c>
      <c r="C1069" s="13" t="str">
        <f>VLOOKUP($B1069,[7]Insumos!A:E,2,FALSE)</f>
        <v>ACARREO INTERNO</v>
      </c>
      <c r="D1069" s="14" t="str">
        <f>VLOOKUP($B1069,[7]Insumos!A:E,3,FALSE)</f>
        <v>Insumos</v>
      </c>
      <c r="E1069" s="14" t="str">
        <f>VLOOKUP($B1069,[7]Insumos!A:E,4,FALSE)</f>
        <v>UND</v>
      </c>
      <c r="F1069" s="141">
        <v>0.2</v>
      </c>
      <c r="G1069" s="4">
        <f>+VLOOKUP(B1069,[7]Insumos!$A$4:$F$5224,5,FALSE)</f>
        <v>1824</v>
      </c>
      <c r="H1069" s="4">
        <f t="shared" si="118"/>
        <v>365</v>
      </c>
      <c r="I1069" s="4"/>
      <c r="J1069" s="138" t="str">
        <f>HYPERLINK("#"&amp;"Insumos"&amp;"!A"&amp;MATCH($B1069,[7]Insumos!$A:$A,0),"Ins "&amp;$B1069)</f>
        <v>Ins I1565</v>
      </c>
      <c r="K1069" s="675"/>
    </row>
    <row r="1070" spans="1:11" x14ac:dyDescent="0.25">
      <c r="A1070" s="12" t="s">
        <v>128</v>
      </c>
      <c r="B1070" s="3" t="s">
        <v>440</v>
      </c>
      <c r="C1070" s="13" t="str">
        <f>VLOOKUP($B1070,[7]Insumos!A:E,2,FALSE)</f>
        <v>TABLA CHAPA EN CEDRO MACHO 30 CM X 2 CM X 3 M.</v>
      </c>
      <c r="D1070" s="14" t="str">
        <f>VLOOKUP($B1070,[7]Insumos!A:E,3,FALSE)</f>
        <v>Insumos</v>
      </c>
      <c r="E1070" s="14" t="str">
        <f>VLOOKUP($B1070,[7]Insumos!A:E,4,FALSE)</f>
        <v>M</v>
      </c>
      <c r="F1070" s="141">
        <v>0.3</v>
      </c>
      <c r="G1070" s="4">
        <f>+VLOOKUP(B1070,[7]Insumos!$A$4:$F$5224,5,FALSE)</f>
        <v>6849</v>
      </c>
      <c r="H1070" s="4">
        <f t="shared" si="118"/>
        <v>2055</v>
      </c>
      <c r="I1070" s="4"/>
      <c r="J1070" s="138" t="str">
        <f>HYPERLINK("#"&amp;"Insumos"&amp;"!A"&amp;MATCH($B1070,[7]Insumos!$A:$A,0),"Ins "&amp;$B1070)</f>
        <v>Ins I978</v>
      </c>
      <c r="K1070" s="675"/>
    </row>
    <row r="1071" spans="1:11" x14ac:dyDescent="0.25">
      <c r="K1071" s="675"/>
    </row>
    <row r="1072" spans="1:11" ht="76.5" x14ac:dyDescent="0.25">
      <c r="A1072" s="8" t="s">
        <v>357</v>
      </c>
      <c r="B1072" s="1" t="s">
        <v>28</v>
      </c>
      <c r="C1072" s="9" t="str">
        <f>VLOOKUP($A1072,[7]Actividades!A:E,2,FALSE)</f>
        <v>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v>
      </c>
      <c r="D1072" s="10" t="str">
        <f>VLOOKUP($A1072,[7]Actividades!A:E,3,FALSE)</f>
        <v>Actividad</v>
      </c>
      <c r="E1072" s="10" t="str">
        <f>VLOOKUP($A1072,[7]Actividades!A:E,4,FALSE)</f>
        <v>UND</v>
      </c>
      <c r="F1072" s="140"/>
      <c r="G1072" s="2"/>
      <c r="H1072" s="2"/>
      <c r="I1072" s="2">
        <v>223305</v>
      </c>
      <c r="J1072" s="16"/>
      <c r="K1072" s="675">
        <f t="shared" si="113"/>
        <v>309143.44200000004</v>
      </c>
    </row>
    <row r="1073" spans="1:11" ht="14.25" customHeight="1" x14ac:dyDescent="0.25">
      <c r="A1073" s="12" t="s">
        <v>357</v>
      </c>
      <c r="B1073" s="3" t="s">
        <v>565</v>
      </c>
      <c r="C1073" s="13" t="str">
        <f>VLOOKUP($B1073,[7]Insumos!A:E,2,FALSE)</f>
        <v>VENTANA EN CELOSIA FIJA 1.00 X 0.50</v>
      </c>
      <c r="D1073" s="14" t="str">
        <f>VLOOKUP($B1073,[7]Insumos!A:E,3,FALSE)</f>
        <v>Insumos</v>
      </c>
      <c r="E1073" s="14" t="str">
        <f>VLOOKUP($B1073,[7]Insumos!A:E,4,FALSE)</f>
        <v>UND</v>
      </c>
      <c r="F1073" s="141">
        <v>1</v>
      </c>
      <c r="G1073" s="4">
        <f>+VLOOKUP(B1073,[7]Insumos!$A$4:$F$5224,5,FALSE)</f>
        <v>223305</v>
      </c>
      <c r="H1073" s="4">
        <f t="shared" ref="H1073" si="119">+ROUND(F1073*G1073,0)</f>
        <v>223305</v>
      </c>
      <c r="I1073" s="4"/>
      <c r="J1073" s="138" t="str">
        <f>HYPERLINK("#"&amp;"Insumos"&amp;"!A"&amp;MATCH($B1073,[7]Insumos!$A:$A,0),"Ins "&amp;$B1073)</f>
        <v>Ins I2052</v>
      </c>
      <c r="K1073" s="675"/>
    </row>
    <row r="1074" spans="1:11" x14ac:dyDescent="0.25">
      <c r="K1074" s="675"/>
    </row>
    <row r="1075" spans="1:11" ht="25.5" x14ac:dyDescent="0.25">
      <c r="A1075" s="8" t="s">
        <v>604</v>
      </c>
      <c r="B1075" s="1" t="s">
        <v>28</v>
      </c>
      <c r="C1075" s="9" t="str">
        <f>VLOOKUP($A1075,[7]Actividades!A:E,2,FALSE)</f>
        <v xml:space="preserve">SUMINISTRO, TRANSPORTE E INSTALACION SALIDA ILUMINACION EN TUBERIA CONDUIT EMT 3/4", ALAMBRE NO 12 AWG </v>
      </c>
      <c r="D1075" s="10" t="str">
        <f>VLOOKUP($A1075,[7]Actividades!A:E,3,FALSE)</f>
        <v>Actividad</v>
      </c>
      <c r="E1075" s="10" t="str">
        <f>VLOOKUP($A1075,[7]Actividades!A:E,4,FALSE)</f>
        <v>UND</v>
      </c>
      <c r="F1075" s="11"/>
      <c r="G1075" s="2"/>
      <c r="H1075" s="2"/>
      <c r="I1075" s="2">
        <v>161997</v>
      </c>
      <c r="J1075" s="16"/>
      <c r="K1075" s="675">
        <f t="shared" si="113"/>
        <v>224268.64680000002</v>
      </c>
    </row>
    <row r="1076" spans="1:11" x14ac:dyDescent="0.25">
      <c r="A1076" s="17" t="s">
        <v>604</v>
      </c>
      <c r="B1076" s="3" t="s">
        <v>566</v>
      </c>
      <c r="C1076" s="13" t="str">
        <f>VLOOKUP($B1076,[7]Insumos!A:E,2,FALSE)</f>
        <v>CUADRILLA FF TIPO 2 (1 OFICIAL + 2 AYUDANTE) (Electricas)</v>
      </c>
      <c r="D1076" s="14" t="str">
        <f>VLOOKUP($B1076,[7]Insumos!A:E,3,FALSE)</f>
        <v>Cuadrilla</v>
      </c>
      <c r="E1076" s="14" t="str">
        <f>VLOOKUP($B1076,[7]Insumos!A:E,4,FALSE)</f>
        <v>HR</v>
      </c>
      <c r="F1076" s="15">
        <v>1</v>
      </c>
      <c r="G1076" s="4">
        <v>61241</v>
      </c>
      <c r="H1076" s="4">
        <v>61241</v>
      </c>
      <c r="I1076" s="4"/>
      <c r="J1076" s="138" t="str">
        <f>HYPERLINK("#"&amp;"Insumos"&amp;"!A"&amp;MATCH($B1076,[7]Insumos!$A:$A,0),"Ins "&amp;$B1076)</f>
        <v>Ins C13</v>
      </c>
      <c r="K1076" s="675"/>
    </row>
    <row r="1077" spans="1:11" x14ac:dyDescent="0.25">
      <c r="A1077" s="17" t="s">
        <v>604</v>
      </c>
      <c r="B1077" s="3" t="s">
        <v>30</v>
      </c>
      <c r="C1077" s="13" t="str">
        <f>VLOOKUP($B1077,[7]Insumos!A:E,2,FALSE)</f>
        <v>EQUIPO DE TRANSPORTE</v>
      </c>
      <c r="D1077" s="14" t="str">
        <f>VLOOKUP($B1077,[7]Insumos!A:E,3,FALSE)</f>
        <v>Equipos</v>
      </c>
      <c r="E1077" s="14" t="str">
        <f>VLOOKUP($B1077,[7]Insumos!A:E,4,FALSE)</f>
        <v>DIA</v>
      </c>
      <c r="F1077" s="15">
        <v>9.5999999999999992E-3</v>
      </c>
      <c r="G1077" s="4">
        <v>180217</v>
      </c>
      <c r="H1077" s="4">
        <v>1730</v>
      </c>
      <c r="I1077" s="4"/>
      <c r="J1077" s="138" t="str">
        <f>HYPERLINK("#"&amp;"Insumos"&amp;"!A"&amp;MATCH($B1077,[7]Insumos!$A:$A,0),"Ins "&amp;$B1077)</f>
        <v>Ins E12</v>
      </c>
      <c r="K1077" s="675"/>
    </row>
    <row r="1078" spans="1:11" x14ac:dyDescent="0.25">
      <c r="A1078" s="17" t="s">
        <v>604</v>
      </c>
      <c r="B1078" s="3" t="s">
        <v>32</v>
      </c>
      <c r="C1078" s="13" t="str">
        <f>VLOOKUP($B1078,[7]Insumos!A:E,2,FALSE)</f>
        <v>EQUIPO BASICO (HERRAMIENTA MENOR)</v>
      </c>
      <c r="D1078" s="14" t="str">
        <f>VLOOKUP($B1078,[7]Insumos!A:E,3,FALSE)</f>
        <v>Herramienta</v>
      </c>
      <c r="E1078" s="14" t="str">
        <f>VLOOKUP($B1078,[7]Insumos!A:E,4,FALSE)</f>
        <v>UND</v>
      </c>
      <c r="F1078" s="15">
        <v>0.5</v>
      </c>
      <c r="G1078" s="4">
        <v>3484</v>
      </c>
      <c r="H1078" s="4">
        <v>1742</v>
      </c>
      <c r="I1078" s="4"/>
      <c r="J1078" s="138" t="str">
        <f>HYPERLINK("#"&amp;"Insumos"&amp;"!A"&amp;MATCH($B1078,[7]Insumos!$A:$A,0),"Ins "&amp;$B1078)</f>
        <v>Ins H2</v>
      </c>
      <c r="K1078" s="675"/>
    </row>
    <row r="1079" spans="1:11" x14ac:dyDescent="0.25">
      <c r="A1079" s="17" t="s">
        <v>604</v>
      </c>
      <c r="B1079" s="3" t="s">
        <v>689</v>
      </c>
      <c r="C1079" s="13" t="str">
        <f>VLOOKUP($B1079,[7]Insumos!A:E,2,FALSE)</f>
        <v>ACCESORIOS FIJACION TUBERIA EMT 3/4" (ABRAZADERA, ALAMBRE)</v>
      </c>
      <c r="D1079" s="14" t="str">
        <f>VLOOKUP($B1079,[7]Insumos!A:E,3,FALSE)</f>
        <v>Insumos</v>
      </c>
      <c r="E1079" s="14" t="str">
        <f>VLOOKUP($B1079,[7]Insumos!A:E,4,FALSE)</f>
        <v>UND</v>
      </c>
      <c r="F1079" s="15">
        <v>2</v>
      </c>
      <c r="G1079" s="4">
        <v>2958</v>
      </c>
      <c r="H1079" s="4">
        <v>5916</v>
      </c>
      <c r="I1079" s="4"/>
      <c r="J1079" s="138" t="str">
        <f>HYPERLINK("#"&amp;"Insumos"&amp;"!A"&amp;MATCH($B1079,[7]Insumos!$A:$A,0),"Ins "&amp;$B1079)</f>
        <v>Ins I1116</v>
      </c>
      <c r="K1079" s="675"/>
    </row>
    <row r="1080" spans="1:11" x14ac:dyDescent="0.25">
      <c r="A1080" s="17" t="s">
        <v>604</v>
      </c>
      <c r="B1080" s="3" t="s">
        <v>690</v>
      </c>
      <c r="C1080" s="13" t="str">
        <f>VLOOKUP($B1080,[7]Insumos!A:E,2,FALSE)</f>
        <v>ACCESORIOS TUBERIA EMT 3/4" (UNION Y CURVA)</v>
      </c>
      <c r="D1080" s="14" t="str">
        <f>VLOOKUP($B1080,[7]Insumos!A:E,3,FALSE)</f>
        <v>Insumos</v>
      </c>
      <c r="E1080" s="14" t="str">
        <f>VLOOKUP($B1080,[7]Insumos!A:E,4,FALSE)</f>
        <v>UND</v>
      </c>
      <c r="F1080" s="15">
        <v>2</v>
      </c>
      <c r="G1080" s="4">
        <v>6216</v>
      </c>
      <c r="H1080" s="4">
        <v>12432</v>
      </c>
      <c r="I1080" s="4"/>
      <c r="J1080" s="138" t="str">
        <f>HYPERLINK("#"&amp;"Insumos"&amp;"!A"&amp;MATCH($B1080,[7]Insumos!$A:$A,0),"Ins "&amp;$B1080)</f>
        <v>Ins I1129</v>
      </c>
      <c r="K1080" s="675"/>
    </row>
    <row r="1081" spans="1:11" x14ac:dyDescent="0.25">
      <c r="A1081" s="17" t="s">
        <v>604</v>
      </c>
      <c r="B1081" s="3" t="s">
        <v>691</v>
      </c>
      <c r="C1081" s="13" t="str">
        <f>VLOOKUP($B1081,[7]Insumos!A:E,2,FALSE)</f>
        <v>ALAMBRE COBRE DESNUDO Nº 12 AWG</v>
      </c>
      <c r="D1081" s="14" t="str">
        <f>VLOOKUP($B1081,[7]Insumos!A:E,3,FALSE)</f>
        <v>Insumos</v>
      </c>
      <c r="E1081" s="14" t="str">
        <f>VLOOKUP($B1081,[7]Insumos!A:E,4,FALSE)</f>
        <v>M</v>
      </c>
      <c r="F1081" s="15">
        <v>3</v>
      </c>
      <c r="G1081" s="4">
        <v>2200</v>
      </c>
      <c r="H1081" s="4">
        <v>6600</v>
      </c>
      <c r="I1081" s="4"/>
      <c r="J1081" s="138" t="str">
        <f>HYPERLINK("#"&amp;"Insumos"&amp;"!A"&amp;MATCH($B1081,[7]Insumos!$A:$A,0),"Ins "&amp;$B1081)</f>
        <v>Ins I1142</v>
      </c>
      <c r="K1081" s="675"/>
    </row>
    <row r="1082" spans="1:11" x14ac:dyDescent="0.25">
      <c r="A1082" s="17" t="s">
        <v>604</v>
      </c>
      <c r="B1082" s="3" t="s">
        <v>692</v>
      </c>
      <c r="C1082" s="13" t="str">
        <f>VLOOKUP($B1082,[7]Insumos!A:E,2,FALSE)</f>
        <v>ALAMBRE COBRE Nº 12 THHN  AWG</v>
      </c>
      <c r="D1082" s="14" t="str">
        <f>VLOOKUP($B1082,[7]Insumos!A:E,3,FALSE)</f>
        <v>Insumos</v>
      </c>
      <c r="E1082" s="14" t="str">
        <f>VLOOKUP($B1082,[7]Insumos!A:E,4,FALSE)</f>
        <v>M</v>
      </c>
      <c r="F1082" s="15">
        <v>6</v>
      </c>
      <c r="G1082" s="4">
        <v>2150</v>
      </c>
      <c r="H1082" s="4">
        <v>12900</v>
      </c>
      <c r="I1082" s="4"/>
      <c r="J1082" s="138" t="str">
        <f>HYPERLINK("#"&amp;"Insumos"&amp;"!A"&amp;MATCH($B1082,[7]Insumos!$A:$A,0),"Ins "&amp;$B1082)</f>
        <v>Ins I1145</v>
      </c>
      <c r="K1082" s="675"/>
    </row>
    <row r="1083" spans="1:11" x14ac:dyDescent="0.25">
      <c r="A1083" s="17" t="s">
        <v>604</v>
      </c>
      <c r="B1083" s="3" t="s">
        <v>693</v>
      </c>
      <c r="C1083" s="13" t="str">
        <f>VLOOKUP($B1083,[7]Insumos!A:E,2,FALSE)</f>
        <v>CABLE DE COBRE ENCAUCHETADO 3 X 16 THHN</v>
      </c>
      <c r="D1083" s="14" t="str">
        <f>VLOOKUP($B1083,[7]Insumos!A:E,3,FALSE)</f>
        <v>Insumos</v>
      </c>
      <c r="E1083" s="14" t="str">
        <f>VLOOKUP($B1083,[7]Insumos!A:E,4,FALSE)</f>
        <v>M</v>
      </c>
      <c r="F1083" s="15">
        <v>1</v>
      </c>
      <c r="G1083" s="4">
        <v>4942</v>
      </c>
      <c r="H1083" s="4">
        <v>4942</v>
      </c>
      <c r="I1083" s="4"/>
      <c r="J1083" s="138" t="str">
        <f>HYPERLINK("#"&amp;"Insumos"&amp;"!A"&amp;MATCH($B1083,[7]Insumos!$A:$A,0),"Ins "&amp;$B1083)</f>
        <v>Ins I1186</v>
      </c>
      <c r="K1083" s="675"/>
    </row>
    <row r="1084" spans="1:11" x14ac:dyDescent="0.25">
      <c r="A1084" s="17" t="s">
        <v>604</v>
      </c>
      <c r="B1084" s="3" t="s">
        <v>694</v>
      </c>
      <c r="C1084" s="13" t="str">
        <f>VLOOKUP($B1084,[7]Insumos!A:E,2,FALSE)</f>
        <v>CONDULETA EN T Ó L 3/4" NPT</v>
      </c>
      <c r="D1084" s="14" t="str">
        <f>VLOOKUP($B1084,[7]Insumos!A:E,3,FALSE)</f>
        <v>Insumos</v>
      </c>
      <c r="E1084" s="14" t="str">
        <f>VLOOKUP($B1084,[7]Insumos!A:E,4,FALSE)</f>
        <v>UND</v>
      </c>
      <c r="F1084" s="15">
        <v>1</v>
      </c>
      <c r="G1084" s="4">
        <v>15570</v>
      </c>
      <c r="H1084" s="4">
        <v>15570</v>
      </c>
      <c r="I1084" s="4"/>
      <c r="J1084" s="138" t="str">
        <f>HYPERLINK("#"&amp;"Insumos"&amp;"!A"&amp;MATCH($B1084,[7]Insumos!$A:$A,0),"Ins "&amp;$B1084)</f>
        <v>Ins I1227</v>
      </c>
      <c r="K1084" s="675"/>
    </row>
    <row r="1085" spans="1:11" ht="46.5" customHeight="1" x14ac:dyDescent="0.25">
      <c r="A1085" s="17" t="s">
        <v>604</v>
      </c>
      <c r="B1085" s="3" t="s">
        <v>695</v>
      </c>
      <c r="C1085" s="13" t="str">
        <f>VLOOKUP($B1085,[7]Insumos!A:E,2,FALSE)</f>
        <v>PRENSA ESTOPA ALUMINIO 3/4" NPT</v>
      </c>
      <c r="D1085" s="14" t="str">
        <f>VLOOKUP($B1085,[7]Insumos!A:E,3,FALSE)</f>
        <v>Insumos</v>
      </c>
      <c r="E1085" s="14" t="str">
        <f>VLOOKUP($B1085,[7]Insumos!A:E,4,FALSE)</f>
        <v>UND</v>
      </c>
      <c r="F1085" s="15">
        <v>1</v>
      </c>
      <c r="G1085" s="4">
        <v>8865</v>
      </c>
      <c r="H1085" s="4">
        <v>8865</v>
      </c>
      <c r="I1085" s="4"/>
      <c r="J1085" s="138" t="str">
        <f>HYPERLINK("#"&amp;"Insumos"&amp;"!A"&amp;MATCH($B1085,[7]Insumos!$A:$A,0),"Ins "&amp;$B1085)</f>
        <v>Ins I1375</v>
      </c>
      <c r="K1085" s="675"/>
    </row>
    <row r="1086" spans="1:11" x14ac:dyDescent="0.25">
      <c r="A1086" s="17" t="s">
        <v>604</v>
      </c>
      <c r="B1086" s="3" t="s">
        <v>696</v>
      </c>
      <c r="C1086" s="13" t="str">
        <f>VLOOKUP($B1086,[7]Insumos!A:E,2,FALSE)</f>
        <v xml:space="preserve">TUBO CONDUIT GALVANIZADA EMT 3/4" </v>
      </c>
      <c r="D1086" s="14" t="str">
        <f>VLOOKUP($B1086,[7]Insumos!A:E,3,FALSE)</f>
        <v>Insumos</v>
      </c>
      <c r="E1086" s="14" t="str">
        <f>VLOOKUP($B1086,[7]Insumos!A:E,4,FALSE)</f>
        <v>M</v>
      </c>
      <c r="F1086" s="15">
        <v>3</v>
      </c>
      <c r="G1086" s="4">
        <v>8743</v>
      </c>
      <c r="H1086" s="4">
        <v>26229</v>
      </c>
      <c r="I1086" s="4"/>
      <c r="J1086" s="138" t="str">
        <f>HYPERLINK("#"&amp;"Insumos"&amp;"!A"&amp;MATCH($B1086,[7]Insumos!$A:$A,0),"Ins "&amp;$B1086)</f>
        <v>Ins I1461</v>
      </c>
      <c r="K1086" s="675"/>
    </row>
    <row r="1087" spans="1:11" x14ac:dyDescent="0.25">
      <c r="A1087" s="17" t="s">
        <v>604</v>
      </c>
      <c r="B1087" s="3" t="s">
        <v>33</v>
      </c>
      <c r="C1087" s="13" t="str">
        <f>VLOOKUP($B1087,[7]Insumos!A:E,2,FALSE)</f>
        <v>ACARREO INTERNO</v>
      </c>
      <c r="D1087" s="14" t="str">
        <f>VLOOKUP($B1087,[7]Insumos!A:E,3,FALSE)</f>
        <v>Insumos</v>
      </c>
      <c r="E1087" s="14" t="str">
        <f>VLOOKUP($B1087,[7]Insumos!A:E,4,FALSE)</f>
        <v>UND</v>
      </c>
      <c r="F1087" s="15">
        <v>2.1</v>
      </c>
      <c r="G1087" s="4">
        <v>1824</v>
      </c>
      <c r="H1087" s="4">
        <v>3830</v>
      </c>
      <c r="I1087" s="4"/>
      <c r="J1087" s="138" t="str">
        <f>HYPERLINK("#"&amp;"Insumos"&amp;"!A"&amp;MATCH($B1087,[7]Insumos!$A:$A,0),"Ins "&amp;$B1087)</f>
        <v>Ins I1565</v>
      </c>
      <c r="K1087" s="675"/>
    </row>
    <row r="1088" spans="1:11" x14ac:dyDescent="0.25">
      <c r="K1088" s="675"/>
    </row>
    <row r="1089" spans="1:11" ht="38.25" x14ac:dyDescent="0.25">
      <c r="A1089" s="8" t="s">
        <v>606</v>
      </c>
      <c r="B1089" s="1" t="s">
        <v>28</v>
      </c>
      <c r="C1089" s="9" t="str">
        <f>VLOOKUP($A1089,[7]Actividades!A:E,2,FALSE)</f>
        <v xml:space="preserve">SUMINISTRO, TRANSPORTE E INSTALACION SALIDA TOMACORRIENTE NORMAL DOBLE PT  EN TUBERIA CONDUIT EMT 3/4", ALAMBRE NO 12 AWG </v>
      </c>
      <c r="D1089" s="10" t="str">
        <f>VLOOKUP($A1089,[7]Actividades!A:E,3,FALSE)</f>
        <v>Actividad</v>
      </c>
      <c r="E1089" s="10" t="str">
        <f>VLOOKUP($A1089,[7]Actividades!A:E,4,FALSE)</f>
        <v>UND</v>
      </c>
      <c r="F1089" s="11"/>
      <c r="G1089" s="2"/>
      <c r="H1089" s="2"/>
      <c r="I1089" s="2">
        <v>175249</v>
      </c>
      <c r="J1089" s="16"/>
      <c r="K1089" s="675">
        <f t="shared" si="113"/>
        <v>242614.71560000003</v>
      </c>
    </row>
    <row r="1090" spans="1:11" x14ac:dyDescent="0.25">
      <c r="A1090" s="17" t="s">
        <v>606</v>
      </c>
      <c r="B1090" s="3" t="s">
        <v>566</v>
      </c>
      <c r="C1090" s="13" t="str">
        <f>VLOOKUP($B1090,[7]Insumos!A:E,2,FALSE)</f>
        <v>CUADRILLA FF TIPO 2 (1 OFICIAL + 2 AYUDANTE) (Electricas)</v>
      </c>
      <c r="D1090" s="14" t="str">
        <f>VLOOKUP($B1090,[7]Insumos!A:E,3,FALSE)</f>
        <v>Cuadrilla</v>
      </c>
      <c r="E1090" s="14" t="str">
        <f>VLOOKUP($B1090,[7]Insumos!A:E,4,FALSE)</f>
        <v>HR</v>
      </c>
      <c r="F1090" s="15">
        <v>1</v>
      </c>
      <c r="G1090" s="4">
        <v>61241</v>
      </c>
      <c r="H1090" s="4">
        <v>61241</v>
      </c>
      <c r="I1090" s="4"/>
      <c r="J1090" s="138" t="str">
        <f>HYPERLINK("#"&amp;"Insumos"&amp;"!A"&amp;MATCH($B1090,[7]Insumos!$A:$A,0),"Ins "&amp;$B1090)</f>
        <v>Ins C13</v>
      </c>
      <c r="K1090" s="675"/>
    </row>
    <row r="1091" spans="1:11" x14ac:dyDescent="0.25">
      <c r="A1091" s="17" t="s">
        <v>606</v>
      </c>
      <c r="B1091" s="3" t="s">
        <v>30</v>
      </c>
      <c r="C1091" s="13" t="str">
        <f>VLOOKUP($B1091,[7]Insumos!A:E,2,FALSE)</f>
        <v>EQUIPO DE TRANSPORTE</v>
      </c>
      <c r="D1091" s="14" t="str">
        <f>VLOOKUP($B1091,[7]Insumos!A:E,3,FALSE)</f>
        <v>Equipos</v>
      </c>
      <c r="E1091" s="14" t="str">
        <f>VLOOKUP($B1091,[7]Insumos!A:E,4,FALSE)</f>
        <v>DIA</v>
      </c>
      <c r="F1091" s="15">
        <v>1.0999999999999999E-2</v>
      </c>
      <c r="G1091" s="4">
        <v>180217</v>
      </c>
      <c r="H1091" s="4">
        <v>1982</v>
      </c>
      <c r="I1091" s="4"/>
      <c r="J1091" s="138" t="str">
        <f>HYPERLINK("#"&amp;"Insumos"&amp;"!A"&amp;MATCH($B1091,[7]Insumos!$A:$A,0),"Ins "&amp;$B1091)</f>
        <v>Ins E12</v>
      </c>
      <c r="K1091" s="675"/>
    </row>
    <row r="1092" spans="1:11" x14ac:dyDescent="0.25">
      <c r="A1092" s="17" t="s">
        <v>606</v>
      </c>
      <c r="B1092" s="3" t="s">
        <v>32</v>
      </c>
      <c r="C1092" s="13" t="str">
        <f>VLOOKUP($B1092,[7]Insumos!A:E,2,FALSE)</f>
        <v>EQUIPO BASICO (HERRAMIENTA MENOR)</v>
      </c>
      <c r="D1092" s="14" t="str">
        <f>VLOOKUP($B1092,[7]Insumos!A:E,3,FALSE)</f>
        <v>Herramienta</v>
      </c>
      <c r="E1092" s="14" t="str">
        <f>VLOOKUP($B1092,[7]Insumos!A:E,4,FALSE)</f>
        <v>UND</v>
      </c>
      <c r="F1092" s="15">
        <v>0.5</v>
      </c>
      <c r="G1092" s="4">
        <v>3484</v>
      </c>
      <c r="H1092" s="4">
        <v>1742</v>
      </c>
      <c r="I1092" s="4"/>
      <c r="J1092" s="138" t="str">
        <f>HYPERLINK("#"&amp;"Insumos"&amp;"!A"&amp;MATCH($B1092,[7]Insumos!$A:$A,0),"Ins "&amp;$B1092)</f>
        <v>Ins H2</v>
      </c>
      <c r="K1092" s="675"/>
    </row>
    <row r="1093" spans="1:11" x14ac:dyDescent="0.25">
      <c r="A1093" s="17" t="s">
        <v>606</v>
      </c>
      <c r="B1093" s="3" t="s">
        <v>689</v>
      </c>
      <c r="C1093" s="13" t="str">
        <f>VLOOKUP($B1093,[7]Insumos!A:E,2,FALSE)</f>
        <v>ACCESORIOS FIJACION TUBERIA EMT 3/4" (ABRAZADERA, ALAMBRE)</v>
      </c>
      <c r="D1093" s="14" t="str">
        <f>VLOOKUP($B1093,[7]Insumos!A:E,3,FALSE)</f>
        <v>Insumos</v>
      </c>
      <c r="E1093" s="14" t="str">
        <f>VLOOKUP($B1093,[7]Insumos!A:E,4,FALSE)</f>
        <v>UND</v>
      </c>
      <c r="F1093" s="15">
        <v>2</v>
      </c>
      <c r="G1093" s="4">
        <v>2958</v>
      </c>
      <c r="H1093" s="4">
        <v>5916</v>
      </c>
      <c r="I1093" s="4"/>
      <c r="J1093" s="138" t="str">
        <f>HYPERLINK("#"&amp;"Insumos"&amp;"!A"&amp;MATCH($B1093,[7]Insumos!$A:$A,0),"Ins "&amp;$B1093)</f>
        <v>Ins I1116</v>
      </c>
      <c r="K1093" s="675"/>
    </row>
    <row r="1094" spans="1:11" ht="43.5" customHeight="1" x14ac:dyDescent="0.25">
      <c r="A1094" s="17" t="s">
        <v>606</v>
      </c>
      <c r="B1094" s="3" t="s">
        <v>690</v>
      </c>
      <c r="C1094" s="13" t="str">
        <f>VLOOKUP($B1094,[7]Insumos!A:E,2,FALSE)</f>
        <v>ACCESORIOS TUBERIA EMT 3/4" (UNION Y CURVA)</v>
      </c>
      <c r="D1094" s="14" t="str">
        <f>VLOOKUP($B1094,[7]Insumos!A:E,3,FALSE)</f>
        <v>Insumos</v>
      </c>
      <c r="E1094" s="14" t="str">
        <f>VLOOKUP($B1094,[7]Insumos!A:E,4,FALSE)</f>
        <v>UND</v>
      </c>
      <c r="F1094" s="15">
        <v>2</v>
      </c>
      <c r="G1094" s="4">
        <v>6216</v>
      </c>
      <c r="H1094" s="4">
        <v>12432</v>
      </c>
      <c r="I1094" s="4"/>
      <c r="J1094" s="138" t="str">
        <f>HYPERLINK("#"&amp;"Insumos"&amp;"!A"&amp;MATCH($B1094,[7]Insumos!$A:$A,0),"Ins "&amp;$B1094)</f>
        <v>Ins I1129</v>
      </c>
      <c r="K1094" s="675"/>
    </row>
    <row r="1095" spans="1:11" x14ac:dyDescent="0.25">
      <c r="A1095" s="17" t="s">
        <v>606</v>
      </c>
      <c r="B1095" s="3" t="s">
        <v>691</v>
      </c>
      <c r="C1095" s="13" t="str">
        <f>VLOOKUP($B1095,[7]Insumos!A:E,2,FALSE)</f>
        <v>ALAMBRE COBRE DESNUDO Nº 12 AWG</v>
      </c>
      <c r="D1095" s="14" t="str">
        <f>VLOOKUP($B1095,[7]Insumos!A:E,3,FALSE)</f>
        <v>Insumos</v>
      </c>
      <c r="E1095" s="14" t="str">
        <f>VLOOKUP($B1095,[7]Insumos!A:E,4,FALSE)</f>
        <v>M</v>
      </c>
      <c r="F1095" s="15">
        <v>3</v>
      </c>
      <c r="G1095" s="4">
        <v>2200</v>
      </c>
      <c r="H1095" s="4">
        <v>6600</v>
      </c>
      <c r="I1095" s="4"/>
      <c r="J1095" s="138" t="str">
        <f>HYPERLINK("#"&amp;"Insumos"&amp;"!A"&amp;MATCH($B1095,[7]Insumos!$A:$A,0),"Ins "&amp;$B1095)</f>
        <v>Ins I1142</v>
      </c>
      <c r="K1095" s="675"/>
    </row>
    <row r="1096" spans="1:11" x14ac:dyDescent="0.25">
      <c r="A1096" s="17" t="s">
        <v>606</v>
      </c>
      <c r="B1096" s="3" t="s">
        <v>692</v>
      </c>
      <c r="C1096" s="13" t="str">
        <f>VLOOKUP($B1096,[7]Insumos!A:E,2,FALSE)</f>
        <v>ALAMBRE COBRE Nº 12 THHN  AWG</v>
      </c>
      <c r="D1096" s="14" t="str">
        <f>VLOOKUP($B1096,[7]Insumos!A:E,3,FALSE)</f>
        <v>Insumos</v>
      </c>
      <c r="E1096" s="14" t="str">
        <f>VLOOKUP($B1096,[7]Insumos!A:E,4,FALSE)</f>
        <v>M</v>
      </c>
      <c r="F1096" s="15">
        <v>6</v>
      </c>
      <c r="G1096" s="4">
        <v>2150</v>
      </c>
      <c r="H1096" s="4">
        <v>12900</v>
      </c>
      <c r="I1096" s="4"/>
      <c r="J1096" s="138" t="str">
        <f>HYPERLINK("#"&amp;"Insumos"&amp;"!A"&amp;MATCH($B1096,[7]Insumos!$A:$A,0),"Ins "&amp;$B1096)</f>
        <v>Ins I1145</v>
      </c>
      <c r="K1096" s="675"/>
    </row>
    <row r="1097" spans="1:11" x14ac:dyDescent="0.25">
      <c r="A1097" s="17" t="s">
        <v>606</v>
      </c>
      <c r="B1097" s="3" t="s">
        <v>697</v>
      </c>
      <c r="C1097" s="13" t="str">
        <f>VLOOKUP($B1097,[7]Insumos!A:E,2,FALSE)</f>
        <v xml:space="preserve">CAJA METALICA GALVANIZADA (REF: 2400) </v>
      </c>
      <c r="D1097" s="14" t="str">
        <f>VLOOKUP($B1097,[7]Insumos!A:E,3,FALSE)</f>
        <v>Insumos</v>
      </c>
      <c r="E1097" s="14" t="str">
        <f>VLOOKUP($B1097,[7]Insumos!A:E,4,FALSE)</f>
        <v>UND</v>
      </c>
      <c r="F1097" s="15">
        <v>1</v>
      </c>
      <c r="G1097" s="4">
        <v>3347</v>
      </c>
      <c r="H1097" s="4">
        <v>3347</v>
      </c>
      <c r="I1097" s="4"/>
      <c r="J1097" s="138" t="str">
        <f>HYPERLINK("#"&amp;"Insumos"&amp;"!A"&amp;MATCH($B1097,[7]Insumos!$A:$A,0),"Ins "&amp;$B1097)</f>
        <v>Ins I1205</v>
      </c>
      <c r="K1097" s="675"/>
    </row>
    <row r="1098" spans="1:11" x14ac:dyDescent="0.25">
      <c r="A1098" s="17" t="s">
        <v>606</v>
      </c>
      <c r="B1098" s="3" t="s">
        <v>694</v>
      </c>
      <c r="C1098" s="13" t="str">
        <f>VLOOKUP($B1098,[7]Insumos!A:E,2,FALSE)</f>
        <v>CONDULETA EN T Ó L 3/4" NPT</v>
      </c>
      <c r="D1098" s="14" t="str">
        <f>VLOOKUP($B1098,[7]Insumos!A:E,3,FALSE)</f>
        <v>Insumos</v>
      </c>
      <c r="E1098" s="14" t="str">
        <f>VLOOKUP($B1098,[7]Insumos!A:E,4,FALSE)</f>
        <v>UND</v>
      </c>
      <c r="F1098" s="15">
        <v>1</v>
      </c>
      <c r="G1098" s="4">
        <v>15570</v>
      </c>
      <c r="H1098" s="4">
        <v>15570</v>
      </c>
      <c r="I1098" s="4"/>
      <c r="J1098" s="138" t="str">
        <f>HYPERLINK("#"&amp;"Insumos"&amp;"!A"&amp;MATCH($B1098,[7]Insumos!$A:$A,0),"Ins "&amp;$B1098)</f>
        <v>Ins I1227</v>
      </c>
      <c r="K1098" s="675"/>
    </row>
    <row r="1099" spans="1:11" x14ac:dyDescent="0.25">
      <c r="A1099" s="17" t="s">
        <v>606</v>
      </c>
      <c r="B1099" s="3" t="s">
        <v>695</v>
      </c>
      <c r="C1099" s="13" t="str">
        <f>VLOOKUP($B1099,[7]Insumos!A:E,2,FALSE)</f>
        <v>PRENSA ESTOPA ALUMINIO 3/4" NPT</v>
      </c>
      <c r="D1099" s="14" t="str">
        <f>VLOOKUP($B1099,[7]Insumos!A:E,3,FALSE)</f>
        <v>Insumos</v>
      </c>
      <c r="E1099" s="14" t="str">
        <f>VLOOKUP($B1099,[7]Insumos!A:E,4,FALSE)</f>
        <v>UND</v>
      </c>
      <c r="F1099" s="15">
        <v>1</v>
      </c>
      <c r="G1099" s="4">
        <v>8865</v>
      </c>
      <c r="H1099" s="4">
        <v>8865</v>
      </c>
      <c r="I1099" s="4"/>
      <c r="J1099" s="138" t="str">
        <f>HYPERLINK("#"&amp;"Insumos"&amp;"!A"&amp;MATCH($B1099,[7]Insumos!$A:$A,0),"Ins "&amp;$B1099)</f>
        <v>Ins I1375</v>
      </c>
      <c r="K1099" s="675"/>
    </row>
    <row r="1100" spans="1:11" x14ac:dyDescent="0.25">
      <c r="A1100" s="17" t="s">
        <v>606</v>
      </c>
      <c r="B1100" s="3" t="s">
        <v>698</v>
      </c>
      <c r="C1100" s="13" t="str">
        <f>VLOOKUP($B1100,[7]Insumos!A:E,2,FALSE)</f>
        <v>TOMACORRIENTE DOBLE CON POLO A TIERRA  NEMA 5-15-R</v>
      </c>
      <c r="D1100" s="14" t="str">
        <f>VLOOKUP($B1100,[7]Insumos!A:E,3,FALSE)</f>
        <v>Insumos</v>
      </c>
      <c r="E1100" s="14" t="str">
        <f>VLOOKUP($B1100,[7]Insumos!A:E,4,FALSE)</f>
        <v>UND</v>
      </c>
      <c r="F1100" s="15">
        <v>1</v>
      </c>
      <c r="G1100" s="4">
        <v>14777</v>
      </c>
      <c r="H1100" s="4">
        <v>14777</v>
      </c>
      <c r="I1100" s="4"/>
      <c r="J1100" s="138" t="str">
        <f>HYPERLINK("#"&amp;"Insumos"&amp;"!A"&amp;MATCH($B1100,[7]Insumos!$A:$A,0),"Ins "&amp;$B1100)</f>
        <v>Ins I1431</v>
      </c>
      <c r="K1100" s="675"/>
    </row>
    <row r="1101" spans="1:11" x14ac:dyDescent="0.25">
      <c r="A1101" s="17" t="s">
        <v>606</v>
      </c>
      <c r="B1101" s="3" t="s">
        <v>696</v>
      </c>
      <c r="C1101" s="13" t="str">
        <f>VLOOKUP($B1101,[7]Insumos!A:E,2,FALSE)</f>
        <v xml:space="preserve">TUBO CONDUIT GALVANIZADA EMT 3/4" </v>
      </c>
      <c r="D1101" s="14" t="str">
        <f>VLOOKUP($B1101,[7]Insumos!A:E,3,FALSE)</f>
        <v>Insumos</v>
      </c>
      <c r="E1101" s="14" t="str">
        <f>VLOOKUP($B1101,[7]Insumos!A:E,4,FALSE)</f>
        <v>M</v>
      </c>
      <c r="F1101" s="15">
        <v>3</v>
      </c>
      <c r="G1101" s="4">
        <v>8743</v>
      </c>
      <c r="H1101" s="4">
        <v>26229</v>
      </c>
      <c r="I1101" s="4"/>
      <c r="J1101" s="138" t="str">
        <f>HYPERLINK("#"&amp;"Insumos"&amp;"!A"&amp;MATCH($B1101,[7]Insumos!$A:$A,0),"Ins "&amp;$B1101)</f>
        <v>Ins I1461</v>
      </c>
      <c r="K1101" s="675"/>
    </row>
    <row r="1102" spans="1:11" x14ac:dyDescent="0.25">
      <c r="A1102" s="17" t="s">
        <v>606</v>
      </c>
      <c r="B1102" s="3" t="s">
        <v>33</v>
      </c>
      <c r="C1102" s="13" t="str">
        <f>VLOOKUP($B1102,[7]Insumos!A:E,2,FALSE)</f>
        <v>ACARREO INTERNO</v>
      </c>
      <c r="D1102" s="14" t="str">
        <f>VLOOKUP($B1102,[7]Insumos!A:E,3,FALSE)</f>
        <v>Insumos</v>
      </c>
      <c r="E1102" s="14" t="str">
        <f>VLOOKUP($B1102,[7]Insumos!A:E,4,FALSE)</f>
        <v>UND</v>
      </c>
      <c r="F1102" s="15">
        <v>2</v>
      </c>
      <c r="G1102" s="4">
        <v>1824</v>
      </c>
      <c r="H1102" s="4">
        <v>3648</v>
      </c>
      <c r="I1102" s="4"/>
      <c r="J1102" s="138" t="str">
        <f>HYPERLINK("#"&amp;"Insumos"&amp;"!A"&amp;MATCH($B1102,[7]Insumos!$A:$A,0),"Ins "&amp;$B1102)</f>
        <v>Ins I1565</v>
      </c>
      <c r="K1102" s="675"/>
    </row>
    <row r="1103" spans="1:11" x14ac:dyDescent="0.25">
      <c r="K1103" s="675"/>
    </row>
    <row r="1104" spans="1:11" ht="25.5" x14ac:dyDescent="0.25">
      <c r="A1104" s="8" t="s">
        <v>607</v>
      </c>
      <c r="B1104" s="1" t="s">
        <v>28</v>
      </c>
      <c r="C1104" s="9" t="str">
        <f>VLOOKUP($A1104,[7]Actividades!A:E,2,FALSE)</f>
        <v xml:space="preserve">SUMINISTRO, TRANSPORTE E INSTALACION SALIDA TOMACORRIENTE GFCI DOBLE EN TUBERIA CONDUIT EMT 3/4", ALAMBRE NO 12 AWG </v>
      </c>
      <c r="D1104" s="10" t="str">
        <f>VLOOKUP($A1104,[7]Actividades!A:E,3,FALSE)</f>
        <v>Actividad</v>
      </c>
      <c r="E1104" s="10" t="str">
        <f>VLOOKUP($A1104,[7]Actividades!A:E,4,FALSE)</f>
        <v>UND</v>
      </c>
      <c r="F1104" s="11"/>
      <c r="G1104" s="2"/>
      <c r="H1104" s="2"/>
      <c r="I1104" s="2">
        <v>190744</v>
      </c>
      <c r="J1104" s="16"/>
      <c r="K1104" s="675">
        <f t="shared" ref="K1104:K1149" si="120">I1104*1.3844</f>
        <v>264065.99359999999</v>
      </c>
    </row>
    <row r="1105" spans="1:11" x14ac:dyDescent="0.25">
      <c r="A1105" s="17" t="s">
        <v>607</v>
      </c>
      <c r="B1105" s="3" t="s">
        <v>566</v>
      </c>
      <c r="C1105" s="13" t="str">
        <f>VLOOKUP($B1105,[7]Insumos!A:E,2,FALSE)</f>
        <v>CUADRILLA FF TIPO 2 (1 OFICIAL + 2 AYUDANTE) (Electricas)</v>
      </c>
      <c r="D1105" s="14" t="str">
        <f>VLOOKUP($B1105,[7]Insumos!A:E,3,FALSE)</f>
        <v>Cuadrilla</v>
      </c>
      <c r="E1105" s="14" t="str">
        <f>VLOOKUP($B1105,[7]Insumos!A:E,4,FALSE)</f>
        <v>HR</v>
      </c>
      <c r="F1105" s="15">
        <v>1</v>
      </c>
      <c r="G1105" s="4">
        <v>61241</v>
      </c>
      <c r="H1105" s="4">
        <v>61241</v>
      </c>
      <c r="I1105" s="4"/>
      <c r="J1105" s="138" t="str">
        <f>HYPERLINK("#"&amp;"Insumos"&amp;"!A"&amp;MATCH($B1105,[7]Insumos!$A:$A,0),"Ins "&amp;$B1105)</f>
        <v>Ins C13</v>
      </c>
      <c r="K1105" s="675"/>
    </row>
    <row r="1106" spans="1:11" x14ac:dyDescent="0.25">
      <c r="A1106" s="17" t="s">
        <v>607</v>
      </c>
      <c r="B1106" s="3" t="s">
        <v>30</v>
      </c>
      <c r="C1106" s="13" t="str">
        <f>VLOOKUP($B1106,[7]Insumos!A:E,2,FALSE)</f>
        <v>EQUIPO DE TRANSPORTE</v>
      </c>
      <c r="D1106" s="14" t="str">
        <f>VLOOKUP($B1106,[7]Insumos!A:E,3,FALSE)</f>
        <v>Equipos</v>
      </c>
      <c r="E1106" s="14" t="str">
        <f>VLOOKUP($B1106,[7]Insumos!A:E,4,FALSE)</f>
        <v>DIA</v>
      </c>
      <c r="F1106" s="15">
        <v>6.7999999999999996E-3</v>
      </c>
      <c r="G1106" s="4">
        <v>180217</v>
      </c>
      <c r="H1106" s="4">
        <v>1225</v>
      </c>
      <c r="I1106" s="4"/>
      <c r="J1106" s="138" t="str">
        <f>HYPERLINK("#"&amp;"Insumos"&amp;"!A"&amp;MATCH($B1106,[7]Insumos!$A:$A,0),"Ins "&amp;$B1106)</f>
        <v>Ins E12</v>
      </c>
      <c r="K1106" s="675"/>
    </row>
    <row r="1107" spans="1:11" x14ac:dyDescent="0.25">
      <c r="A1107" s="17" t="s">
        <v>607</v>
      </c>
      <c r="B1107" s="3" t="s">
        <v>32</v>
      </c>
      <c r="C1107" s="13" t="str">
        <f>VLOOKUP($B1107,[7]Insumos!A:E,2,FALSE)</f>
        <v>EQUIPO BASICO (HERRAMIENTA MENOR)</v>
      </c>
      <c r="D1107" s="14" t="str">
        <f>VLOOKUP($B1107,[7]Insumos!A:E,3,FALSE)</f>
        <v>Herramienta</v>
      </c>
      <c r="E1107" s="14" t="str">
        <f>VLOOKUP($B1107,[7]Insumos!A:E,4,FALSE)</f>
        <v>UND</v>
      </c>
      <c r="F1107" s="15">
        <v>0.5</v>
      </c>
      <c r="G1107" s="4">
        <v>3484</v>
      </c>
      <c r="H1107" s="4">
        <v>1742</v>
      </c>
      <c r="I1107" s="4"/>
      <c r="J1107" s="138" t="str">
        <f>HYPERLINK("#"&amp;"Insumos"&amp;"!A"&amp;MATCH($B1107,[7]Insumos!$A:$A,0),"Ins "&amp;$B1107)</f>
        <v>Ins H2</v>
      </c>
      <c r="K1107" s="675"/>
    </row>
    <row r="1108" spans="1:11" x14ac:dyDescent="0.25">
      <c r="A1108" s="17" t="s">
        <v>607</v>
      </c>
      <c r="B1108" s="3" t="s">
        <v>689</v>
      </c>
      <c r="C1108" s="13" t="str">
        <f>VLOOKUP($B1108,[7]Insumos!A:E,2,FALSE)</f>
        <v>ACCESORIOS FIJACION TUBERIA EMT 3/4" (ABRAZADERA, ALAMBRE)</v>
      </c>
      <c r="D1108" s="14" t="str">
        <f>VLOOKUP($B1108,[7]Insumos!A:E,3,FALSE)</f>
        <v>Insumos</v>
      </c>
      <c r="E1108" s="14" t="str">
        <f>VLOOKUP($B1108,[7]Insumos!A:E,4,FALSE)</f>
        <v>UND</v>
      </c>
      <c r="F1108" s="15">
        <v>2</v>
      </c>
      <c r="G1108" s="4">
        <v>2958</v>
      </c>
      <c r="H1108" s="4">
        <v>5916</v>
      </c>
      <c r="I1108" s="4"/>
      <c r="J1108" s="138" t="str">
        <f>HYPERLINK("#"&amp;"Insumos"&amp;"!A"&amp;MATCH($B1108,[7]Insumos!$A:$A,0),"Ins "&amp;$B1108)</f>
        <v>Ins I1116</v>
      </c>
      <c r="K1108" s="675"/>
    </row>
    <row r="1109" spans="1:11" x14ac:dyDescent="0.25">
      <c r="A1109" s="17" t="s">
        <v>607</v>
      </c>
      <c r="B1109" s="3" t="s">
        <v>690</v>
      </c>
      <c r="C1109" s="13" t="str">
        <f>VLOOKUP($B1109,[7]Insumos!A:E,2,FALSE)</f>
        <v>ACCESORIOS TUBERIA EMT 3/4" (UNION Y CURVA)</v>
      </c>
      <c r="D1109" s="14" t="str">
        <f>VLOOKUP($B1109,[7]Insumos!A:E,3,FALSE)</f>
        <v>Insumos</v>
      </c>
      <c r="E1109" s="14" t="str">
        <f>VLOOKUP($B1109,[7]Insumos!A:E,4,FALSE)</f>
        <v>UND</v>
      </c>
      <c r="F1109" s="15">
        <v>2</v>
      </c>
      <c r="G1109" s="4">
        <v>6216</v>
      </c>
      <c r="H1109" s="4">
        <v>12432</v>
      </c>
      <c r="I1109" s="4"/>
      <c r="J1109" s="138" t="str">
        <f>HYPERLINK("#"&amp;"Insumos"&amp;"!A"&amp;MATCH($B1109,[7]Insumos!$A:$A,0),"Ins "&amp;$B1109)</f>
        <v>Ins I1129</v>
      </c>
      <c r="K1109" s="675"/>
    </row>
    <row r="1110" spans="1:11" x14ac:dyDescent="0.25">
      <c r="A1110" s="17" t="s">
        <v>607</v>
      </c>
      <c r="B1110" s="3" t="s">
        <v>691</v>
      </c>
      <c r="C1110" s="13" t="str">
        <f>VLOOKUP($B1110,[7]Insumos!A:E,2,FALSE)</f>
        <v>ALAMBRE COBRE DESNUDO Nº 12 AWG</v>
      </c>
      <c r="D1110" s="14" t="str">
        <f>VLOOKUP($B1110,[7]Insumos!A:E,3,FALSE)</f>
        <v>Insumos</v>
      </c>
      <c r="E1110" s="14" t="str">
        <f>VLOOKUP($B1110,[7]Insumos!A:E,4,FALSE)</f>
        <v>M</v>
      </c>
      <c r="F1110" s="15">
        <v>3</v>
      </c>
      <c r="G1110" s="4">
        <v>2200</v>
      </c>
      <c r="H1110" s="4">
        <v>6600</v>
      </c>
      <c r="I1110" s="4"/>
      <c r="J1110" s="138" t="str">
        <f>HYPERLINK("#"&amp;"Insumos"&amp;"!A"&amp;MATCH($B1110,[7]Insumos!$A:$A,0),"Ins "&amp;$B1110)</f>
        <v>Ins I1142</v>
      </c>
      <c r="K1110" s="675"/>
    </row>
    <row r="1111" spans="1:11" x14ac:dyDescent="0.25">
      <c r="A1111" s="17" t="s">
        <v>607</v>
      </c>
      <c r="B1111" s="3" t="s">
        <v>692</v>
      </c>
      <c r="C1111" s="13" t="str">
        <f>VLOOKUP($B1111,[7]Insumos!A:E,2,FALSE)</f>
        <v>ALAMBRE COBRE Nº 12 THHN  AWG</v>
      </c>
      <c r="D1111" s="14" t="str">
        <f>VLOOKUP($B1111,[7]Insumos!A:E,3,FALSE)</f>
        <v>Insumos</v>
      </c>
      <c r="E1111" s="14" t="str">
        <f>VLOOKUP($B1111,[7]Insumos!A:E,4,FALSE)</f>
        <v>M</v>
      </c>
      <c r="F1111" s="15">
        <v>6</v>
      </c>
      <c r="G1111" s="4">
        <v>2150</v>
      </c>
      <c r="H1111" s="4">
        <v>12900</v>
      </c>
      <c r="I1111" s="4"/>
      <c r="J1111" s="138" t="str">
        <f>HYPERLINK("#"&amp;"Insumos"&amp;"!A"&amp;MATCH($B1111,[7]Insumos!$A:$A,0),"Ins "&amp;$B1111)</f>
        <v>Ins I1145</v>
      </c>
      <c r="K1111" s="675"/>
    </row>
    <row r="1112" spans="1:11" x14ac:dyDescent="0.25">
      <c r="A1112" s="17" t="s">
        <v>607</v>
      </c>
      <c r="B1112" s="3" t="s">
        <v>697</v>
      </c>
      <c r="C1112" s="13" t="str">
        <f>VLOOKUP($B1112,[7]Insumos!A:E,2,FALSE)</f>
        <v xml:space="preserve">CAJA METALICA GALVANIZADA (REF: 2400) </v>
      </c>
      <c r="D1112" s="14" t="str">
        <f>VLOOKUP($B1112,[7]Insumos!A:E,3,FALSE)</f>
        <v>Insumos</v>
      </c>
      <c r="E1112" s="14" t="str">
        <f>VLOOKUP($B1112,[7]Insumos!A:E,4,FALSE)</f>
        <v>UND</v>
      </c>
      <c r="F1112" s="15">
        <v>1</v>
      </c>
      <c r="G1112" s="4">
        <v>3347</v>
      </c>
      <c r="H1112" s="4">
        <v>3347</v>
      </c>
      <c r="I1112" s="4"/>
      <c r="J1112" s="138" t="str">
        <f>HYPERLINK("#"&amp;"Insumos"&amp;"!A"&amp;MATCH($B1112,[7]Insumos!$A:$A,0),"Ins "&amp;$B1112)</f>
        <v>Ins I1205</v>
      </c>
      <c r="K1112" s="675"/>
    </row>
    <row r="1113" spans="1:11" x14ac:dyDescent="0.25">
      <c r="A1113" s="17" t="s">
        <v>607</v>
      </c>
      <c r="B1113" s="3" t="s">
        <v>699</v>
      </c>
      <c r="C1113" s="13" t="str">
        <f>VLOOKUP($B1113,[7]Insumos!A:E,2,FALSE)</f>
        <v>TOMA CORRIENTE DOBLE CON  PROTECCION FALLA A TIERRA GFCI</v>
      </c>
      <c r="D1113" s="14" t="str">
        <f>VLOOKUP($B1113,[7]Insumos!A:E,3,FALSE)</f>
        <v>Insumos</v>
      </c>
      <c r="E1113" s="14" t="str">
        <f>VLOOKUP($B1113,[7]Insumos!A:E,4,FALSE)</f>
        <v>UND</v>
      </c>
      <c r="F1113" s="15">
        <v>1</v>
      </c>
      <c r="G1113" s="4">
        <v>55464</v>
      </c>
      <c r="H1113" s="4">
        <v>55464</v>
      </c>
      <c r="I1113" s="4"/>
      <c r="J1113" s="138" t="str">
        <f>HYPERLINK("#"&amp;"Insumos"&amp;"!A"&amp;MATCH($B1113,[7]Insumos!$A:$A,0),"Ins "&amp;$B1113)</f>
        <v>Ins I1430</v>
      </c>
      <c r="K1113" s="675"/>
    </row>
    <row r="1114" spans="1:11" x14ac:dyDescent="0.25">
      <c r="A1114" s="17" t="s">
        <v>607</v>
      </c>
      <c r="B1114" s="3" t="s">
        <v>696</v>
      </c>
      <c r="C1114" s="13" t="str">
        <f>VLOOKUP($B1114,[7]Insumos!A:E,2,FALSE)</f>
        <v xml:space="preserve">TUBO CONDUIT GALVANIZADA EMT 3/4" </v>
      </c>
      <c r="D1114" s="14" t="str">
        <f>VLOOKUP($B1114,[7]Insumos!A:E,3,FALSE)</f>
        <v>Insumos</v>
      </c>
      <c r="E1114" s="14" t="str">
        <f>VLOOKUP($B1114,[7]Insumos!A:E,4,FALSE)</f>
        <v>M</v>
      </c>
      <c r="F1114" s="15">
        <v>3</v>
      </c>
      <c r="G1114" s="4">
        <v>8743</v>
      </c>
      <c r="H1114" s="4">
        <v>26229</v>
      </c>
      <c r="I1114" s="4"/>
      <c r="J1114" s="138" t="str">
        <f>HYPERLINK("#"&amp;"Insumos"&amp;"!A"&amp;MATCH($B1114,[7]Insumos!$A:$A,0),"Ins "&amp;$B1114)</f>
        <v>Ins I1461</v>
      </c>
      <c r="K1114" s="675"/>
    </row>
    <row r="1115" spans="1:11" x14ac:dyDescent="0.25">
      <c r="A1115" s="17" t="s">
        <v>607</v>
      </c>
      <c r="B1115" s="3" t="s">
        <v>33</v>
      </c>
      <c r="C1115" s="13" t="str">
        <f>VLOOKUP($B1115,[7]Insumos!A:E,2,FALSE)</f>
        <v>ACARREO INTERNO</v>
      </c>
      <c r="D1115" s="14" t="str">
        <f>VLOOKUP($B1115,[7]Insumos!A:E,3,FALSE)</f>
        <v>Insumos</v>
      </c>
      <c r="E1115" s="14" t="str">
        <f>VLOOKUP($B1115,[7]Insumos!A:E,4,FALSE)</f>
        <v>UND</v>
      </c>
      <c r="F1115" s="15">
        <v>2</v>
      </c>
      <c r="G1115" s="4">
        <v>1824</v>
      </c>
      <c r="H1115" s="4">
        <v>3648</v>
      </c>
      <c r="I1115" s="4"/>
      <c r="J1115" s="138" t="str">
        <f>HYPERLINK("#"&amp;"Insumos"&amp;"!A"&amp;MATCH($B1115,[7]Insumos!$A:$A,0),"Ins "&amp;$B1115)</f>
        <v>Ins I1565</v>
      </c>
      <c r="K1115" s="675"/>
    </row>
    <row r="1116" spans="1:11" x14ac:dyDescent="0.25">
      <c r="K1116" s="675"/>
    </row>
    <row r="1117" spans="1:11" ht="25.5" x14ac:dyDescent="0.25">
      <c r="A1117" s="8" t="s">
        <v>700</v>
      </c>
      <c r="B1117" s="1" t="s">
        <v>28</v>
      </c>
      <c r="C1117" s="9" t="str">
        <f>VLOOKUP($A1117,[7]Actividades!A:E,2,FALSE)</f>
        <v xml:space="preserve">SUMINISTRO, TRANSPORTE E INSTALACION SALIDA INTERRUPTOR SENCILLO EN TUBERIA CONDUIT PVC 3/4", ALAMBRE NO 12 AWG. </v>
      </c>
      <c r="D1117" s="10" t="str">
        <f>VLOOKUP($A1117,[7]Actividades!A:E,3,FALSE)</f>
        <v>Actividad</v>
      </c>
      <c r="E1117" s="10" t="str">
        <f>VLOOKUP($A1117,[7]Actividades!A:E,4,FALSE)</f>
        <v>UND</v>
      </c>
      <c r="F1117" s="11"/>
      <c r="G1117" s="2"/>
      <c r="H1117" s="2"/>
      <c r="I1117" s="2">
        <v>163203</v>
      </c>
      <c r="J1117" s="16"/>
      <c r="K1117" s="675">
        <f t="shared" si="120"/>
        <v>225938.23320000002</v>
      </c>
    </row>
    <row r="1118" spans="1:11" x14ac:dyDescent="0.25">
      <c r="A1118" s="17" t="s">
        <v>700</v>
      </c>
      <c r="B1118" s="3" t="s">
        <v>566</v>
      </c>
      <c r="C1118" s="13" t="str">
        <f>VLOOKUP($B1118,[7]Insumos!A:E,2,FALSE)</f>
        <v>CUADRILLA FF TIPO 2 (1 OFICIAL + 2 AYUDANTE) (Electricas)</v>
      </c>
      <c r="D1118" s="14" t="str">
        <f>VLOOKUP($B1118,[7]Insumos!A:E,3,FALSE)</f>
        <v>Cuadrilla</v>
      </c>
      <c r="E1118" s="14" t="str">
        <f>VLOOKUP($B1118,[7]Insumos!A:E,4,FALSE)</f>
        <v>HR</v>
      </c>
      <c r="F1118" s="15">
        <v>1.5</v>
      </c>
      <c r="G1118" s="4">
        <v>61241</v>
      </c>
      <c r="H1118" s="4">
        <v>91862</v>
      </c>
      <c r="I1118" s="4"/>
      <c r="J1118" s="138" t="str">
        <f>HYPERLINK("#"&amp;"Insumos"&amp;"!A"&amp;MATCH($B1118,[7]Insumos!$A:$A,0),"Ins "&amp;$B1118)</f>
        <v>Ins C13</v>
      </c>
      <c r="K1118" s="675"/>
    </row>
    <row r="1119" spans="1:11" x14ac:dyDescent="0.25">
      <c r="A1119" s="17" t="s">
        <v>700</v>
      </c>
      <c r="B1119" s="3" t="s">
        <v>30</v>
      </c>
      <c r="C1119" s="13" t="str">
        <f>VLOOKUP($B1119,[7]Insumos!A:E,2,FALSE)</f>
        <v>EQUIPO DE TRANSPORTE</v>
      </c>
      <c r="D1119" s="14" t="str">
        <f>VLOOKUP($B1119,[7]Insumos!A:E,3,FALSE)</f>
        <v>Equipos</v>
      </c>
      <c r="E1119" s="14" t="str">
        <f>VLOOKUP($B1119,[7]Insumos!A:E,4,FALSE)</f>
        <v>DIA</v>
      </c>
      <c r="F1119" s="15">
        <v>5.4999999999999997E-3</v>
      </c>
      <c r="G1119" s="4">
        <v>180217</v>
      </c>
      <c r="H1119" s="4">
        <v>991</v>
      </c>
      <c r="I1119" s="4"/>
      <c r="J1119" s="138" t="str">
        <f>HYPERLINK("#"&amp;"Insumos"&amp;"!A"&amp;MATCH($B1119,[7]Insumos!$A:$A,0),"Ins "&amp;$B1119)</f>
        <v>Ins E12</v>
      </c>
      <c r="K1119" s="675"/>
    </row>
    <row r="1120" spans="1:11" x14ac:dyDescent="0.25">
      <c r="A1120" s="17" t="s">
        <v>700</v>
      </c>
      <c r="B1120" s="3" t="s">
        <v>32</v>
      </c>
      <c r="C1120" s="13" t="str">
        <f>VLOOKUP($B1120,[7]Insumos!A:E,2,FALSE)</f>
        <v>EQUIPO BASICO (HERRAMIENTA MENOR)</v>
      </c>
      <c r="D1120" s="14" t="str">
        <f>VLOOKUP($B1120,[7]Insumos!A:E,3,FALSE)</f>
        <v>Herramienta</v>
      </c>
      <c r="E1120" s="14" t="str">
        <f>VLOOKUP($B1120,[7]Insumos!A:E,4,FALSE)</f>
        <v>UND</v>
      </c>
      <c r="F1120" s="15">
        <v>0.1</v>
      </c>
      <c r="G1120" s="4">
        <v>3484</v>
      </c>
      <c r="H1120" s="4">
        <v>348</v>
      </c>
      <c r="I1120" s="4"/>
      <c r="J1120" s="138" t="str">
        <f>HYPERLINK("#"&amp;"Insumos"&amp;"!A"&amp;MATCH($B1120,[7]Insumos!$A:$A,0),"Ins "&amp;$B1120)</f>
        <v>Ins H2</v>
      </c>
      <c r="K1120" s="675"/>
    </row>
    <row r="1121" spans="1:11" x14ac:dyDescent="0.25">
      <c r="A1121" s="17" t="s">
        <v>700</v>
      </c>
      <c r="B1121" s="3" t="s">
        <v>567</v>
      </c>
      <c r="C1121" s="13" t="str">
        <f>VLOOKUP($B1121,[7]Insumos!A:E,2,FALSE)</f>
        <v>ACCESORIOS DE FIJACION</v>
      </c>
      <c r="D1121" s="14" t="str">
        <f>VLOOKUP($B1121,[7]Insumos!A:E,3,FALSE)</f>
        <v>Insumos</v>
      </c>
      <c r="E1121" s="14" t="str">
        <f>VLOOKUP($B1121,[7]Insumos!A:E,4,FALSE)</f>
        <v>UND</v>
      </c>
      <c r="F1121" s="15">
        <v>3</v>
      </c>
      <c r="G1121" s="4">
        <v>2463</v>
      </c>
      <c r="H1121" s="4">
        <v>7389</v>
      </c>
      <c r="I1121" s="4"/>
      <c r="J1121" s="138" t="str">
        <f>HYPERLINK("#"&amp;"Insumos"&amp;"!A"&amp;MATCH($B1121,[7]Insumos!$A:$A,0),"Ins "&amp;$B1121)</f>
        <v>Ins I1110</v>
      </c>
      <c r="K1121" s="675"/>
    </row>
    <row r="1122" spans="1:11" x14ac:dyDescent="0.25">
      <c r="A1122" s="17" t="s">
        <v>700</v>
      </c>
      <c r="B1122" s="3" t="s">
        <v>701</v>
      </c>
      <c r="C1122" s="13" t="str">
        <f>VLOOKUP($B1122,[7]Insumos!A:E,2,FALSE)</f>
        <v>ADAPTADOR TERMINAL PVC 3/4"</v>
      </c>
      <c r="D1122" s="14" t="str">
        <f>VLOOKUP($B1122,[7]Insumos!A:E,3,FALSE)</f>
        <v>Insumos</v>
      </c>
      <c r="E1122" s="14" t="str">
        <f>VLOOKUP($B1122,[7]Insumos!A:E,4,FALSE)</f>
        <v>UND</v>
      </c>
      <c r="F1122" s="15">
        <v>2</v>
      </c>
      <c r="G1122" s="4">
        <v>500</v>
      </c>
      <c r="H1122" s="4">
        <v>1000</v>
      </c>
      <c r="I1122" s="4"/>
      <c r="J1122" s="138" t="str">
        <f>HYPERLINK("#"&amp;"Insumos"&amp;"!A"&amp;MATCH($B1122,[7]Insumos!$A:$A,0),"Ins "&amp;$B1122)</f>
        <v>Ins I1137</v>
      </c>
      <c r="K1122" s="675"/>
    </row>
    <row r="1123" spans="1:11" x14ac:dyDescent="0.25">
      <c r="A1123" s="17" t="s">
        <v>700</v>
      </c>
      <c r="B1123" s="3" t="s">
        <v>691</v>
      </c>
      <c r="C1123" s="13" t="str">
        <f>VLOOKUP($B1123,[7]Insumos!A:E,2,FALSE)</f>
        <v>ALAMBRE COBRE DESNUDO Nº 12 AWG</v>
      </c>
      <c r="D1123" s="14" t="str">
        <f>VLOOKUP($B1123,[7]Insumos!A:E,3,FALSE)</f>
        <v>Insumos</v>
      </c>
      <c r="E1123" s="14" t="str">
        <f>VLOOKUP($B1123,[7]Insumos!A:E,4,FALSE)</f>
        <v>M</v>
      </c>
      <c r="F1123" s="15">
        <v>5</v>
      </c>
      <c r="G1123" s="4">
        <v>2200</v>
      </c>
      <c r="H1123" s="4">
        <v>11000</v>
      </c>
      <c r="I1123" s="4"/>
      <c r="J1123" s="138" t="str">
        <f>HYPERLINK("#"&amp;"Insumos"&amp;"!A"&amp;MATCH($B1123,[7]Insumos!$A:$A,0),"Ins "&amp;$B1123)</f>
        <v>Ins I1142</v>
      </c>
      <c r="K1123" s="675"/>
    </row>
    <row r="1124" spans="1:11" x14ac:dyDescent="0.25">
      <c r="A1124" s="17" t="s">
        <v>700</v>
      </c>
      <c r="B1124" s="3" t="s">
        <v>692</v>
      </c>
      <c r="C1124" s="13" t="str">
        <f>VLOOKUP($B1124,[7]Insumos!A:E,2,FALSE)</f>
        <v>ALAMBRE COBRE Nº 12 THHN  AWG</v>
      </c>
      <c r="D1124" s="14" t="str">
        <f>VLOOKUP($B1124,[7]Insumos!A:E,3,FALSE)</f>
        <v>Insumos</v>
      </c>
      <c r="E1124" s="14" t="str">
        <f>VLOOKUP($B1124,[7]Insumos!A:E,4,FALSE)</f>
        <v>M</v>
      </c>
      <c r="F1124" s="15">
        <v>10</v>
      </c>
      <c r="G1124" s="4">
        <v>2150</v>
      </c>
      <c r="H1124" s="4">
        <v>21500</v>
      </c>
      <c r="I1124" s="4"/>
      <c r="J1124" s="138" t="str">
        <f>HYPERLINK("#"&amp;"Insumos"&amp;"!A"&amp;MATCH($B1124,[7]Insumos!$A:$A,0),"Ins "&amp;$B1124)</f>
        <v>Ins I1145</v>
      </c>
      <c r="K1124" s="675"/>
    </row>
    <row r="1125" spans="1:11" x14ac:dyDescent="0.25">
      <c r="A1125" s="17" t="s">
        <v>700</v>
      </c>
      <c r="B1125" s="3" t="s">
        <v>702</v>
      </c>
      <c r="C1125" s="13" t="str">
        <f>VLOOKUP($B1125,[7]Insumos!A:E,2,FALSE)</f>
        <v xml:space="preserve">CAJA METALICA GALVANIZADA (REF: 5800) </v>
      </c>
      <c r="D1125" s="14" t="str">
        <f>VLOOKUP($B1125,[7]Insumos!A:E,3,FALSE)</f>
        <v>Insumos</v>
      </c>
      <c r="E1125" s="14" t="str">
        <f>VLOOKUP($B1125,[7]Insumos!A:E,4,FALSE)</f>
        <v>UND</v>
      </c>
      <c r="F1125" s="15">
        <v>1</v>
      </c>
      <c r="G1125" s="4">
        <v>2569</v>
      </c>
      <c r="H1125" s="4">
        <v>2569</v>
      </c>
      <c r="I1125" s="4"/>
      <c r="J1125" s="138" t="str">
        <f>HYPERLINK("#"&amp;"Insumos"&amp;"!A"&amp;MATCH($B1125,[7]Insumos!$A:$A,0),"Ins "&amp;$B1125)</f>
        <v>Ins I1206</v>
      </c>
      <c r="K1125" s="675"/>
    </row>
    <row r="1126" spans="1:11" x14ac:dyDescent="0.25">
      <c r="A1126" s="17" t="s">
        <v>700</v>
      </c>
      <c r="B1126" s="3" t="s">
        <v>703</v>
      </c>
      <c r="C1126" s="13" t="str">
        <f>VLOOKUP($B1126,[7]Insumos!A:E,2,FALSE)</f>
        <v xml:space="preserve">INTERRUPTOR SENCILLO </v>
      </c>
      <c r="D1126" s="14" t="str">
        <f>VLOOKUP($B1126,[7]Insumos!A:E,3,FALSE)</f>
        <v>Insumos</v>
      </c>
      <c r="E1126" s="14" t="str">
        <f>VLOOKUP($B1126,[7]Insumos!A:E,4,FALSE)</f>
        <v>HR</v>
      </c>
      <c r="F1126" s="15">
        <v>1</v>
      </c>
      <c r="G1126" s="4">
        <v>5583</v>
      </c>
      <c r="H1126" s="4">
        <v>5583</v>
      </c>
      <c r="I1126" s="4"/>
      <c r="J1126" s="138" t="str">
        <f>HYPERLINK("#"&amp;"Insumos"&amp;"!A"&amp;MATCH($B1126,[7]Insumos!$A:$A,0),"Ins "&amp;$B1126)</f>
        <v>Ins I1333</v>
      </c>
      <c r="K1126" s="675"/>
    </row>
    <row r="1127" spans="1:11" x14ac:dyDescent="0.25">
      <c r="A1127" s="17" t="s">
        <v>700</v>
      </c>
      <c r="B1127" s="3" t="s">
        <v>704</v>
      </c>
      <c r="C1127" s="13" t="str">
        <f>VLOOKUP($B1127,[7]Insumos!A:E,2,FALSE)</f>
        <v>TUBO CONDUIT PVC 3/4"</v>
      </c>
      <c r="D1127" s="14" t="str">
        <f>VLOOKUP($B1127,[7]Insumos!A:E,3,FALSE)</f>
        <v>Insumos</v>
      </c>
      <c r="E1127" s="14" t="str">
        <f>VLOOKUP($B1127,[7]Insumos!A:E,4,FALSE)</f>
        <v>M</v>
      </c>
      <c r="F1127" s="15">
        <v>5</v>
      </c>
      <c r="G1127" s="4">
        <v>2833</v>
      </c>
      <c r="H1127" s="4">
        <v>14165</v>
      </c>
      <c r="I1127" s="4"/>
      <c r="J1127" s="138" t="str">
        <f>HYPERLINK("#"&amp;"Insumos"&amp;"!A"&amp;MATCH($B1127,[7]Insumos!$A:$A,0),"Ins "&amp;$B1127)</f>
        <v>Ins I1473</v>
      </c>
      <c r="K1127" s="675"/>
    </row>
    <row r="1128" spans="1:11" x14ac:dyDescent="0.25">
      <c r="A1128" s="17" t="s">
        <v>700</v>
      </c>
      <c r="B1128" s="3" t="s">
        <v>705</v>
      </c>
      <c r="C1128" s="13" t="str">
        <f>VLOOKUP($B1128,[7]Insumos!A:E,2,FALSE)</f>
        <v>CINTA AISLANTE 3M</v>
      </c>
      <c r="D1128" s="14" t="str">
        <f>VLOOKUP($B1128,[7]Insumos!A:E,3,FALSE)</f>
        <v>Insumos</v>
      </c>
      <c r="E1128" s="14" t="str">
        <f>VLOOKUP($B1128,[7]Insumos!A:E,4,FALSE)</f>
        <v>ROLLO</v>
      </c>
      <c r="F1128" s="15">
        <v>0.2</v>
      </c>
      <c r="G1128" s="4">
        <v>5711</v>
      </c>
      <c r="H1128" s="4">
        <v>1142</v>
      </c>
      <c r="I1128" s="4"/>
      <c r="J1128" s="138" t="str">
        <f>HYPERLINK("#"&amp;"Insumos"&amp;"!A"&amp;MATCH($B1128,[7]Insumos!$A:$A,0),"Ins "&amp;$B1128)</f>
        <v>Ins I1489</v>
      </c>
      <c r="K1128" s="675"/>
    </row>
    <row r="1129" spans="1:11" x14ac:dyDescent="0.25">
      <c r="A1129" s="17" t="s">
        <v>700</v>
      </c>
      <c r="B1129" s="3" t="s">
        <v>33</v>
      </c>
      <c r="C1129" s="13" t="str">
        <f>VLOOKUP($B1129,[7]Insumos!A:E,2,FALSE)</f>
        <v>ACARREO INTERNO</v>
      </c>
      <c r="D1129" s="14" t="str">
        <f>VLOOKUP($B1129,[7]Insumos!A:E,3,FALSE)</f>
        <v>Insumos</v>
      </c>
      <c r="E1129" s="14" t="str">
        <f>VLOOKUP($B1129,[7]Insumos!A:E,4,FALSE)</f>
        <v>UND</v>
      </c>
      <c r="F1129" s="15">
        <v>3.1</v>
      </c>
      <c r="G1129" s="4">
        <v>1824</v>
      </c>
      <c r="H1129" s="4">
        <v>5654</v>
      </c>
      <c r="I1129" s="4"/>
      <c r="J1129" s="138" t="str">
        <f>HYPERLINK("#"&amp;"Insumos"&amp;"!A"&amp;MATCH($B1129,[7]Insumos!$A:$A,0),"Ins "&amp;$B1129)</f>
        <v>Ins I1565</v>
      </c>
      <c r="K1129" s="675"/>
    </row>
    <row r="1130" spans="1:11" x14ac:dyDescent="0.25">
      <c r="K1130" s="675"/>
    </row>
    <row r="1131" spans="1:11" ht="25.5" x14ac:dyDescent="0.25">
      <c r="A1131" s="8" t="s">
        <v>630</v>
      </c>
      <c r="B1131" s="1" t="s">
        <v>28</v>
      </c>
      <c r="C1131" s="9" t="str">
        <f>VLOOKUP($A1131,[7]Actividades!A:E,2,FALSE)</f>
        <v>SUMINISTRO, TRANSPORTE E INSTALACION LUMINARIA DE SOBREPONER TIPO ELM</v>
      </c>
      <c r="D1131" s="10" t="str">
        <f>VLOOKUP($A1131,[7]Actividades!A:E,3,FALSE)</f>
        <v>Actividad</v>
      </c>
      <c r="E1131" s="10" t="str">
        <f>VLOOKUP($A1131,[7]Actividades!A:E,4,FALSE)</f>
        <v>UND</v>
      </c>
      <c r="F1131" s="11"/>
      <c r="G1131" s="2"/>
      <c r="H1131" s="2"/>
      <c r="I1131" s="2">
        <v>307028</v>
      </c>
      <c r="J1131" s="16"/>
      <c r="K1131" s="675">
        <f t="shared" si="120"/>
        <v>425049.56320000003</v>
      </c>
    </row>
    <row r="1132" spans="1:11" x14ac:dyDescent="0.25">
      <c r="A1132" s="17" t="s">
        <v>630</v>
      </c>
      <c r="B1132" s="3" t="s">
        <v>566</v>
      </c>
      <c r="C1132" s="13" t="str">
        <f>VLOOKUP($B1132,[7]Insumos!A:E,2,FALSE)</f>
        <v>CUADRILLA FF TIPO 2 (1 OFICIAL + 2 AYUDANTE) (Electricas)</v>
      </c>
      <c r="D1132" s="14" t="str">
        <f>VLOOKUP($B1132,[7]Insumos!A:E,3,FALSE)</f>
        <v>Cuadrilla</v>
      </c>
      <c r="E1132" s="14" t="str">
        <f>VLOOKUP($B1132,[7]Insumos!A:E,4,FALSE)</f>
        <v>HR</v>
      </c>
      <c r="F1132" s="15">
        <v>0.6</v>
      </c>
      <c r="G1132" s="4">
        <v>61241</v>
      </c>
      <c r="H1132" s="4">
        <v>36745</v>
      </c>
      <c r="I1132" s="4"/>
      <c r="J1132" s="138" t="str">
        <f>HYPERLINK("#"&amp;"Insumos"&amp;"!A"&amp;MATCH($B1132,[7]Insumos!$A:$A,0),"Ins "&amp;$B1132)</f>
        <v>Ins C13</v>
      </c>
      <c r="K1132" s="675"/>
    </row>
    <row r="1133" spans="1:11" x14ac:dyDescent="0.25">
      <c r="A1133" s="17" t="s">
        <v>630</v>
      </c>
      <c r="B1133" s="3" t="s">
        <v>30</v>
      </c>
      <c r="C1133" s="13" t="str">
        <f>VLOOKUP($B1133,[7]Insumos!A:E,2,FALSE)</f>
        <v>EQUIPO DE TRANSPORTE</v>
      </c>
      <c r="D1133" s="14" t="str">
        <f>VLOOKUP($B1133,[7]Insumos!A:E,3,FALSE)</f>
        <v>Equipos</v>
      </c>
      <c r="E1133" s="14" t="str">
        <f>VLOOKUP($B1133,[7]Insumos!A:E,4,FALSE)</f>
        <v>DIA</v>
      </c>
      <c r="F1133" s="15">
        <v>2.8000000000000001E-2</v>
      </c>
      <c r="G1133" s="4">
        <v>180217</v>
      </c>
      <c r="H1133" s="4">
        <v>5046</v>
      </c>
      <c r="I1133" s="4"/>
      <c r="J1133" s="138" t="str">
        <f>HYPERLINK("#"&amp;"Insumos"&amp;"!A"&amp;MATCH($B1133,[7]Insumos!$A:$A,0),"Ins "&amp;$B1133)</f>
        <v>Ins E12</v>
      </c>
      <c r="K1133" s="675"/>
    </row>
    <row r="1134" spans="1:11" x14ac:dyDescent="0.25">
      <c r="A1134" s="17" t="s">
        <v>630</v>
      </c>
      <c r="B1134" s="3" t="s">
        <v>32</v>
      </c>
      <c r="C1134" s="13" t="str">
        <f>VLOOKUP($B1134,[7]Insumos!A:E,2,FALSE)</f>
        <v>EQUIPO BASICO (HERRAMIENTA MENOR)</v>
      </c>
      <c r="D1134" s="14" t="str">
        <f>VLOOKUP($B1134,[7]Insumos!A:E,3,FALSE)</f>
        <v>Herramienta</v>
      </c>
      <c r="E1134" s="14" t="str">
        <f>VLOOKUP($B1134,[7]Insumos!A:E,4,FALSE)</f>
        <v>UND</v>
      </c>
      <c r="F1134" s="15">
        <v>0.5</v>
      </c>
      <c r="G1134" s="4">
        <v>3484</v>
      </c>
      <c r="H1134" s="4">
        <v>1742</v>
      </c>
      <c r="I1134" s="4"/>
      <c r="J1134" s="138" t="str">
        <f>HYPERLINK("#"&amp;"Insumos"&amp;"!A"&amp;MATCH($B1134,[7]Insumos!$A:$A,0),"Ins "&amp;$B1134)</f>
        <v>Ins H2</v>
      </c>
      <c r="K1134" s="675"/>
    </row>
    <row r="1135" spans="1:11" x14ac:dyDescent="0.25">
      <c r="A1135" s="17" t="s">
        <v>630</v>
      </c>
      <c r="B1135" s="3" t="s">
        <v>567</v>
      </c>
      <c r="C1135" s="13" t="str">
        <f>VLOOKUP($B1135,[7]Insumos!A:E,2,FALSE)</f>
        <v>ACCESORIOS DE FIJACION</v>
      </c>
      <c r="D1135" s="14" t="str">
        <f>VLOOKUP($B1135,[7]Insumos!A:E,3,FALSE)</f>
        <v>Insumos</v>
      </c>
      <c r="E1135" s="14" t="str">
        <f>VLOOKUP($B1135,[7]Insumos!A:E,4,FALSE)</f>
        <v>UND</v>
      </c>
      <c r="F1135" s="15">
        <v>0.5</v>
      </c>
      <c r="G1135" s="4">
        <v>2463</v>
      </c>
      <c r="H1135" s="4">
        <v>1232</v>
      </c>
      <c r="I1135" s="4"/>
      <c r="J1135" s="138" t="str">
        <f>HYPERLINK("#"&amp;"Insumos"&amp;"!A"&amp;MATCH($B1135,[7]Insumos!$A:$A,0),"Ins "&amp;$B1135)</f>
        <v>Ins I1110</v>
      </c>
      <c r="K1135" s="675"/>
    </row>
    <row r="1136" spans="1:11" x14ac:dyDescent="0.25">
      <c r="A1136" s="17" t="s">
        <v>630</v>
      </c>
      <c r="B1136" s="3" t="s">
        <v>706</v>
      </c>
      <c r="C1136" s="13" t="str">
        <f>VLOOKUP($B1136,[7]Insumos!A:E,2,FALSE)</f>
        <v>LUMINARIA DE SOBREPONER TIPO ELM</v>
      </c>
      <c r="D1136" s="14" t="str">
        <f>VLOOKUP($B1136,[7]Insumos!A:E,3,FALSE)</f>
        <v>Insumos</v>
      </c>
      <c r="E1136" s="14" t="str">
        <f>VLOOKUP($B1136,[7]Insumos!A:E,4,FALSE)</f>
        <v>UND</v>
      </c>
      <c r="F1136" s="15">
        <v>1</v>
      </c>
      <c r="G1136" s="4">
        <v>260074</v>
      </c>
      <c r="H1136" s="4">
        <v>260074</v>
      </c>
      <c r="I1136" s="4"/>
      <c r="J1136" s="138" t="str">
        <f>HYPERLINK("#"&amp;"Insumos"&amp;"!A"&amp;MATCH($B1136,[7]Insumos!$A:$A,0),"Ins "&amp;$B1136)</f>
        <v>Ins I1497</v>
      </c>
      <c r="K1136" s="675"/>
    </row>
    <row r="1137" spans="1:11" x14ac:dyDescent="0.25">
      <c r="A1137" s="17" t="s">
        <v>630</v>
      </c>
      <c r="B1137" s="3" t="s">
        <v>33</v>
      </c>
      <c r="C1137" s="13" t="str">
        <f>VLOOKUP($B1137,[7]Insumos!A:E,2,FALSE)</f>
        <v>ACARREO INTERNO</v>
      </c>
      <c r="D1137" s="14" t="str">
        <f>VLOOKUP($B1137,[7]Insumos!A:E,3,FALSE)</f>
        <v>Insumos</v>
      </c>
      <c r="E1137" s="14" t="str">
        <f>VLOOKUP($B1137,[7]Insumos!A:E,4,FALSE)</f>
        <v>UND</v>
      </c>
      <c r="F1137" s="15">
        <v>1.2</v>
      </c>
      <c r="G1137" s="4">
        <v>1824</v>
      </c>
      <c r="H1137" s="4">
        <v>2189</v>
      </c>
      <c r="I1137" s="4"/>
      <c r="J1137" s="138" t="str">
        <f>HYPERLINK("#"&amp;"Insumos"&amp;"!A"&amp;MATCH($B1137,[7]Insumos!$A:$A,0),"Ins "&amp;$B1137)</f>
        <v>Ins I1565</v>
      </c>
      <c r="K1137" s="675"/>
    </row>
    <row r="1138" spans="1:11" x14ac:dyDescent="0.25">
      <c r="K1138" s="675"/>
    </row>
    <row r="1139" spans="1:11" ht="30.75" customHeight="1" x14ac:dyDescent="0.25">
      <c r="A1139" s="8" t="s">
        <v>662</v>
      </c>
      <c r="B1139" s="1" t="s">
        <v>28</v>
      </c>
      <c r="C1139" s="9" t="str">
        <f>VLOOKUP($A1139,[7]Actividades!A:E,2,FALSE)</f>
        <v>SUMINISTRO E INSTALACION DEL SISTEMA DE PUESTA A TIERRA</v>
      </c>
      <c r="D1139" s="10" t="str">
        <f>VLOOKUP($A1139,[7]Actividades!A:E,3,FALSE)</f>
        <v>Actividad</v>
      </c>
      <c r="E1139" s="10" t="str">
        <f>VLOOKUP($A1139,[7]Actividades!A:E,4,FALSE)</f>
        <v>UND</v>
      </c>
      <c r="F1139" s="11"/>
      <c r="G1139" s="2"/>
      <c r="H1139" s="2"/>
      <c r="I1139" s="2">
        <v>1675090</v>
      </c>
      <c r="J1139" s="16"/>
      <c r="K1139" s="675">
        <f t="shared" si="120"/>
        <v>2318994.5959999999</v>
      </c>
    </row>
    <row r="1140" spans="1:11" x14ac:dyDescent="0.25">
      <c r="A1140" s="17" t="s">
        <v>662</v>
      </c>
      <c r="B1140" s="3" t="s">
        <v>116</v>
      </c>
      <c r="C1140" s="13" t="str">
        <f>VLOOKUP($B1140,[7]Insumos!A:E,2,FALSE)</f>
        <v>CUADRILLA FF TIPO 1 (1 OFICIAL + 1 AYUDANTE) (ELECTRICAS)</v>
      </c>
      <c r="D1140" s="14" t="str">
        <f>VLOOKUP($B1140,[7]Insumos!A:E,3,FALSE)</f>
        <v>Cuadrilla</v>
      </c>
      <c r="E1140" s="14" t="str">
        <f>VLOOKUP($B1140,[7]Insumos!A:E,4,FALSE)</f>
        <v>HR</v>
      </c>
      <c r="F1140" s="15">
        <v>5</v>
      </c>
      <c r="G1140" s="4">
        <v>43481</v>
      </c>
      <c r="H1140" s="4">
        <v>217405</v>
      </c>
      <c r="I1140" s="4"/>
      <c r="J1140" s="138" t="str">
        <f>HYPERLINK("#"&amp;"Insumos"&amp;"!A"&amp;MATCH($B1140,[7]Insumos!$A:$A,0),"Ins "&amp;$B1140)</f>
        <v>Ins C6</v>
      </c>
      <c r="K1140" s="675"/>
    </row>
    <row r="1141" spans="1:11" x14ac:dyDescent="0.25">
      <c r="A1141" s="17" t="s">
        <v>662</v>
      </c>
      <c r="B1141" s="3" t="s">
        <v>30</v>
      </c>
      <c r="C1141" s="13" t="str">
        <f>VLOOKUP($B1141,[7]Insumos!A:E,2,FALSE)</f>
        <v>EQUIPO DE TRANSPORTE</v>
      </c>
      <c r="D1141" s="14" t="str">
        <f>VLOOKUP($B1141,[7]Insumos!A:E,3,FALSE)</f>
        <v>Equipos</v>
      </c>
      <c r="E1141" s="14" t="str">
        <f>VLOOKUP($B1141,[7]Insumos!A:E,4,FALSE)</f>
        <v>DIA</v>
      </c>
      <c r="F1141" s="15">
        <v>0.5</v>
      </c>
      <c r="G1141" s="4">
        <v>180217</v>
      </c>
      <c r="H1141" s="4">
        <v>90109</v>
      </c>
      <c r="I1141" s="4"/>
      <c r="J1141" s="138" t="str">
        <f>HYPERLINK("#"&amp;"Insumos"&amp;"!A"&amp;MATCH($B1141,[7]Insumos!$A:$A,0),"Ins "&amp;$B1141)</f>
        <v>Ins E12</v>
      </c>
      <c r="K1141" s="675"/>
    </row>
    <row r="1142" spans="1:11" x14ac:dyDescent="0.25">
      <c r="A1142" s="17" t="s">
        <v>662</v>
      </c>
      <c r="B1142" s="3" t="s">
        <v>32</v>
      </c>
      <c r="C1142" s="13" t="str">
        <f>VLOOKUP($B1142,[7]Insumos!A:E,2,FALSE)</f>
        <v>EQUIPO BASICO (HERRAMIENTA MENOR)</v>
      </c>
      <c r="D1142" s="14" t="str">
        <f>VLOOKUP($B1142,[7]Insumos!A:E,3,FALSE)</f>
        <v>Herramienta</v>
      </c>
      <c r="E1142" s="14" t="str">
        <f>VLOOKUP($B1142,[7]Insumos!A:E,4,FALSE)</f>
        <v>UND</v>
      </c>
      <c r="F1142" s="15">
        <v>2</v>
      </c>
      <c r="G1142" s="4">
        <v>3484</v>
      </c>
      <c r="H1142" s="4">
        <v>6968</v>
      </c>
      <c r="I1142" s="4"/>
      <c r="J1142" s="138" t="str">
        <f>HYPERLINK("#"&amp;"Insumos"&amp;"!A"&amp;MATCH($B1142,[7]Insumos!$A:$A,0),"Ins "&amp;$B1142)</f>
        <v>Ins H2</v>
      </c>
      <c r="K1142" s="675"/>
    </row>
    <row r="1143" spans="1:11" x14ac:dyDescent="0.25">
      <c r="A1143" s="17" t="s">
        <v>662</v>
      </c>
      <c r="B1143" s="3" t="s">
        <v>714</v>
      </c>
      <c r="C1143" s="13" t="str">
        <f>VLOOKUP($B1143,[7]Insumos!A:E,2,FALSE)</f>
        <v>SUMINISTRO DE SOLDADURA CADWEEL 150GR</v>
      </c>
      <c r="D1143" s="14" t="str">
        <f>VLOOKUP($B1143,[7]Insumos!A:E,3,FALSE)</f>
        <v>Insumos</v>
      </c>
      <c r="E1143" s="14" t="str">
        <f>VLOOKUP($B1143,[7]Insumos!A:E,4,FALSE)</f>
        <v>UND</v>
      </c>
      <c r="F1143" s="15">
        <v>4</v>
      </c>
      <c r="G1143" s="4">
        <v>20900</v>
      </c>
      <c r="H1143" s="4">
        <v>83600</v>
      </c>
      <c r="I1143" s="4"/>
      <c r="J1143" s="138" t="str">
        <f>HYPERLINK("#"&amp;"Insumos"&amp;"!A"&amp;MATCH($B1143,[7]Insumos!$A:$A,0),"Ins "&amp;$B1143)</f>
        <v>Ins I1727</v>
      </c>
      <c r="K1143" s="675"/>
    </row>
    <row r="1144" spans="1:11" x14ac:dyDescent="0.25">
      <c r="A1144" s="17" t="s">
        <v>662</v>
      </c>
      <c r="B1144" s="3" t="s">
        <v>715</v>
      </c>
      <c r="C1144" s="13" t="str">
        <f>VLOOKUP($B1144,[7]Insumos!A:E,2,FALSE)</f>
        <v>SUMINISTRO DE FAVIGEL</v>
      </c>
      <c r="D1144" s="14" t="str">
        <f>VLOOKUP($B1144,[7]Insumos!A:E,3,FALSE)</f>
        <v>Insumos</v>
      </c>
      <c r="E1144" s="14" t="str">
        <f>VLOOKUP($B1144,[7]Insumos!A:E,4,FALSE)</f>
        <v>KG</v>
      </c>
      <c r="F1144" s="15">
        <v>4</v>
      </c>
      <c r="G1144" s="4">
        <v>24582</v>
      </c>
      <c r="H1144" s="4">
        <v>98328</v>
      </c>
      <c r="I1144" s="4"/>
      <c r="J1144" s="138" t="str">
        <f>HYPERLINK("#"&amp;"Insumos"&amp;"!A"&amp;MATCH($B1144,[7]Insumos!$A:$A,0),"Ins "&amp;$B1144)</f>
        <v>Ins I1728</v>
      </c>
      <c r="K1144" s="675"/>
    </row>
    <row r="1145" spans="1:11" x14ac:dyDescent="0.25">
      <c r="A1145" s="17" t="s">
        <v>662</v>
      </c>
      <c r="B1145" s="3" t="s">
        <v>716</v>
      </c>
      <c r="C1145" s="13" t="str">
        <f>VLOOKUP($B1145,[7]Insumos!A:E,2,FALSE)</f>
        <v>SUMINISTRO DEVARILLA COOPERWELL 5/8" X 2.4M COBRE-COBRE</v>
      </c>
      <c r="D1145" s="14" t="str">
        <f>VLOOKUP($B1145,[7]Insumos!A:E,3,FALSE)</f>
        <v>Insumos</v>
      </c>
      <c r="E1145" s="14" t="str">
        <f>VLOOKUP($B1145,[7]Insumos!A:E,4,FALSE)</f>
        <v>UND</v>
      </c>
      <c r="F1145" s="15">
        <v>4</v>
      </c>
      <c r="G1145" s="4">
        <v>169810</v>
      </c>
      <c r="H1145" s="4">
        <v>679240</v>
      </c>
      <c r="I1145" s="4"/>
      <c r="J1145" s="138" t="str">
        <f>HYPERLINK("#"&amp;"Insumos"&amp;"!A"&amp;MATCH($B1145,[7]Insumos!$A:$A,0),"Ins "&amp;$B1145)</f>
        <v>Ins I1729</v>
      </c>
      <c r="K1145" s="675"/>
    </row>
    <row r="1146" spans="1:11" x14ac:dyDescent="0.25">
      <c r="A1146" s="17" t="s">
        <v>662</v>
      </c>
      <c r="B1146" s="3" t="s">
        <v>717</v>
      </c>
      <c r="C1146" s="13" t="str">
        <f>VLOOKUP($B1146,[7]Insumos!A:E,2,FALSE)</f>
        <v>SUMINISTRO DE CABLE CU 2AWG DESNUDO</v>
      </c>
      <c r="D1146" s="14" t="str">
        <f>VLOOKUP($B1146,[7]Insumos!A:E,3,FALSE)</f>
        <v>Insumos</v>
      </c>
      <c r="E1146" s="14" t="str">
        <f>VLOOKUP($B1146,[7]Insumos!A:E,4,FALSE)</f>
        <v>ML</v>
      </c>
      <c r="F1146" s="15">
        <v>20</v>
      </c>
      <c r="G1146" s="4">
        <v>24972</v>
      </c>
      <c r="H1146" s="4">
        <v>499440</v>
      </c>
      <c r="I1146" s="4"/>
      <c r="J1146" s="138" t="str">
        <f>HYPERLINK("#"&amp;"Insumos"&amp;"!A"&amp;MATCH($B1146,[7]Insumos!$A:$A,0),"Ins "&amp;$B1146)</f>
        <v>Ins I1730</v>
      </c>
      <c r="K1146" s="675"/>
    </row>
    <row r="1147" spans="1:11" x14ac:dyDescent="0.25">
      <c r="K1147" s="675"/>
    </row>
    <row r="1148" spans="1:11" x14ac:dyDescent="0.25">
      <c r="K1148" s="675"/>
    </row>
    <row r="1149" spans="1:11" ht="48" customHeight="1" x14ac:dyDescent="0.25">
      <c r="A1149" s="8" t="s">
        <v>342</v>
      </c>
      <c r="B1149" s="1" t="s">
        <v>28</v>
      </c>
      <c r="C1149" s="9" t="str">
        <f>VLOOKUP($A1149,[7]Actividades!A:E,2,FALSE)</f>
        <v>SUMINISTRO E INSTALACION SALIDA PUNTO ELECTRICO LUMINARIA LED CON REJILLA 30X120 T8 2X 40W ESPECULAR DE INCRUSTAR 1.5"</v>
      </c>
      <c r="D1149" s="10" t="str">
        <f>VLOOKUP($A1149,[7]Actividades!A:E,3,FALSE)</f>
        <v>Actividad</v>
      </c>
      <c r="E1149" s="10" t="str">
        <f>VLOOKUP($A1149,[7]Actividades!A:E,4,FALSE)</f>
        <v>UND</v>
      </c>
      <c r="F1149" s="140"/>
      <c r="G1149" s="2"/>
      <c r="H1149" s="2"/>
      <c r="I1149" s="2">
        <v>400647</v>
      </c>
      <c r="J1149" s="16"/>
      <c r="K1149" s="675">
        <f t="shared" si="120"/>
        <v>554655.70680000004</v>
      </c>
    </row>
    <row r="1150" spans="1:11" x14ac:dyDescent="0.25">
      <c r="A1150" s="12" t="s">
        <v>342</v>
      </c>
      <c r="B1150" s="3" t="s">
        <v>116</v>
      </c>
      <c r="C1150" s="13" t="str">
        <f>VLOOKUP($B1150,[7]Insumos!A:E,2,FALSE)</f>
        <v>CUADRILLA FF TIPO 1 (1 OFICIAL + 1 AYUDANTE) (ELECTRICAS)</v>
      </c>
      <c r="D1150" s="14" t="str">
        <f>VLOOKUP($B1150,[7]Insumos!A:E,3,FALSE)</f>
        <v>Cuadrilla</v>
      </c>
      <c r="E1150" s="14" t="str">
        <f>VLOOKUP($B1150,[7]Insumos!A:E,4,FALSE)</f>
        <v>HR</v>
      </c>
      <c r="F1150" s="141">
        <v>1</v>
      </c>
      <c r="G1150" s="4">
        <f>+VLOOKUP(B1150,[7]Insumos!$A$4:$F$5224,5,FALSE)</f>
        <v>43481</v>
      </c>
      <c r="H1150" s="4">
        <f t="shared" ref="H1150:H1155" si="121">+ROUND(F1150*G1150,0)</f>
        <v>43481</v>
      </c>
      <c r="I1150" s="4"/>
      <c r="J1150" s="138" t="str">
        <f>HYPERLINK("#"&amp;"Insumos"&amp;"!A"&amp;MATCH($B1150,[7]Insumos!$A:$A,0),"Ins "&amp;$B1150)</f>
        <v>Ins C6</v>
      </c>
      <c r="K1150" s="675"/>
    </row>
    <row r="1151" spans="1:11" x14ac:dyDescent="0.25">
      <c r="A1151" s="12" t="s">
        <v>342</v>
      </c>
      <c r="B1151" s="3" t="s">
        <v>30</v>
      </c>
      <c r="C1151" s="13" t="str">
        <f>VLOOKUP($B1151,[7]Insumos!A:E,2,FALSE)</f>
        <v>EQUIPO DE TRANSPORTE</v>
      </c>
      <c r="D1151" s="14" t="str">
        <f>VLOOKUP($B1151,[7]Insumos!A:E,3,FALSE)</f>
        <v>Equipos</v>
      </c>
      <c r="E1151" s="14" t="str">
        <f>VLOOKUP($B1151,[7]Insumos!A:E,4,FALSE)</f>
        <v>DIA</v>
      </c>
      <c r="F1151" s="141">
        <v>0.1</v>
      </c>
      <c r="G1151" s="4">
        <f>+VLOOKUP(B1151,[7]Insumos!$A$4:$F$5224,5,FALSE)</f>
        <v>180217</v>
      </c>
      <c r="H1151" s="4">
        <f t="shared" si="121"/>
        <v>18022</v>
      </c>
      <c r="I1151" s="4"/>
      <c r="J1151" s="138" t="str">
        <f>HYPERLINK("#"&amp;"Insumos"&amp;"!A"&amp;MATCH($B1151,[7]Insumos!$A:$A,0),"Ins "&amp;$B1151)</f>
        <v>Ins E12</v>
      </c>
      <c r="K1151" s="675"/>
    </row>
    <row r="1152" spans="1:11" x14ac:dyDescent="0.25">
      <c r="A1152" s="12" t="s">
        <v>342</v>
      </c>
      <c r="B1152" s="3" t="s">
        <v>32</v>
      </c>
      <c r="C1152" s="13" t="str">
        <f>VLOOKUP($B1152,[7]Insumos!A:E,2,FALSE)</f>
        <v>EQUIPO BASICO (HERRAMIENTA MENOR)</v>
      </c>
      <c r="D1152" s="14" t="str">
        <f>VLOOKUP($B1152,[7]Insumos!A:E,3,FALSE)</f>
        <v>Herramienta</v>
      </c>
      <c r="E1152" s="14" t="str">
        <f>VLOOKUP($B1152,[7]Insumos!A:E,4,FALSE)</f>
        <v>UND</v>
      </c>
      <c r="F1152" s="141">
        <v>2</v>
      </c>
      <c r="G1152" s="4">
        <f>+VLOOKUP(B1152,[7]Insumos!$A$4:$F$5224,5,FALSE)</f>
        <v>3484</v>
      </c>
      <c r="H1152" s="4">
        <f t="shared" si="121"/>
        <v>6968</v>
      </c>
      <c r="I1152" s="4"/>
      <c r="J1152" s="138" t="str">
        <f>HYPERLINK("#"&amp;"Insumos"&amp;"!A"&amp;MATCH($B1152,[7]Insumos!$A:$A,0),"Ins "&amp;$B1152)</f>
        <v>Ins H2</v>
      </c>
      <c r="K1152" s="675"/>
    </row>
    <row r="1153" spans="1:11" x14ac:dyDescent="0.25">
      <c r="A1153" s="12" t="s">
        <v>342</v>
      </c>
      <c r="B1153" s="3" t="s">
        <v>568</v>
      </c>
      <c r="C1153" s="13" t="str">
        <f>VLOOKUP($B1153,[7]Insumos!A:E,2,FALSE)</f>
        <v>SUMINISTRO DE CINTA AISLANTE SCOTH</v>
      </c>
      <c r="D1153" s="14" t="str">
        <f>VLOOKUP($B1153,[7]Insumos!A:E,3,FALSE)</f>
        <v>Insumos</v>
      </c>
      <c r="E1153" s="14" t="str">
        <f>VLOOKUP($B1153,[7]Insumos!A:E,4,FALSE)</f>
        <v>ML</v>
      </c>
      <c r="F1153" s="141">
        <v>0.05</v>
      </c>
      <c r="G1153" s="4">
        <f>+VLOOKUP(B1153,[7]Insumos!$A$4:$F$5224,5,FALSE)</f>
        <v>20487</v>
      </c>
      <c r="H1153" s="4">
        <f t="shared" si="121"/>
        <v>1024</v>
      </c>
      <c r="I1153" s="4"/>
      <c r="J1153" s="138" t="str">
        <f>HYPERLINK("#"&amp;"Insumos"&amp;"!A"&amp;MATCH($B1153,[7]Insumos!$A:$A,0),"Ins "&amp;$B1153)</f>
        <v>Ins I1721</v>
      </c>
      <c r="K1153" s="675"/>
    </row>
    <row r="1154" spans="1:11" x14ac:dyDescent="0.25">
      <c r="A1154" s="12" t="s">
        <v>342</v>
      </c>
      <c r="B1154" s="3" t="s">
        <v>405</v>
      </c>
      <c r="C1154" s="13" t="str">
        <f>VLOOKUP($B1154,[7]Insumos!A:E,2,FALSE)</f>
        <v>SUMINISTRO DE ALAMBRE  12AWG HFFR LS 600V 75º CT</v>
      </c>
      <c r="D1154" s="14" t="str">
        <f>VLOOKUP($B1154,[7]Insumos!A:E,3,FALSE)</f>
        <v>Insumos</v>
      </c>
      <c r="E1154" s="14" t="str">
        <f>VLOOKUP($B1154,[7]Insumos!A:E,4,FALSE)</f>
        <v>ML</v>
      </c>
      <c r="F1154" s="141">
        <v>4</v>
      </c>
      <c r="G1154" s="4">
        <f>+VLOOKUP(B1154,[7]Insumos!$A$4:$F$5224,5,FALSE)</f>
        <v>2182</v>
      </c>
      <c r="H1154" s="4">
        <f t="shared" si="121"/>
        <v>8728</v>
      </c>
      <c r="I1154" s="4"/>
      <c r="J1154" s="138" t="str">
        <f>HYPERLINK("#"&amp;"Insumos"&amp;"!A"&amp;MATCH($B1154,[7]Insumos!$A:$A,0),"Ins "&amp;$B1154)</f>
        <v>Ins I1747</v>
      </c>
      <c r="K1154" s="675"/>
    </row>
    <row r="1155" spans="1:11" ht="30" x14ac:dyDescent="0.25">
      <c r="A1155" s="12" t="s">
        <v>342</v>
      </c>
      <c r="B1155" s="3" t="s">
        <v>569</v>
      </c>
      <c r="C1155" s="13" t="str">
        <f>VLOOKUP($B1155,[7]Insumos!A:E,2,FALSE)</f>
        <v>SUMINISTRO DE LUMINARIA 120X30, SOBREPONER, 2T, LED, 40W, ESPECULAR 3"</v>
      </c>
      <c r="D1155" s="14" t="str">
        <f>VLOOKUP($B1155,[7]Insumos!A:E,3,FALSE)</f>
        <v>Insumos</v>
      </c>
      <c r="E1155" s="14" t="str">
        <f>VLOOKUP($B1155,[7]Insumos!A:E,4,FALSE)</f>
        <v>UND</v>
      </c>
      <c r="F1155" s="141">
        <v>1</v>
      </c>
      <c r="G1155" s="4">
        <f>+VLOOKUP(B1155,[7]Insumos!$A$4:$F$5224,5,FALSE)</f>
        <v>322424</v>
      </c>
      <c r="H1155" s="4">
        <f t="shared" si="121"/>
        <v>322424</v>
      </c>
      <c r="I1155" s="4"/>
      <c r="J1155" s="138" t="str">
        <f>HYPERLINK("#"&amp;"Insumos"&amp;"!A"&amp;MATCH($B1155,[7]Insumos!$A:$A,0),"Ins "&amp;$B1155)</f>
        <v>Ins I1748</v>
      </c>
      <c r="K1155" s="675"/>
    </row>
    <row r="1156" spans="1:11" x14ac:dyDescent="0.25">
      <c r="K1156" s="675"/>
    </row>
    <row r="1157" spans="1:11" ht="29.25" customHeight="1" x14ac:dyDescent="0.25">
      <c r="A1157" s="8" t="s">
        <v>193</v>
      </c>
      <c r="B1157" s="1" t="s">
        <v>28</v>
      </c>
      <c r="C1157" s="9" t="str">
        <f>VLOOKUP($A1157,[7]Actividades!A:E,2,FALSE)</f>
        <v>SUMINISTRO E INSTALACION SALIDA INTERRUPTOR  SENCILLO</v>
      </c>
      <c r="D1157" s="10" t="str">
        <f>VLOOKUP($A1157,[7]Actividades!A:E,3,FALSE)</f>
        <v>Actividad</v>
      </c>
      <c r="E1157" s="10" t="str">
        <f>VLOOKUP($A1157,[7]Actividades!A:E,4,FALSE)</f>
        <v>UND</v>
      </c>
      <c r="F1157" s="140"/>
      <c r="G1157" s="2"/>
      <c r="H1157" s="2"/>
      <c r="I1157" s="2">
        <v>153659</v>
      </c>
      <c r="J1157" s="16"/>
      <c r="K1157" s="675">
        <f t="shared" ref="K1157:K1210" si="122">I1157*1.3844</f>
        <v>212725.5196</v>
      </c>
    </row>
    <row r="1158" spans="1:11" x14ac:dyDescent="0.25">
      <c r="A1158" s="12" t="s">
        <v>193</v>
      </c>
      <c r="B1158" s="3" t="s">
        <v>116</v>
      </c>
      <c r="C1158" s="13" t="str">
        <f>VLOOKUP($B1158,[7]Insumos!A:E,2,FALSE)</f>
        <v>CUADRILLA FF TIPO 1 (1 OFICIAL + 1 AYUDANTE) (ELECTRICAS)</v>
      </c>
      <c r="D1158" s="14" t="str">
        <f>VLOOKUP($B1158,[7]Insumos!A:E,3,FALSE)</f>
        <v>Cuadrilla</v>
      </c>
      <c r="E1158" s="14" t="str">
        <f>VLOOKUP($B1158,[7]Insumos!A:E,4,FALSE)</f>
        <v>HR</v>
      </c>
      <c r="F1158" s="141">
        <v>1</v>
      </c>
      <c r="G1158" s="4">
        <f>+VLOOKUP(B1158,[7]Insumos!$A$4:$F$5224,5,FALSE)</f>
        <v>43481</v>
      </c>
      <c r="H1158" s="4">
        <f t="shared" ref="H1158:H1166" si="123">+ROUND(F1158*G1158,0)</f>
        <v>43481</v>
      </c>
      <c r="I1158" s="4"/>
      <c r="J1158" s="138" t="str">
        <f>HYPERLINK("#"&amp;"Insumos"&amp;"!A"&amp;MATCH($B1158,[7]Insumos!$A:$A,0),"Ins "&amp;$B1158)</f>
        <v>Ins C6</v>
      </c>
      <c r="K1158" s="675"/>
    </row>
    <row r="1159" spans="1:11" x14ac:dyDescent="0.25">
      <c r="A1159" s="12" t="s">
        <v>193</v>
      </c>
      <c r="B1159" s="3" t="s">
        <v>30</v>
      </c>
      <c r="C1159" s="13" t="str">
        <f>VLOOKUP($B1159,[7]Insumos!A:E,2,FALSE)</f>
        <v>EQUIPO DE TRANSPORTE</v>
      </c>
      <c r="D1159" s="14" t="str">
        <f>VLOOKUP($B1159,[7]Insumos!A:E,3,FALSE)</f>
        <v>Equipos</v>
      </c>
      <c r="E1159" s="14" t="str">
        <f>VLOOKUP($B1159,[7]Insumos!A:E,4,FALSE)</f>
        <v>DIA</v>
      </c>
      <c r="F1159" s="141">
        <v>0.1</v>
      </c>
      <c r="G1159" s="4">
        <f>+VLOOKUP(B1159,[7]Insumos!$A$4:$F$5224,5,FALSE)</f>
        <v>180217</v>
      </c>
      <c r="H1159" s="4">
        <f t="shared" si="123"/>
        <v>18022</v>
      </c>
      <c r="I1159" s="4"/>
      <c r="J1159" s="138" t="str">
        <f>HYPERLINK("#"&amp;"Insumos"&amp;"!A"&amp;MATCH($B1159,[7]Insumos!$A:$A,0),"Ins "&amp;$B1159)</f>
        <v>Ins E12</v>
      </c>
      <c r="K1159" s="675"/>
    </row>
    <row r="1160" spans="1:11" x14ac:dyDescent="0.25">
      <c r="A1160" s="12" t="s">
        <v>193</v>
      </c>
      <c r="B1160" s="3" t="s">
        <v>32</v>
      </c>
      <c r="C1160" s="13" t="str">
        <f>VLOOKUP($B1160,[7]Insumos!A:E,2,FALSE)</f>
        <v>EQUIPO BASICO (HERRAMIENTA MENOR)</v>
      </c>
      <c r="D1160" s="14" t="str">
        <f>VLOOKUP($B1160,[7]Insumos!A:E,3,FALSE)</f>
        <v>Herramienta</v>
      </c>
      <c r="E1160" s="14" t="str">
        <f>VLOOKUP($B1160,[7]Insumos!A:E,4,FALSE)</f>
        <v>UND</v>
      </c>
      <c r="F1160" s="141">
        <v>2</v>
      </c>
      <c r="G1160" s="4">
        <f>+VLOOKUP(B1160,[7]Insumos!$A$4:$F$5224,5,FALSE)</f>
        <v>3484</v>
      </c>
      <c r="H1160" s="4">
        <f t="shared" si="123"/>
        <v>6968</v>
      </c>
      <c r="I1160" s="4"/>
      <c r="J1160" s="138" t="str">
        <f>HYPERLINK("#"&amp;"Insumos"&amp;"!A"&amp;MATCH($B1160,[7]Insumos!$A:$A,0),"Ins "&amp;$B1160)</f>
        <v>Ins H2</v>
      </c>
      <c r="K1160" s="675"/>
    </row>
    <row r="1161" spans="1:11" x14ac:dyDescent="0.25">
      <c r="A1161" s="12" t="s">
        <v>193</v>
      </c>
      <c r="B1161" s="3" t="s">
        <v>405</v>
      </c>
      <c r="C1161" s="13" t="str">
        <f>VLOOKUP($B1161,[7]Insumos!A:E,2,FALSE)</f>
        <v>SUMINISTRO DE ALAMBRE  12AWG HFFR LS 600V 75º CT</v>
      </c>
      <c r="D1161" s="14" t="str">
        <f>VLOOKUP($B1161,[7]Insumos!A:E,3,FALSE)</f>
        <v>Insumos</v>
      </c>
      <c r="E1161" s="14" t="str">
        <f>VLOOKUP($B1161,[7]Insumos!A:E,4,FALSE)</f>
        <v>ML</v>
      </c>
      <c r="F1161" s="141">
        <v>20</v>
      </c>
      <c r="G1161" s="4">
        <f>+VLOOKUP(B1161,[7]Insumos!$A$4:$F$5224,5,FALSE)</f>
        <v>2182</v>
      </c>
      <c r="H1161" s="4">
        <f t="shared" si="123"/>
        <v>43640</v>
      </c>
      <c r="I1161" s="4"/>
      <c r="J1161" s="138" t="str">
        <f>HYPERLINK("#"&amp;"Insumos"&amp;"!A"&amp;MATCH($B1161,[7]Insumos!$A:$A,0),"Ins "&amp;$B1161)</f>
        <v>Ins I1747</v>
      </c>
      <c r="K1161" s="675"/>
    </row>
    <row r="1162" spans="1:11" ht="29.25" customHeight="1" x14ac:dyDescent="0.25">
      <c r="A1162" s="12" t="s">
        <v>193</v>
      </c>
      <c r="B1162" s="3" t="s">
        <v>406</v>
      </c>
      <c r="C1162" s="13" t="str">
        <f>VLOOKUP($B1162,[7]Insumos!A:E,2,FALSE)</f>
        <v>SUMINISTRO DE INTERRUPTOR SENCILLO</v>
      </c>
      <c r="D1162" s="14" t="str">
        <f>VLOOKUP($B1162,[7]Insumos!A:E,3,FALSE)</f>
        <v>Insumos</v>
      </c>
      <c r="E1162" s="14" t="str">
        <f>VLOOKUP($B1162,[7]Insumos!A:E,4,FALSE)</f>
        <v>UND</v>
      </c>
      <c r="F1162" s="141">
        <v>1</v>
      </c>
      <c r="G1162" s="4">
        <f>+VLOOKUP(B1162,[7]Insumos!$A$4:$F$5224,5,FALSE)</f>
        <v>18883</v>
      </c>
      <c r="H1162" s="4">
        <f t="shared" si="123"/>
        <v>18883</v>
      </c>
      <c r="I1162" s="4"/>
      <c r="J1162" s="138" t="str">
        <f>HYPERLINK("#"&amp;"Insumos"&amp;"!A"&amp;MATCH($B1162,[7]Insumos!$A:$A,0),"Ins "&amp;$B1162)</f>
        <v>Ins I1753</v>
      </c>
      <c r="K1162" s="675"/>
    </row>
    <row r="1163" spans="1:11" x14ac:dyDescent="0.25">
      <c r="A1163" s="12" t="s">
        <v>193</v>
      </c>
      <c r="B1163" s="3" t="s">
        <v>407</v>
      </c>
      <c r="C1163" s="13" t="str">
        <f>VLOOKUP($B1163,[7]Insumos!A:E,2,FALSE)</f>
        <v>SUMINISTRO DE CAJA 2X4 PLASTICA</v>
      </c>
      <c r="D1163" s="14" t="str">
        <f>VLOOKUP($B1163,[7]Insumos!A:E,3,FALSE)</f>
        <v>Insumos</v>
      </c>
      <c r="E1163" s="14" t="str">
        <f>VLOOKUP($B1163,[7]Insumos!A:E,4,FALSE)</f>
        <v>UND</v>
      </c>
      <c r="F1163" s="141">
        <v>1</v>
      </c>
      <c r="G1163" s="4">
        <f>+VLOOKUP(B1163,[7]Insumos!$A$4:$F$5224,5,FALSE)</f>
        <v>1065</v>
      </c>
      <c r="H1163" s="4">
        <f t="shared" si="123"/>
        <v>1065</v>
      </c>
      <c r="I1163" s="4"/>
      <c r="J1163" s="138" t="str">
        <f>HYPERLINK("#"&amp;"Insumos"&amp;"!A"&amp;MATCH($B1163,[7]Insumos!$A:$A,0),"Ins "&amp;$B1163)</f>
        <v>Ins I1754</v>
      </c>
      <c r="K1163" s="675"/>
    </row>
    <row r="1164" spans="1:11" x14ac:dyDescent="0.25">
      <c r="A1164" s="12" t="s">
        <v>193</v>
      </c>
      <c r="B1164" s="3" t="s">
        <v>408</v>
      </c>
      <c r="C1164" s="13" t="str">
        <f>VLOOKUP($B1164,[7]Insumos!A:E,2,FALSE)</f>
        <v>SUMINISTRO DE TERMINAL PVC 1/2"</v>
      </c>
      <c r="D1164" s="14" t="str">
        <f>VLOOKUP($B1164,[7]Insumos!A:E,3,FALSE)</f>
        <v>Insumos</v>
      </c>
      <c r="E1164" s="14" t="str">
        <f>VLOOKUP($B1164,[7]Insumos!A:E,4,FALSE)</f>
        <v>UND</v>
      </c>
      <c r="F1164" s="141">
        <v>1</v>
      </c>
      <c r="G1164" s="4">
        <f>+VLOOKUP(B1164,[7]Insumos!$A$4:$F$5224,5,FALSE)</f>
        <v>310</v>
      </c>
      <c r="H1164" s="4">
        <f t="shared" si="123"/>
        <v>310</v>
      </c>
      <c r="I1164" s="4"/>
      <c r="J1164" s="138" t="str">
        <f>HYPERLINK("#"&amp;"Insumos"&amp;"!A"&amp;MATCH($B1164,[7]Insumos!$A:$A,0),"Ins "&amp;$B1164)</f>
        <v>Ins I1755</v>
      </c>
      <c r="K1164" s="675"/>
    </row>
    <row r="1165" spans="1:11" x14ac:dyDescent="0.25">
      <c r="A1165" s="12" t="s">
        <v>193</v>
      </c>
      <c r="B1165" s="3" t="s">
        <v>409</v>
      </c>
      <c r="C1165" s="13" t="str">
        <f>VLOOKUP($B1165,[7]Insumos!A:E,2,FALSE)</f>
        <v>SUMINISTRO DE CURVA PVC 1/2"</v>
      </c>
      <c r="D1165" s="14" t="str">
        <f>VLOOKUP($B1165,[7]Insumos!A:E,3,FALSE)</f>
        <v>Insumos</v>
      </c>
      <c r="E1165" s="14" t="str">
        <f>VLOOKUP($B1165,[7]Insumos!A:E,4,FALSE)</f>
        <v>UND</v>
      </c>
      <c r="F1165" s="141">
        <v>1</v>
      </c>
      <c r="G1165" s="4">
        <f>+VLOOKUP(B1165,[7]Insumos!$A$4:$F$5224,5,FALSE)</f>
        <v>802</v>
      </c>
      <c r="H1165" s="4">
        <f t="shared" si="123"/>
        <v>802</v>
      </c>
      <c r="I1165" s="4"/>
      <c r="J1165" s="138" t="str">
        <f>HYPERLINK("#"&amp;"Insumos"&amp;"!A"&amp;MATCH($B1165,[7]Insumos!$A:$A,0),"Ins "&amp;$B1165)</f>
        <v>Ins I1756</v>
      </c>
      <c r="K1165" s="675"/>
    </row>
    <row r="1166" spans="1:11" x14ac:dyDescent="0.25">
      <c r="A1166" s="12" t="s">
        <v>193</v>
      </c>
      <c r="B1166" s="3" t="s">
        <v>410</v>
      </c>
      <c r="C1166" s="13" t="str">
        <f>VLOOKUP($B1166,[7]Insumos!A:E,2,FALSE)</f>
        <v>SUMINISTRO DE TUBERIA PVC 1/2"</v>
      </c>
      <c r="D1166" s="14" t="str">
        <f>VLOOKUP($B1166,[7]Insumos!A:E,3,FALSE)</f>
        <v>Insumos</v>
      </c>
      <c r="E1166" s="14" t="str">
        <f>VLOOKUP($B1166,[7]Insumos!A:E,4,FALSE)</f>
        <v>ML</v>
      </c>
      <c r="F1166" s="141">
        <v>4</v>
      </c>
      <c r="G1166" s="4">
        <f>+VLOOKUP(B1166,[7]Insumos!$A$4:$F$5224,5,FALSE)</f>
        <v>5122</v>
      </c>
      <c r="H1166" s="4">
        <f t="shared" si="123"/>
        <v>20488</v>
      </c>
      <c r="I1166" s="4"/>
      <c r="J1166" s="138" t="str">
        <f>HYPERLINK("#"&amp;"Insumos"&amp;"!A"&amp;MATCH($B1166,[7]Insumos!$A:$A,0),"Ins "&amp;$B1166)</f>
        <v>Ins I1757</v>
      </c>
      <c r="K1166" s="675"/>
    </row>
    <row r="1167" spans="1:11" x14ac:dyDescent="0.25">
      <c r="K1167" s="675"/>
    </row>
    <row r="1168" spans="1:11" ht="25.5" x14ac:dyDescent="0.25">
      <c r="A1168" s="8" t="s">
        <v>609</v>
      </c>
      <c r="B1168" s="1" t="s">
        <v>28</v>
      </c>
      <c r="C1168" s="9" t="str">
        <f>VLOOKUP($A1168,[7]Actividades!A:E,2,FALSE)</f>
        <v>SUMINISTRO E INSTALACION SALIDA INTERRUPTOR DOBLE CONMUTABLE</v>
      </c>
      <c r="D1168" s="10" t="str">
        <f>VLOOKUP($A1168,[7]Actividades!A:E,3,FALSE)</f>
        <v>Actividad</v>
      </c>
      <c r="E1168" s="10" t="str">
        <f>VLOOKUP($A1168,[7]Actividades!A:E,4,FALSE)</f>
        <v>UND</v>
      </c>
      <c r="F1168" s="11"/>
      <c r="G1168" s="2"/>
      <c r="H1168" s="2"/>
      <c r="I1168" s="2">
        <v>103641</v>
      </c>
      <c r="J1168" s="16"/>
      <c r="K1168" s="675">
        <f t="shared" si="122"/>
        <v>143480.6004</v>
      </c>
    </row>
    <row r="1169" spans="1:11" ht="30.75" customHeight="1" x14ac:dyDescent="0.25">
      <c r="A1169" s="17" t="s">
        <v>609</v>
      </c>
      <c r="B1169" s="3" t="s">
        <v>116</v>
      </c>
      <c r="C1169" s="13" t="str">
        <f>VLOOKUP($B1169,[7]Insumos!A:E,2,FALSE)</f>
        <v>CUADRILLA FF TIPO 1 (1 OFICIAL + 1 AYUDANTE) (ELECTRICAS)</v>
      </c>
      <c r="D1169" s="14" t="str">
        <f>VLOOKUP($B1169,[7]Insumos!A:E,3,FALSE)</f>
        <v>Cuadrilla</v>
      </c>
      <c r="E1169" s="14" t="str">
        <f>VLOOKUP($B1169,[7]Insumos!A:E,4,FALSE)</f>
        <v>HR</v>
      </c>
      <c r="F1169" s="15">
        <v>0.5</v>
      </c>
      <c r="G1169" s="4">
        <v>43481</v>
      </c>
      <c r="H1169" s="4">
        <v>21741</v>
      </c>
      <c r="I1169" s="4"/>
      <c r="J1169" s="138" t="str">
        <f>HYPERLINK("#"&amp;"Insumos"&amp;"!A"&amp;MATCH($B1169,[7]Insumos!$A:$A,0),"Ins "&amp;$B1169)</f>
        <v>Ins C6</v>
      </c>
      <c r="K1169" s="675"/>
    </row>
    <row r="1170" spans="1:11" ht="19.5" customHeight="1" x14ac:dyDescent="0.25">
      <c r="A1170" s="17" t="s">
        <v>609</v>
      </c>
      <c r="B1170" s="3" t="s">
        <v>30</v>
      </c>
      <c r="C1170" s="13" t="str">
        <f>VLOOKUP($B1170,[7]Insumos!A:E,2,FALSE)</f>
        <v>EQUIPO DE TRANSPORTE</v>
      </c>
      <c r="D1170" s="14" t="str">
        <f>VLOOKUP($B1170,[7]Insumos!A:E,3,FALSE)</f>
        <v>Equipos</v>
      </c>
      <c r="E1170" s="14" t="str">
        <f>VLOOKUP($B1170,[7]Insumos!A:E,4,FALSE)</f>
        <v>DIA</v>
      </c>
      <c r="F1170" s="15">
        <v>0.1</v>
      </c>
      <c r="G1170" s="4">
        <v>180217</v>
      </c>
      <c r="H1170" s="4">
        <v>18022</v>
      </c>
      <c r="I1170" s="4"/>
      <c r="J1170" s="138" t="str">
        <f>HYPERLINK("#"&amp;"Insumos"&amp;"!A"&amp;MATCH($B1170,[7]Insumos!$A:$A,0),"Ins "&amp;$B1170)</f>
        <v>Ins E12</v>
      </c>
      <c r="K1170" s="675"/>
    </row>
    <row r="1171" spans="1:11" x14ac:dyDescent="0.25">
      <c r="A1171" s="17" t="s">
        <v>609</v>
      </c>
      <c r="B1171" s="3" t="s">
        <v>32</v>
      </c>
      <c r="C1171" s="13" t="str">
        <f>VLOOKUP($B1171,[7]Insumos!A:E,2,FALSE)</f>
        <v>EQUIPO BASICO (HERRAMIENTA MENOR)</v>
      </c>
      <c r="D1171" s="14" t="str">
        <f>VLOOKUP($B1171,[7]Insumos!A:E,3,FALSE)</f>
        <v>Herramienta</v>
      </c>
      <c r="E1171" s="14" t="str">
        <f>VLOOKUP($B1171,[7]Insumos!A:E,4,FALSE)</f>
        <v>UND</v>
      </c>
      <c r="F1171" s="15">
        <v>2</v>
      </c>
      <c r="G1171" s="4">
        <v>3484</v>
      </c>
      <c r="H1171" s="4">
        <v>6968</v>
      </c>
      <c r="I1171" s="4"/>
      <c r="J1171" s="138" t="str">
        <f>HYPERLINK("#"&amp;"Insumos"&amp;"!A"&amp;MATCH($B1171,[7]Insumos!$A:$A,0),"Ins "&amp;$B1171)</f>
        <v>Ins H2</v>
      </c>
      <c r="K1171" s="675"/>
    </row>
    <row r="1172" spans="1:11" x14ac:dyDescent="0.25">
      <c r="A1172" s="17" t="s">
        <v>609</v>
      </c>
      <c r="B1172" s="3" t="s">
        <v>568</v>
      </c>
      <c r="C1172" s="13" t="str">
        <f>VLOOKUP($B1172,[7]Insumos!A:E,2,FALSE)</f>
        <v>SUMINISTRO DE CINTA AISLANTE SCOTH</v>
      </c>
      <c r="D1172" s="14" t="str">
        <f>VLOOKUP($B1172,[7]Insumos!A:E,3,FALSE)</f>
        <v>Insumos</v>
      </c>
      <c r="E1172" s="14" t="str">
        <f>VLOOKUP($B1172,[7]Insumos!A:E,4,FALSE)</f>
        <v>ML</v>
      </c>
      <c r="F1172" s="15">
        <v>0.05</v>
      </c>
      <c r="G1172" s="4">
        <v>20487</v>
      </c>
      <c r="H1172" s="4">
        <v>1024</v>
      </c>
      <c r="I1172" s="4"/>
      <c r="J1172" s="138" t="str">
        <f>HYPERLINK("#"&amp;"Insumos"&amp;"!A"&amp;MATCH($B1172,[7]Insumos!$A:$A,0),"Ins "&amp;$B1172)</f>
        <v>Ins I1721</v>
      </c>
      <c r="K1172" s="675"/>
    </row>
    <row r="1173" spans="1:11" x14ac:dyDescent="0.25">
      <c r="A1173" s="17" t="s">
        <v>609</v>
      </c>
      <c r="B1173" s="3" t="s">
        <v>707</v>
      </c>
      <c r="C1173" s="13" t="str">
        <f>VLOOKUP($B1173,[7]Insumos!A:E,2,FALSE)</f>
        <v>SUMINISTRO DE ALAMBRE 12 AWG HFFR LS 600V 75º CT</v>
      </c>
      <c r="D1173" s="14" t="str">
        <f>VLOOKUP($B1173,[7]Insumos!A:E,3,FALSE)</f>
        <v>Insumos</v>
      </c>
      <c r="E1173" s="14" t="str">
        <f>VLOOKUP($B1173,[7]Insumos!A:E,4,FALSE)</f>
        <v>ML</v>
      </c>
      <c r="F1173" s="15">
        <v>15</v>
      </c>
      <c r="G1173" s="4">
        <v>2182</v>
      </c>
      <c r="H1173" s="4">
        <v>32730</v>
      </c>
      <c r="I1173" s="4"/>
      <c r="J1173" s="138" t="str">
        <f>HYPERLINK("#"&amp;"Insumos"&amp;"!A"&amp;MATCH($B1173,[7]Insumos!$A:$A,0),"Ins "&amp;$B1173)</f>
        <v>Ins I1749</v>
      </c>
      <c r="K1173" s="675"/>
    </row>
    <row r="1174" spans="1:11" x14ac:dyDescent="0.25">
      <c r="A1174" s="17" t="s">
        <v>609</v>
      </c>
      <c r="B1174" s="3" t="s">
        <v>708</v>
      </c>
      <c r="C1174" s="13" t="str">
        <f>VLOOKUP($B1174,[7]Insumos!A:E,2,FALSE)</f>
        <v>SUMINISTRO DE INTERRUPTOR CONMUTABLE DOBLE</v>
      </c>
      <c r="D1174" s="14" t="str">
        <f>VLOOKUP($B1174,[7]Insumos!A:E,3,FALSE)</f>
        <v>Insumos</v>
      </c>
      <c r="E1174" s="14" t="str">
        <f>VLOOKUP($B1174,[7]Insumos!A:E,4,FALSE)</f>
        <v>UND</v>
      </c>
      <c r="F1174" s="15">
        <v>1</v>
      </c>
      <c r="G1174" s="4">
        <v>23156</v>
      </c>
      <c r="H1174" s="4">
        <v>23156</v>
      </c>
      <c r="I1174" s="4"/>
      <c r="J1174" s="138" t="str">
        <f>HYPERLINK("#"&amp;"Insumos"&amp;"!A"&amp;MATCH($B1174,[7]Insumos!$A:$A,0),"Ins "&amp;$B1174)</f>
        <v>Ins I1761</v>
      </c>
      <c r="K1174" s="675"/>
    </row>
    <row r="1175" spans="1:11" x14ac:dyDescent="0.25">
      <c r="K1175" s="675"/>
    </row>
    <row r="1176" spans="1:11" x14ac:dyDescent="0.25">
      <c r="K1176" s="675"/>
    </row>
    <row r="1177" spans="1:11" x14ac:dyDescent="0.25">
      <c r="A1177" s="8" t="s">
        <v>339</v>
      </c>
      <c r="B1177" s="1" t="s">
        <v>28</v>
      </c>
      <c r="C1177" s="9" t="str">
        <f>VLOOKUP($A1177,[7]Actividades!A:E,2,FALSE)</f>
        <v>SUMINISTRO E INSTALACION SALIDA SENSOR DE MOVIMIENTO</v>
      </c>
      <c r="D1177" s="10" t="str">
        <f>VLOOKUP($A1177,[7]Actividades!A:E,3,FALSE)</f>
        <v>Actividad</v>
      </c>
      <c r="E1177" s="10" t="str">
        <f>VLOOKUP($A1177,[7]Actividades!A:E,4,FALSE)</f>
        <v>UND</v>
      </c>
      <c r="F1177" s="140"/>
      <c r="G1177" s="2"/>
      <c r="H1177" s="2"/>
      <c r="I1177" s="2">
        <v>153655</v>
      </c>
      <c r="J1177" s="16"/>
      <c r="K1177" s="675">
        <f t="shared" si="122"/>
        <v>212719.98200000002</v>
      </c>
    </row>
    <row r="1178" spans="1:11" x14ac:dyDescent="0.25">
      <c r="A1178" s="12" t="s">
        <v>339</v>
      </c>
      <c r="B1178" s="3" t="s">
        <v>116</v>
      </c>
      <c r="C1178" s="13" t="str">
        <f>VLOOKUP($B1178,[7]Insumos!A:E,2,FALSE)</f>
        <v>CUADRILLA FF TIPO 1 (1 OFICIAL + 1 AYUDANTE) (ELECTRICAS)</v>
      </c>
      <c r="D1178" s="14" t="str">
        <f>VLOOKUP($B1178,[7]Insumos!A:E,3,FALSE)</f>
        <v>Cuadrilla</v>
      </c>
      <c r="E1178" s="14" t="str">
        <f>VLOOKUP($B1178,[7]Insumos!A:E,4,FALSE)</f>
        <v>HR</v>
      </c>
      <c r="F1178" s="141">
        <v>0.5</v>
      </c>
      <c r="G1178" s="4">
        <f>+VLOOKUP(B1178,[7]Insumos!$A$4:$F$5224,5,FALSE)</f>
        <v>43481</v>
      </c>
      <c r="H1178" s="4">
        <f t="shared" ref="H1178:H1183" si="124">+ROUND(F1178*G1178,0)</f>
        <v>21741</v>
      </c>
      <c r="I1178" s="4"/>
      <c r="J1178" s="138" t="str">
        <f>HYPERLINK("#"&amp;"Insumos"&amp;"!A"&amp;MATCH($B1178,[7]Insumos!$A:$A,0),"Ins "&amp;$B1178)</f>
        <v>Ins C6</v>
      </c>
      <c r="K1178" s="675"/>
    </row>
    <row r="1179" spans="1:11" ht="27" customHeight="1" x14ac:dyDescent="0.25">
      <c r="A1179" s="12" t="s">
        <v>339</v>
      </c>
      <c r="B1179" s="3" t="s">
        <v>30</v>
      </c>
      <c r="C1179" s="13" t="str">
        <f>VLOOKUP($B1179,[7]Insumos!A:E,2,FALSE)</f>
        <v>EQUIPO DE TRANSPORTE</v>
      </c>
      <c r="D1179" s="14" t="str">
        <f>VLOOKUP($B1179,[7]Insumos!A:E,3,FALSE)</f>
        <v>Equipos</v>
      </c>
      <c r="E1179" s="14" t="str">
        <f>VLOOKUP($B1179,[7]Insumos!A:E,4,FALSE)</f>
        <v>DIA</v>
      </c>
      <c r="F1179" s="141">
        <v>0.1</v>
      </c>
      <c r="G1179" s="4">
        <f>+VLOOKUP(B1179,[7]Insumos!$A$4:$F$5224,5,FALSE)</f>
        <v>180217</v>
      </c>
      <c r="H1179" s="4">
        <f t="shared" si="124"/>
        <v>18022</v>
      </c>
      <c r="I1179" s="4"/>
      <c r="J1179" s="138" t="str">
        <f>HYPERLINK("#"&amp;"Insumos"&amp;"!A"&amp;MATCH($B1179,[7]Insumos!$A:$A,0),"Ins "&amp;$B1179)</f>
        <v>Ins E12</v>
      </c>
      <c r="K1179" s="675"/>
    </row>
    <row r="1180" spans="1:11" x14ac:dyDescent="0.25">
      <c r="A1180" s="12" t="s">
        <v>339</v>
      </c>
      <c r="B1180" s="3" t="s">
        <v>32</v>
      </c>
      <c r="C1180" s="13" t="str">
        <f>VLOOKUP($B1180,[7]Insumos!A:E,2,FALSE)</f>
        <v>EQUIPO BASICO (HERRAMIENTA MENOR)</v>
      </c>
      <c r="D1180" s="14" t="str">
        <f>VLOOKUP($B1180,[7]Insumos!A:E,3,FALSE)</f>
        <v>Herramienta</v>
      </c>
      <c r="E1180" s="14" t="str">
        <f>VLOOKUP($B1180,[7]Insumos!A:E,4,FALSE)</f>
        <v>UND</v>
      </c>
      <c r="F1180" s="141">
        <v>2</v>
      </c>
      <c r="G1180" s="4">
        <f>+VLOOKUP(B1180,[7]Insumos!$A$4:$F$5224,5,FALSE)</f>
        <v>3484</v>
      </c>
      <c r="H1180" s="4">
        <f t="shared" si="124"/>
        <v>6968</v>
      </c>
      <c r="I1180" s="4"/>
      <c r="J1180" s="138" t="str">
        <f>HYPERLINK("#"&amp;"Insumos"&amp;"!A"&amp;MATCH($B1180,[7]Insumos!$A:$A,0),"Ins "&amp;$B1180)</f>
        <v>Ins H2</v>
      </c>
      <c r="K1180" s="675"/>
    </row>
    <row r="1181" spans="1:11" x14ac:dyDescent="0.25">
      <c r="A1181" s="12" t="s">
        <v>339</v>
      </c>
      <c r="B1181" s="3" t="s">
        <v>568</v>
      </c>
      <c r="C1181" s="13" t="str">
        <f>VLOOKUP($B1181,[7]Insumos!A:E,2,FALSE)</f>
        <v>SUMINISTRO DE CINTA AISLANTE SCOTH</v>
      </c>
      <c r="D1181" s="14" t="str">
        <f>VLOOKUP($B1181,[7]Insumos!A:E,3,FALSE)</f>
        <v>Insumos</v>
      </c>
      <c r="E1181" s="14" t="str">
        <f>VLOOKUP($B1181,[7]Insumos!A:E,4,FALSE)</f>
        <v>ML</v>
      </c>
      <c r="F1181" s="141">
        <v>0.05</v>
      </c>
      <c r="G1181" s="4">
        <f>+VLOOKUP(B1181,[7]Insumos!$A$4:$F$5224,5,FALSE)</f>
        <v>20487</v>
      </c>
      <c r="H1181" s="4">
        <f t="shared" si="124"/>
        <v>1024</v>
      </c>
      <c r="I1181" s="4"/>
      <c r="J1181" s="138" t="str">
        <f>HYPERLINK("#"&amp;"Insumos"&amp;"!A"&amp;MATCH($B1181,[7]Insumos!$A:$A,0),"Ins "&amp;$B1181)</f>
        <v>Ins I1721</v>
      </c>
      <c r="K1181" s="675"/>
    </row>
    <row r="1182" spans="1:11" x14ac:dyDescent="0.25">
      <c r="A1182" s="12" t="s">
        <v>339</v>
      </c>
      <c r="B1182" s="3" t="s">
        <v>405</v>
      </c>
      <c r="C1182" s="13" t="str">
        <f>VLOOKUP($B1182,[7]Insumos!A:E,2,FALSE)</f>
        <v>SUMINISTRO DE ALAMBRE  12AWG HFFR LS 600V 75º CT</v>
      </c>
      <c r="D1182" s="14" t="str">
        <f>VLOOKUP($B1182,[7]Insumos!A:E,3,FALSE)</f>
        <v>Insumos</v>
      </c>
      <c r="E1182" s="14" t="str">
        <f>VLOOKUP($B1182,[7]Insumos!A:E,4,FALSE)</f>
        <v>ML</v>
      </c>
      <c r="F1182" s="141">
        <v>2</v>
      </c>
      <c r="G1182" s="4">
        <f>+VLOOKUP(B1182,[7]Insumos!$A$4:$F$5224,5,FALSE)</f>
        <v>2182</v>
      </c>
      <c r="H1182" s="4">
        <f t="shared" si="124"/>
        <v>4364</v>
      </c>
      <c r="I1182" s="4"/>
      <c r="J1182" s="138" t="str">
        <f>HYPERLINK("#"&amp;"Insumos"&amp;"!A"&amp;MATCH($B1182,[7]Insumos!$A:$A,0),"Ins "&amp;$B1182)</f>
        <v>Ins I1747</v>
      </c>
      <c r="K1182" s="675"/>
    </row>
    <row r="1183" spans="1:11" x14ac:dyDescent="0.25">
      <c r="A1183" s="12" t="s">
        <v>339</v>
      </c>
      <c r="B1183" s="3" t="s">
        <v>570</v>
      </c>
      <c r="C1183" s="13" t="str">
        <f>VLOOKUP($B1183,[7]Insumos!A:E,2,FALSE)</f>
        <v>SUMINISTRO DE INTERRUPTOR SENSOR DE MOVIMIENTO</v>
      </c>
      <c r="D1183" s="14" t="str">
        <f>VLOOKUP($B1183,[7]Insumos!A:E,3,FALSE)</f>
        <v>Insumos</v>
      </c>
      <c r="E1183" s="14" t="str">
        <f>VLOOKUP($B1183,[7]Insumos!A:E,4,FALSE)</f>
        <v>UND</v>
      </c>
      <c r="F1183" s="141">
        <v>1</v>
      </c>
      <c r="G1183" s="4">
        <f>+VLOOKUP(B1183,[7]Insumos!$A$4:$F$5224,5,FALSE)</f>
        <v>101536</v>
      </c>
      <c r="H1183" s="4">
        <f t="shared" si="124"/>
        <v>101536</v>
      </c>
      <c r="I1183" s="4"/>
      <c r="J1183" s="138" t="str">
        <f>HYPERLINK("#"&amp;"Insumos"&amp;"!A"&amp;MATCH($B1183,[7]Insumos!$A:$A,0),"Ins "&amp;$B1183)</f>
        <v>Ins I1764</v>
      </c>
      <c r="K1183" s="675"/>
    </row>
    <row r="1184" spans="1:11" x14ac:dyDescent="0.25">
      <c r="K1184" s="675"/>
    </row>
    <row r="1185" spans="1:11" ht="38.25" x14ac:dyDescent="0.25">
      <c r="A1185" s="8" t="s">
        <v>603</v>
      </c>
      <c r="B1185" s="1" t="s">
        <v>28</v>
      </c>
      <c r="C1185" s="9" t="str">
        <f>VLOOKUP($A1185,[7]Actividades!A:E,2,FALSE)</f>
        <v>SUMINISTRO E INSTALACION SALIDA PUNTO TOMACORRIENTE DOBLE TIPO NORMAL. INCLUYE 12 METROS DE ALAMBRE Y 4 METROS DE TUBO</v>
      </c>
      <c r="D1185" s="10" t="str">
        <f>VLOOKUP($A1185,[7]Actividades!A:E,3,FALSE)</f>
        <v>Actividad</v>
      </c>
      <c r="E1185" s="10" t="str">
        <f>VLOOKUP($A1185,[7]Actividades!A:E,4,FALSE)</f>
        <v>UND</v>
      </c>
      <c r="F1185" s="11"/>
      <c r="G1185" s="2"/>
      <c r="H1185" s="2"/>
      <c r="I1185" s="2">
        <v>98695</v>
      </c>
      <c r="J1185" s="16"/>
      <c r="K1185" s="675">
        <f t="shared" si="122"/>
        <v>136633.35800000001</v>
      </c>
    </row>
    <row r="1186" spans="1:11" x14ac:dyDescent="0.25">
      <c r="A1186" s="17" t="s">
        <v>603</v>
      </c>
      <c r="B1186" s="3" t="s">
        <v>116</v>
      </c>
      <c r="C1186" s="13" t="str">
        <f>VLOOKUP($B1186,[7]Insumos!A:E,2,FALSE)</f>
        <v>CUADRILLA FF TIPO 1 (1 OFICIAL + 1 AYUDANTE) (ELECTRICAS)</v>
      </c>
      <c r="D1186" s="14" t="str">
        <f>VLOOKUP($B1186,[7]Insumos!A:E,3,FALSE)</f>
        <v>Cuadrilla</v>
      </c>
      <c r="E1186" s="14" t="str">
        <f>VLOOKUP($B1186,[7]Insumos!A:E,4,FALSE)</f>
        <v>HR</v>
      </c>
      <c r="F1186" s="15">
        <v>0.5</v>
      </c>
      <c r="G1186" s="4">
        <v>43481</v>
      </c>
      <c r="H1186" s="4">
        <v>21741</v>
      </c>
      <c r="I1186" s="4"/>
      <c r="J1186" s="138" t="str">
        <f>HYPERLINK("#"&amp;"Insumos"&amp;"!A"&amp;MATCH($B1186,[7]Insumos!$A:$A,0),"Ins "&amp;$B1186)</f>
        <v>Ins C6</v>
      </c>
      <c r="K1186" s="675"/>
    </row>
    <row r="1187" spans="1:11" x14ac:dyDescent="0.25">
      <c r="A1187" s="17" t="s">
        <v>603</v>
      </c>
      <c r="B1187" s="3" t="s">
        <v>30</v>
      </c>
      <c r="C1187" s="13" t="str">
        <f>VLOOKUP($B1187,[7]Insumos!A:E,2,FALSE)</f>
        <v>EQUIPO DE TRANSPORTE</v>
      </c>
      <c r="D1187" s="14" t="str">
        <f>VLOOKUP($B1187,[7]Insumos!A:E,3,FALSE)</f>
        <v>Equipos</v>
      </c>
      <c r="E1187" s="14" t="str">
        <f>VLOOKUP($B1187,[7]Insumos!A:E,4,FALSE)</f>
        <v>DIA</v>
      </c>
      <c r="F1187" s="15">
        <v>0.1</v>
      </c>
      <c r="G1187" s="4">
        <v>180217</v>
      </c>
      <c r="H1187" s="4">
        <v>18022</v>
      </c>
      <c r="I1187" s="4"/>
      <c r="J1187" s="138" t="str">
        <f>HYPERLINK("#"&amp;"Insumos"&amp;"!A"&amp;MATCH($B1187,[7]Insumos!$A:$A,0),"Ins "&amp;$B1187)</f>
        <v>Ins E12</v>
      </c>
      <c r="K1187" s="675"/>
    </row>
    <row r="1188" spans="1:11" x14ac:dyDescent="0.25">
      <c r="A1188" s="17" t="s">
        <v>603</v>
      </c>
      <c r="B1188" s="3" t="s">
        <v>32</v>
      </c>
      <c r="C1188" s="13" t="str">
        <f>VLOOKUP($B1188,[7]Insumos!A:E,2,FALSE)</f>
        <v>EQUIPO BASICO (HERRAMIENTA MENOR)</v>
      </c>
      <c r="D1188" s="14" t="str">
        <f>VLOOKUP($B1188,[7]Insumos!A:E,3,FALSE)</f>
        <v>Herramienta</v>
      </c>
      <c r="E1188" s="14" t="str">
        <f>VLOOKUP($B1188,[7]Insumos!A:E,4,FALSE)</f>
        <v>UND</v>
      </c>
      <c r="F1188" s="15">
        <v>0.44</v>
      </c>
      <c r="G1188" s="4">
        <v>3484</v>
      </c>
      <c r="H1188" s="4">
        <v>1533</v>
      </c>
      <c r="I1188" s="4"/>
      <c r="J1188" s="138" t="str">
        <f>HYPERLINK("#"&amp;"Insumos"&amp;"!A"&amp;MATCH($B1188,[7]Insumos!$A:$A,0),"Ins "&amp;$B1188)</f>
        <v>Ins H2</v>
      </c>
      <c r="K1188" s="675"/>
    </row>
    <row r="1189" spans="1:11" x14ac:dyDescent="0.25">
      <c r="A1189" s="17" t="s">
        <v>603</v>
      </c>
      <c r="B1189" s="3" t="s">
        <v>709</v>
      </c>
      <c r="C1189" s="13" t="str">
        <f>VLOOKUP($B1189,[7]Insumos!A:E,2,FALSE)</f>
        <v>SUMINISTRO DE MARCADORES EN ACRILICO</v>
      </c>
      <c r="D1189" s="14" t="str">
        <f>VLOOKUP($B1189,[7]Insumos!A:E,3,FALSE)</f>
        <v>Insumos</v>
      </c>
      <c r="E1189" s="14" t="str">
        <f>VLOOKUP($B1189,[7]Insumos!A:E,4,FALSE)</f>
        <v>ML</v>
      </c>
      <c r="F1189" s="15">
        <v>1</v>
      </c>
      <c r="G1189" s="4">
        <v>3077</v>
      </c>
      <c r="H1189" s="4">
        <v>3077</v>
      </c>
      <c r="I1189" s="4"/>
      <c r="J1189" s="138" t="str">
        <f>HYPERLINK("#"&amp;"Insumos"&amp;"!A"&amp;MATCH($B1189,[7]Insumos!$A:$A,0),"Ins "&amp;$B1189)</f>
        <v>Ins I1724</v>
      </c>
      <c r="K1189" s="675"/>
    </row>
    <row r="1190" spans="1:11" x14ac:dyDescent="0.25">
      <c r="A1190" s="17" t="s">
        <v>603</v>
      </c>
      <c r="B1190" s="3" t="s">
        <v>405</v>
      </c>
      <c r="C1190" s="13" t="str">
        <f>VLOOKUP($B1190,[7]Insumos!A:E,2,FALSE)</f>
        <v>SUMINISTRO DE ALAMBRE  12AWG HFFR LS 600V 75º CT</v>
      </c>
      <c r="D1190" s="14" t="str">
        <f>VLOOKUP($B1190,[7]Insumos!A:E,3,FALSE)</f>
        <v>Insumos</v>
      </c>
      <c r="E1190" s="14" t="str">
        <f>VLOOKUP($B1190,[7]Insumos!A:E,4,FALSE)</f>
        <v>ML</v>
      </c>
      <c r="F1190" s="15">
        <v>12</v>
      </c>
      <c r="G1190" s="4">
        <v>2182</v>
      </c>
      <c r="H1190" s="4">
        <v>26184</v>
      </c>
      <c r="I1190" s="4"/>
      <c r="J1190" s="138" t="str">
        <f>HYPERLINK("#"&amp;"Insumos"&amp;"!A"&amp;MATCH($B1190,[7]Insumos!$A:$A,0),"Ins "&amp;$B1190)</f>
        <v>Ins I1747</v>
      </c>
      <c r="K1190" s="675"/>
    </row>
    <row r="1191" spans="1:11" x14ac:dyDescent="0.25">
      <c r="A1191" s="17" t="s">
        <v>603</v>
      </c>
      <c r="B1191" s="3" t="s">
        <v>408</v>
      </c>
      <c r="C1191" s="13" t="str">
        <f>VLOOKUP($B1191,[7]Insumos!A:E,2,FALSE)</f>
        <v>SUMINISTRO DE TERMINAL PVC 1/2"</v>
      </c>
      <c r="D1191" s="14" t="str">
        <f>VLOOKUP($B1191,[7]Insumos!A:E,3,FALSE)</f>
        <v>Insumos</v>
      </c>
      <c r="E1191" s="14" t="str">
        <f>VLOOKUP($B1191,[7]Insumos!A:E,4,FALSE)</f>
        <v>UND</v>
      </c>
      <c r="F1191" s="15">
        <v>2</v>
      </c>
      <c r="G1191" s="4">
        <v>310</v>
      </c>
      <c r="H1191" s="4">
        <v>620</v>
      </c>
      <c r="I1191" s="4"/>
      <c r="J1191" s="138" t="str">
        <f>HYPERLINK("#"&amp;"Insumos"&amp;"!A"&amp;MATCH($B1191,[7]Insumos!$A:$A,0),"Ins "&amp;$B1191)</f>
        <v>Ins I1755</v>
      </c>
      <c r="K1191" s="675"/>
    </row>
    <row r="1192" spans="1:11" x14ac:dyDescent="0.25">
      <c r="A1192" s="17" t="s">
        <v>603</v>
      </c>
      <c r="B1192" s="3" t="s">
        <v>410</v>
      </c>
      <c r="C1192" s="13" t="str">
        <f>VLOOKUP($B1192,[7]Insumos!A:E,2,FALSE)</f>
        <v>SUMINISTRO DE TUBERIA PVC 1/2"</v>
      </c>
      <c r="D1192" s="14" t="str">
        <f>VLOOKUP($B1192,[7]Insumos!A:E,3,FALSE)</f>
        <v>Insumos</v>
      </c>
      <c r="E1192" s="14" t="str">
        <f>VLOOKUP($B1192,[7]Insumos!A:E,4,FALSE)</f>
        <v>ML</v>
      </c>
      <c r="F1192" s="15">
        <v>4</v>
      </c>
      <c r="G1192" s="4">
        <v>5122</v>
      </c>
      <c r="H1192" s="4">
        <v>20488</v>
      </c>
      <c r="I1192" s="4"/>
      <c r="J1192" s="138" t="str">
        <f>HYPERLINK("#"&amp;"Insumos"&amp;"!A"&amp;MATCH($B1192,[7]Insumos!$A:$A,0),"Ins "&amp;$B1192)</f>
        <v>Ins I1757</v>
      </c>
      <c r="K1192" s="675"/>
    </row>
    <row r="1193" spans="1:11" x14ac:dyDescent="0.25">
      <c r="A1193" s="17" t="s">
        <v>603</v>
      </c>
      <c r="B1193" s="3" t="s">
        <v>710</v>
      </c>
      <c r="C1193" s="13" t="str">
        <f>VLOOKUP($B1193,[7]Insumos!A:E,2,FALSE)</f>
        <v>SUMINISTRO DE CAJA 2X4" PLASTICA</v>
      </c>
      <c r="D1193" s="14" t="str">
        <f>VLOOKUP($B1193,[7]Insumos!A:E,3,FALSE)</f>
        <v>Insumos</v>
      </c>
      <c r="E1193" s="14" t="str">
        <f>VLOOKUP($B1193,[7]Insumos!A:E,4,FALSE)</f>
        <v>UND</v>
      </c>
      <c r="F1193" s="15">
        <v>1</v>
      </c>
      <c r="G1193" s="4">
        <v>1065</v>
      </c>
      <c r="H1193" s="4">
        <v>1065</v>
      </c>
      <c r="I1193" s="4"/>
      <c r="J1193" s="138" t="str">
        <f>HYPERLINK("#"&amp;"Insumos"&amp;"!A"&amp;MATCH($B1193,[7]Insumos!$A:$A,0),"Ins "&amp;$B1193)</f>
        <v>Ins I1759</v>
      </c>
      <c r="K1193" s="675"/>
    </row>
    <row r="1194" spans="1:11" x14ac:dyDescent="0.25">
      <c r="A1194" s="17" t="s">
        <v>603</v>
      </c>
      <c r="B1194" s="3" t="s">
        <v>711</v>
      </c>
      <c r="C1194" s="13" t="str">
        <f>VLOOKUP($B1194,[7]Insumos!A:E,2,FALSE)</f>
        <v>SUMINISTRO DE TOMACORRIENTE CON POLO A TIERRA ECONÓMICO</v>
      </c>
      <c r="D1194" s="14" t="str">
        <f>VLOOKUP($B1194,[7]Insumos!A:E,3,FALSE)</f>
        <v>Insumos</v>
      </c>
      <c r="E1194" s="14" t="str">
        <f>VLOOKUP($B1194,[7]Insumos!A:E,4,FALSE)</f>
        <v>UND</v>
      </c>
      <c r="F1194" s="15">
        <v>1</v>
      </c>
      <c r="G1194" s="4">
        <v>5965</v>
      </c>
      <c r="H1194" s="4">
        <v>5965</v>
      </c>
      <c r="I1194" s="4"/>
      <c r="J1194" s="138" t="str">
        <f>HYPERLINK("#"&amp;"Insumos"&amp;"!A"&amp;MATCH($B1194,[7]Insumos!$A:$A,0),"Ins "&amp;$B1194)</f>
        <v>Ins I1765</v>
      </c>
      <c r="K1194" s="675"/>
    </row>
    <row r="1195" spans="1:11" x14ac:dyDescent="0.25">
      <c r="K1195" s="675"/>
    </row>
    <row r="1196" spans="1:11" x14ac:dyDescent="0.25">
      <c r="K1196" s="675"/>
    </row>
    <row r="1197" spans="1:11" ht="25.5" x14ac:dyDescent="0.25">
      <c r="A1197" s="8" t="s">
        <v>111</v>
      </c>
      <c r="B1197" s="1" t="s">
        <v>28</v>
      </c>
      <c r="C1197" s="9" t="str">
        <f>VLOOKUP($A1197,[7]Actividades!A:E,2,FALSE)</f>
        <v>DESMONTE DE LÁMPARAS DE SOBREPONER, INCRUSTAR O SIMILAR. ALTURA &lt; 3 METROS (INCLUYE ESCALERA CERTIFICADA)</v>
      </c>
      <c r="D1197" s="10" t="str">
        <f>VLOOKUP($A1197,[7]Actividades!A:E,3,FALSE)</f>
        <v>Actividad</v>
      </c>
      <c r="E1197" s="10" t="str">
        <f>VLOOKUP($A1197,[7]Actividades!A:E,4,FALSE)</f>
        <v>UND</v>
      </c>
      <c r="F1197" s="140"/>
      <c r="G1197" s="2"/>
      <c r="H1197" s="2"/>
      <c r="I1197" s="2">
        <v>26116</v>
      </c>
      <c r="J1197" s="16"/>
      <c r="K1197" s="675">
        <f t="shared" si="122"/>
        <v>36154.990400000002</v>
      </c>
    </row>
    <row r="1198" spans="1:11" x14ac:dyDescent="0.25">
      <c r="A1198" s="12" t="s">
        <v>111</v>
      </c>
      <c r="B1198" s="3" t="s">
        <v>116</v>
      </c>
      <c r="C1198" s="13" t="str">
        <f>VLOOKUP($B1198,[7]Insumos!A:E,2,FALSE)</f>
        <v>CUADRILLA FF TIPO 1 (1 OFICIAL + 1 AYUDANTE) (ELECTRICAS)</v>
      </c>
      <c r="D1198" s="14" t="str">
        <f>VLOOKUP($B1198,[7]Insumos!A:E,3,FALSE)</f>
        <v>Cuadrilla</v>
      </c>
      <c r="E1198" s="14" t="str">
        <f>VLOOKUP($B1198,[7]Insumos!A:E,4,FALSE)</f>
        <v>HR</v>
      </c>
      <c r="F1198" s="141">
        <v>0.3</v>
      </c>
      <c r="G1198" s="4">
        <f>+VLOOKUP(B1198,[7]Insumos!$A$4:$F$5224,5,FALSE)</f>
        <v>43481</v>
      </c>
      <c r="H1198" s="4">
        <f t="shared" ref="H1198:H1202" si="125">+ROUND(F1198*G1198,0)</f>
        <v>13044</v>
      </c>
      <c r="I1198" s="4"/>
      <c r="J1198" s="138" t="str">
        <f>HYPERLINK("#"&amp;"Insumos"&amp;"!A"&amp;MATCH($B1198,[7]Insumos!$A:$A,0),"Ins "&amp;$B1198)</f>
        <v>Ins C6</v>
      </c>
      <c r="K1198" s="675"/>
    </row>
    <row r="1199" spans="1:11" x14ac:dyDescent="0.25">
      <c r="A1199" s="12" t="s">
        <v>111</v>
      </c>
      <c r="B1199" s="3" t="s">
        <v>30</v>
      </c>
      <c r="C1199" s="13" t="str">
        <f>VLOOKUP($B1199,[7]Insumos!A:E,2,FALSE)</f>
        <v>EQUIPO DE TRANSPORTE</v>
      </c>
      <c r="D1199" s="14" t="str">
        <f>VLOOKUP($B1199,[7]Insumos!A:E,3,FALSE)</f>
        <v>Equipos</v>
      </c>
      <c r="E1199" s="14" t="str">
        <f>VLOOKUP($B1199,[7]Insumos!A:E,4,FALSE)</f>
        <v>DIA</v>
      </c>
      <c r="F1199" s="141">
        <v>5.3999999999999999E-2</v>
      </c>
      <c r="G1199" s="4">
        <f>+VLOOKUP(B1199,[7]Insumos!$A$4:$F$5224,5,FALSE)</f>
        <v>180217</v>
      </c>
      <c r="H1199" s="4">
        <f t="shared" si="125"/>
        <v>9732</v>
      </c>
      <c r="I1199" s="4"/>
      <c r="J1199" s="138" t="str">
        <f>HYPERLINK("#"&amp;"Insumos"&amp;"!A"&amp;MATCH($B1199,[7]Insumos!$A:$A,0),"Ins "&amp;$B1199)</f>
        <v>Ins E12</v>
      </c>
      <c r="K1199" s="675"/>
    </row>
    <row r="1200" spans="1:11" x14ac:dyDescent="0.25">
      <c r="A1200" s="12" t="s">
        <v>111</v>
      </c>
      <c r="B1200" s="3" t="s">
        <v>488</v>
      </c>
      <c r="C1200" s="13" t="str">
        <f>VLOOKUP($B1200,[7]Insumos!A:E,2,FALSE)</f>
        <v>ESCALERA DIELECTRICA EXTENSIBLE CERTIFICADA</v>
      </c>
      <c r="D1200" s="14" t="str">
        <f>VLOOKUP($B1200,[7]Insumos!A:E,3,FALSE)</f>
        <v>Equipos</v>
      </c>
      <c r="E1200" s="14" t="str">
        <f>VLOOKUP($B1200,[7]Insumos!A:E,4,FALSE)</f>
        <v>DIA</v>
      </c>
      <c r="F1200" s="141">
        <v>3.0000000000000001E-3</v>
      </c>
      <c r="G1200" s="4">
        <f>+VLOOKUP(B1200,[7]Insumos!$A$4:$F$5224,5,FALSE)</f>
        <v>52265</v>
      </c>
      <c r="H1200" s="4">
        <f t="shared" si="125"/>
        <v>157</v>
      </c>
      <c r="I1200" s="4"/>
      <c r="J1200" s="138" t="str">
        <f>HYPERLINK("#"&amp;"Insumos"&amp;"!A"&amp;MATCH($B1200,[7]Insumos!$A:$A,0),"Ins "&amp;$B1200)</f>
        <v>Ins E82</v>
      </c>
      <c r="K1200" s="675"/>
    </row>
    <row r="1201" spans="1:11" x14ac:dyDescent="0.25">
      <c r="A1201" s="12" t="s">
        <v>111</v>
      </c>
      <c r="B1201" s="3" t="s">
        <v>32</v>
      </c>
      <c r="C1201" s="13" t="str">
        <f>VLOOKUP($B1201,[7]Insumos!A:E,2,FALSE)</f>
        <v>EQUIPO BASICO (HERRAMIENTA MENOR)</v>
      </c>
      <c r="D1201" s="14" t="str">
        <f>VLOOKUP($B1201,[7]Insumos!A:E,3,FALSE)</f>
        <v>Herramienta</v>
      </c>
      <c r="E1201" s="14" t="str">
        <f>VLOOKUP($B1201,[7]Insumos!A:E,4,FALSE)</f>
        <v>UND</v>
      </c>
      <c r="F1201" s="141">
        <v>0.5</v>
      </c>
      <c r="G1201" s="4">
        <f>+VLOOKUP(B1201,[7]Insumos!$A$4:$F$5224,5,FALSE)</f>
        <v>3484</v>
      </c>
      <c r="H1201" s="4">
        <f t="shared" si="125"/>
        <v>1742</v>
      </c>
      <c r="I1201" s="4"/>
      <c r="J1201" s="138" t="str">
        <f>HYPERLINK("#"&amp;"Insumos"&amp;"!A"&amp;MATCH($B1201,[7]Insumos!$A:$A,0),"Ins "&amp;$B1201)</f>
        <v>Ins H2</v>
      </c>
      <c r="K1201" s="675"/>
    </row>
    <row r="1202" spans="1:11" x14ac:dyDescent="0.25">
      <c r="A1202" s="12" t="s">
        <v>111</v>
      </c>
      <c r="B1202" s="3" t="s">
        <v>33</v>
      </c>
      <c r="C1202" s="13" t="str">
        <f>VLOOKUP($B1202,[7]Insumos!A:E,2,FALSE)</f>
        <v>ACARREO INTERNO</v>
      </c>
      <c r="D1202" s="14" t="str">
        <f>VLOOKUP($B1202,[7]Insumos!A:E,3,FALSE)</f>
        <v>Insumos</v>
      </c>
      <c r="E1202" s="14" t="str">
        <f>VLOOKUP($B1202,[7]Insumos!A:E,4,FALSE)</f>
        <v>UND</v>
      </c>
      <c r="F1202" s="141">
        <v>0.79</v>
      </c>
      <c r="G1202" s="4">
        <f>+VLOOKUP(B1202,[7]Insumos!$A$4:$F$5224,5,FALSE)</f>
        <v>1824</v>
      </c>
      <c r="H1202" s="4">
        <f t="shared" si="125"/>
        <v>1441</v>
      </c>
      <c r="I1202" s="4"/>
      <c r="J1202" s="138" t="str">
        <f>HYPERLINK("#"&amp;"Insumos"&amp;"!A"&amp;MATCH($B1202,[7]Insumos!$A:$A,0),"Ins "&amp;$B1202)</f>
        <v>Ins I1565</v>
      </c>
      <c r="K1202" s="675"/>
    </row>
    <row r="1203" spans="1:11" x14ac:dyDescent="0.25">
      <c r="K1203" s="675"/>
    </row>
    <row r="1204" spans="1:11" x14ac:dyDescent="0.25">
      <c r="K1204" s="675"/>
    </row>
    <row r="1205" spans="1:11" ht="38.25" x14ac:dyDescent="0.25">
      <c r="A1205" s="8" t="s">
        <v>209</v>
      </c>
      <c r="B1205" s="1" t="s">
        <v>28</v>
      </c>
      <c r="C1205" s="9" t="str">
        <f>VLOOKUP($A1205,[7]Actividades!A:E,2,FALSE)</f>
        <v>DESMONTE DE INTERRUPTORES (DOBLE O SENCILLOS), TOMACORRIENTES (DOBLES O SENCILLOS), PUNTOS TELEFÓNICOS, DE DATOS O SIMILARES</v>
      </c>
      <c r="D1205" s="10" t="str">
        <f>VLOOKUP($A1205,[7]Actividades!A:E,3,FALSE)</f>
        <v>Actividad</v>
      </c>
      <c r="E1205" s="10" t="str">
        <f>VLOOKUP($A1205,[7]Actividades!A:E,4,FALSE)</f>
        <v>UND</v>
      </c>
      <c r="F1205" s="140"/>
      <c r="G1205" s="2"/>
      <c r="H1205" s="2"/>
      <c r="I1205" s="2">
        <v>9772</v>
      </c>
      <c r="J1205" s="16"/>
      <c r="K1205" s="675">
        <f t="shared" si="122"/>
        <v>13528.356800000001</v>
      </c>
    </row>
    <row r="1206" spans="1:11" x14ac:dyDescent="0.25">
      <c r="A1206" s="12" t="s">
        <v>209</v>
      </c>
      <c r="B1206" s="3" t="s">
        <v>116</v>
      </c>
      <c r="C1206" s="13" t="str">
        <f>VLOOKUP($B1206,[7]Insumos!A:E,2,FALSE)</f>
        <v>CUADRILLA FF TIPO 1 (1 OFICIAL + 1 AYUDANTE) (ELECTRICAS)</v>
      </c>
      <c r="D1206" s="14" t="str">
        <f>VLOOKUP($B1206,[7]Insumos!A:E,3,FALSE)</f>
        <v>Cuadrilla</v>
      </c>
      <c r="E1206" s="14" t="str">
        <f>VLOOKUP($B1206,[7]Insumos!A:E,4,FALSE)</f>
        <v>HR</v>
      </c>
      <c r="F1206" s="141">
        <v>0.17</v>
      </c>
      <c r="G1206" s="4">
        <f>+VLOOKUP(B1206,[7]Insumos!$A$4:$F$5224,5,FALSE)</f>
        <v>43481</v>
      </c>
      <c r="H1206" s="4">
        <f t="shared" ref="H1206:H1208" si="126">+ROUND(F1206*G1206,0)</f>
        <v>7392</v>
      </c>
      <c r="I1206" s="4"/>
      <c r="J1206" s="138" t="str">
        <f>HYPERLINK("#"&amp;"Insumos"&amp;"!A"&amp;MATCH($B1206,[7]Insumos!$A:$A,0),"Ins "&amp;$B1206)</f>
        <v>Ins C6</v>
      </c>
      <c r="K1206" s="675"/>
    </row>
    <row r="1207" spans="1:11" x14ac:dyDescent="0.25">
      <c r="A1207" s="12" t="s">
        <v>209</v>
      </c>
      <c r="B1207" s="3" t="s">
        <v>32</v>
      </c>
      <c r="C1207" s="13" t="str">
        <f>VLOOKUP($B1207,[7]Insumos!A:E,2,FALSE)</f>
        <v>EQUIPO BASICO (HERRAMIENTA MENOR)</v>
      </c>
      <c r="D1207" s="14" t="str">
        <f>VLOOKUP($B1207,[7]Insumos!A:E,3,FALSE)</f>
        <v>Herramienta</v>
      </c>
      <c r="E1207" s="14" t="str">
        <f>VLOOKUP($B1207,[7]Insumos!A:E,4,FALSE)</f>
        <v>UND</v>
      </c>
      <c r="F1207" s="141">
        <v>0.5</v>
      </c>
      <c r="G1207" s="4">
        <f>+VLOOKUP(B1207,[7]Insumos!$A$4:$F$5224,5,FALSE)</f>
        <v>3484</v>
      </c>
      <c r="H1207" s="4">
        <f t="shared" si="126"/>
        <v>1742</v>
      </c>
      <c r="I1207" s="4"/>
      <c r="J1207" s="138" t="str">
        <f>HYPERLINK("#"&amp;"Insumos"&amp;"!A"&amp;MATCH($B1207,[7]Insumos!$A:$A,0),"Ins "&amp;$B1207)</f>
        <v>Ins H2</v>
      </c>
      <c r="K1207" s="675"/>
    </row>
    <row r="1208" spans="1:11" x14ac:dyDescent="0.25">
      <c r="A1208" s="12" t="s">
        <v>209</v>
      </c>
      <c r="B1208" s="3" t="s">
        <v>33</v>
      </c>
      <c r="C1208" s="13" t="str">
        <f>VLOOKUP($B1208,[7]Insumos!A:E,2,FALSE)</f>
        <v>ACARREO INTERNO</v>
      </c>
      <c r="D1208" s="14" t="str">
        <f>VLOOKUP($B1208,[7]Insumos!A:E,3,FALSE)</f>
        <v>Insumos</v>
      </c>
      <c r="E1208" s="14" t="str">
        <f>VLOOKUP($B1208,[7]Insumos!A:E,4,FALSE)</f>
        <v>UND</v>
      </c>
      <c r="F1208" s="141">
        <v>0.35</v>
      </c>
      <c r="G1208" s="4">
        <f>+VLOOKUP(B1208,[7]Insumos!$A$4:$F$5224,5,FALSE)</f>
        <v>1824</v>
      </c>
      <c r="H1208" s="4">
        <f t="shared" si="126"/>
        <v>638</v>
      </c>
      <c r="I1208" s="4"/>
      <c r="J1208" s="138" t="str">
        <f>HYPERLINK("#"&amp;"Insumos"&amp;"!A"&amp;MATCH($B1208,[7]Insumos!$A:$A,0),"Ins "&amp;$B1208)</f>
        <v>Ins I1565</v>
      </c>
      <c r="K1208" s="675"/>
    </row>
    <row r="1209" spans="1:11" x14ac:dyDescent="0.25">
      <c r="K1209" s="675"/>
    </row>
    <row r="1210" spans="1:11" ht="51" x14ac:dyDescent="0.25">
      <c r="A1210" s="8" t="s">
        <v>611</v>
      </c>
      <c r="B1210" s="1" t="s">
        <v>28</v>
      </c>
      <c r="C1210" s="9" t="str">
        <f>VLOOKUP($A1210,[7]Actividades!A:E,2,FALSE)</f>
        <v>SUMINISTRO, TRANSPORTE E INSTALACION DE LUMINARIA DE SOBREPONER TIPO BALA PANEL LED REDONDO, 12W BLANCO. INCLUYE ALAMBRE NO. 12 Y TUBERÍA DE PVC 1/2"  HASTA 10 MTS. INCLUYE CAJA PLÁSTICA 2X4"</v>
      </c>
      <c r="D1210" s="10" t="str">
        <f>VLOOKUP($A1210,[7]Actividades!A:E,3,FALSE)</f>
        <v>Actividad</v>
      </c>
      <c r="E1210" s="10" t="str">
        <f>VLOOKUP($A1210,[7]Actividades!A:E,4,FALSE)</f>
        <v>UND</v>
      </c>
      <c r="F1210" s="11"/>
      <c r="G1210" s="2"/>
      <c r="H1210" s="2"/>
      <c r="I1210" s="2">
        <v>136059</v>
      </c>
      <c r="J1210" s="16"/>
      <c r="K1210" s="675">
        <f t="shared" si="122"/>
        <v>188360.0796</v>
      </c>
    </row>
    <row r="1211" spans="1:11" x14ac:dyDescent="0.25">
      <c r="A1211" s="17" t="s">
        <v>611</v>
      </c>
      <c r="B1211" s="3" t="s">
        <v>116</v>
      </c>
      <c r="C1211" s="13" t="str">
        <f>VLOOKUP($B1211,[7]Insumos!A:E,2,FALSE)</f>
        <v>CUADRILLA FF TIPO 1 (1 OFICIAL + 1 AYUDANTE) (ELECTRICAS)</v>
      </c>
      <c r="D1211" s="14" t="str">
        <f>VLOOKUP($B1211,[7]Insumos!A:E,3,FALSE)</f>
        <v>Cuadrilla</v>
      </c>
      <c r="E1211" s="14" t="str">
        <f>VLOOKUP($B1211,[7]Insumos!A:E,4,FALSE)</f>
        <v>HR</v>
      </c>
      <c r="F1211" s="15">
        <v>0.6</v>
      </c>
      <c r="G1211" s="4">
        <v>43481</v>
      </c>
      <c r="H1211" s="4">
        <v>26089</v>
      </c>
      <c r="I1211" s="4"/>
      <c r="J1211" s="138" t="str">
        <f>HYPERLINK("#"&amp;"Insumos"&amp;"!A"&amp;MATCH($B1211,[7]Insumos!$A:$A,0),"Ins "&amp;$B1211)</f>
        <v>Ins C6</v>
      </c>
      <c r="K1211" s="675"/>
    </row>
    <row r="1212" spans="1:11" x14ac:dyDescent="0.25">
      <c r="A1212" s="17" t="s">
        <v>611</v>
      </c>
      <c r="B1212" s="3" t="s">
        <v>30</v>
      </c>
      <c r="C1212" s="13" t="str">
        <f>VLOOKUP($B1212,[7]Insumos!A:E,2,FALSE)</f>
        <v>EQUIPO DE TRANSPORTE</v>
      </c>
      <c r="D1212" s="14" t="str">
        <f>VLOOKUP($B1212,[7]Insumos!A:E,3,FALSE)</f>
        <v>Equipos</v>
      </c>
      <c r="E1212" s="14" t="str">
        <f>VLOOKUP($B1212,[7]Insumos!A:E,4,FALSE)</f>
        <v>DIA</v>
      </c>
      <c r="F1212" s="15">
        <v>2.86E-2</v>
      </c>
      <c r="G1212" s="4">
        <v>180217</v>
      </c>
      <c r="H1212" s="4">
        <v>5154</v>
      </c>
      <c r="I1212" s="4"/>
      <c r="J1212" s="138" t="str">
        <f>HYPERLINK("#"&amp;"Insumos"&amp;"!A"&amp;MATCH($B1212,[7]Insumos!$A:$A,0),"Ins "&amp;$B1212)</f>
        <v>Ins E12</v>
      </c>
      <c r="K1212" s="675"/>
    </row>
    <row r="1213" spans="1:11" x14ac:dyDescent="0.25">
      <c r="A1213" s="17" t="s">
        <v>611</v>
      </c>
      <c r="B1213" s="3" t="s">
        <v>32</v>
      </c>
      <c r="C1213" s="13" t="str">
        <f>VLOOKUP($B1213,[7]Insumos!A:E,2,FALSE)</f>
        <v>EQUIPO BASICO (HERRAMIENTA MENOR)</v>
      </c>
      <c r="D1213" s="14" t="str">
        <f>VLOOKUP($B1213,[7]Insumos!A:E,3,FALSE)</f>
        <v>Herramienta</v>
      </c>
      <c r="E1213" s="14" t="str">
        <f>VLOOKUP($B1213,[7]Insumos!A:E,4,FALSE)</f>
        <v>UND</v>
      </c>
      <c r="F1213" s="15">
        <v>0.5</v>
      </c>
      <c r="G1213" s="4">
        <v>3484</v>
      </c>
      <c r="H1213" s="4">
        <v>1742</v>
      </c>
      <c r="I1213" s="4"/>
      <c r="J1213" s="138" t="str">
        <f>HYPERLINK("#"&amp;"Insumos"&amp;"!A"&amp;MATCH($B1213,[7]Insumos!$A:$A,0),"Ins "&amp;$B1213)</f>
        <v>Ins H2</v>
      </c>
      <c r="K1213" s="675"/>
    </row>
    <row r="1214" spans="1:11" x14ac:dyDescent="0.25">
      <c r="A1214" s="17" t="s">
        <v>611</v>
      </c>
      <c r="B1214" s="3" t="s">
        <v>567</v>
      </c>
      <c r="C1214" s="13" t="str">
        <f>VLOOKUP($B1214,[7]Insumos!A:E,2,FALSE)</f>
        <v>ACCESORIOS DE FIJACION</v>
      </c>
      <c r="D1214" s="14" t="str">
        <f>VLOOKUP($B1214,[7]Insumos!A:E,3,FALSE)</f>
        <v>Insumos</v>
      </c>
      <c r="E1214" s="14" t="str">
        <f>VLOOKUP($B1214,[7]Insumos!A:E,4,FALSE)</f>
        <v>UND</v>
      </c>
      <c r="F1214" s="15">
        <v>0.5</v>
      </c>
      <c r="G1214" s="4">
        <v>2463</v>
      </c>
      <c r="H1214" s="4">
        <v>1232</v>
      </c>
      <c r="I1214" s="4"/>
      <c r="J1214" s="138" t="str">
        <f>HYPERLINK("#"&amp;"Insumos"&amp;"!A"&amp;MATCH($B1214,[7]Insumos!$A:$A,0),"Ins "&amp;$B1214)</f>
        <v>Ins I1110</v>
      </c>
      <c r="K1214" s="675"/>
    </row>
    <row r="1215" spans="1:11" x14ac:dyDescent="0.25">
      <c r="A1215" s="17" t="s">
        <v>611</v>
      </c>
      <c r="B1215" s="3" t="s">
        <v>33</v>
      </c>
      <c r="C1215" s="13" t="str">
        <f>VLOOKUP($B1215,[7]Insumos!A:E,2,FALSE)</f>
        <v>ACARREO INTERNO</v>
      </c>
      <c r="D1215" s="14" t="str">
        <f>VLOOKUP($B1215,[7]Insumos!A:E,3,FALSE)</f>
        <v>Insumos</v>
      </c>
      <c r="E1215" s="14" t="str">
        <f>VLOOKUP($B1215,[7]Insumos!A:E,4,FALSE)</f>
        <v>UND</v>
      </c>
      <c r="F1215" s="15">
        <v>1.2</v>
      </c>
      <c r="G1215" s="4">
        <v>1824</v>
      </c>
      <c r="H1215" s="4">
        <v>2189</v>
      </c>
      <c r="I1215" s="4"/>
      <c r="J1215" s="138" t="str">
        <f>HYPERLINK("#"&amp;"Insumos"&amp;"!A"&amp;MATCH($B1215,[7]Insumos!$A:$A,0),"Ins "&amp;$B1215)</f>
        <v>Ins I1565</v>
      </c>
      <c r="K1215" s="675"/>
    </row>
    <row r="1216" spans="1:11" x14ac:dyDescent="0.25">
      <c r="A1216" s="17" t="s">
        <v>611</v>
      </c>
      <c r="B1216" s="3" t="s">
        <v>405</v>
      </c>
      <c r="C1216" s="13" t="str">
        <f>VLOOKUP($B1216,[7]Insumos!A:E,2,FALSE)</f>
        <v>SUMINISTRO DE ALAMBRE  12AWG HFFR LS 600V 75º CT</v>
      </c>
      <c r="D1216" s="14" t="str">
        <f>VLOOKUP($B1216,[7]Insumos!A:E,3,FALSE)</f>
        <v>Insumos</v>
      </c>
      <c r="E1216" s="14" t="str">
        <f>VLOOKUP($B1216,[7]Insumos!A:E,4,FALSE)</f>
        <v>ML</v>
      </c>
      <c r="F1216" s="15">
        <v>20</v>
      </c>
      <c r="G1216" s="4">
        <v>2182</v>
      </c>
      <c r="H1216" s="4">
        <v>43640</v>
      </c>
      <c r="I1216" s="4"/>
      <c r="J1216" s="138" t="str">
        <f>HYPERLINK("#"&amp;"Insumos"&amp;"!A"&amp;MATCH($B1216,[7]Insumos!$A:$A,0),"Ins "&amp;$B1216)</f>
        <v>Ins I1747</v>
      </c>
      <c r="K1216" s="675"/>
    </row>
    <row r="1217" spans="1:11" x14ac:dyDescent="0.25">
      <c r="A1217" s="17" t="s">
        <v>611</v>
      </c>
      <c r="B1217" s="3" t="s">
        <v>410</v>
      </c>
      <c r="C1217" s="13" t="str">
        <f>VLOOKUP($B1217,[7]Insumos!A:E,2,FALSE)</f>
        <v>SUMINISTRO DE TUBERIA PVC 1/2"</v>
      </c>
      <c r="D1217" s="14" t="str">
        <f>VLOOKUP($B1217,[7]Insumos!A:E,3,FALSE)</f>
        <v>Insumos</v>
      </c>
      <c r="E1217" s="14" t="str">
        <f>VLOOKUP($B1217,[7]Insumos!A:E,4,FALSE)</f>
        <v>ML</v>
      </c>
      <c r="F1217" s="15">
        <v>6</v>
      </c>
      <c r="G1217" s="4">
        <v>5122</v>
      </c>
      <c r="H1217" s="4">
        <v>30732</v>
      </c>
      <c r="I1217" s="4"/>
      <c r="J1217" s="138" t="str">
        <f>HYPERLINK("#"&amp;"Insumos"&amp;"!A"&amp;MATCH($B1217,[7]Insumos!$A:$A,0),"Ins "&amp;$B1217)</f>
        <v>Ins I1757</v>
      </c>
      <c r="K1217" s="675"/>
    </row>
    <row r="1218" spans="1:11" x14ac:dyDescent="0.25">
      <c r="A1218" s="17" t="s">
        <v>611</v>
      </c>
      <c r="B1218" s="3" t="s">
        <v>710</v>
      </c>
      <c r="C1218" s="13" t="str">
        <f>VLOOKUP($B1218,[7]Insumos!A:E,2,FALSE)</f>
        <v>SUMINISTRO DE CAJA 2X4" PLASTICA</v>
      </c>
      <c r="D1218" s="14" t="str">
        <f>VLOOKUP($B1218,[7]Insumos!A:E,3,FALSE)</f>
        <v>Insumos</v>
      </c>
      <c r="E1218" s="14" t="str">
        <f>VLOOKUP($B1218,[7]Insumos!A:E,4,FALSE)</f>
        <v>UND</v>
      </c>
      <c r="F1218" s="15">
        <v>1</v>
      </c>
      <c r="G1218" s="4">
        <v>1065</v>
      </c>
      <c r="H1218" s="4">
        <v>1065</v>
      </c>
      <c r="I1218" s="4"/>
      <c r="J1218" s="138" t="str">
        <f>HYPERLINK("#"&amp;"Insumos"&amp;"!A"&amp;MATCH($B1218,[7]Insumos!$A:$A,0),"Ins "&amp;$B1218)</f>
        <v>Ins I1759</v>
      </c>
      <c r="K1218" s="675"/>
    </row>
    <row r="1219" spans="1:11" x14ac:dyDescent="0.25">
      <c r="A1219" s="17" t="s">
        <v>611</v>
      </c>
      <c r="B1219" s="3" t="s">
        <v>712</v>
      </c>
      <c r="C1219" s="13" t="str">
        <f>VLOOKUP($B1219,[7]Insumos!A:E,2,FALSE)</f>
        <v>PANEL LED REDONDO DE SOBREPONER 12W - SYLVANIA</v>
      </c>
      <c r="D1219" s="14" t="str">
        <f>VLOOKUP($B1219,[7]Insumos!A:E,3,FALSE)</f>
        <v>Insumos</v>
      </c>
      <c r="E1219" s="14" t="str">
        <f>VLOOKUP($B1219,[7]Insumos!A:E,4,FALSE)</f>
        <v>UND</v>
      </c>
      <c r="F1219" s="15">
        <v>1</v>
      </c>
      <c r="G1219" s="4">
        <v>24216</v>
      </c>
      <c r="H1219" s="4">
        <v>24216</v>
      </c>
      <c r="I1219" s="4"/>
      <c r="J1219" s="138" t="str">
        <f>HYPERLINK("#"&amp;"Insumos"&amp;"!A"&amp;MATCH($B1219,[7]Insumos!$A:$A,0),"Ins "&amp;$B1219)</f>
        <v>Ins I1894</v>
      </c>
      <c r="K1219" s="675"/>
    </row>
    <row r="1220" spans="1:11" x14ac:dyDescent="0.25">
      <c r="K1220" s="675"/>
    </row>
    <row r="1221" spans="1:11" x14ac:dyDescent="0.25">
      <c r="K1221" s="675"/>
    </row>
    <row r="1222" spans="1:11" x14ac:dyDescent="0.25">
      <c r="A1222" s="8" t="s">
        <v>113</v>
      </c>
      <c r="B1222" s="1" t="s">
        <v>28</v>
      </c>
      <c r="C1222" s="9" t="str">
        <f>VLOOKUP($A1222,[7]Actividades!A:E,2,FALSE)</f>
        <v>AJUSTE E INSTALACION DE LAMPARAS DE SOBREPONER</v>
      </c>
      <c r="D1222" s="10" t="str">
        <f>VLOOKUP($A1222,[7]Actividades!A:E,3,FALSE)</f>
        <v>Actividad</v>
      </c>
      <c r="E1222" s="10" t="str">
        <f>VLOOKUP($A1222,[7]Actividades!A:E,4,FALSE)</f>
        <v>UND</v>
      </c>
      <c r="F1222" s="140"/>
      <c r="G1222" s="2"/>
      <c r="H1222" s="2"/>
      <c r="I1222" s="2">
        <v>42199</v>
      </c>
      <c r="J1222" s="16"/>
      <c r="K1222" s="675">
        <f t="shared" ref="K1222:K1276" si="127">I1222*1.3844</f>
        <v>58420.295600000005</v>
      </c>
    </row>
    <row r="1223" spans="1:11" x14ac:dyDescent="0.25">
      <c r="A1223" s="12" t="s">
        <v>113</v>
      </c>
      <c r="B1223" s="3" t="s">
        <v>566</v>
      </c>
      <c r="C1223" s="13" t="str">
        <f>VLOOKUP($B1223,[7]Insumos!A:E,2,FALSE)</f>
        <v>CUADRILLA FF TIPO 2 (1 OFICIAL + 2 AYUDANTE) (Electricas)</v>
      </c>
      <c r="D1223" s="14" t="str">
        <f>VLOOKUP($B1223,[7]Insumos!A:E,3,FALSE)</f>
        <v>Cuadrilla</v>
      </c>
      <c r="E1223" s="14" t="str">
        <f>VLOOKUP($B1223,[7]Insumos!A:E,4,FALSE)</f>
        <v>HR</v>
      </c>
      <c r="F1223" s="141">
        <v>0.4</v>
      </c>
      <c r="G1223" s="4">
        <f>+VLOOKUP(B1223,[7]Insumos!$A$4:$F$5224,5,FALSE)</f>
        <v>61241</v>
      </c>
      <c r="H1223" s="4">
        <f t="shared" ref="H1223:H1227" si="128">+ROUND(F1223*G1223,0)</f>
        <v>24496</v>
      </c>
      <c r="I1223" s="4"/>
      <c r="J1223" s="138" t="str">
        <f>HYPERLINK("#"&amp;"Insumos"&amp;"!A"&amp;MATCH($B1223,[7]Insumos!$A:$A,0),"Ins "&amp;$B1223)</f>
        <v>Ins C13</v>
      </c>
      <c r="K1223" s="675"/>
    </row>
    <row r="1224" spans="1:11" x14ac:dyDescent="0.25">
      <c r="A1224" s="12" t="s">
        <v>113</v>
      </c>
      <c r="B1224" s="3" t="s">
        <v>30</v>
      </c>
      <c r="C1224" s="13" t="str">
        <f>VLOOKUP($B1224,[7]Insumos!A:E,2,FALSE)</f>
        <v>EQUIPO DE TRANSPORTE</v>
      </c>
      <c r="D1224" s="14" t="str">
        <f>VLOOKUP($B1224,[7]Insumos!A:E,3,FALSE)</f>
        <v>Equipos</v>
      </c>
      <c r="E1224" s="14" t="str">
        <f>VLOOKUP($B1224,[7]Insumos!A:E,4,FALSE)</f>
        <v>DIA</v>
      </c>
      <c r="F1224" s="141">
        <v>2.5899999999999999E-2</v>
      </c>
      <c r="G1224" s="4">
        <f>+VLOOKUP(B1224,[7]Insumos!$A$4:$F$5224,5,FALSE)</f>
        <v>180217</v>
      </c>
      <c r="H1224" s="4">
        <f t="shared" si="128"/>
        <v>4668</v>
      </c>
      <c r="I1224" s="4"/>
      <c r="J1224" s="138" t="str">
        <f>HYPERLINK("#"&amp;"Insumos"&amp;"!A"&amp;MATCH($B1224,[7]Insumos!$A:$A,0),"Ins "&amp;$B1224)</f>
        <v>Ins E12</v>
      </c>
      <c r="K1224" s="675"/>
    </row>
    <row r="1225" spans="1:11" x14ac:dyDescent="0.25">
      <c r="A1225" s="12" t="s">
        <v>113</v>
      </c>
      <c r="B1225" s="3" t="s">
        <v>32</v>
      </c>
      <c r="C1225" s="13" t="str">
        <f>VLOOKUP($B1225,[7]Insumos!A:E,2,FALSE)</f>
        <v>EQUIPO BASICO (HERRAMIENTA MENOR)</v>
      </c>
      <c r="D1225" s="14" t="str">
        <f>VLOOKUP($B1225,[7]Insumos!A:E,3,FALSE)</f>
        <v>Herramienta</v>
      </c>
      <c r="E1225" s="14" t="str">
        <f>VLOOKUP($B1225,[7]Insumos!A:E,4,FALSE)</f>
        <v>UND</v>
      </c>
      <c r="F1225" s="141">
        <v>0.5</v>
      </c>
      <c r="G1225" s="4">
        <f>+VLOOKUP(B1225,[7]Insumos!$A$4:$F$5224,5,FALSE)</f>
        <v>3484</v>
      </c>
      <c r="H1225" s="4">
        <f t="shared" si="128"/>
        <v>1742</v>
      </c>
      <c r="I1225" s="4"/>
      <c r="J1225" s="138" t="str">
        <f>HYPERLINK("#"&amp;"Insumos"&amp;"!A"&amp;MATCH($B1225,[7]Insumos!$A:$A,0),"Ins "&amp;$B1225)</f>
        <v>Ins H2</v>
      </c>
      <c r="K1225" s="675"/>
    </row>
    <row r="1226" spans="1:11" x14ac:dyDescent="0.25">
      <c r="A1226" s="12" t="s">
        <v>113</v>
      </c>
      <c r="B1226" s="3" t="s">
        <v>567</v>
      </c>
      <c r="C1226" s="13" t="str">
        <f>VLOOKUP($B1226,[7]Insumos!A:E,2,FALSE)</f>
        <v>ACCESORIOS DE FIJACION</v>
      </c>
      <c r="D1226" s="14" t="str">
        <f>VLOOKUP($B1226,[7]Insumos!A:E,3,FALSE)</f>
        <v>Insumos</v>
      </c>
      <c r="E1226" s="14" t="str">
        <f>VLOOKUP($B1226,[7]Insumos!A:E,4,FALSE)</f>
        <v>UND</v>
      </c>
      <c r="F1226" s="141">
        <v>4</v>
      </c>
      <c r="G1226" s="4">
        <f>+VLOOKUP(B1226,[7]Insumos!$A$4:$F$5224,5,FALSE)</f>
        <v>2463</v>
      </c>
      <c r="H1226" s="4">
        <f t="shared" si="128"/>
        <v>9852</v>
      </c>
      <c r="I1226" s="4"/>
      <c r="J1226" s="138" t="str">
        <f>HYPERLINK("#"&amp;"Insumos"&amp;"!A"&amp;MATCH($B1226,[7]Insumos!$A:$A,0),"Ins "&amp;$B1226)</f>
        <v>Ins I1110</v>
      </c>
      <c r="K1226" s="675"/>
    </row>
    <row r="1227" spans="1:11" x14ac:dyDescent="0.25">
      <c r="A1227" s="12" t="s">
        <v>113</v>
      </c>
      <c r="B1227" s="3" t="s">
        <v>33</v>
      </c>
      <c r="C1227" s="13" t="str">
        <f>VLOOKUP($B1227,[7]Insumos!A:E,2,FALSE)</f>
        <v>ACARREO INTERNO</v>
      </c>
      <c r="D1227" s="14" t="str">
        <f>VLOOKUP($B1227,[7]Insumos!A:E,3,FALSE)</f>
        <v>Insumos</v>
      </c>
      <c r="E1227" s="14" t="str">
        <f>VLOOKUP($B1227,[7]Insumos!A:E,4,FALSE)</f>
        <v>UND</v>
      </c>
      <c r="F1227" s="141">
        <v>0.79</v>
      </c>
      <c r="G1227" s="4">
        <f>+VLOOKUP(B1227,[7]Insumos!$A$4:$F$5224,5,FALSE)</f>
        <v>1824</v>
      </c>
      <c r="H1227" s="4">
        <f t="shared" si="128"/>
        <v>1441</v>
      </c>
      <c r="I1227" s="4"/>
      <c r="J1227" s="138" t="str">
        <f>HYPERLINK("#"&amp;"Insumos"&amp;"!A"&amp;MATCH($B1227,[7]Insumos!$A:$A,0),"Ins "&amp;$B1227)</f>
        <v>Ins I1565</v>
      </c>
      <c r="K1227" s="675"/>
    </row>
    <row r="1228" spans="1:11" x14ac:dyDescent="0.25">
      <c r="K1228" s="675"/>
    </row>
    <row r="1229" spans="1:11" ht="38.25" x14ac:dyDescent="0.25">
      <c r="A1229" s="8" t="s">
        <v>601</v>
      </c>
      <c r="B1229" s="1" t="s">
        <v>28</v>
      </c>
      <c r="C1229" s="9" t="str">
        <f>VLOOKUP($A1229,[7]Actividades!A:E,2,FALSE)</f>
        <v>SUMINISTRO, TRANSPORTE E INSTALACION PANEL LED REDONDO DE INCRUSTAR 18W LUZ BLANCA NEUTRA 1080 LÚMENES TIPO SYLVANA O SIMILAR</v>
      </c>
      <c r="D1229" s="10" t="str">
        <f>VLOOKUP($A1229,[7]Actividades!A:E,3,FALSE)</f>
        <v>Actividad</v>
      </c>
      <c r="E1229" s="10" t="str">
        <f>VLOOKUP($A1229,[7]Actividades!A:E,4,FALSE)</f>
        <v>UND</v>
      </c>
      <c r="F1229" s="11"/>
      <c r="G1229" s="2"/>
      <c r="H1229" s="2"/>
      <c r="I1229" s="2">
        <v>68616</v>
      </c>
      <c r="J1229" s="16"/>
      <c r="K1229" s="675">
        <f t="shared" si="127"/>
        <v>94991.99040000001</v>
      </c>
    </row>
    <row r="1230" spans="1:11" x14ac:dyDescent="0.25">
      <c r="A1230" s="17" t="s">
        <v>601</v>
      </c>
      <c r="B1230" s="3" t="s">
        <v>566</v>
      </c>
      <c r="C1230" s="13" t="str">
        <f>VLOOKUP($B1230,[7]Insumos!A:E,2,FALSE)</f>
        <v>CUADRILLA FF TIPO 2 (1 OFICIAL + 2 AYUDANTE) (Electricas)</v>
      </c>
      <c r="D1230" s="14" t="str">
        <f>VLOOKUP($B1230,[7]Insumos!A:E,3,FALSE)</f>
        <v>Cuadrilla</v>
      </c>
      <c r="E1230" s="14" t="str">
        <f>VLOOKUP($B1230,[7]Insumos!A:E,4,FALSE)</f>
        <v>HR</v>
      </c>
      <c r="F1230" s="15">
        <v>0.6</v>
      </c>
      <c r="G1230" s="4">
        <v>61241</v>
      </c>
      <c r="H1230" s="4">
        <v>36745</v>
      </c>
      <c r="I1230" s="4"/>
      <c r="J1230" s="138" t="str">
        <f>HYPERLINK("#"&amp;"Insumos"&amp;"!A"&amp;MATCH($B1230,[7]Insumos!$A:$A,0),"Ins "&amp;$B1230)</f>
        <v>Ins C13</v>
      </c>
      <c r="K1230" s="675"/>
    </row>
    <row r="1231" spans="1:11" ht="30" x14ac:dyDescent="0.25">
      <c r="A1231" s="17" t="s">
        <v>601</v>
      </c>
      <c r="B1231" s="3" t="s">
        <v>29</v>
      </c>
      <c r="C1231" s="13" t="str">
        <f>VLOOKUP($B1231,[7]Insumos!A:E,2,FALSE)</f>
        <v>ANDAMIO METALICO CERTIFICADO, INCLUYE ESCALERILLA CON BARANDAS Y PLATAFORMAS DE TRABAJO H=2.0M</v>
      </c>
      <c r="D1231" s="14" t="str">
        <f>VLOOKUP($B1231,[7]Insumos!A:E,3,FALSE)</f>
        <v>Equipos</v>
      </c>
      <c r="E1231" s="14" t="str">
        <f>VLOOKUP($B1231,[7]Insumos!A:E,4,FALSE)</f>
        <v>Un-Dia</v>
      </c>
      <c r="F1231" s="15">
        <v>0.4</v>
      </c>
      <c r="G1231" s="4">
        <v>16636.2</v>
      </c>
      <c r="H1231" s="4">
        <v>6654</v>
      </c>
      <c r="I1231" s="4"/>
      <c r="J1231" s="138" t="str">
        <f>HYPERLINK("#"&amp;"Insumos"&amp;"!A"&amp;MATCH($B1231,[7]Insumos!$A:$A,0),"Ins "&amp;$B1231)</f>
        <v>Ins E1</v>
      </c>
      <c r="K1231" s="675"/>
    </row>
    <row r="1232" spans="1:11" x14ac:dyDescent="0.25">
      <c r="A1232" s="17" t="s">
        <v>601</v>
      </c>
      <c r="B1232" s="3" t="s">
        <v>30</v>
      </c>
      <c r="C1232" s="13" t="str">
        <f>VLOOKUP($B1232,[7]Insumos!A:E,2,FALSE)</f>
        <v>EQUIPO DE TRANSPORTE</v>
      </c>
      <c r="D1232" s="14" t="str">
        <f>VLOOKUP($B1232,[7]Insumos!A:E,3,FALSE)</f>
        <v>Equipos</v>
      </c>
      <c r="E1232" s="14" t="str">
        <f>VLOOKUP($B1232,[7]Insumos!A:E,4,FALSE)</f>
        <v>DIA</v>
      </c>
      <c r="F1232" s="15">
        <v>2.86E-2</v>
      </c>
      <c r="G1232" s="4">
        <v>180217</v>
      </c>
      <c r="H1232" s="4">
        <v>5154</v>
      </c>
      <c r="I1232" s="4"/>
      <c r="J1232" s="138" t="str">
        <f>HYPERLINK("#"&amp;"Insumos"&amp;"!A"&amp;MATCH($B1232,[7]Insumos!$A:$A,0),"Ins "&amp;$B1232)</f>
        <v>Ins E12</v>
      </c>
      <c r="K1232" s="675"/>
    </row>
    <row r="1233" spans="1:11" x14ac:dyDescent="0.25">
      <c r="A1233" s="17" t="s">
        <v>601</v>
      </c>
      <c r="B1233" s="3" t="s">
        <v>32</v>
      </c>
      <c r="C1233" s="13" t="str">
        <f>VLOOKUP($B1233,[7]Insumos!A:E,2,FALSE)</f>
        <v>EQUIPO BASICO (HERRAMIENTA MENOR)</v>
      </c>
      <c r="D1233" s="14" t="str">
        <f>VLOOKUP($B1233,[7]Insumos!A:E,3,FALSE)</f>
        <v>Herramienta</v>
      </c>
      <c r="E1233" s="14" t="str">
        <f>VLOOKUP($B1233,[7]Insumos!A:E,4,FALSE)</f>
        <v>UND</v>
      </c>
      <c r="F1233" s="15">
        <v>0.5</v>
      </c>
      <c r="G1233" s="4">
        <v>3484</v>
      </c>
      <c r="H1233" s="4">
        <v>1742</v>
      </c>
      <c r="I1233" s="4"/>
      <c r="J1233" s="138" t="str">
        <f>HYPERLINK("#"&amp;"Insumos"&amp;"!A"&amp;MATCH($B1233,[7]Insumos!$A:$A,0),"Ins "&amp;$B1233)</f>
        <v>Ins H2</v>
      </c>
      <c r="K1233" s="675"/>
    </row>
    <row r="1234" spans="1:11" x14ac:dyDescent="0.25">
      <c r="A1234" s="17" t="s">
        <v>601</v>
      </c>
      <c r="B1234" s="3" t="s">
        <v>567</v>
      </c>
      <c r="C1234" s="13" t="str">
        <f>VLOOKUP($B1234,[7]Insumos!A:E,2,FALSE)</f>
        <v>ACCESORIOS DE FIJACION</v>
      </c>
      <c r="D1234" s="14" t="str">
        <f>VLOOKUP($B1234,[7]Insumos!A:E,3,FALSE)</f>
        <v>Insumos</v>
      </c>
      <c r="E1234" s="14" t="str">
        <f>VLOOKUP($B1234,[7]Insumos!A:E,4,FALSE)</f>
        <v>UND</v>
      </c>
      <c r="F1234" s="15">
        <v>0.5</v>
      </c>
      <c r="G1234" s="4">
        <v>2463</v>
      </c>
      <c r="H1234" s="4">
        <v>1232</v>
      </c>
      <c r="I1234" s="4"/>
      <c r="J1234" s="138" t="str">
        <f>HYPERLINK("#"&amp;"Insumos"&amp;"!A"&amp;MATCH($B1234,[7]Insumos!$A:$A,0),"Ins "&amp;$B1234)</f>
        <v>Ins I1110</v>
      </c>
      <c r="K1234" s="675"/>
    </row>
    <row r="1235" spans="1:11" x14ac:dyDescent="0.25">
      <c r="A1235" s="17" t="s">
        <v>601</v>
      </c>
      <c r="B1235" s="3" t="s">
        <v>33</v>
      </c>
      <c r="C1235" s="13" t="str">
        <f>VLOOKUP($B1235,[7]Insumos!A:E,2,FALSE)</f>
        <v>ACARREO INTERNO</v>
      </c>
      <c r="D1235" s="14" t="str">
        <f>VLOOKUP($B1235,[7]Insumos!A:E,3,FALSE)</f>
        <v>Insumos</v>
      </c>
      <c r="E1235" s="14" t="str">
        <f>VLOOKUP($B1235,[7]Insumos!A:E,4,FALSE)</f>
        <v>UND</v>
      </c>
      <c r="F1235" s="15">
        <v>1.2</v>
      </c>
      <c r="G1235" s="4">
        <v>1824</v>
      </c>
      <c r="H1235" s="4">
        <v>2189</v>
      </c>
      <c r="I1235" s="4"/>
      <c r="J1235" s="138" t="str">
        <f>HYPERLINK("#"&amp;"Insumos"&amp;"!A"&amp;MATCH($B1235,[7]Insumos!$A:$A,0),"Ins "&amp;$B1235)</f>
        <v>Ins I1565</v>
      </c>
      <c r="K1235" s="675"/>
    </row>
    <row r="1236" spans="1:11" x14ac:dyDescent="0.25">
      <c r="A1236" s="17" t="s">
        <v>601</v>
      </c>
      <c r="B1236" s="3" t="s">
        <v>713</v>
      </c>
      <c r="C1236" s="13" t="str">
        <f>VLOOKUP($B1236,[7]Insumos!A:E,2,FALSE)</f>
        <v>PANEL LED REDONDO 18W LUZ BLANCA NEUTRA 1080 LÚMENES</v>
      </c>
      <c r="D1236" s="14" t="str">
        <f>VLOOKUP($B1236,[7]Insumos!A:E,3,FALSE)</f>
        <v>Insumos</v>
      </c>
      <c r="E1236" s="14" t="str">
        <f>VLOOKUP($B1236,[7]Insumos!A:E,4,FALSE)</f>
        <v>UND</v>
      </c>
      <c r="F1236" s="15">
        <v>1</v>
      </c>
      <c r="G1236" s="4">
        <v>14900</v>
      </c>
      <c r="H1236" s="4">
        <v>14900</v>
      </c>
      <c r="I1236" s="4"/>
      <c r="J1236" s="138" t="str">
        <f>HYPERLINK("#"&amp;"Insumos"&amp;"!A"&amp;MATCH($B1236,[7]Insumos!$A:$A,0),"Ins "&amp;$B1236)</f>
        <v>Ins I2048</v>
      </c>
      <c r="K1236" s="675"/>
    </row>
    <row r="1237" spans="1:11" x14ac:dyDescent="0.25">
      <c r="K1237" s="675"/>
    </row>
    <row r="1238" spans="1:11" x14ac:dyDescent="0.25">
      <c r="K1238" s="675"/>
    </row>
    <row r="1239" spans="1:11" ht="51" x14ac:dyDescent="0.25">
      <c r="A1239" s="8" t="s">
        <v>210</v>
      </c>
      <c r="B1239" s="1" t="s">
        <v>28</v>
      </c>
      <c r="C1239" s="9" t="str">
        <f>VLOOKUP($A1239,[7]Actividades!A:E,2,FALSE)</f>
        <v>SUMINISTRO, TRANSPORTE E INSTALACION DE LUMINARIA DE EMPOTRAR TIPO  PANEL LED CUADRADO 60 X 60, 48W BLANCO OPAL. INCLUYE DRIVER SC CLAVIJA Y TODOS LOS ACCESORIOS PARA SU CORRECTA INSTALACIÓN Y MONTAJE</v>
      </c>
      <c r="D1239" s="10" t="str">
        <f>VLOOKUP($A1239,[7]Actividades!A:E,3,FALSE)</f>
        <v>Actividad</v>
      </c>
      <c r="E1239" s="10" t="str">
        <f>VLOOKUP($A1239,[7]Actividades!A:E,4,FALSE)</f>
        <v>UND</v>
      </c>
      <c r="F1239" s="140"/>
      <c r="G1239" s="2"/>
      <c r="H1239" s="2"/>
      <c r="I1239" s="2">
        <v>119062</v>
      </c>
      <c r="J1239" s="16"/>
      <c r="K1239" s="675">
        <f t="shared" si="127"/>
        <v>164829.43280000001</v>
      </c>
    </row>
    <row r="1240" spans="1:11" x14ac:dyDescent="0.25">
      <c r="A1240" s="12" t="s">
        <v>210</v>
      </c>
      <c r="B1240" s="3" t="s">
        <v>566</v>
      </c>
      <c r="C1240" s="13" t="str">
        <f>VLOOKUP($B1240,[7]Insumos!A:E,2,FALSE)</f>
        <v>CUADRILLA FF TIPO 2 (1 OFICIAL + 2 AYUDANTE) (Electricas)</v>
      </c>
      <c r="D1240" s="14" t="str">
        <f>VLOOKUP($B1240,[7]Insumos!A:E,3,FALSE)</f>
        <v>Cuadrilla</v>
      </c>
      <c r="E1240" s="14" t="str">
        <f>VLOOKUP($B1240,[7]Insumos!A:E,4,FALSE)</f>
        <v>HR</v>
      </c>
      <c r="F1240" s="141">
        <v>0.6</v>
      </c>
      <c r="G1240" s="4">
        <f>+VLOOKUP(B1240,[7]Insumos!$A$4:$F$5224,5,FALSE)</f>
        <v>61241</v>
      </c>
      <c r="H1240" s="4">
        <f t="shared" ref="H1240:H1246" si="129">+ROUND(F1240*G1240,0)</f>
        <v>36745</v>
      </c>
      <c r="I1240" s="4"/>
      <c r="J1240" s="138" t="str">
        <f>HYPERLINK("#"&amp;"Insumos"&amp;"!A"&amp;MATCH($B1240,[7]Insumos!$A:$A,0),"Ins "&amp;$B1240)</f>
        <v>Ins C13</v>
      </c>
      <c r="K1240" s="675"/>
    </row>
    <row r="1241" spans="1:11" x14ac:dyDescent="0.25">
      <c r="A1241" s="12" t="s">
        <v>210</v>
      </c>
      <c r="B1241" s="3" t="s">
        <v>30</v>
      </c>
      <c r="C1241" s="13" t="str">
        <f>VLOOKUP($B1241,[7]Insumos!A:E,2,FALSE)</f>
        <v>EQUIPO DE TRANSPORTE</v>
      </c>
      <c r="D1241" s="14" t="str">
        <f>VLOOKUP($B1241,[7]Insumos!A:E,3,FALSE)</f>
        <v>Equipos</v>
      </c>
      <c r="E1241" s="14" t="str">
        <f>VLOOKUP($B1241,[7]Insumos!A:E,4,FALSE)</f>
        <v>DIA</v>
      </c>
      <c r="F1241" s="141">
        <v>2.86E-2</v>
      </c>
      <c r="G1241" s="4">
        <f>+VLOOKUP(B1241,[7]Insumos!$A$4:$F$5224,5,FALSE)</f>
        <v>180217</v>
      </c>
      <c r="H1241" s="4">
        <f t="shared" si="129"/>
        <v>5154</v>
      </c>
      <c r="I1241" s="4"/>
      <c r="J1241" s="138" t="str">
        <f>HYPERLINK("#"&amp;"Insumos"&amp;"!A"&amp;MATCH($B1241,[7]Insumos!$A:$A,0),"Ins "&amp;$B1241)</f>
        <v>Ins E12</v>
      </c>
      <c r="K1241" s="675"/>
    </row>
    <row r="1242" spans="1:11" x14ac:dyDescent="0.25">
      <c r="A1242" s="12" t="s">
        <v>210</v>
      </c>
      <c r="B1242" s="3" t="s">
        <v>32</v>
      </c>
      <c r="C1242" s="13" t="str">
        <f>VLOOKUP($B1242,[7]Insumos!A:E,2,FALSE)</f>
        <v>EQUIPO BASICO (HERRAMIENTA MENOR)</v>
      </c>
      <c r="D1242" s="14" t="str">
        <f>VLOOKUP($B1242,[7]Insumos!A:E,3,FALSE)</f>
        <v>Herramienta</v>
      </c>
      <c r="E1242" s="14" t="str">
        <f>VLOOKUP($B1242,[7]Insumos!A:E,4,FALSE)</f>
        <v>UND</v>
      </c>
      <c r="F1242" s="141">
        <v>0.5</v>
      </c>
      <c r="G1242" s="4">
        <f>+VLOOKUP(B1242,[7]Insumos!$A$4:$F$5224,5,FALSE)</f>
        <v>3484</v>
      </c>
      <c r="H1242" s="4">
        <f t="shared" si="129"/>
        <v>1742</v>
      </c>
      <c r="I1242" s="4"/>
      <c r="J1242" s="138" t="str">
        <f>HYPERLINK("#"&amp;"Insumos"&amp;"!A"&amp;MATCH($B1242,[7]Insumos!$A:$A,0),"Ins "&amp;$B1242)</f>
        <v>Ins H2</v>
      </c>
      <c r="K1242" s="675"/>
    </row>
    <row r="1243" spans="1:11" x14ac:dyDescent="0.25">
      <c r="A1243" s="12" t="s">
        <v>210</v>
      </c>
      <c r="B1243" s="3" t="s">
        <v>567</v>
      </c>
      <c r="C1243" s="13" t="str">
        <f>VLOOKUP($B1243,[7]Insumos!A:E,2,FALSE)</f>
        <v>ACCESORIOS DE FIJACION</v>
      </c>
      <c r="D1243" s="14" t="str">
        <f>VLOOKUP($B1243,[7]Insumos!A:E,3,FALSE)</f>
        <v>Insumos</v>
      </c>
      <c r="E1243" s="14" t="str">
        <f>VLOOKUP($B1243,[7]Insumos!A:E,4,FALSE)</f>
        <v>UND</v>
      </c>
      <c r="F1243" s="141">
        <v>0.5</v>
      </c>
      <c r="G1243" s="4">
        <f>+VLOOKUP(B1243,[7]Insumos!$A$4:$F$5224,5,FALSE)</f>
        <v>2463</v>
      </c>
      <c r="H1243" s="4">
        <f t="shared" si="129"/>
        <v>1232</v>
      </c>
      <c r="I1243" s="4"/>
      <c r="J1243" s="138" t="str">
        <f>HYPERLINK("#"&amp;"Insumos"&amp;"!A"&amp;MATCH($B1243,[7]Insumos!$A:$A,0),"Ins "&amp;$B1243)</f>
        <v>Ins I1110</v>
      </c>
      <c r="K1243" s="675"/>
    </row>
    <row r="1244" spans="1:11" ht="30" x14ac:dyDescent="0.25">
      <c r="A1244" s="12" t="s">
        <v>210</v>
      </c>
      <c r="B1244" s="3" t="s">
        <v>571</v>
      </c>
      <c r="C1244" s="13" t="str">
        <f>VLOOKUP($B1244,[7]Insumos!A:E,2,FALSE)</f>
        <v>CLAVIJA RECTA PARA TOMA INDUSTRIAL 3P+N+T 250V/16A IP44. MARCA LEGRAND</v>
      </c>
      <c r="D1244" s="14" t="str">
        <f>VLOOKUP($B1244,[7]Insumos!A:E,3,FALSE)</f>
        <v>Insumos</v>
      </c>
      <c r="E1244" s="14" t="str">
        <f>VLOOKUP($B1244,[7]Insumos!A:E,4,FALSE)</f>
        <v>UND</v>
      </c>
      <c r="F1244" s="141">
        <v>1</v>
      </c>
      <c r="G1244" s="4">
        <f>+VLOOKUP(B1244,[7]Insumos!$A$4:$F$5224,5,FALSE)</f>
        <v>12000</v>
      </c>
      <c r="H1244" s="4">
        <f t="shared" si="129"/>
        <v>12000</v>
      </c>
      <c r="I1244" s="4"/>
      <c r="J1244" s="138" t="str">
        <f>HYPERLINK("#"&amp;"Insumos"&amp;"!A"&amp;MATCH($B1244,[7]Insumos!$A:$A,0),"Ins "&amp;$B1244)</f>
        <v>Ins I1217</v>
      </c>
      <c r="K1244" s="675"/>
    </row>
    <row r="1245" spans="1:11" x14ac:dyDescent="0.25">
      <c r="A1245" s="12" t="s">
        <v>210</v>
      </c>
      <c r="B1245" s="3" t="s">
        <v>33</v>
      </c>
      <c r="C1245" s="13" t="str">
        <f>VLOOKUP($B1245,[7]Insumos!A:E,2,FALSE)</f>
        <v>ACARREO INTERNO</v>
      </c>
      <c r="D1245" s="14" t="str">
        <f>VLOOKUP($B1245,[7]Insumos!A:E,3,FALSE)</f>
        <v>Insumos</v>
      </c>
      <c r="E1245" s="14" t="str">
        <f>VLOOKUP($B1245,[7]Insumos!A:E,4,FALSE)</f>
        <v>UND</v>
      </c>
      <c r="F1245" s="141">
        <v>1.2</v>
      </c>
      <c r="G1245" s="4">
        <f>+VLOOKUP(B1245,[7]Insumos!$A$4:$F$5224,5,FALSE)</f>
        <v>1824</v>
      </c>
      <c r="H1245" s="4">
        <f t="shared" si="129"/>
        <v>2189</v>
      </c>
      <c r="I1245" s="4"/>
      <c r="J1245" s="138" t="str">
        <f>HYPERLINK("#"&amp;"Insumos"&amp;"!A"&amp;MATCH($B1245,[7]Insumos!$A:$A,0),"Ins "&amp;$B1245)</f>
        <v>Ins I1565</v>
      </c>
      <c r="K1245" s="675"/>
    </row>
    <row r="1246" spans="1:11" x14ac:dyDescent="0.25">
      <c r="A1246" s="12" t="s">
        <v>210</v>
      </c>
      <c r="B1246" s="3" t="s">
        <v>572</v>
      </c>
      <c r="C1246" s="13" t="str">
        <f>VLOOKUP($B1246,[7]Insumos!A:E,2,FALSE)</f>
        <v>PANEL LED 60 X 60 CM MARCA EMITY O SIMILAR</v>
      </c>
      <c r="D1246" s="14" t="str">
        <f>VLOOKUP($B1246,[7]Insumos!A:E,3,FALSE)</f>
        <v>Insumos</v>
      </c>
      <c r="E1246" s="14" t="str">
        <f>VLOOKUP($B1246,[7]Insumos!A:E,4,FALSE)</f>
        <v>UND</v>
      </c>
      <c r="F1246" s="141">
        <v>1</v>
      </c>
      <c r="G1246" s="4">
        <f>+VLOOKUP(B1246,[7]Insumos!$A$4:$F$5224,5,FALSE)</f>
        <v>60000</v>
      </c>
      <c r="H1246" s="4">
        <f t="shared" si="129"/>
        <v>60000</v>
      </c>
      <c r="I1246" s="4"/>
      <c r="J1246" s="138" t="str">
        <f>HYPERLINK("#"&amp;"Insumos"&amp;"!A"&amp;MATCH($B1246,[7]Insumos!$A:$A,0),"Ins "&amp;$B1246)</f>
        <v>Ins I2080</v>
      </c>
      <c r="K1246" s="675"/>
    </row>
    <row r="1247" spans="1:11" x14ac:dyDescent="0.25">
      <c r="K1247" s="675"/>
    </row>
    <row r="1248" spans="1:11" ht="25.5" x14ac:dyDescent="0.25">
      <c r="A1248" s="8" t="s">
        <v>663</v>
      </c>
      <c r="B1248" s="1" t="s">
        <v>28</v>
      </c>
      <c r="C1248" s="9" t="str">
        <f>VLOOKUP($A1248,[7]Actividades!A:E,2,FALSE)</f>
        <v>SUMINISTRO, TRANSPORTE E INSTALACIÓN SALIDA DE IILUMINACIÓN EN TUBERÍA PVC SCH40 1/2", CABLE 12 AWG HFFR LS</v>
      </c>
      <c r="D1248" s="10" t="str">
        <f>VLOOKUP($A1248,[7]Actividades!A:E,3,FALSE)</f>
        <v>Actividad</v>
      </c>
      <c r="E1248" s="10" t="str">
        <f>VLOOKUP($A1248,[7]Actividades!A:E,4,FALSE)</f>
        <v>UND</v>
      </c>
      <c r="F1248" s="11"/>
      <c r="G1248" s="2"/>
      <c r="H1248" s="2"/>
      <c r="I1248" s="2">
        <v>141333</v>
      </c>
      <c r="J1248" s="16"/>
      <c r="K1248" s="675">
        <f t="shared" si="127"/>
        <v>195661.40520000001</v>
      </c>
    </row>
    <row r="1249" spans="1:11" x14ac:dyDescent="0.25">
      <c r="A1249" s="17" t="s">
        <v>663</v>
      </c>
      <c r="B1249" s="3" t="s">
        <v>566</v>
      </c>
      <c r="C1249" s="13" t="str">
        <f>VLOOKUP($B1249,[7]Insumos!A:E,2,FALSE)</f>
        <v>CUADRILLA FF TIPO 2 (1 OFICIAL + 2 AYUDANTE) (Electricas)</v>
      </c>
      <c r="D1249" s="14" t="str">
        <f>VLOOKUP($B1249,[7]Insumos!A:E,3,FALSE)</f>
        <v>Cuadrilla</v>
      </c>
      <c r="E1249" s="14" t="str">
        <f>VLOOKUP($B1249,[7]Insumos!A:E,4,FALSE)</f>
        <v>HR</v>
      </c>
      <c r="F1249" s="15">
        <v>1.5</v>
      </c>
      <c r="G1249" s="4">
        <v>61241</v>
      </c>
      <c r="H1249" s="4">
        <v>91862</v>
      </c>
      <c r="I1249" s="4"/>
      <c r="J1249" s="138" t="str">
        <f>HYPERLINK("#"&amp;"Insumos"&amp;"!A"&amp;MATCH($B1249,[7]Insumos!$A:$A,0),"Ins "&amp;$B1249)</f>
        <v>Ins C13</v>
      </c>
      <c r="K1249" s="675"/>
    </row>
    <row r="1250" spans="1:11" x14ac:dyDescent="0.25">
      <c r="A1250" s="17" t="s">
        <v>663</v>
      </c>
      <c r="B1250" s="3" t="s">
        <v>30</v>
      </c>
      <c r="C1250" s="13" t="str">
        <f>VLOOKUP($B1250,[7]Insumos!A:E,2,FALSE)</f>
        <v>EQUIPO DE TRANSPORTE</v>
      </c>
      <c r="D1250" s="14" t="str">
        <f>VLOOKUP($B1250,[7]Insumos!A:E,3,FALSE)</f>
        <v>Equipos</v>
      </c>
      <c r="E1250" s="14" t="str">
        <f>VLOOKUP($B1250,[7]Insumos!A:E,4,FALSE)</f>
        <v>DIA</v>
      </c>
      <c r="F1250" s="15">
        <v>9.5999999999999992E-3</v>
      </c>
      <c r="G1250" s="4">
        <v>180217</v>
      </c>
      <c r="H1250" s="4">
        <v>1730</v>
      </c>
      <c r="I1250" s="4"/>
      <c r="J1250" s="138" t="str">
        <f>HYPERLINK("#"&amp;"Insumos"&amp;"!A"&amp;MATCH($B1250,[7]Insumos!$A:$A,0),"Ins "&amp;$B1250)</f>
        <v>Ins E12</v>
      </c>
      <c r="K1250" s="675"/>
    </row>
    <row r="1251" spans="1:11" x14ac:dyDescent="0.25">
      <c r="A1251" s="17" t="s">
        <v>663</v>
      </c>
      <c r="B1251" s="3" t="s">
        <v>32</v>
      </c>
      <c r="C1251" s="13" t="str">
        <f>VLOOKUP($B1251,[7]Insumos!A:E,2,FALSE)</f>
        <v>EQUIPO BASICO (HERRAMIENTA MENOR)</v>
      </c>
      <c r="D1251" s="14" t="str">
        <f>VLOOKUP($B1251,[7]Insumos!A:E,3,FALSE)</f>
        <v>Herramienta</v>
      </c>
      <c r="E1251" s="14" t="str">
        <f>VLOOKUP($B1251,[7]Insumos!A:E,4,FALSE)</f>
        <v>UND</v>
      </c>
      <c r="F1251" s="15">
        <v>0.5</v>
      </c>
      <c r="G1251" s="4">
        <v>3484</v>
      </c>
      <c r="H1251" s="4">
        <v>1742</v>
      </c>
      <c r="I1251" s="4"/>
      <c r="J1251" s="138" t="str">
        <f>HYPERLINK("#"&amp;"Insumos"&amp;"!A"&amp;MATCH($B1251,[7]Insumos!$A:$A,0),"Ins "&amp;$B1251)</f>
        <v>Ins H2</v>
      </c>
      <c r="K1251" s="675"/>
    </row>
    <row r="1252" spans="1:11" x14ac:dyDescent="0.25">
      <c r="A1252" s="17" t="s">
        <v>663</v>
      </c>
      <c r="B1252" s="3" t="s">
        <v>567</v>
      </c>
      <c r="C1252" s="13" t="str">
        <f>VLOOKUP($B1252,[7]Insumos!A:E,2,FALSE)</f>
        <v>ACCESORIOS DE FIJACION</v>
      </c>
      <c r="D1252" s="14" t="str">
        <f>VLOOKUP($B1252,[7]Insumos!A:E,3,FALSE)</f>
        <v>Insumos</v>
      </c>
      <c r="E1252" s="14" t="str">
        <f>VLOOKUP($B1252,[7]Insumos!A:E,4,FALSE)</f>
        <v>UND</v>
      </c>
      <c r="F1252" s="15">
        <v>5</v>
      </c>
      <c r="G1252" s="4">
        <v>2463</v>
      </c>
      <c r="H1252" s="4">
        <v>12315</v>
      </c>
      <c r="I1252" s="4"/>
      <c r="J1252" s="138" t="str">
        <f>HYPERLINK("#"&amp;"Insumos"&amp;"!A"&amp;MATCH($B1252,[7]Insumos!$A:$A,0),"Ins "&amp;$B1252)</f>
        <v>Ins I1110</v>
      </c>
      <c r="K1252" s="675"/>
    </row>
    <row r="1253" spans="1:11" x14ac:dyDescent="0.25">
      <c r="A1253" s="17" t="s">
        <v>663</v>
      </c>
      <c r="B1253" s="3" t="s">
        <v>718</v>
      </c>
      <c r="C1253" s="13" t="str">
        <f>VLOOKUP($B1253,[7]Insumos!A:E,2,FALSE)</f>
        <v>TAPA CIEGA CON IMPACTO GALVANIZADA CUADRADA 4X4"</v>
      </c>
      <c r="D1253" s="14" t="str">
        <f>VLOOKUP($B1253,[7]Insumos!A:E,3,FALSE)</f>
        <v>Insumos</v>
      </c>
      <c r="E1253" s="14" t="str">
        <f>VLOOKUP($B1253,[7]Insumos!A:E,4,FALSE)</f>
        <v>UND</v>
      </c>
      <c r="F1253" s="15">
        <v>1</v>
      </c>
      <c r="G1253" s="4">
        <v>1500</v>
      </c>
      <c r="H1253" s="4">
        <v>1500</v>
      </c>
      <c r="I1253" s="4"/>
      <c r="J1253" s="138" t="str">
        <f>HYPERLINK("#"&amp;"Insumos"&amp;"!A"&amp;MATCH($B1253,[7]Insumos!$A:$A,0),"Ins "&amp;$B1253)</f>
        <v>Ins I1409</v>
      </c>
      <c r="K1253" s="675"/>
    </row>
    <row r="1254" spans="1:11" x14ac:dyDescent="0.25">
      <c r="A1254" s="17" t="s">
        <v>663</v>
      </c>
      <c r="B1254" s="3" t="s">
        <v>719</v>
      </c>
      <c r="C1254" s="13" t="str">
        <f>VLOOKUP($B1254,[7]Insumos!A:E,2,FALSE)</f>
        <v>CAJA PLASTICA OCTOGONAL</v>
      </c>
      <c r="D1254" s="14" t="str">
        <f>VLOOKUP($B1254,[7]Insumos!A:E,3,FALSE)</f>
        <v>Insumos</v>
      </c>
      <c r="E1254" s="14" t="str">
        <f>VLOOKUP($B1254,[7]Insumos!A:E,4,FALSE)</f>
        <v>UND</v>
      </c>
      <c r="F1254" s="15">
        <v>1</v>
      </c>
      <c r="G1254" s="4">
        <v>2385</v>
      </c>
      <c r="H1254" s="4">
        <v>2385</v>
      </c>
      <c r="I1254" s="4"/>
      <c r="J1254" s="138" t="str">
        <f>HYPERLINK("#"&amp;"Insumos"&amp;"!A"&amp;MATCH($B1254,[7]Insumos!$A:$A,0),"Ins "&amp;$B1254)</f>
        <v>Ins I1528</v>
      </c>
      <c r="K1254" s="675"/>
    </row>
    <row r="1255" spans="1:11" x14ac:dyDescent="0.25">
      <c r="A1255" s="17" t="s">
        <v>663</v>
      </c>
      <c r="B1255" s="3" t="s">
        <v>568</v>
      </c>
      <c r="C1255" s="13" t="str">
        <f>VLOOKUP($B1255,[7]Insumos!A:E,2,FALSE)</f>
        <v>SUMINISTRO DE CINTA AISLANTE SCOTH</v>
      </c>
      <c r="D1255" s="14" t="str">
        <f>VLOOKUP($B1255,[7]Insumos!A:E,3,FALSE)</f>
        <v>Insumos</v>
      </c>
      <c r="E1255" s="14" t="str">
        <f>VLOOKUP($B1255,[7]Insumos!A:E,4,FALSE)</f>
        <v>ML</v>
      </c>
      <c r="F1255" s="15">
        <v>0.05</v>
      </c>
      <c r="G1255" s="4">
        <v>20487</v>
      </c>
      <c r="H1255" s="4">
        <v>1024</v>
      </c>
      <c r="I1255" s="4"/>
      <c r="J1255" s="138" t="str">
        <f>HYPERLINK("#"&amp;"Insumos"&amp;"!A"&amp;MATCH($B1255,[7]Insumos!$A:$A,0),"Ins "&amp;$B1255)</f>
        <v>Ins I1721</v>
      </c>
      <c r="K1255" s="675"/>
    </row>
    <row r="1256" spans="1:11" x14ac:dyDescent="0.25">
      <c r="A1256" s="17" t="s">
        <v>663</v>
      </c>
      <c r="B1256" s="3" t="s">
        <v>720</v>
      </c>
      <c r="C1256" s="13" t="str">
        <f>VLOOKUP($B1256,[7]Insumos!A:E,2,FALSE)</f>
        <v>SUMINISTRO DE CABLE 12AWG HFFR LS 600V 75º CT</v>
      </c>
      <c r="D1256" s="14" t="str">
        <f>VLOOKUP($B1256,[7]Insumos!A:E,3,FALSE)</f>
        <v>Insumos</v>
      </c>
      <c r="E1256" s="14" t="str">
        <f>VLOOKUP($B1256,[7]Insumos!A:E,4,FALSE)</f>
        <v>ML</v>
      </c>
      <c r="F1256" s="15">
        <v>9.15</v>
      </c>
      <c r="G1256" s="4">
        <v>2182</v>
      </c>
      <c r="H1256" s="4">
        <v>19965</v>
      </c>
      <c r="I1256" s="4"/>
      <c r="J1256" s="138" t="str">
        <f>HYPERLINK("#"&amp;"Insumos"&amp;"!A"&amp;MATCH($B1256,[7]Insumos!$A:$A,0),"Ins "&amp;$B1256)</f>
        <v>Ins I1740</v>
      </c>
      <c r="K1256" s="675"/>
    </row>
    <row r="1257" spans="1:11" x14ac:dyDescent="0.25">
      <c r="A1257" s="17" t="s">
        <v>663</v>
      </c>
      <c r="B1257" s="3" t="s">
        <v>721</v>
      </c>
      <c r="C1257" s="13" t="str">
        <f>VLOOKUP($B1257,[7]Insumos!A:E,2,FALSE)</f>
        <v>TUBO CONDUIT SCH40 1/2"</v>
      </c>
      <c r="D1257" s="14" t="str">
        <f>VLOOKUP($B1257,[7]Insumos!A:E,3,FALSE)</f>
        <v>Insumos</v>
      </c>
      <c r="E1257" s="14" t="str">
        <f>VLOOKUP($B1257,[7]Insumos!A:E,4,FALSE)</f>
        <v>M</v>
      </c>
      <c r="F1257" s="15">
        <v>3</v>
      </c>
      <c r="G1257" s="4">
        <v>2570</v>
      </c>
      <c r="H1257" s="4">
        <v>7710</v>
      </c>
      <c r="I1257" s="4"/>
      <c r="J1257" s="138" t="str">
        <f>HYPERLINK("#"&amp;"Insumos"&amp;"!A"&amp;MATCH($B1257,[7]Insumos!$A:$A,0),"Ins "&amp;$B1257)</f>
        <v>Ins I2122</v>
      </c>
      <c r="K1257" s="675"/>
    </row>
    <row r="1258" spans="1:11" x14ac:dyDescent="0.25">
      <c r="A1258" s="17" t="s">
        <v>663</v>
      </c>
      <c r="B1258" s="3" t="s">
        <v>722</v>
      </c>
      <c r="C1258" s="13" t="str">
        <f>VLOOKUP($B1258,[7]Insumos!A:E,2,FALSE)</f>
        <v>TERMINAL PVC SCH40 1/2"</v>
      </c>
      <c r="D1258" s="14" t="str">
        <f>VLOOKUP($B1258,[7]Insumos!A:E,3,FALSE)</f>
        <v>Insumos</v>
      </c>
      <c r="E1258" s="14" t="str">
        <f>VLOOKUP($B1258,[7]Insumos!A:E,4,FALSE)</f>
        <v>UND</v>
      </c>
      <c r="F1258" s="15">
        <v>2</v>
      </c>
      <c r="G1258" s="4">
        <v>550</v>
      </c>
      <c r="H1258" s="4">
        <v>1100</v>
      </c>
      <c r="I1258" s="4"/>
      <c r="J1258" s="138" t="str">
        <f>HYPERLINK("#"&amp;"Insumos"&amp;"!A"&amp;MATCH($B1258,[7]Insumos!$A:$A,0),"Ins "&amp;$B1258)</f>
        <v>Ins I2125</v>
      </c>
      <c r="K1258" s="675"/>
    </row>
    <row r="1259" spans="1:11" x14ac:dyDescent="0.25">
      <c r="K1259" s="675"/>
    </row>
    <row r="1260" spans="1:11" ht="25.5" x14ac:dyDescent="0.25">
      <c r="A1260" s="8" t="s">
        <v>211</v>
      </c>
      <c r="B1260" s="1" t="s">
        <v>28</v>
      </c>
      <c r="C1260" s="9" t="str">
        <f>VLOOKUP($A1260,[7]Actividades!A:E,2,FALSE)</f>
        <v>SUMINISTRO E INSTALACION SALIDA TOMACORRIENTE DOBLE PT GFCI, EN TUBERA CONDUIT EMT 3/4", CABLE 12 AWG HFFR LS</v>
      </c>
      <c r="D1260" s="10" t="str">
        <f>VLOOKUP($A1260,[7]Actividades!A:E,3,FALSE)</f>
        <v>Actividad</v>
      </c>
      <c r="E1260" s="10" t="str">
        <f>VLOOKUP($A1260,[7]Actividades!A:E,4,FALSE)</f>
        <v>UND</v>
      </c>
      <c r="F1260" s="11"/>
      <c r="G1260" s="2"/>
      <c r="H1260" s="2"/>
      <c r="I1260" s="2">
        <v>250358</v>
      </c>
      <c r="J1260" s="16"/>
      <c r="K1260" s="675">
        <f t="shared" si="127"/>
        <v>346595.6152</v>
      </c>
    </row>
    <row r="1261" spans="1:11" x14ac:dyDescent="0.25">
      <c r="A1261" s="17" t="s">
        <v>211</v>
      </c>
      <c r="B1261" s="3" t="s">
        <v>116</v>
      </c>
      <c r="C1261" s="13" t="str">
        <f>VLOOKUP($B1261,[7]Insumos!A:E,2,FALSE)</f>
        <v>CUADRILLA FF TIPO 1 (1 OFICIAL + 1 AYUDANTE) (ELECTRICAS)</v>
      </c>
      <c r="D1261" s="14" t="str">
        <f>VLOOKUP($B1261,[7]Insumos!A:E,3,FALSE)</f>
        <v>Cuadrilla</v>
      </c>
      <c r="E1261" s="14" t="str">
        <f>VLOOKUP($B1261,[7]Insumos!A:E,4,FALSE)</f>
        <v>HR</v>
      </c>
      <c r="F1261" s="15">
        <v>1</v>
      </c>
      <c r="G1261" s="4">
        <v>43481</v>
      </c>
      <c r="H1261" s="4">
        <v>43481</v>
      </c>
      <c r="I1261" s="4"/>
      <c r="J1261" s="138" t="str">
        <f>HYPERLINK("#"&amp;"Insumos"&amp;"!A"&amp;MATCH($B1261,[7]Insumos!$A:$A,0),"Ins "&amp;$B1261)</f>
        <v>Ins C6</v>
      </c>
      <c r="K1261" s="675"/>
    </row>
    <row r="1262" spans="1:11" x14ac:dyDescent="0.25">
      <c r="A1262" s="17" t="s">
        <v>211</v>
      </c>
      <c r="B1262" s="3" t="s">
        <v>32</v>
      </c>
      <c r="C1262" s="13" t="str">
        <f>VLOOKUP($B1262,[7]Insumos!A:E,2,FALSE)</f>
        <v>EQUIPO BASICO (HERRAMIENTA MENOR)</v>
      </c>
      <c r="D1262" s="14" t="str">
        <f>VLOOKUP($B1262,[7]Insumos!A:E,3,FALSE)</f>
        <v>Herramienta</v>
      </c>
      <c r="E1262" s="14" t="str">
        <f>VLOOKUP($B1262,[7]Insumos!A:E,4,FALSE)</f>
        <v>UND</v>
      </c>
      <c r="F1262" s="15">
        <v>0.5</v>
      </c>
      <c r="G1262" s="4">
        <v>3484</v>
      </c>
      <c r="H1262" s="4">
        <v>1742</v>
      </c>
      <c r="I1262" s="4"/>
      <c r="J1262" s="138" t="str">
        <f>HYPERLINK("#"&amp;"Insumos"&amp;"!A"&amp;MATCH($B1262,[7]Insumos!$A:$A,0),"Ins "&amp;$B1262)</f>
        <v>Ins H2</v>
      </c>
      <c r="K1262" s="675"/>
    </row>
    <row r="1263" spans="1:11" x14ac:dyDescent="0.25">
      <c r="A1263" s="17" t="s">
        <v>211</v>
      </c>
      <c r="B1263" s="3" t="s">
        <v>690</v>
      </c>
      <c r="C1263" s="13" t="str">
        <f>VLOOKUP($B1263,[7]Insumos!A:E,2,FALSE)</f>
        <v>ACCESORIOS TUBERIA EMT 3/4" (UNION Y CURVA)</v>
      </c>
      <c r="D1263" s="14" t="str">
        <f>VLOOKUP($B1263,[7]Insumos!A:E,3,FALSE)</f>
        <v>Insumos</v>
      </c>
      <c r="E1263" s="14" t="str">
        <f>VLOOKUP($B1263,[7]Insumos!A:E,4,FALSE)</f>
        <v>UND</v>
      </c>
      <c r="F1263" s="15">
        <v>2</v>
      </c>
      <c r="G1263" s="4">
        <v>6216</v>
      </c>
      <c r="H1263" s="4">
        <v>12432</v>
      </c>
      <c r="I1263" s="4"/>
      <c r="J1263" s="138" t="str">
        <f>HYPERLINK("#"&amp;"Insumos"&amp;"!A"&amp;MATCH($B1263,[7]Insumos!$A:$A,0),"Ins "&amp;$B1263)</f>
        <v>Ins I1129</v>
      </c>
      <c r="K1263" s="675"/>
    </row>
    <row r="1264" spans="1:11" x14ac:dyDescent="0.25">
      <c r="A1264" s="17" t="s">
        <v>211</v>
      </c>
      <c r="B1264" s="3" t="s">
        <v>33</v>
      </c>
      <c r="C1264" s="13" t="str">
        <f>VLOOKUP($B1264,[7]Insumos!A:E,2,FALSE)</f>
        <v>ACARREO INTERNO</v>
      </c>
      <c r="D1264" s="14" t="str">
        <f>VLOOKUP($B1264,[7]Insumos!A:E,3,FALSE)</f>
        <v>Insumos</v>
      </c>
      <c r="E1264" s="14" t="str">
        <f>VLOOKUP($B1264,[7]Insumos!A:E,4,FALSE)</f>
        <v>UND</v>
      </c>
      <c r="F1264" s="15">
        <v>2</v>
      </c>
      <c r="G1264" s="4">
        <v>1824</v>
      </c>
      <c r="H1264" s="4">
        <v>3648</v>
      </c>
      <c r="I1264" s="4"/>
      <c r="J1264" s="138" t="str">
        <f>HYPERLINK("#"&amp;"Insumos"&amp;"!A"&amp;MATCH($B1264,[7]Insumos!$A:$A,0),"Ins "&amp;$B1264)</f>
        <v>Ins I1565</v>
      </c>
      <c r="K1264" s="675"/>
    </row>
    <row r="1265" spans="1:11" x14ac:dyDescent="0.25">
      <c r="A1265" s="17" t="s">
        <v>211</v>
      </c>
      <c r="B1265" s="3" t="s">
        <v>568</v>
      </c>
      <c r="C1265" s="13" t="str">
        <f>VLOOKUP($B1265,[7]Insumos!A:E,2,FALSE)</f>
        <v>SUMINISTRO DE CINTA AISLANTE SCOTH</v>
      </c>
      <c r="D1265" s="14" t="str">
        <f>VLOOKUP($B1265,[7]Insumos!A:E,3,FALSE)</f>
        <v>Insumos</v>
      </c>
      <c r="E1265" s="14" t="str">
        <f>VLOOKUP($B1265,[7]Insumos!A:E,4,FALSE)</f>
        <v>ML</v>
      </c>
      <c r="F1265" s="15">
        <v>0.05</v>
      </c>
      <c r="G1265" s="4">
        <v>20487</v>
      </c>
      <c r="H1265" s="4">
        <v>1024</v>
      </c>
      <c r="I1265" s="4"/>
      <c r="J1265" s="138" t="str">
        <f>HYPERLINK("#"&amp;"Insumos"&amp;"!A"&amp;MATCH($B1265,[7]Insumos!$A:$A,0),"Ins "&amp;$B1265)</f>
        <v>Ins I1721</v>
      </c>
      <c r="K1265" s="675"/>
    </row>
    <row r="1266" spans="1:11" x14ac:dyDescent="0.25">
      <c r="A1266" s="17" t="s">
        <v>211</v>
      </c>
      <c r="B1266" s="3" t="s">
        <v>723</v>
      </c>
      <c r="C1266" s="13" t="str">
        <f>VLOOKUP($B1266,[7]Insumos!A:E,2,FALSE)</f>
        <v>SUMINISTRO DE TOMACORRIENTE CON POLO A TIERRA GFCI</v>
      </c>
      <c r="D1266" s="14" t="str">
        <f>VLOOKUP($B1266,[7]Insumos!A:E,3,FALSE)</f>
        <v>Insumos</v>
      </c>
      <c r="E1266" s="14" t="str">
        <f>VLOOKUP($B1266,[7]Insumos!A:E,4,FALSE)</f>
        <v>UND</v>
      </c>
      <c r="F1266" s="15">
        <v>1</v>
      </c>
      <c r="G1266" s="4">
        <v>97976</v>
      </c>
      <c r="H1266" s="4">
        <v>97976</v>
      </c>
      <c r="I1266" s="4"/>
      <c r="J1266" s="138" t="str">
        <f>HYPERLINK("#"&amp;"Insumos"&amp;"!A"&amp;MATCH($B1266,[7]Insumos!$A:$A,0),"Ins "&amp;$B1266)</f>
        <v>Ins I1767</v>
      </c>
      <c r="K1266" s="675"/>
    </row>
    <row r="1267" spans="1:11" x14ac:dyDescent="0.25">
      <c r="A1267" s="17" t="s">
        <v>211</v>
      </c>
      <c r="B1267" s="3" t="s">
        <v>724</v>
      </c>
      <c r="C1267" s="13" t="str">
        <f>VLOOKUP($B1267,[7]Insumos!A:E,2,FALSE)</f>
        <v>CHAZO Y TORNILLO</v>
      </c>
      <c r="D1267" s="14" t="str">
        <f>VLOOKUP($B1267,[7]Insumos!A:E,3,FALSE)</f>
        <v>Insumos</v>
      </c>
      <c r="E1267" s="14" t="str">
        <f>VLOOKUP($B1267,[7]Insumos!A:E,4,FALSE)</f>
        <v>UND</v>
      </c>
      <c r="F1267" s="15">
        <v>2</v>
      </c>
      <c r="G1267" s="4">
        <v>275</v>
      </c>
      <c r="H1267" s="4">
        <v>550</v>
      </c>
      <c r="I1267" s="4"/>
      <c r="J1267" s="138" t="str">
        <f>HYPERLINK("#"&amp;"Insumos"&amp;"!A"&amp;MATCH($B1267,[7]Insumos!$A:$A,0),"Ins "&amp;$B1267)</f>
        <v>Ins I2106</v>
      </c>
      <c r="K1267" s="675"/>
    </row>
    <row r="1268" spans="1:11" x14ac:dyDescent="0.25">
      <c r="A1268" s="17" t="s">
        <v>211</v>
      </c>
      <c r="B1268" s="3" t="s">
        <v>725</v>
      </c>
      <c r="C1268" s="13" t="str">
        <f>VLOOKUP($B1268,[7]Insumos!A:E,2,FALSE)</f>
        <v>TERMINAL EMT 3/4"</v>
      </c>
      <c r="D1268" s="14" t="str">
        <f>VLOOKUP($B1268,[7]Insumos!A:E,3,FALSE)</f>
        <v>Insumos</v>
      </c>
      <c r="E1268" s="14" t="str">
        <f>VLOOKUP($B1268,[7]Insumos!A:E,4,FALSE)</f>
        <v>UND</v>
      </c>
      <c r="F1268" s="15">
        <v>2</v>
      </c>
      <c r="G1268" s="4">
        <v>1443</v>
      </c>
      <c r="H1268" s="4">
        <v>2886</v>
      </c>
      <c r="I1268" s="4"/>
      <c r="J1268" s="138" t="str">
        <f>HYPERLINK("#"&amp;"Insumos"&amp;"!A"&amp;MATCH($B1268,[7]Insumos!$A:$A,0),"Ins "&amp;$B1268)</f>
        <v>Ins I2115</v>
      </c>
      <c r="K1268" s="675"/>
    </row>
    <row r="1269" spans="1:11" x14ac:dyDescent="0.25">
      <c r="A1269" s="17" t="s">
        <v>211</v>
      </c>
      <c r="B1269" s="3" t="s">
        <v>726</v>
      </c>
      <c r="C1269" s="13" t="str">
        <f>VLOOKUP($B1269,[7]Insumos!A:E,2,FALSE)</f>
        <v>CONECTOR RESORTE ROJO-AMR 3M</v>
      </c>
      <c r="D1269" s="14" t="str">
        <f>VLOOKUP($B1269,[7]Insumos!A:E,3,FALSE)</f>
        <v>Insumos</v>
      </c>
      <c r="E1269" s="14" t="str">
        <f>VLOOKUP($B1269,[7]Insumos!A:E,4,FALSE)</f>
        <v>UND</v>
      </c>
      <c r="F1269" s="15">
        <v>3</v>
      </c>
      <c r="G1269" s="4">
        <v>1349</v>
      </c>
      <c r="H1269" s="4">
        <v>4047</v>
      </c>
      <c r="I1269" s="4"/>
      <c r="J1269" s="138" t="str">
        <f>HYPERLINK("#"&amp;"Insumos"&amp;"!A"&amp;MATCH($B1269,[7]Insumos!$A:$A,0),"Ins "&amp;$B1269)</f>
        <v>Ins I2139</v>
      </c>
      <c r="K1269" s="675"/>
    </row>
    <row r="1270" spans="1:11" x14ac:dyDescent="0.25">
      <c r="A1270" s="17" t="s">
        <v>211</v>
      </c>
      <c r="B1270" s="3" t="s">
        <v>727</v>
      </c>
      <c r="C1270" s="13" t="str">
        <f>VLOOKUP($B1270,[7]Insumos!A:E,2,FALSE)</f>
        <v>ABRAZADERA  METALICA DOBLE ALA TUBO EMT 3/4"</v>
      </c>
      <c r="D1270" s="14" t="str">
        <f>VLOOKUP($B1270,[7]Insumos!A:E,3,FALSE)</f>
        <v>Insumos</v>
      </c>
      <c r="E1270" s="14" t="str">
        <f>VLOOKUP($B1270,[7]Insumos!A:E,4,FALSE)</f>
        <v>UND</v>
      </c>
      <c r="F1270" s="15">
        <v>2</v>
      </c>
      <c r="G1270" s="4">
        <v>717</v>
      </c>
      <c r="H1270" s="4">
        <v>1434</v>
      </c>
      <c r="I1270" s="4"/>
      <c r="J1270" s="138" t="str">
        <f>HYPERLINK("#"&amp;"Insumos"&amp;"!A"&amp;MATCH($B1270,[7]Insumos!$A:$A,0),"Ins "&amp;$B1270)</f>
        <v>Ins I2163</v>
      </c>
      <c r="K1270" s="675"/>
    </row>
    <row r="1271" spans="1:11" x14ac:dyDescent="0.25">
      <c r="A1271" s="17" t="s">
        <v>211</v>
      </c>
      <c r="B1271" s="3" t="s">
        <v>728</v>
      </c>
      <c r="C1271" s="13" t="str">
        <f>VLOOKUP($B1271,[7]Insumos!A:E,2,FALSE)</f>
        <v>CAJA RECTANGULAR RAWELT 3/4" 2X4</v>
      </c>
      <c r="D1271" s="14" t="str">
        <f>VLOOKUP($B1271,[7]Insumos!A:E,3,FALSE)</f>
        <v>Insumos</v>
      </c>
      <c r="E1271" s="14" t="str">
        <f>VLOOKUP($B1271,[7]Insumos!A:E,4,FALSE)</f>
        <v>UND</v>
      </c>
      <c r="F1271" s="15">
        <v>1</v>
      </c>
      <c r="G1271" s="4">
        <v>12363</v>
      </c>
      <c r="H1271" s="4">
        <v>12363</v>
      </c>
      <c r="I1271" s="4"/>
      <c r="J1271" s="138" t="str">
        <f>HYPERLINK("#"&amp;"Insumos"&amp;"!A"&amp;MATCH($B1271,[7]Insumos!$A:$A,0),"Ins "&amp;$B1271)</f>
        <v>Ins I2164</v>
      </c>
      <c r="K1271" s="675"/>
    </row>
    <row r="1272" spans="1:11" x14ac:dyDescent="0.25">
      <c r="A1272" s="17" t="s">
        <v>211</v>
      </c>
      <c r="B1272" s="3" t="s">
        <v>729</v>
      </c>
      <c r="C1272" s="13" t="str">
        <f>VLOOKUP($B1272,[7]Insumos!A:E,2,FALSE)</f>
        <v>CABLE 12 AWG HFFR LS CU</v>
      </c>
      <c r="D1272" s="14" t="str">
        <f>VLOOKUP($B1272,[7]Insumos!A:E,3,FALSE)</f>
        <v>Insumos</v>
      </c>
      <c r="E1272" s="14" t="str">
        <f>VLOOKUP($B1272,[7]Insumos!A:E,4,FALSE)</f>
        <v>ML</v>
      </c>
      <c r="F1272" s="15">
        <v>9.15</v>
      </c>
      <c r="G1272" s="4">
        <v>3501</v>
      </c>
      <c r="H1272" s="4">
        <v>32034</v>
      </c>
      <c r="I1272" s="4"/>
      <c r="J1272" s="138" t="str">
        <f>HYPERLINK("#"&amp;"Insumos"&amp;"!A"&amp;MATCH($B1272,[7]Insumos!$A:$A,0),"Ins "&amp;$B1272)</f>
        <v>Ins I2323</v>
      </c>
      <c r="K1272" s="675"/>
    </row>
    <row r="1273" spans="1:11" x14ac:dyDescent="0.25">
      <c r="A1273" s="17" t="s">
        <v>211</v>
      </c>
      <c r="B1273" s="3" t="s">
        <v>730</v>
      </c>
      <c r="C1273" s="13" t="str">
        <f>VLOOKUP($B1273,[7]Insumos!A:E,2,FALSE)</f>
        <v>TUBERIA EMT 3/4"</v>
      </c>
      <c r="D1273" s="14" t="str">
        <f>VLOOKUP($B1273,[7]Insumos!A:E,3,FALSE)</f>
        <v>Insumos</v>
      </c>
      <c r="E1273" s="14" t="str">
        <f>VLOOKUP($B1273,[7]Insumos!A:E,4,FALSE)</f>
        <v>ML</v>
      </c>
      <c r="F1273" s="15">
        <v>3</v>
      </c>
      <c r="G1273" s="4">
        <v>12247</v>
      </c>
      <c r="H1273" s="4">
        <v>36741</v>
      </c>
      <c r="I1273" s="4"/>
      <c r="J1273" s="138" t="str">
        <f>HYPERLINK("#"&amp;"Insumos"&amp;"!A"&amp;MATCH($B1273,[7]Insumos!$A:$A,0),"Ins "&amp;$B1273)</f>
        <v>Ins I2328</v>
      </c>
      <c r="K1273" s="675"/>
    </row>
    <row r="1274" spans="1:11" x14ac:dyDescent="0.25">
      <c r="K1274" s="675"/>
    </row>
    <row r="1275" spans="1:11" x14ac:dyDescent="0.25">
      <c r="K1275" s="675"/>
    </row>
    <row r="1276" spans="1:11" ht="25.5" x14ac:dyDescent="0.25">
      <c r="A1276" s="8" t="s">
        <v>186</v>
      </c>
      <c r="B1276" s="1" t="s">
        <v>28</v>
      </c>
      <c r="C1276" s="9" t="s">
        <v>583</v>
      </c>
      <c r="D1276" s="10" t="e">
        <f>VLOOKUP($A1276,[7]Actividades!A:E,3,FALSE)</f>
        <v>#N/A</v>
      </c>
      <c r="E1276" s="10" t="s">
        <v>6</v>
      </c>
      <c r="F1276" s="140"/>
      <c r="G1276" s="2"/>
      <c r="H1276" s="2"/>
      <c r="I1276" s="2">
        <v>86547</v>
      </c>
      <c r="J1276" s="16"/>
      <c r="K1276" s="675">
        <f t="shared" si="127"/>
        <v>119815.66680000001</v>
      </c>
    </row>
    <row r="1277" spans="1:11" x14ac:dyDescent="0.25">
      <c r="A1277" s="17"/>
      <c r="B1277" s="3" t="s">
        <v>380</v>
      </c>
      <c r="C1277" s="13" t="str">
        <f>VLOOKUP($B1277,[7]Insumos!A:E,2,FALSE)</f>
        <v>CUADRILLA AA TIPO 2 (1 OFICIAL + 2 AYUDANTE) (Albañileria)</v>
      </c>
      <c r="D1277" s="14" t="str">
        <f>VLOOKUP($B1277,[7]Insumos!A:E,3,FALSE)</f>
        <v>Cuadrilla</v>
      </c>
      <c r="E1277" s="14" t="str">
        <f>VLOOKUP($B1277,[7]Insumos!A:E,4,FALSE)</f>
        <v>HR</v>
      </c>
      <c r="F1277" s="141">
        <v>0.57999999999999996</v>
      </c>
      <c r="G1277" s="4">
        <v>42963</v>
      </c>
      <c r="H1277" s="4">
        <v>24919</v>
      </c>
      <c r="I1277" s="4"/>
      <c r="J1277" s="138" t="str">
        <f>HYPERLINK("#"&amp;"Insumos"&amp;"!A"&amp;MATCH($B1277,[7]Insumos!$A:$A,0),"Ins "&amp;$B1277)</f>
        <v>Ins C8</v>
      </c>
      <c r="K1277" s="675"/>
    </row>
    <row r="1278" spans="1:11" ht="30" x14ac:dyDescent="0.25">
      <c r="A1278" s="17"/>
      <c r="B1278" s="3" t="s">
        <v>29</v>
      </c>
      <c r="C1278" s="13" t="str">
        <f>VLOOKUP($B1278,[7]Insumos!A:E,2,FALSE)</f>
        <v>ANDAMIO METALICO CERTIFICADO, INCLUYE ESCALERILLA CON BARANDAS Y PLATAFORMAS DE TRABAJO H=2.0M</v>
      </c>
      <c r="D1278" s="14" t="str">
        <f>VLOOKUP($B1278,[7]Insumos!A:E,3,FALSE)</f>
        <v>Equipos</v>
      </c>
      <c r="E1278" s="14" t="str">
        <f>VLOOKUP($B1278,[7]Insumos!A:E,4,FALSE)</f>
        <v>Un-Dia</v>
      </c>
      <c r="F1278" s="141">
        <v>0.12</v>
      </c>
      <c r="G1278" s="4">
        <v>9969</v>
      </c>
      <c r="H1278" s="4">
        <v>1196</v>
      </c>
      <c r="I1278" s="4"/>
      <c r="J1278" s="138" t="str">
        <f>HYPERLINK("#"&amp;"Insumos"&amp;"!A"&amp;MATCH($B1278,[7]Insumos!$A:$A,0),"Ins "&amp;$B1278)</f>
        <v>Ins E1</v>
      </c>
      <c r="K1278" s="675"/>
    </row>
    <row r="1279" spans="1:11" x14ac:dyDescent="0.25">
      <c r="A1279" s="17"/>
      <c r="B1279" s="3" t="s">
        <v>30</v>
      </c>
      <c r="C1279" s="13" t="str">
        <f>VLOOKUP($B1279,[7]Insumos!A:E,2,FALSE)</f>
        <v>EQUIPO DE TRANSPORTE</v>
      </c>
      <c r="D1279" s="14" t="str">
        <f>VLOOKUP($B1279,[7]Insumos!A:E,3,FALSE)</f>
        <v>Equipos</v>
      </c>
      <c r="E1279" s="14" t="str">
        <f>VLOOKUP($B1279,[7]Insumos!A:E,4,FALSE)</f>
        <v>DIA</v>
      </c>
      <c r="F1279" s="15">
        <v>1.4E-2</v>
      </c>
      <c r="G1279" s="4">
        <v>180217</v>
      </c>
      <c r="H1279" s="4">
        <v>2523</v>
      </c>
      <c r="I1279" s="4"/>
      <c r="J1279" s="138" t="str">
        <f>HYPERLINK("#"&amp;"Insumos"&amp;"!A"&amp;MATCH($B1279,[7]Insumos!$A:$A,0),"Ins "&amp;$B1279)</f>
        <v>Ins E12</v>
      </c>
      <c r="K1279" s="675"/>
    </row>
    <row r="1280" spans="1:11" x14ac:dyDescent="0.25">
      <c r="A1280" s="17"/>
      <c r="B1280" s="3" t="s">
        <v>398</v>
      </c>
      <c r="C1280" s="13" t="str">
        <f>VLOOKUP($B1280,[7]Insumos!A:E,2,FALSE)</f>
        <v>TALADRO ROTO PERCUTOR</v>
      </c>
      <c r="D1280" s="14" t="str">
        <f>VLOOKUP($B1280,[7]Insumos!A:E,3,FALSE)</f>
        <v>Equipos</v>
      </c>
      <c r="E1280" s="14" t="str">
        <f>VLOOKUP($B1280,[7]Insumos!A:E,4,FALSE)</f>
        <v>DIA</v>
      </c>
      <c r="F1280" s="15">
        <v>2.5000000000000001E-2</v>
      </c>
      <c r="G1280" s="4">
        <v>83300</v>
      </c>
      <c r="H1280" s="4">
        <v>2083</v>
      </c>
      <c r="I1280" s="4"/>
      <c r="J1280" s="138" t="str">
        <f>HYPERLINK("#"&amp;"Insumos"&amp;"!A"&amp;MATCH($B1280,[7]Insumos!$A:$A,0),"Ins "&amp;$B1280)</f>
        <v>Ins E19</v>
      </c>
      <c r="K1280" s="675"/>
    </row>
    <row r="1281" spans="1:11" x14ac:dyDescent="0.25">
      <c r="A1281" s="17"/>
      <c r="B1281" s="3" t="s">
        <v>32</v>
      </c>
      <c r="C1281" s="13" t="str">
        <f>VLOOKUP($B1281,[7]Insumos!A:E,2,FALSE)</f>
        <v>EQUIPO BASICO (HERRAMIENTA MENOR)</v>
      </c>
      <c r="D1281" s="14" t="str">
        <f>VLOOKUP($B1281,[7]Insumos!A:E,3,FALSE)</f>
        <v>Herramienta</v>
      </c>
      <c r="E1281" s="14" t="str">
        <f>VLOOKUP($B1281,[7]Insumos!A:E,4,FALSE)</f>
        <v>UND</v>
      </c>
      <c r="F1281" s="141">
        <v>0.2</v>
      </c>
      <c r="G1281" s="4">
        <v>3484</v>
      </c>
      <c r="H1281" s="4">
        <v>697</v>
      </c>
      <c r="I1281" s="4"/>
      <c r="J1281" s="138" t="str">
        <f>HYPERLINK("#"&amp;"Insumos"&amp;"!A"&amp;MATCH($B1281,[7]Insumos!$A:$A,0),"Ins "&amp;$B1281)</f>
        <v>Ins H2</v>
      </c>
      <c r="K1281" s="675"/>
    </row>
    <row r="1282" spans="1:11" x14ac:dyDescent="0.25">
      <c r="A1282" s="17"/>
      <c r="B1282" s="3" t="s">
        <v>33</v>
      </c>
      <c r="C1282" s="13" t="str">
        <f>VLOOKUP($B1282,[7]Insumos!A:E,2,FALSE)</f>
        <v>ACARREO INTERNO</v>
      </c>
      <c r="D1282" s="14" t="str">
        <f>VLOOKUP($B1282,[7]Insumos!A:E,3,FALSE)</f>
        <v>Insumos</v>
      </c>
      <c r="E1282" s="14" t="str">
        <f>VLOOKUP($B1282,[7]Insumos!A:E,4,FALSE)</f>
        <v>UND</v>
      </c>
      <c r="F1282" s="141">
        <v>0.372</v>
      </c>
      <c r="G1282" s="4">
        <v>1824</v>
      </c>
      <c r="H1282" s="4">
        <v>638</v>
      </c>
      <c r="I1282" s="4"/>
      <c r="J1282" s="138" t="str">
        <f>HYPERLINK("#"&amp;"Insumos"&amp;"!A"&amp;MATCH($B1282,[7]Insumos!$A:$A,0),"Ins "&amp;$B1282)</f>
        <v>Ins I1565</v>
      </c>
      <c r="K1282" s="675"/>
    </row>
    <row r="1283" spans="1:11" x14ac:dyDescent="0.25">
      <c r="A1283" s="17"/>
      <c r="B1283" s="139">
        <v>1300</v>
      </c>
      <c r="C1283" s="13" t="s">
        <v>585</v>
      </c>
      <c r="D1283" s="14"/>
      <c r="E1283" s="14" t="s">
        <v>18</v>
      </c>
      <c r="F1283" s="141">
        <v>4</v>
      </c>
      <c r="G1283" s="4">
        <v>410</v>
      </c>
      <c r="H1283" s="4">
        <v>1640</v>
      </c>
      <c r="I1283" s="4"/>
      <c r="J1283" s="138"/>
      <c r="K1283" s="675"/>
    </row>
    <row r="1284" spans="1:11" x14ac:dyDescent="0.25">
      <c r="A1284" s="17"/>
      <c r="B1284" s="16"/>
      <c r="C1284" s="13" t="s">
        <v>584</v>
      </c>
      <c r="D1284" s="14" t="e">
        <f>VLOOKUP($B1284,[7]Insumos!A:E,3,FALSE)</f>
        <v>#N/A</v>
      </c>
      <c r="E1284" s="14" t="s">
        <v>6</v>
      </c>
      <c r="F1284" s="141">
        <v>1.1100000000000001</v>
      </c>
      <c r="G1284" s="4">
        <v>43070</v>
      </c>
      <c r="H1284" s="4">
        <f>G1284*F1284</f>
        <v>47807.700000000004</v>
      </c>
      <c r="I1284" s="4"/>
      <c r="J1284" s="138"/>
      <c r="K1284" s="675"/>
    </row>
    <row r="1285" spans="1:11" x14ac:dyDescent="0.25">
      <c r="A1285" s="17"/>
      <c r="B1285" s="16"/>
      <c r="C1285" s="13" t="s">
        <v>586</v>
      </c>
      <c r="D1285" s="14"/>
      <c r="E1285" s="14" t="s">
        <v>18</v>
      </c>
      <c r="F1285" s="141">
        <v>0.03</v>
      </c>
      <c r="G1285" s="4">
        <v>123595</v>
      </c>
      <c r="H1285" s="4">
        <v>3708</v>
      </c>
      <c r="I1285" s="4"/>
      <c r="J1285" s="138"/>
      <c r="K1285" s="675"/>
    </row>
    <row r="1286" spans="1:11" x14ac:dyDescent="0.25">
      <c r="A1286" s="17"/>
      <c r="B1286" s="16" t="s">
        <v>582</v>
      </c>
      <c r="C1286" s="13" t="s">
        <v>587</v>
      </c>
      <c r="D1286" s="14" t="str">
        <f>VLOOKUP($B1286,[7]Insumos!A:E,3,FALSE)</f>
        <v>Insumos</v>
      </c>
      <c r="E1286" s="14" t="str">
        <f>VLOOKUP($B1286,[7]Insumos!A:E,4,FALSE)</f>
        <v>UN</v>
      </c>
      <c r="F1286" s="141">
        <v>0.01</v>
      </c>
      <c r="G1286" s="4">
        <v>14607</v>
      </c>
      <c r="H1286" s="4">
        <v>146</v>
      </c>
      <c r="I1286" s="4"/>
      <c r="J1286" s="138" t="str">
        <f>HYPERLINK("#"&amp;"Insumos"&amp;"!A"&amp;MATCH($B1286,[7]Insumos!$A:$A,0),"Ins "&amp;$B1286)</f>
        <v>Ins I2550</v>
      </c>
      <c r="K1286" s="675"/>
    </row>
    <row r="1287" spans="1:11" x14ac:dyDescent="0.25">
      <c r="A1287" s="17"/>
      <c r="B1287" s="3" t="s">
        <v>402</v>
      </c>
      <c r="C1287" s="13" t="str">
        <f>VLOOKUP($B1287,[7]Insumos!A:E,2,FALSE)</f>
        <v>TELERA 20 CM X 4 CM X 3 M.</v>
      </c>
      <c r="D1287" s="14" t="str">
        <f>VLOOKUP($B1287,[7]Insumos!A:E,3,FALSE)</f>
        <v>Insumos</v>
      </c>
      <c r="E1287" s="14" t="str">
        <f>VLOOKUP($B1287,[7]Insumos!A:E,4,FALSE)</f>
        <v>M</v>
      </c>
      <c r="F1287" s="141">
        <v>0.1</v>
      </c>
      <c r="G1287" s="4">
        <v>11893</v>
      </c>
      <c r="H1287" s="4">
        <v>1189</v>
      </c>
      <c r="I1287" s="4"/>
      <c r="J1287" s="138" t="str">
        <f>HYPERLINK("#"&amp;"Insumos"&amp;"!A"&amp;MATCH($B1287,[7]Insumos!$A:$A,0),"Ins "&amp;$B1287)</f>
        <v>Ins I966</v>
      </c>
      <c r="K1287" s="675"/>
    </row>
    <row r="1288" spans="1:11" x14ac:dyDescent="0.25">
      <c r="K1288" s="675"/>
    </row>
    <row r="1289" spans="1:11" ht="25.5" x14ac:dyDescent="0.25">
      <c r="A1289" s="8"/>
      <c r="B1289" s="1" t="s">
        <v>28</v>
      </c>
      <c r="C1289" s="9" t="s">
        <v>590</v>
      </c>
      <c r="D1289" s="10" t="e">
        <f>VLOOKUP($A1289,[7]Actividades!A:E,3,FALSE)</f>
        <v>#N/A</v>
      </c>
      <c r="E1289" s="10" t="e">
        <f>VLOOKUP($A1289,[7]Actividades!A:E,4,FALSE)</f>
        <v>#N/A</v>
      </c>
      <c r="F1289" s="11"/>
      <c r="G1289" s="2"/>
      <c r="H1289" s="2"/>
      <c r="I1289" s="2">
        <v>2344992</v>
      </c>
      <c r="J1289" s="16"/>
      <c r="K1289" s="675">
        <f t="shared" ref="K1289" si="130">I1289*1.3844</f>
        <v>3246406.9248000002</v>
      </c>
    </row>
    <row r="1290" spans="1:11" x14ac:dyDescent="0.25">
      <c r="A1290" s="17"/>
      <c r="B1290" s="16" t="s">
        <v>115</v>
      </c>
      <c r="C1290" s="13" t="str">
        <f>VLOOKUP($B1290,[7]Insumos!A:E,2,FALSE)</f>
        <v>CUADRILLA AA TIPO 1 (1 OFICIAL + 1 AYUDANTE) (Albañileria)</v>
      </c>
      <c r="D1290" s="14" t="str">
        <f>VLOOKUP($B1290,[7]Insumos!A:E,3,FALSE)</f>
        <v>Cuadrilla</v>
      </c>
      <c r="E1290" s="14" t="str">
        <f>VLOOKUP($B1290,[7]Insumos!A:E,4,FALSE)</f>
        <v>HR</v>
      </c>
      <c r="F1290" s="15">
        <v>8</v>
      </c>
      <c r="G1290" s="4">
        <v>30782</v>
      </c>
      <c r="H1290" s="4">
        <v>246256</v>
      </c>
      <c r="I1290" s="4"/>
      <c r="J1290" s="138" t="str">
        <f>HYPERLINK("#"&amp;"Insumos"&amp;"!A"&amp;MATCH($B1290,[7]Insumos!$A:$A,0),"Ins "&amp;$B1290)</f>
        <v>Ins C1</v>
      </c>
      <c r="K1290" s="675"/>
    </row>
    <row r="1291" spans="1:11" x14ac:dyDescent="0.25">
      <c r="A1291" s="17"/>
      <c r="B1291" s="16" t="s">
        <v>30</v>
      </c>
      <c r="C1291" s="13" t="str">
        <f>VLOOKUP($B1291,[7]Insumos!A:E,2,FALSE)</f>
        <v>EQUIPO DE TRANSPORTE</v>
      </c>
      <c r="D1291" s="14" t="str">
        <f>VLOOKUP($B1291,[7]Insumos!A:E,3,FALSE)</f>
        <v>Equipos</v>
      </c>
      <c r="E1291" s="14" t="str">
        <f>VLOOKUP($B1291,[7]Insumos!A:E,4,FALSE)</f>
        <v>DIA</v>
      </c>
      <c r="F1291" s="15">
        <v>0.01</v>
      </c>
      <c r="G1291" s="4">
        <v>180217</v>
      </c>
      <c r="H1291" s="4">
        <v>1802</v>
      </c>
      <c r="I1291" s="4"/>
      <c r="J1291" s="138" t="str">
        <f>HYPERLINK("#"&amp;"Insumos"&amp;"!A"&amp;MATCH($B1291,[7]Insumos!$A:$A,0),"Ins "&amp;$B1291)</f>
        <v>Ins E12</v>
      </c>
      <c r="K1291" s="675"/>
    </row>
    <row r="1292" spans="1:11" x14ac:dyDescent="0.25">
      <c r="A1292" s="17"/>
      <c r="B1292" s="3" t="s">
        <v>32</v>
      </c>
      <c r="C1292" s="13" t="str">
        <f>VLOOKUP($B1292,[7]Insumos!A:E,2,FALSE)</f>
        <v>EQUIPO BASICO (HERRAMIENTA MENOR)</v>
      </c>
      <c r="D1292" s="14" t="str">
        <f>VLOOKUP($B1292,[7]Insumos!A:E,3,FALSE)</f>
        <v>Herramienta</v>
      </c>
      <c r="E1292" s="14" t="str">
        <f>VLOOKUP($B1292,[7]Insumos!A:E,4,FALSE)</f>
        <v>UND</v>
      </c>
      <c r="F1292" s="15">
        <v>0.5</v>
      </c>
      <c r="G1292" s="4">
        <v>3484</v>
      </c>
      <c r="H1292" s="4">
        <v>1742</v>
      </c>
      <c r="I1292" s="4"/>
      <c r="J1292" s="138" t="str">
        <f>HYPERLINK("#"&amp;"Insumos"&amp;"!A"&amp;MATCH($B1292,[7]Insumos!$A:$A,0),"Ins "&amp;$B1292)</f>
        <v>Ins H2</v>
      </c>
      <c r="K1292" s="675"/>
    </row>
    <row r="1293" spans="1:11" x14ac:dyDescent="0.25">
      <c r="A1293" s="17"/>
      <c r="B1293" s="16" t="s">
        <v>588</v>
      </c>
      <c r="C1293" s="139" t="s">
        <v>591</v>
      </c>
      <c r="D1293" s="14" t="str">
        <f>VLOOKUP($B1293,[7]Insumos!A:E,3,FALSE)</f>
        <v>Insumos</v>
      </c>
      <c r="E1293" s="14" t="str">
        <f>VLOOKUP($B1293,[7]Insumos!A:E,4,FALSE)</f>
        <v>UN</v>
      </c>
      <c r="F1293" s="15">
        <v>10</v>
      </c>
      <c r="G1293" s="4">
        <v>100000</v>
      </c>
      <c r="H1293" s="4">
        <v>1000000</v>
      </c>
      <c r="I1293" s="4"/>
      <c r="J1293" s="138" t="str">
        <f>HYPERLINK("#"&amp;"Insumos"&amp;"!A"&amp;MATCH($B1293,[7]Insumos!$A:$A,0),"Ins "&amp;$B1293)</f>
        <v>Ins I2777</v>
      </c>
      <c r="K1293" s="675"/>
    </row>
    <row r="1294" spans="1:11" x14ac:dyDescent="0.25">
      <c r="A1294" s="17"/>
      <c r="B1294" s="16" t="s">
        <v>589</v>
      </c>
      <c r="C1294" s="13" t="str">
        <f>VLOOKUP($B1294,[7]Insumos!A:E,2,FALSE)</f>
        <v xml:space="preserve">SOLDADURA E 6013 </v>
      </c>
      <c r="D1294" s="14" t="str">
        <f>VLOOKUP($B1294,[7]Insumos!A:E,3,FALSE)</f>
        <v>Insumos</v>
      </c>
      <c r="E1294" s="14" t="str">
        <f>VLOOKUP($B1294,[7]Insumos!A:E,4,FALSE)</f>
        <v>KG</v>
      </c>
      <c r="F1294" s="15">
        <v>8</v>
      </c>
      <c r="G1294" s="4">
        <v>22500</v>
      </c>
      <c r="H1294" s="4">
        <v>180000</v>
      </c>
      <c r="I1294" s="4"/>
      <c r="J1294" s="138" t="str">
        <f>HYPERLINK("#"&amp;"Insumos"&amp;"!A"&amp;MATCH($B1294,[7]Insumos!$A:$A,0),"Ins "&amp;$B1294)</f>
        <v>Ins I437</v>
      </c>
      <c r="K1294" s="675"/>
    </row>
    <row r="1295" spans="1:11" x14ac:dyDescent="0.25">
      <c r="A1295" s="17"/>
      <c r="B1295" s="16" t="s">
        <v>483</v>
      </c>
      <c r="C1295" s="13" t="str">
        <f>VLOOKUP($B1295,[7]Insumos!A:E,2,FALSE)</f>
        <v>ESMALTE SINTETICO PINTULUX 3 EN 1 (No requiere anticorrosivo)</v>
      </c>
      <c r="D1295" s="14" t="str">
        <f>VLOOKUP($B1295,[7]Insumos!A:E,3,FALSE)</f>
        <v>Insumos</v>
      </c>
      <c r="E1295" s="14" t="str">
        <f>VLOOKUP($B1295,[7]Insumos!A:E,4,FALSE)</f>
        <v>GAL</v>
      </c>
      <c r="F1295" s="15">
        <v>10</v>
      </c>
      <c r="G1295" s="4">
        <v>24400</v>
      </c>
      <c r="H1295" s="4">
        <v>240000</v>
      </c>
      <c r="I1295" s="4"/>
      <c r="J1295" s="138" t="str">
        <f>HYPERLINK("#"&amp;"Insumos"&amp;"!A"&amp;MATCH($B1295,[7]Insumos!$A:$A,0),"Ins "&amp;$B1295)</f>
        <v>Ins I1002</v>
      </c>
      <c r="K1295" s="675"/>
    </row>
    <row r="1296" spans="1:11" x14ac:dyDescent="0.25">
      <c r="A1296" s="17"/>
      <c r="B1296" s="16" t="s">
        <v>121</v>
      </c>
      <c r="C1296" s="13" t="str">
        <f>VLOOKUP($B1296,[7]Insumos!A:E,2,FALSE)</f>
        <v>EQUIPO DE SOLDADURA</v>
      </c>
      <c r="D1296" s="14" t="str">
        <f>VLOOKUP($B1296,[7]Insumos!A:E,3,FALSE)</f>
        <v>Equipos</v>
      </c>
      <c r="E1296" s="14" t="str">
        <f>VLOOKUP($B1296,[7]Insumos!A:E,4,FALSE)</f>
        <v>HR</v>
      </c>
      <c r="F1296" s="15">
        <v>8</v>
      </c>
      <c r="G1296" s="4">
        <v>45052</v>
      </c>
      <c r="H1296" s="4">
        <v>360416</v>
      </c>
      <c r="I1296" s="4"/>
      <c r="J1296" s="138" t="str">
        <f>HYPERLINK("#"&amp;"Insumos"&amp;"!A"&amp;MATCH($B1296,[7]Insumos!$A:$A,0),"Ins "&amp;$B1296)</f>
        <v>Ins E59</v>
      </c>
      <c r="K1296" s="675"/>
    </row>
    <row r="1297" spans="1:11" x14ac:dyDescent="0.25">
      <c r="A1297" s="17"/>
      <c r="B1297" s="16" t="s">
        <v>487</v>
      </c>
      <c r="C1297" s="13" t="str">
        <f>VLOOKUP($B1297,[7]Insumos!A:E,2,FALSE)</f>
        <v>CUADRILLA HH (1 SOLDADOR + 1 AYUDANTE)</v>
      </c>
      <c r="D1297" s="14" t="str">
        <f>VLOOKUP($B1297,[7]Insumos!A:E,3,FALSE)</f>
        <v>Cuadrilla</v>
      </c>
      <c r="E1297" s="14" t="str">
        <f>VLOOKUP($B1297,[7]Insumos!A:E,4,FALSE)</f>
        <v>HR</v>
      </c>
      <c r="F1297" s="15">
        <v>8</v>
      </c>
      <c r="G1297" s="4">
        <v>39347</v>
      </c>
      <c r="H1297" s="4">
        <v>314776</v>
      </c>
      <c r="I1297" s="4"/>
      <c r="J1297" s="138" t="str">
        <f>HYPERLINK("#"&amp;"Insumos"&amp;"!A"&amp;MATCH($B1297,[7]Insumos!$A:$A,0),"Ins "&amp;$B1297)</f>
        <v>Ins C45</v>
      </c>
      <c r="K1297" s="675"/>
    </row>
  </sheetData>
  <pageMargins left="0.31496062992125984" right="0.11811023622047245" top="0.74803149606299213" bottom="0.74803149606299213" header="0.31496062992125984" footer="0.31496062992125984"/>
  <pageSetup scale="5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C43AB-08CF-48CC-994D-5C8132D189CC}">
  <dimension ref="A1:K56"/>
  <sheetViews>
    <sheetView topLeftCell="A52" workbookViewId="0">
      <selection activeCell="E4" sqref="E4"/>
    </sheetView>
  </sheetViews>
  <sheetFormatPr baseColWidth="10" defaultColWidth="11.42578125" defaultRowHeight="12.75" x14ac:dyDescent="0.25"/>
  <cols>
    <col min="1" max="1" width="11.28515625" style="23" customWidth="1"/>
    <col min="2" max="2" width="54.5703125" style="22" bestFit="1" customWidth="1"/>
    <col min="3" max="3" width="5.28515625" style="24" customWidth="1"/>
    <col min="4" max="4" width="12.28515625" style="25" bestFit="1" customWidth="1"/>
    <col min="5" max="5" width="14.42578125" style="25" bestFit="1" customWidth="1"/>
    <col min="6" max="6" width="16.85546875" style="26" bestFit="1" customWidth="1"/>
    <col min="7" max="7" width="18.42578125" style="22" bestFit="1" customWidth="1"/>
    <col min="8" max="8" width="14.28515625" style="27" bestFit="1" customWidth="1"/>
    <col min="9" max="9" width="14.5703125" style="27" customWidth="1"/>
    <col min="10" max="10" width="13.28515625" style="34" bestFit="1" customWidth="1"/>
    <col min="11" max="11" width="2.85546875" style="21" customWidth="1"/>
    <col min="12" max="16384" width="11.42578125" style="22"/>
  </cols>
  <sheetData>
    <row r="1" spans="1:11" ht="28.15" customHeight="1" x14ac:dyDescent="0.25">
      <c r="A1" s="811" t="s">
        <v>225</v>
      </c>
      <c r="B1" s="811"/>
      <c r="C1" s="811"/>
      <c r="D1" s="811"/>
      <c r="E1" s="811"/>
      <c r="F1" s="811"/>
      <c r="G1" s="811"/>
      <c r="H1" s="811"/>
      <c r="I1" s="811"/>
      <c r="J1" s="811"/>
    </row>
    <row r="2" spans="1:11" ht="13.5" thickBot="1" x14ac:dyDescent="0.3">
      <c r="J2" s="28"/>
    </row>
    <row r="3" spans="1:11" x14ac:dyDescent="0.25">
      <c r="A3" s="29" t="s">
        <v>226</v>
      </c>
      <c r="B3" s="30"/>
      <c r="C3" s="31"/>
      <c r="D3" s="32" t="s">
        <v>227</v>
      </c>
      <c r="E3" s="33">
        <v>608203780</v>
      </c>
      <c r="G3" s="34"/>
    </row>
    <row r="4" spans="1:11" x14ac:dyDescent="0.25">
      <c r="A4" s="35" t="s">
        <v>228</v>
      </c>
      <c r="D4" s="25" t="s">
        <v>229</v>
      </c>
      <c r="E4" s="36">
        <v>4</v>
      </c>
    </row>
    <row r="5" spans="1:11" ht="13.5" thickBot="1" x14ac:dyDescent="0.3">
      <c r="A5" s="37" t="s">
        <v>230</v>
      </c>
      <c r="B5" s="38"/>
      <c r="C5" s="39"/>
      <c r="D5" s="40"/>
      <c r="E5" s="41" t="s">
        <v>231</v>
      </c>
    </row>
    <row r="6" spans="1:11" ht="13.5" thickBot="1" x14ac:dyDescent="0.3"/>
    <row r="7" spans="1:11" s="48" customFormat="1" ht="66.599999999999994" customHeight="1" thickBot="1" x14ac:dyDescent="0.3">
      <c r="A7" s="42" t="s">
        <v>232</v>
      </c>
      <c r="B7" s="43" t="s">
        <v>233</v>
      </c>
      <c r="C7" s="43" t="s">
        <v>133</v>
      </c>
      <c r="D7" s="42" t="s">
        <v>234</v>
      </c>
      <c r="E7" s="42" t="s">
        <v>235</v>
      </c>
      <c r="F7" s="44" t="s">
        <v>236</v>
      </c>
      <c r="G7" s="43" t="s">
        <v>237</v>
      </c>
      <c r="H7" s="45" t="s">
        <v>238</v>
      </c>
      <c r="I7" s="45" t="s">
        <v>239</v>
      </c>
      <c r="J7" s="46" t="s">
        <v>240</v>
      </c>
      <c r="K7" s="47"/>
    </row>
    <row r="8" spans="1:11" x14ac:dyDescent="0.25">
      <c r="A8" s="49">
        <v>1</v>
      </c>
      <c r="B8" s="50" t="s">
        <v>241</v>
      </c>
      <c r="C8" s="51"/>
      <c r="D8" s="52"/>
      <c r="E8" s="52"/>
      <c r="F8" s="53"/>
      <c r="G8" s="54"/>
      <c r="H8" s="55"/>
      <c r="I8" s="55"/>
      <c r="J8" s="56">
        <f>+J9</f>
        <v>0.10725129001993379</v>
      </c>
    </row>
    <row r="9" spans="1:11" x14ac:dyDescent="0.25">
      <c r="A9" s="57">
        <v>1.1000000000000001</v>
      </c>
      <c r="B9" s="58" t="s">
        <v>242</v>
      </c>
      <c r="C9" s="59"/>
      <c r="D9" s="60"/>
      <c r="E9" s="60"/>
      <c r="F9" s="61"/>
      <c r="G9" s="62"/>
      <c r="H9" s="63"/>
      <c r="I9" s="64">
        <f>SUM(H10:H26)</f>
        <v>65230640.000000007</v>
      </c>
      <c r="J9" s="65">
        <f>+I9/$E$3</f>
        <v>0.10725129001993379</v>
      </c>
      <c r="K9" s="66"/>
    </row>
    <row r="10" spans="1:11" x14ac:dyDescent="0.25">
      <c r="A10" s="57"/>
      <c r="B10" s="62" t="s">
        <v>243</v>
      </c>
      <c r="C10" s="59" t="s">
        <v>244</v>
      </c>
      <c r="D10" s="60">
        <v>0</v>
      </c>
      <c r="E10" s="67">
        <v>0</v>
      </c>
      <c r="F10" s="63">
        <v>6750000</v>
      </c>
      <c r="G10" s="68">
        <f>+'Analisis Factor Prestacional'!$D$28</f>
        <v>0.65560000000000007</v>
      </c>
      <c r="H10" s="63">
        <f>+D10*E10*$E$4*F10*(1+G10)</f>
        <v>0</v>
      </c>
      <c r="I10" s="63"/>
      <c r="J10" s="69">
        <f>+H10/$E$3</f>
        <v>0</v>
      </c>
    </row>
    <row r="11" spans="1:11" x14ac:dyDescent="0.25">
      <c r="A11" s="57"/>
      <c r="B11" s="62" t="s">
        <v>245</v>
      </c>
      <c r="C11" s="59" t="s">
        <v>244</v>
      </c>
      <c r="D11" s="60">
        <v>1</v>
      </c>
      <c r="E11" s="67">
        <v>1</v>
      </c>
      <c r="F11" s="63">
        <v>4450000</v>
      </c>
      <c r="G11" s="68">
        <f>+'Analisis Factor Prestacional'!$D$28</f>
        <v>0.65560000000000007</v>
      </c>
      <c r="H11" s="63">
        <f>+D11*E11*$E$4*F11*(1+G11)</f>
        <v>29469680.000000004</v>
      </c>
      <c r="I11" s="63"/>
      <c r="J11" s="69">
        <f>+H11/$E$3</f>
        <v>4.8453628486162983E-2</v>
      </c>
    </row>
    <row r="12" spans="1:11" x14ac:dyDescent="0.25">
      <c r="A12" s="57"/>
      <c r="B12" s="62" t="s">
        <v>246</v>
      </c>
      <c r="C12" s="59" t="s">
        <v>244</v>
      </c>
      <c r="D12" s="60">
        <v>1</v>
      </c>
      <c r="E12" s="67">
        <v>1</v>
      </c>
      <c r="F12" s="63">
        <v>3600000</v>
      </c>
      <c r="G12" s="68">
        <f>+'Analisis Factor Prestacional'!$D$28</f>
        <v>0.65560000000000007</v>
      </c>
      <c r="H12" s="63">
        <f>+D12*E12*$E$4*F12*(1+G12)</f>
        <v>23840640.000000004</v>
      </c>
      <c r="I12" s="63"/>
      <c r="J12" s="69">
        <f>+H12/$E$3</f>
        <v>3.9198441022513873E-2</v>
      </c>
    </row>
    <row r="13" spans="1:11" x14ac:dyDescent="0.25">
      <c r="A13" s="57"/>
      <c r="B13" s="62" t="s">
        <v>247</v>
      </c>
      <c r="C13" s="59" t="s">
        <v>244</v>
      </c>
      <c r="D13" s="60">
        <v>1</v>
      </c>
      <c r="E13" s="67">
        <v>0.5</v>
      </c>
      <c r="F13" s="63">
        <v>3600000</v>
      </c>
      <c r="G13" s="68">
        <f>+'Analisis Factor Prestacional'!$D$28</f>
        <v>0.65560000000000007</v>
      </c>
      <c r="H13" s="63">
        <f t="shared" ref="H13:H24" si="0">+D13*E13*$E$4*F13*(1+G13)</f>
        <v>11920320.000000002</v>
      </c>
      <c r="I13" s="63"/>
      <c r="J13" s="69">
        <f t="shared" ref="J13:J26" si="1">+H13/$E$3</f>
        <v>1.9599220511256937E-2</v>
      </c>
    </row>
    <row r="14" spans="1:11" x14ac:dyDescent="0.25">
      <c r="A14" s="57"/>
      <c r="B14" s="62" t="s">
        <v>248</v>
      </c>
      <c r="C14" s="59" t="s">
        <v>244</v>
      </c>
      <c r="D14" s="60">
        <v>0</v>
      </c>
      <c r="E14" s="67">
        <v>0.5</v>
      </c>
      <c r="F14" s="63">
        <v>3600000</v>
      </c>
      <c r="G14" s="68">
        <f>+'Analisis Factor Prestacional'!$D$28</f>
        <v>0.65560000000000007</v>
      </c>
      <c r="H14" s="63">
        <f t="shared" si="0"/>
        <v>0</v>
      </c>
      <c r="I14" s="63"/>
      <c r="J14" s="69">
        <f t="shared" si="1"/>
        <v>0</v>
      </c>
    </row>
    <row r="15" spans="1:11" x14ac:dyDescent="0.25">
      <c r="A15" s="57"/>
      <c r="B15" s="62" t="s">
        <v>249</v>
      </c>
      <c r="C15" s="59" t="s">
        <v>244</v>
      </c>
      <c r="D15" s="60">
        <v>0</v>
      </c>
      <c r="E15" s="67">
        <v>0.5</v>
      </c>
      <c r="F15" s="63">
        <v>3600000</v>
      </c>
      <c r="G15" s="68">
        <f>+'Analisis Factor Prestacional'!$D$28</f>
        <v>0.65560000000000007</v>
      </c>
      <c r="H15" s="63">
        <f t="shared" si="0"/>
        <v>0</v>
      </c>
      <c r="I15" s="63"/>
      <c r="J15" s="69">
        <f t="shared" si="1"/>
        <v>0</v>
      </c>
    </row>
    <row r="16" spans="1:11" x14ac:dyDescent="0.25">
      <c r="A16" s="57"/>
      <c r="B16" s="62" t="s">
        <v>250</v>
      </c>
      <c r="C16" s="59" t="s">
        <v>244</v>
      </c>
      <c r="D16" s="60">
        <v>0</v>
      </c>
      <c r="E16" s="67">
        <v>1</v>
      </c>
      <c r="F16" s="63">
        <v>1550000</v>
      </c>
      <c r="G16" s="68">
        <f>+'Analisis Factor Prestacional'!$C$28</f>
        <v>0.82900000000000007</v>
      </c>
      <c r="H16" s="63">
        <f t="shared" si="0"/>
        <v>0</v>
      </c>
      <c r="I16" s="63"/>
      <c r="J16" s="69">
        <f>+H16/$E$3</f>
        <v>0</v>
      </c>
    </row>
    <row r="17" spans="1:11" x14ac:dyDescent="0.25">
      <c r="A17" s="57"/>
      <c r="B17" s="62" t="s">
        <v>251</v>
      </c>
      <c r="C17" s="59" t="s">
        <v>244</v>
      </c>
      <c r="D17" s="60">
        <v>0</v>
      </c>
      <c r="E17" s="67">
        <v>0.2</v>
      </c>
      <c r="F17" s="63">
        <v>2200000</v>
      </c>
      <c r="G17" s="68">
        <f>+'Analisis Factor Prestacional'!$E$28</f>
        <v>0.80870000000000009</v>
      </c>
      <c r="H17" s="63">
        <f t="shared" si="0"/>
        <v>0</v>
      </c>
      <c r="I17" s="63"/>
      <c r="J17" s="69">
        <f t="shared" si="1"/>
        <v>0</v>
      </c>
    </row>
    <row r="18" spans="1:11" x14ac:dyDescent="0.25">
      <c r="A18" s="57"/>
      <c r="B18" s="62" t="s">
        <v>252</v>
      </c>
      <c r="C18" s="59" t="s">
        <v>244</v>
      </c>
      <c r="D18" s="60">
        <v>0</v>
      </c>
      <c r="E18" s="67">
        <v>0.15</v>
      </c>
      <c r="F18" s="63">
        <v>3600000</v>
      </c>
      <c r="G18" s="68"/>
      <c r="H18" s="63">
        <f t="shared" si="0"/>
        <v>0</v>
      </c>
      <c r="I18" s="63"/>
      <c r="J18" s="69">
        <f t="shared" si="1"/>
        <v>0</v>
      </c>
      <c r="K18" s="66"/>
    </row>
    <row r="19" spans="1:11" ht="38.25" x14ac:dyDescent="0.25">
      <c r="A19" s="57"/>
      <c r="B19" s="70" t="s">
        <v>253</v>
      </c>
      <c r="C19" s="59" t="s">
        <v>254</v>
      </c>
      <c r="D19" s="60">
        <v>0</v>
      </c>
      <c r="E19" s="67">
        <v>1</v>
      </c>
      <c r="F19" s="63">
        <v>400000</v>
      </c>
      <c r="G19" s="68"/>
      <c r="H19" s="63">
        <f t="shared" si="0"/>
        <v>0</v>
      </c>
      <c r="I19" s="63"/>
      <c r="J19" s="69">
        <f t="shared" si="1"/>
        <v>0</v>
      </c>
      <c r="K19" s="66"/>
    </row>
    <row r="20" spans="1:11" x14ac:dyDescent="0.25">
      <c r="A20" s="57"/>
      <c r="B20" s="62" t="s">
        <v>255</v>
      </c>
      <c r="C20" s="59" t="s">
        <v>254</v>
      </c>
      <c r="D20" s="60">
        <v>0</v>
      </c>
      <c r="E20" s="67">
        <v>0.5</v>
      </c>
      <c r="F20" s="63">
        <v>400000</v>
      </c>
      <c r="G20" s="68"/>
      <c r="H20" s="63">
        <f t="shared" si="0"/>
        <v>0</v>
      </c>
      <c r="I20" s="63"/>
      <c r="J20" s="69">
        <f t="shared" si="1"/>
        <v>0</v>
      </c>
      <c r="K20" s="66"/>
    </row>
    <row r="21" spans="1:11" x14ac:dyDescent="0.25">
      <c r="A21" s="57"/>
      <c r="B21" s="62" t="s">
        <v>256</v>
      </c>
      <c r="C21" s="59" t="s">
        <v>254</v>
      </c>
      <c r="D21" s="60">
        <v>0</v>
      </c>
      <c r="E21" s="67">
        <v>1</v>
      </c>
      <c r="F21" s="63">
        <v>400000</v>
      </c>
      <c r="G21" s="68"/>
      <c r="H21" s="63">
        <f t="shared" si="0"/>
        <v>0</v>
      </c>
      <c r="I21" s="63"/>
      <c r="J21" s="69">
        <f t="shared" si="1"/>
        <v>0</v>
      </c>
      <c r="K21" s="66"/>
    </row>
    <row r="22" spans="1:11" x14ac:dyDescent="0.25">
      <c r="A22" s="57"/>
      <c r="B22" s="62" t="s">
        <v>257</v>
      </c>
      <c r="C22" s="59" t="s">
        <v>254</v>
      </c>
      <c r="D22" s="60">
        <v>0</v>
      </c>
      <c r="E22" s="67">
        <v>1</v>
      </c>
      <c r="F22" s="63">
        <v>400000</v>
      </c>
      <c r="G22" s="68"/>
      <c r="H22" s="63">
        <f t="shared" si="0"/>
        <v>0</v>
      </c>
      <c r="I22" s="63"/>
      <c r="J22" s="69">
        <f t="shared" si="1"/>
        <v>0</v>
      </c>
      <c r="K22" s="66"/>
    </row>
    <row r="23" spans="1:11" x14ac:dyDescent="0.25">
      <c r="A23" s="57"/>
      <c r="B23" s="62" t="s">
        <v>258</v>
      </c>
      <c r="C23" s="59" t="s">
        <v>254</v>
      </c>
      <c r="D23" s="60">
        <v>0</v>
      </c>
      <c r="E23" s="67">
        <v>0</v>
      </c>
      <c r="F23" s="63">
        <v>600000</v>
      </c>
      <c r="G23" s="68"/>
      <c r="H23" s="63">
        <f t="shared" si="0"/>
        <v>0</v>
      </c>
      <c r="I23" s="63"/>
      <c r="J23" s="69">
        <f t="shared" si="1"/>
        <v>0</v>
      </c>
      <c r="K23" s="66"/>
    </row>
    <row r="24" spans="1:11" x14ac:dyDescent="0.25">
      <c r="A24" s="57"/>
      <c r="B24" s="62" t="s">
        <v>259</v>
      </c>
      <c r="C24" s="59" t="s">
        <v>254</v>
      </c>
      <c r="D24" s="60">
        <v>0</v>
      </c>
      <c r="E24" s="67">
        <v>1</v>
      </c>
      <c r="F24" s="63">
        <v>300000</v>
      </c>
      <c r="G24" s="68"/>
      <c r="H24" s="63">
        <f t="shared" si="0"/>
        <v>0</v>
      </c>
      <c r="I24" s="63"/>
      <c r="J24" s="69">
        <f t="shared" si="1"/>
        <v>0</v>
      </c>
      <c r="K24" s="66"/>
    </row>
    <row r="25" spans="1:11" x14ac:dyDescent="0.25">
      <c r="A25" s="57"/>
      <c r="B25" s="62" t="s">
        <v>260</v>
      </c>
      <c r="C25" s="59" t="s">
        <v>144</v>
      </c>
      <c r="D25" s="60">
        <v>0</v>
      </c>
      <c r="E25" s="67"/>
      <c r="F25" s="71">
        <v>0</v>
      </c>
      <c r="G25" s="68"/>
      <c r="H25" s="63">
        <f>F25</f>
        <v>0</v>
      </c>
      <c r="I25" s="63"/>
      <c r="J25" s="69">
        <f t="shared" si="1"/>
        <v>0</v>
      </c>
      <c r="K25" s="66"/>
    </row>
    <row r="26" spans="1:11" x14ac:dyDescent="0.25">
      <c r="A26" s="57"/>
      <c r="B26" s="62" t="s">
        <v>261</v>
      </c>
      <c r="C26" s="59" t="s">
        <v>144</v>
      </c>
      <c r="D26" s="60">
        <v>0</v>
      </c>
      <c r="E26" s="67"/>
      <c r="F26" s="71">
        <v>0</v>
      </c>
      <c r="G26" s="68"/>
      <c r="H26" s="63">
        <f>F26</f>
        <v>0</v>
      </c>
      <c r="I26" s="63"/>
      <c r="J26" s="69">
        <f t="shared" si="1"/>
        <v>0</v>
      </c>
      <c r="K26" s="66"/>
    </row>
    <row r="27" spans="1:11" x14ac:dyDescent="0.25">
      <c r="A27" s="57">
        <v>2</v>
      </c>
      <c r="B27" s="72" t="s">
        <v>262</v>
      </c>
      <c r="C27" s="59"/>
      <c r="D27" s="60"/>
      <c r="E27" s="60"/>
      <c r="F27" s="63"/>
      <c r="G27" s="62"/>
      <c r="H27" s="63"/>
      <c r="I27" s="63"/>
      <c r="J27" s="73">
        <f>+J28+J30+J41+J37</f>
        <v>0.21712856746782047</v>
      </c>
    </row>
    <row r="28" spans="1:11" x14ac:dyDescent="0.25">
      <c r="A28" s="57">
        <v>2.1</v>
      </c>
      <c r="B28" s="58" t="s">
        <v>263</v>
      </c>
      <c r="C28" s="59"/>
      <c r="D28" s="60"/>
      <c r="E28" s="60"/>
      <c r="F28" s="63"/>
      <c r="G28" s="62"/>
      <c r="H28" s="63"/>
      <c r="I28" s="64">
        <f>SUM(H29:H29)</f>
        <v>0</v>
      </c>
      <c r="J28" s="65">
        <f>+I28/$E$3</f>
        <v>0</v>
      </c>
      <c r="K28" s="66"/>
    </row>
    <row r="29" spans="1:11" x14ac:dyDescent="0.25">
      <c r="A29" s="57"/>
      <c r="B29" s="62" t="s">
        <v>264</v>
      </c>
      <c r="C29" s="59"/>
      <c r="D29" s="68"/>
      <c r="E29" s="60"/>
      <c r="F29" s="63"/>
      <c r="G29" s="74">
        <v>1.3844000000000001</v>
      </c>
      <c r="H29" s="63">
        <f>+F29*D29*G29</f>
        <v>0</v>
      </c>
      <c r="I29" s="63"/>
      <c r="J29" s="69">
        <f>+H29/$E$3</f>
        <v>0</v>
      </c>
    </row>
    <row r="30" spans="1:11" x14ac:dyDescent="0.25">
      <c r="A30" s="57">
        <v>2.2000000000000002</v>
      </c>
      <c r="B30" s="58" t="s">
        <v>265</v>
      </c>
      <c r="C30" s="59"/>
      <c r="D30" s="60"/>
      <c r="E30" s="60"/>
      <c r="F30" s="63"/>
      <c r="G30" s="75"/>
      <c r="H30" s="63"/>
      <c r="I30" s="64">
        <f>SUM(H31:H35)</f>
        <v>7395412.3450870346</v>
      </c>
      <c r="J30" s="65">
        <f>+I30/$E$3</f>
        <v>1.2159431736986302E-2</v>
      </c>
    </row>
    <row r="31" spans="1:11" x14ac:dyDescent="0.25">
      <c r="A31" s="57"/>
      <c r="B31" s="62" t="s">
        <v>266</v>
      </c>
      <c r="C31" s="59" t="s">
        <v>267</v>
      </c>
      <c r="D31" s="68">
        <v>5.9999999999999995E-4</v>
      </c>
      <c r="E31" s="67"/>
      <c r="F31" s="63">
        <f>+$E$3*E31</f>
        <v>0</v>
      </c>
      <c r="G31" s="75">
        <f>+$G$29</f>
        <v>1.3844000000000001</v>
      </c>
      <c r="H31" s="76">
        <f>+(((F31*G31*D31)/365)*($E$4*30+120))*1.19</f>
        <v>0</v>
      </c>
      <c r="I31" s="63"/>
      <c r="J31" s="69">
        <f>+H31/$E$3</f>
        <v>0</v>
      </c>
      <c r="K31" s="66"/>
    </row>
    <row r="32" spans="1:11" x14ac:dyDescent="0.2">
      <c r="A32" s="57"/>
      <c r="B32" s="62" t="s">
        <v>268</v>
      </c>
      <c r="C32" s="59" t="s">
        <v>267</v>
      </c>
      <c r="D32" s="77">
        <v>5.9999999999999995E-4</v>
      </c>
      <c r="E32" s="78"/>
      <c r="F32" s="63">
        <f>+$E$3</f>
        <v>608203780</v>
      </c>
      <c r="G32" s="79">
        <f>+$G$29</f>
        <v>1.3844000000000001</v>
      </c>
      <c r="H32" s="76">
        <f>+(((F32*G32*D32)/365)*($E$4*30+120))*1.19</f>
        <v>395300.43715387268</v>
      </c>
      <c r="I32" s="63"/>
      <c r="J32" s="69">
        <f>+H32/$E$3</f>
        <v>6.499473534246576E-4</v>
      </c>
    </row>
    <row r="33" spans="1:11" x14ac:dyDescent="0.2">
      <c r="A33" s="57"/>
      <c r="B33" s="62" t="s">
        <v>269</v>
      </c>
      <c r="C33" s="59" t="s">
        <v>267</v>
      </c>
      <c r="D33" s="77">
        <v>8.9999999999999998E-4</v>
      </c>
      <c r="E33" s="78"/>
      <c r="F33" s="63">
        <f>+$E$3</f>
        <v>608203780</v>
      </c>
      <c r="G33" s="79">
        <f>+$G$29</f>
        <v>1.3844000000000001</v>
      </c>
      <c r="H33" s="76">
        <f>+(((F33*G33*D33)/365)*(1825))*1.19</f>
        <v>4508895.6112863598</v>
      </c>
      <c r="I33" s="63"/>
      <c r="J33" s="69">
        <f>+H33/$E$3</f>
        <v>7.413462E-3</v>
      </c>
    </row>
    <row r="34" spans="1:11" x14ac:dyDescent="0.2">
      <c r="A34" s="57"/>
      <c r="B34" s="62" t="s">
        <v>270</v>
      </c>
      <c r="C34" s="59" t="s">
        <v>267</v>
      </c>
      <c r="D34" s="77">
        <v>5.0000000000000001E-4</v>
      </c>
      <c r="E34" s="78"/>
      <c r="F34" s="63">
        <f>+$E$3</f>
        <v>608203780</v>
      </c>
      <c r="G34" s="79">
        <f>+$G$29</f>
        <v>1.3844000000000001</v>
      </c>
      <c r="H34" s="76">
        <f>+(((F34*G34*D34)/365)*($E$4*30+1095))*1.19</f>
        <v>1667673.7192429004</v>
      </c>
      <c r="I34" s="63"/>
      <c r="J34" s="69">
        <f>+H34/$E$3</f>
        <v>2.741965397260274E-3</v>
      </c>
    </row>
    <row r="35" spans="1:11" x14ac:dyDescent="0.2">
      <c r="A35" s="57"/>
      <c r="B35" s="62" t="s">
        <v>271</v>
      </c>
      <c r="C35" s="59" t="s">
        <v>267</v>
      </c>
      <c r="D35" s="77">
        <v>2.5000000000000001E-3</v>
      </c>
      <c r="E35" s="78"/>
      <c r="F35" s="63">
        <f>+$E$3</f>
        <v>608203780</v>
      </c>
      <c r="G35" s="79">
        <f>+$G$29</f>
        <v>1.3844000000000001</v>
      </c>
      <c r="H35" s="76">
        <f>+(((F35*G35*D35)/365)*($E$4*30+0))*1.19</f>
        <v>823542.57740390149</v>
      </c>
      <c r="I35" s="63"/>
      <c r="J35" s="69">
        <f>+H35/$E$3</f>
        <v>1.35405698630137E-3</v>
      </c>
    </row>
    <row r="36" spans="1:11" x14ac:dyDescent="0.25">
      <c r="A36" s="57"/>
      <c r="B36" s="62"/>
      <c r="C36" s="59"/>
      <c r="D36" s="68"/>
      <c r="E36" s="60"/>
      <c r="F36" s="63"/>
      <c r="G36" s="75"/>
      <c r="H36" s="63"/>
      <c r="I36" s="63"/>
      <c r="J36" s="69"/>
    </row>
    <row r="37" spans="1:11" x14ac:dyDescent="0.25">
      <c r="A37" s="57">
        <v>2.2999999999999998</v>
      </c>
      <c r="B37" s="58" t="s">
        <v>272</v>
      </c>
      <c r="C37" s="59"/>
      <c r="D37" s="68"/>
      <c r="E37" s="60"/>
      <c r="F37" s="63"/>
      <c r="G37" s="75"/>
      <c r="H37" s="63"/>
      <c r="I37" s="64">
        <f>SUM(H38:H40)</f>
        <v>300000</v>
      </c>
      <c r="J37" s="65">
        <f>+I37/$E$3</f>
        <v>4.9325573083416224E-4</v>
      </c>
    </row>
    <row r="38" spans="1:11" x14ac:dyDescent="0.25">
      <c r="A38" s="57"/>
      <c r="B38" s="62" t="s">
        <v>273</v>
      </c>
      <c r="C38" s="59" t="s">
        <v>144</v>
      </c>
      <c r="D38" s="80">
        <v>1</v>
      </c>
      <c r="E38" s="60"/>
      <c r="F38" s="124">
        <v>200000</v>
      </c>
      <c r="G38" s="75"/>
      <c r="H38" s="63">
        <f>+F38*D38</f>
        <v>200000</v>
      </c>
      <c r="I38" s="63"/>
      <c r="J38" s="69">
        <f>+H38/$E$3</f>
        <v>3.2883715388944146E-4</v>
      </c>
    </row>
    <row r="39" spans="1:11" ht="25.5" x14ac:dyDescent="0.25">
      <c r="A39" s="57"/>
      <c r="B39" s="70" t="s">
        <v>274</v>
      </c>
      <c r="C39" s="59" t="s">
        <v>144</v>
      </c>
      <c r="D39" s="80">
        <v>1</v>
      </c>
      <c r="E39" s="60"/>
      <c r="F39" s="124">
        <v>100000</v>
      </c>
      <c r="G39" s="75"/>
      <c r="H39" s="63">
        <f>+F39*D39</f>
        <v>100000</v>
      </c>
      <c r="I39" s="63"/>
      <c r="J39" s="69">
        <f>+H39/$E$3</f>
        <v>1.6441857694472073E-4</v>
      </c>
    </row>
    <row r="40" spans="1:11" x14ac:dyDescent="0.25">
      <c r="A40" s="57"/>
      <c r="B40" s="62"/>
      <c r="C40" s="59"/>
      <c r="D40" s="68"/>
      <c r="E40" s="60"/>
      <c r="F40" s="63"/>
      <c r="G40" s="75"/>
      <c r="H40" s="63"/>
      <c r="I40" s="63"/>
      <c r="J40" s="69"/>
    </row>
    <row r="41" spans="1:11" x14ac:dyDescent="0.25">
      <c r="A41" s="57">
        <v>2.4</v>
      </c>
      <c r="B41" s="58" t="s">
        <v>275</v>
      </c>
      <c r="C41" s="59"/>
      <c r="D41" s="60"/>
      <c r="E41" s="60"/>
      <c r="F41" s="63"/>
      <c r="G41" s="75"/>
      <c r="H41" s="63"/>
      <c r="I41" s="64">
        <f>SUM(H42:H50)</f>
        <v>124363003.13482641</v>
      </c>
      <c r="J41" s="65">
        <f>+I41/$E$3</f>
        <v>0.20447588</v>
      </c>
      <c r="K41" s="66"/>
    </row>
    <row r="42" spans="1:11" x14ac:dyDescent="0.25">
      <c r="A42" s="57"/>
      <c r="B42" s="62" t="s">
        <v>735</v>
      </c>
      <c r="C42" s="59" t="s">
        <v>267</v>
      </c>
      <c r="D42" s="214">
        <v>5.0000000000000001E-3</v>
      </c>
      <c r="E42" s="60"/>
      <c r="F42" s="63">
        <f t="shared" ref="F42:F50" si="2">+$E$3</f>
        <v>608203780</v>
      </c>
      <c r="G42" s="75">
        <f t="shared" ref="G42:G50" si="3">+$G$29</f>
        <v>1.3844000000000001</v>
      </c>
      <c r="H42" s="63">
        <f t="shared" ref="H42:H50" si="4">+F42*D42*G42</f>
        <v>4209986.5651599998</v>
      </c>
      <c r="I42" s="63"/>
      <c r="J42" s="69">
        <f>+H42/$E$3</f>
        <v>6.9219999999999993E-3</v>
      </c>
    </row>
    <row r="43" spans="1:11" x14ac:dyDescent="0.25">
      <c r="A43" s="57"/>
      <c r="B43" s="62" t="s">
        <v>276</v>
      </c>
      <c r="C43" s="59" t="s">
        <v>267</v>
      </c>
      <c r="D43" s="68">
        <v>0.05</v>
      </c>
      <c r="E43" s="60"/>
      <c r="F43" s="63">
        <f t="shared" si="2"/>
        <v>608203780</v>
      </c>
      <c r="G43" s="75">
        <f t="shared" si="3"/>
        <v>1.3844000000000001</v>
      </c>
      <c r="H43" s="63">
        <f t="shared" ref="H43" si="5">+F43*D43*G43</f>
        <v>42099865.651600003</v>
      </c>
      <c r="I43" s="63"/>
      <c r="J43" s="69">
        <f>+H43/$E$3</f>
        <v>6.9220000000000004E-2</v>
      </c>
    </row>
    <row r="44" spans="1:11" x14ac:dyDescent="0.25">
      <c r="A44" s="57"/>
      <c r="B44" s="62" t="s">
        <v>277</v>
      </c>
      <c r="C44" s="59" t="s">
        <v>267</v>
      </c>
      <c r="D44" s="68">
        <v>0.02</v>
      </c>
      <c r="E44" s="60"/>
      <c r="F44" s="63">
        <f t="shared" si="2"/>
        <v>608203780</v>
      </c>
      <c r="G44" s="75">
        <f t="shared" si="3"/>
        <v>1.3844000000000001</v>
      </c>
      <c r="H44" s="63">
        <f t="shared" si="4"/>
        <v>16839946.260639999</v>
      </c>
      <c r="I44" s="63"/>
      <c r="J44" s="69">
        <f>+H44/$E$3</f>
        <v>2.7687999999999997E-2</v>
      </c>
    </row>
    <row r="45" spans="1:11" x14ac:dyDescent="0.25">
      <c r="A45" s="57"/>
      <c r="B45" s="62" t="s">
        <v>278</v>
      </c>
      <c r="C45" s="59" t="s">
        <v>267</v>
      </c>
      <c r="D45" s="68">
        <v>0.02</v>
      </c>
      <c r="E45" s="60"/>
      <c r="F45" s="63">
        <f t="shared" si="2"/>
        <v>608203780</v>
      </c>
      <c r="G45" s="75">
        <f t="shared" si="3"/>
        <v>1.3844000000000001</v>
      </c>
      <c r="H45" s="63">
        <f t="shared" si="4"/>
        <v>16839946.260639999</v>
      </c>
      <c r="I45" s="63"/>
      <c r="J45" s="69">
        <f t="shared" ref="J45:J49" si="6">+H45/$E$3</f>
        <v>2.7687999999999997E-2</v>
      </c>
    </row>
    <row r="46" spans="1:11" x14ac:dyDescent="0.25">
      <c r="A46" s="57"/>
      <c r="B46" s="62" t="s">
        <v>279</v>
      </c>
      <c r="C46" s="59" t="s">
        <v>267</v>
      </c>
      <c r="D46" s="68">
        <v>0.02</v>
      </c>
      <c r="E46" s="60"/>
      <c r="F46" s="63">
        <f t="shared" si="2"/>
        <v>608203780</v>
      </c>
      <c r="G46" s="75">
        <f t="shared" si="3"/>
        <v>1.3844000000000001</v>
      </c>
      <c r="H46" s="63">
        <f t="shared" si="4"/>
        <v>16839946.260639999</v>
      </c>
      <c r="I46" s="63"/>
      <c r="J46" s="69">
        <f t="shared" si="6"/>
        <v>2.7687999999999997E-2</v>
      </c>
    </row>
    <row r="47" spans="1:11" x14ac:dyDescent="0.25">
      <c r="A47" s="57"/>
      <c r="B47" s="62" t="s">
        <v>280</v>
      </c>
      <c r="C47" s="59" t="s">
        <v>267</v>
      </c>
      <c r="D47" s="68">
        <v>0.02</v>
      </c>
      <c r="E47" s="60"/>
      <c r="F47" s="63">
        <f t="shared" si="2"/>
        <v>608203780</v>
      </c>
      <c r="G47" s="75">
        <f t="shared" si="3"/>
        <v>1.3844000000000001</v>
      </c>
      <c r="H47" s="63">
        <f t="shared" si="4"/>
        <v>16839946.260639999</v>
      </c>
      <c r="I47" s="63"/>
      <c r="J47" s="69">
        <f t="shared" si="6"/>
        <v>2.7687999999999997E-2</v>
      </c>
    </row>
    <row r="48" spans="1:11" x14ac:dyDescent="0.25">
      <c r="A48" s="57"/>
      <c r="B48" s="62" t="s">
        <v>281</v>
      </c>
      <c r="C48" s="59" t="s">
        <v>267</v>
      </c>
      <c r="D48" s="68">
        <v>4.0000000000000001E-3</v>
      </c>
      <c r="E48" s="60"/>
      <c r="F48" s="63">
        <f t="shared" si="2"/>
        <v>608203780</v>
      </c>
      <c r="G48" s="75">
        <f t="shared" si="3"/>
        <v>1.3844000000000001</v>
      </c>
      <c r="H48" s="63">
        <f t="shared" si="4"/>
        <v>3367989.2521280004</v>
      </c>
      <c r="I48" s="63"/>
      <c r="J48" s="69">
        <f t="shared" si="6"/>
        <v>5.537600000000001E-3</v>
      </c>
    </row>
    <row r="49" spans="1:11" x14ac:dyDescent="0.25">
      <c r="A49" s="57"/>
      <c r="B49" s="62" t="s">
        <v>282</v>
      </c>
      <c r="C49" s="59" t="s">
        <v>267</v>
      </c>
      <c r="D49" s="68">
        <v>3.7000000000000002E-3</v>
      </c>
      <c r="E49" s="60"/>
      <c r="F49" s="63">
        <f t="shared" si="2"/>
        <v>608203780</v>
      </c>
      <c r="G49" s="75">
        <f t="shared" si="3"/>
        <v>1.3844000000000001</v>
      </c>
      <c r="H49" s="63">
        <f t="shared" si="4"/>
        <v>3115390.0582184</v>
      </c>
      <c r="I49" s="63"/>
      <c r="J49" s="69">
        <f t="shared" si="6"/>
        <v>5.1222799999999999E-3</v>
      </c>
    </row>
    <row r="50" spans="1:11" ht="13.5" thickBot="1" x14ac:dyDescent="0.3">
      <c r="A50" s="57"/>
      <c r="B50" s="62" t="s">
        <v>283</v>
      </c>
      <c r="C50" s="59" t="s">
        <v>267</v>
      </c>
      <c r="D50" s="68">
        <v>5.0000000000000001E-3</v>
      </c>
      <c r="E50" s="60"/>
      <c r="F50" s="63">
        <f t="shared" si="2"/>
        <v>608203780</v>
      </c>
      <c r="G50" s="75">
        <f t="shared" si="3"/>
        <v>1.3844000000000001</v>
      </c>
      <c r="H50" s="63">
        <f t="shared" si="4"/>
        <v>4209986.5651599998</v>
      </c>
      <c r="I50" s="63"/>
      <c r="J50" s="69">
        <f>+H50/$E$3</f>
        <v>6.9219999999999993E-3</v>
      </c>
    </row>
    <row r="51" spans="1:11" ht="13.5" thickBot="1" x14ac:dyDescent="0.3">
      <c r="A51" s="81"/>
      <c r="B51" s="82" t="s">
        <v>284</v>
      </c>
      <c r="C51" s="83"/>
      <c r="D51" s="84"/>
      <c r="E51" s="84"/>
      <c r="F51" s="85"/>
      <c r="G51" s="86"/>
      <c r="H51" s="87"/>
      <c r="I51" s="88">
        <f>SUM(I9:I50)</f>
        <v>197289055.47991344</v>
      </c>
      <c r="J51" s="89">
        <f>ROUND(SUM(J8:J50)/3,4)</f>
        <v>0.32440000000000002</v>
      </c>
      <c r="K51" s="66"/>
    </row>
    <row r="52" spans="1:11" ht="13.5" thickBot="1" x14ac:dyDescent="0.3">
      <c r="A52" s="90"/>
      <c r="B52" s="91" t="s">
        <v>285</v>
      </c>
      <c r="C52" s="59"/>
      <c r="D52" s="60"/>
      <c r="E52" s="60"/>
      <c r="F52" s="61"/>
      <c r="G52" s="62"/>
      <c r="H52" s="63"/>
      <c r="I52" s="63"/>
      <c r="J52" s="69">
        <v>0.06</v>
      </c>
    </row>
    <row r="53" spans="1:11" ht="13.5" thickBot="1" x14ac:dyDescent="0.3">
      <c r="A53" s="81"/>
      <c r="B53" s="82" t="s">
        <v>286</v>
      </c>
      <c r="C53" s="83"/>
      <c r="D53" s="84"/>
      <c r="E53" s="84"/>
      <c r="F53" s="85"/>
      <c r="G53" s="86"/>
      <c r="H53" s="87"/>
      <c r="I53" s="88"/>
      <c r="J53" s="89">
        <f>SUM(J51:J52)</f>
        <v>0.38440000000000002</v>
      </c>
      <c r="K53" s="66"/>
    </row>
    <row r="55" spans="1:11" x14ac:dyDescent="0.25">
      <c r="A55" s="92"/>
      <c r="B55" s="92"/>
      <c r="C55" s="92"/>
      <c r="I55" s="93" t="s">
        <v>287</v>
      </c>
      <c r="J55" s="93">
        <f>1+J53</f>
        <v>1.3844000000000001</v>
      </c>
    </row>
    <row r="56" spans="1:11" x14ac:dyDescent="0.25">
      <c r="F56" s="26">
        <f>+F50*J55</f>
        <v>841997313.03200006</v>
      </c>
    </row>
  </sheetData>
  <mergeCells count="1">
    <mergeCell ref="A1:J1"/>
  </mergeCells>
  <pageMargins left="0.70866141732283472" right="0.70866141732283472" top="0.74803149606299213" bottom="0.74803149606299213" header="0.31496062992125984" footer="0.31496062992125984"/>
  <pageSetup paperSize="119" scale="53"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E267C-12A2-4F7E-9A36-F7678FEB0DF7}">
  <dimension ref="A1:H63"/>
  <sheetViews>
    <sheetView workbookViewId="0">
      <selection sqref="A1:E1"/>
    </sheetView>
  </sheetViews>
  <sheetFormatPr baseColWidth="10" defaultColWidth="26.140625" defaultRowHeight="12.75" x14ac:dyDescent="0.25"/>
  <cols>
    <col min="1" max="1" width="26.5703125" style="94" bestFit="1" customWidth="1"/>
    <col min="2" max="2" width="31" style="94" customWidth="1"/>
    <col min="3" max="3" width="16.42578125" style="94" bestFit="1" customWidth="1"/>
    <col min="4" max="4" width="10.5703125" style="94" bestFit="1" customWidth="1"/>
    <col min="5" max="5" width="11" style="94" bestFit="1" customWidth="1"/>
    <col min="6" max="6" width="10.5703125" style="94" bestFit="1" customWidth="1"/>
    <col min="7" max="252" width="11.42578125" style="94" customWidth="1"/>
    <col min="253" max="253" width="26.5703125" style="94" bestFit="1" customWidth="1"/>
    <col min="254" max="16384" width="26.140625" style="94"/>
  </cols>
  <sheetData>
    <row r="1" spans="1:8" x14ac:dyDescent="0.25">
      <c r="A1" s="814" t="s">
        <v>332</v>
      </c>
      <c r="B1" s="814"/>
      <c r="C1" s="814"/>
      <c r="D1" s="814"/>
      <c r="E1" s="814"/>
      <c r="F1" s="95"/>
    </row>
    <row r="2" spans="1:8" x14ac:dyDescent="0.2">
      <c r="A2" s="95"/>
      <c r="B2" s="95"/>
      <c r="C2" s="95"/>
      <c r="D2" s="95"/>
      <c r="E2" s="95"/>
      <c r="F2" s="122"/>
    </row>
    <row r="3" spans="1:8" x14ac:dyDescent="0.2">
      <c r="A3" s="815" t="s">
        <v>331</v>
      </c>
      <c r="B3" s="109" t="s">
        <v>330</v>
      </c>
      <c r="C3" s="120">
        <v>360</v>
      </c>
      <c r="D3" s="121"/>
      <c r="E3" s="120" t="s">
        <v>329</v>
      </c>
      <c r="F3" s="103"/>
    </row>
    <row r="4" spans="1:8" x14ac:dyDescent="0.2">
      <c r="A4" s="815"/>
      <c r="B4" s="109" t="s">
        <v>328</v>
      </c>
      <c r="C4" s="118">
        <v>200000</v>
      </c>
      <c r="D4" s="117"/>
      <c r="E4" s="119">
        <v>5.1999999999999998E-2</v>
      </c>
      <c r="F4" s="103"/>
    </row>
    <row r="5" spans="1:8" x14ac:dyDescent="0.2">
      <c r="A5" s="815"/>
      <c r="B5" s="109" t="s">
        <v>372</v>
      </c>
      <c r="C5" s="118">
        <v>1423500</v>
      </c>
      <c r="D5" s="117"/>
      <c r="E5" s="117"/>
      <c r="F5" s="103"/>
    </row>
    <row r="6" spans="1:8" x14ac:dyDescent="0.2">
      <c r="A6" s="95"/>
      <c r="B6" s="95"/>
      <c r="C6" s="95"/>
      <c r="D6" s="95"/>
      <c r="E6" s="95"/>
      <c r="F6" s="103"/>
    </row>
    <row r="7" spans="1:8" x14ac:dyDescent="0.2">
      <c r="A7" s="95"/>
      <c r="B7" s="95"/>
      <c r="C7" s="95"/>
      <c r="D7" s="95"/>
      <c r="E7" s="95"/>
      <c r="F7" s="103"/>
      <c r="H7" s="116"/>
    </row>
    <row r="8" spans="1:8" x14ac:dyDescent="0.25">
      <c r="A8" s="115"/>
      <c r="B8" s="115"/>
      <c r="C8" s="816" t="s">
        <v>327</v>
      </c>
      <c r="D8" s="816"/>
      <c r="E8" s="816" t="s">
        <v>326</v>
      </c>
      <c r="F8" s="816"/>
    </row>
    <row r="9" spans="1:8" x14ac:dyDescent="0.25">
      <c r="A9" s="817" t="s">
        <v>325</v>
      </c>
      <c r="B9" s="114" t="s">
        <v>324</v>
      </c>
      <c r="C9" s="113">
        <f>C3</f>
        <v>360</v>
      </c>
      <c r="D9" s="113">
        <f>+C3</f>
        <v>360</v>
      </c>
      <c r="E9" s="113">
        <f>+C3</f>
        <v>360</v>
      </c>
      <c r="F9" s="113">
        <f>+C3</f>
        <v>360</v>
      </c>
    </row>
    <row r="10" spans="1:8" x14ac:dyDescent="0.25">
      <c r="A10" s="817"/>
      <c r="B10" s="114" t="s">
        <v>323</v>
      </c>
      <c r="C10" s="113" t="s">
        <v>322</v>
      </c>
      <c r="D10" s="113" t="s">
        <v>321</v>
      </c>
      <c r="E10" s="113" t="s">
        <v>322</v>
      </c>
      <c r="F10" s="113" t="s">
        <v>321</v>
      </c>
    </row>
    <row r="11" spans="1:8" x14ac:dyDescent="0.2">
      <c r="A11" s="818" t="s">
        <v>270</v>
      </c>
      <c r="B11" s="109" t="s">
        <v>320</v>
      </c>
      <c r="C11" s="101">
        <v>0.1053</v>
      </c>
      <c r="D11" s="101">
        <v>0</v>
      </c>
      <c r="E11" s="101">
        <v>0.1053</v>
      </c>
      <c r="F11" s="101">
        <v>0</v>
      </c>
    </row>
    <row r="12" spans="1:8" x14ac:dyDescent="0.2">
      <c r="A12" s="819"/>
      <c r="B12" s="109" t="s">
        <v>319</v>
      </c>
      <c r="C12" s="101">
        <v>8.3299999999999999E-2</v>
      </c>
      <c r="D12" s="101">
        <v>8.3299999999999999E-2</v>
      </c>
      <c r="E12" s="101">
        <v>8.3299999999999999E-2</v>
      </c>
      <c r="F12" s="101">
        <v>8.3299999999999999E-2</v>
      </c>
    </row>
    <row r="13" spans="1:8" x14ac:dyDescent="0.2">
      <c r="A13" s="819"/>
      <c r="B13" s="109" t="s">
        <v>318</v>
      </c>
      <c r="C13" s="101">
        <v>0.01</v>
      </c>
      <c r="D13" s="101">
        <v>0.01</v>
      </c>
      <c r="E13" s="101">
        <v>0.01</v>
      </c>
      <c r="F13" s="101">
        <v>0.01</v>
      </c>
    </row>
    <row r="14" spans="1:8" x14ac:dyDescent="0.2">
      <c r="A14" s="819"/>
      <c r="B14" s="109" t="s">
        <v>317</v>
      </c>
      <c r="C14" s="101">
        <v>8.3299999999999999E-2</v>
      </c>
      <c r="D14" s="101">
        <v>8.3299999999999999E-2</v>
      </c>
      <c r="E14" s="101">
        <v>8.3299999999999999E-2</v>
      </c>
      <c r="F14" s="101">
        <v>8.3299999999999999E-2</v>
      </c>
    </row>
    <row r="15" spans="1:8" x14ac:dyDescent="0.2">
      <c r="A15" s="819"/>
      <c r="B15" s="109" t="s">
        <v>316</v>
      </c>
      <c r="C15" s="101">
        <v>4.1700000000000001E-2</v>
      </c>
      <c r="D15" s="101">
        <v>4.1700000000000001E-2</v>
      </c>
      <c r="E15" s="101">
        <v>4.1700000000000001E-2</v>
      </c>
      <c r="F15" s="101">
        <v>4.1700000000000001E-2</v>
      </c>
    </row>
    <row r="16" spans="1:8" x14ac:dyDescent="0.2">
      <c r="A16" s="819"/>
      <c r="B16" s="109" t="s">
        <v>315</v>
      </c>
      <c r="C16" s="101">
        <v>0.06</v>
      </c>
      <c r="D16" s="101">
        <v>2.6700000000000002E-2</v>
      </c>
      <c r="E16" s="101">
        <v>0.06</v>
      </c>
      <c r="F16" s="101">
        <v>2.6700000000000002E-2</v>
      </c>
      <c r="H16" s="112"/>
    </row>
    <row r="17" spans="1:8" x14ac:dyDescent="0.2">
      <c r="A17" s="820"/>
      <c r="B17" s="109" t="s">
        <v>314</v>
      </c>
      <c r="C17" s="101">
        <v>1.6000000000000001E-3</v>
      </c>
      <c r="D17" s="101">
        <v>1.6000000000000001E-3</v>
      </c>
      <c r="E17" s="101">
        <v>1.6000000000000001E-3</v>
      </c>
      <c r="F17" s="101">
        <v>1.6000000000000001E-3</v>
      </c>
    </row>
    <row r="18" spans="1:8" x14ac:dyDescent="0.2">
      <c r="A18" s="111" t="s">
        <v>313</v>
      </c>
      <c r="B18" s="109" t="s">
        <v>312</v>
      </c>
      <c r="C18" s="101">
        <v>3.39E-2</v>
      </c>
      <c r="D18" s="101">
        <v>1.21E-2</v>
      </c>
      <c r="E18" s="101">
        <v>3.39E-2</v>
      </c>
      <c r="F18" s="101">
        <v>1.21E-2</v>
      </c>
      <c r="H18" s="112"/>
    </row>
    <row r="19" spans="1:8" x14ac:dyDescent="0.2">
      <c r="A19" s="111" t="s">
        <v>311</v>
      </c>
      <c r="B19" s="109" t="s">
        <v>310</v>
      </c>
      <c r="C19" s="101">
        <v>2.0299999999999999E-2</v>
      </c>
      <c r="D19" s="101">
        <v>7.3000000000000001E-3</v>
      </c>
      <c r="E19" s="101"/>
      <c r="F19" s="101"/>
    </row>
    <row r="20" spans="1:8" x14ac:dyDescent="0.2">
      <c r="A20" s="821" t="s">
        <v>309</v>
      </c>
      <c r="B20" s="109" t="s">
        <v>308</v>
      </c>
      <c r="C20" s="101">
        <v>8.5000000000000006E-2</v>
      </c>
      <c r="D20" s="101">
        <v>8.5000000000000006E-2</v>
      </c>
      <c r="E20" s="101">
        <v>8.5000000000000006E-2</v>
      </c>
      <c r="F20" s="101">
        <v>8.5000000000000006E-2</v>
      </c>
    </row>
    <row r="21" spans="1:8" x14ac:dyDescent="0.2">
      <c r="A21" s="821"/>
      <c r="B21" s="109" t="s">
        <v>307</v>
      </c>
      <c r="C21" s="101">
        <v>0.12</v>
      </c>
      <c r="D21" s="101">
        <v>0.12</v>
      </c>
      <c r="E21" s="101">
        <v>0.12</v>
      </c>
      <c r="F21" s="101">
        <v>0.12</v>
      </c>
    </row>
    <row r="22" spans="1:8" x14ac:dyDescent="0.2">
      <c r="A22" s="821"/>
      <c r="B22" s="109" t="s">
        <v>306</v>
      </c>
      <c r="C22" s="101">
        <v>6.9599999999999995E-2</v>
      </c>
      <c r="D22" s="101">
        <v>6.9599999999999995E-2</v>
      </c>
      <c r="E22" s="110">
        <v>6.9599999999999995E-2</v>
      </c>
      <c r="F22" s="110">
        <v>6.9599999999999995E-2</v>
      </c>
    </row>
    <row r="23" spans="1:8" x14ac:dyDescent="0.2">
      <c r="A23" s="821" t="s">
        <v>305</v>
      </c>
      <c r="B23" s="109" t="s">
        <v>304</v>
      </c>
      <c r="C23" s="101">
        <v>0.02</v>
      </c>
      <c r="D23" s="101">
        <v>0.02</v>
      </c>
      <c r="E23" s="110">
        <v>0.02</v>
      </c>
      <c r="F23" s="110">
        <v>0.02</v>
      </c>
    </row>
    <row r="24" spans="1:8" x14ac:dyDescent="0.2">
      <c r="A24" s="821"/>
      <c r="B24" s="109" t="s">
        <v>303</v>
      </c>
      <c r="C24" s="101">
        <v>0.03</v>
      </c>
      <c r="D24" s="101">
        <v>0.03</v>
      </c>
      <c r="E24" s="110">
        <v>0.03</v>
      </c>
      <c r="F24" s="110">
        <v>0.03</v>
      </c>
    </row>
    <row r="25" spans="1:8" x14ac:dyDescent="0.2">
      <c r="A25" s="821"/>
      <c r="B25" s="109" t="s">
        <v>302</v>
      </c>
      <c r="C25" s="101">
        <v>2.5000000000000001E-2</v>
      </c>
      <c r="D25" s="101">
        <v>2.5000000000000001E-2</v>
      </c>
      <c r="E25" s="101">
        <v>2.5000000000000001E-2</v>
      </c>
      <c r="F25" s="101">
        <v>2.5000000000000001E-2</v>
      </c>
    </row>
    <row r="26" spans="1:8" x14ac:dyDescent="0.2">
      <c r="A26" s="821"/>
      <c r="B26" s="109" t="s">
        <v>301</v>
      </c>
      <c r="C26" s="101">
        <v>0.04</v>
      </c>
      <c r="D26" s="101">
        <v>0.04</v>
      </c>
      <c r="E26" s="101">
        <v>0.04</v>
      </c>
      <c r="F26" s="101">
        <v>0.04</v>
      </c>
    </row>
    <row r="27" spans="1:8" x14ac:dyDescent="0.25">
      <c r="A27" s="108"/>
      <c r="B27" s="107"/>
      <c r="C27" s="95"/>
      <c r="D27" s="95"/>
      <c r="E27" s="95"/>
      <c r="F27" s="95"/>
    </row>
    <row r="28" spans="1:8" x14ac:dyDescent="0.25">
      <c r="A28" s="106" t="s">
        <v>34</v>
      </c>
      <c r="B28" s="105"/>
      <c r="C28" s="104">
        <f>SUM(C11:C27)</f>
        <v>0.82900000000000007</v>
      </c>
      <c r="D28" s="104">
        <f>SUM(D11:D27)</f>
        <v>0.65560000000000007</v>
      </c>
      <c r="E28" s="104">
        <f>SUM(E11:E27)</f>
        <v>0.80870000000000009</v>
      </c>
      <c r="F28" s="104">
        <f>SUM(F11:F27)</f>
        <v>0.6483000000000001</v>
      </c>
    </row>
    <row r="29" spans="1:8" x14ac:dyDescent="0.2">
      <c r="A29" s="95"/>
      <c r="B29" s="95"/>
      <c r="C29" s="95"/>
      <c r="D29" s="95"/>
      <c r="E29" s="95"/>
      <c r="F29" s="103"/>
    </row>
    <row r="30" spans="1:8" x14ac:dyDescent="0.25">
      <c r="A30" s="95"/>
      <c r="B30" s="95"/>
      <c r="C30" s="95"/>
      <c r="D30" s="95"/>
      <c r="E30" s="95"/>
      <c r="F30" s="95"/>
    </row>
    <row r="31" spans="1:8" ht="28.5" customHeight="1" x14ac:dyDescent="0.25">
      <c r="A31" s="822" t="s">
        <v>300</v>
      </c>
      <c r="B31" s="814"/>
      <c r="C31" s="814"/>
      <c r="D31" s="814"/>
      <c r="E31" s="814"/>
      <c r="F31" s="95"/>
    </row>
    <row r="32" spans="1:8" x14ac:dyDescent="0.25">
      <c r="A32" s="95"/>
      <c r="B32" s="95"/>
      <c r="C32" s="95"/>
      <c r="D32" s="95"/>
      <c r="E32" s="95"/>
      <c r="F32" s="95"/>
    </row>
    <row r="33" spans="1:6" x14ac:dyDescent="0.2">
      <c r="A33" s="812" t="s">
        <v>299</v>
      </c>
      <c r="B33" s="812"/>
      <c r="C33" s="102" t="s">
        <v>227</v>
      </c>
      <c r="D33" s="95"/>
      <c r="E33" s="95"/>
      <c r="F33" s="95"/>
    </row>
    <row r="34" spans="1:6" x14ac:dyDescent="0.2">
      <c r="A34" s="813" t="s">
        <v>298</v>
      </c>
      <c r="B34" s="813"/>
      <c r="C34" s="96" t="e">
        <f>#REF!</f>
        <v>#REF!</v>
      </c>
      <c r="D34" s="95"/>
      <c r="E34" s="95"/>
      <c r="F34" s="95"/>
    </row>
    <row r="35" spans="1:6" x14ac:dyDescent="0.2">
      <c r="A35" s="813" t="s">
        <v>297</v>
      </c>
      <c r="B35" s="813"/>
      <c r="C35" s="101">
        <f>'Analisis AIU'!J53</f>
        <v>0.38440000000000002</v>
      </c>
      <c r="D35" s="95"/>
      <c r="E35" s="95"/>
      <c r="F35" s="95"/>
    </row>
    <row r="36" spans="1:6" x14ac:dyDescent="0.2">
      <c r="A36" s="813" t="s">
        <v>296</v>
      </c>
      <c r="B36" s="813"/>
      <c r="C36" s="96" t="e">
        <f>+C35*C34</f>
        <v>#REF!</v>
      </c>
      <c r="D36" s="95"/>
      <c r="E36" s="95"/>
      <c r="F36" s="95"/>
    </row>
    <row r="37" spans="1:6" x14ac:dyDescent="0.2">
      <c r="A37" s="813" t="s">
        <v>295</v>
      </c>
      <c r="B37" s="813"/>
      <c r="C37" s="96" t="e">
        <f>C36+C34</f>
        <v>#REF!</v>
      </c>
      <c r="D37" s="95"/>
      <c r="E37" s="95"/>
      <c r="F37" s="95"/>
    </row>
    <row r="38" spans="1:6" x14ac:dyDescent="0.2">
      <c r="A38" s="813" t="s">
        <v>294</v>
      </c>
      <c r="B38" s="813"/>
      <c r="C38" s="100">
        <v>4</v>
      </c>
      <c r="D38" s="95"/>
      <c r="E38" s="95"/>
      <c r="F38" s="95"/>
    </row>
    <row r="39" spans="1:6" x14ac:dyDescent="0.2">
      <c r="A39" s="813" t="s">
        <v>293</v>
      </c>
      <c r="B39" s="813"/>
      <c r="C39" s="96">
        <f>+$C$5</f>
        <v>1423500</v>
      </c>
      <c r="D39" s="95"/>
      <c r="E39" s="95"/>
      <c r="F39" s="95"/>
    </row>
    <row r="40" spans="1:6" x14ac:dyDescent="0.2">
      <c r="A40" s="813" t="s">
        <v>292</v>
      </c>
      <c r="B40" s="813"/>
      <c r="C40" s="96">
        <f>25*C39</f>
        <v>35587500</v>
      </c>
      <c r="D40" s="95"/>
      <c r="E40" s="95"/>
      <c r="F40" s="95"/>
    </row>
    <row r="41" spans="1:6" x14ac:dyDescent="0.2">
      <c r="A41" s="813" t="s">
        <v>291</v>
      </c>
      <c r="B41" s="813"/>
      <c r="C41" s="96" t="e">
        <f>ROUND(IF((C37*40%/C38)&lt;C40,(C37*40%/C38),C40),)</f>
        <v>#REF!</v>
      </c>
      <c r="D41" s="95"/>
      <c r="E41" s="95"/>
      <c r="F41" s="95"/>
    </row>
    <row r="42" spans="1:6" x14ac:dyDescent="0.2">
      <c r="A42" s="98" t="str">
        <f>+B20</f>
        <v>Salud</v>
      </c>
      <c r="B42" s="97">
        <v>0.125</v>
      </c>
      <c r="C42" s="96" t="e">
        <f>ROUND($C$41*B42,0)</f>
        <v>#REF!</v>
      </c>
      <c r="D42" s="95"/>
      <c r="E42" s="95"/>
      <c r="F42" s="95"/>
    </row>
    <row r="43" spans="1:6" x14ac:dyDescent="0.2">
      <c r="A43" s="98" t="str">
        <f>+B21</f>
        <v>Pensión</v>
      </c>
      <c r="B43" s="99">
        <v>0.16</v>
      </c>
      <c r="C43" s="96" t="e">
        <f>ROUND($C$41*B43,0)</f>
        <v>#REF!</v>
      </c>
      <c r="D43" s="95"/>
      <c r="E43" s="95"/>
      <c r="F43" s="95"/>
    </row>
    <row r="44" spans="1:6" x14ac:dyDescent="0.2">
      <c r="A44" s="98" t="str">
        <f>+B22</f>
        <v>ARL</v>
      </c>
      <c r="B44" s="97">
        <v>6.9599999999999995E-2</v>
      </c>
      <c r="C44" s="96" t="e">
        <f>ROUND($C$41*B44,0)</f>
        <v>#REF!</v>
      </c>
      <c r="D44" s="95"/>
      <c r="E44" s="95"/>
      <c r="F44" s="95"/>
    </row>
    <row r="45" spans="1:6" x14ac:dyDescent="0.2">
      <c r="A45" s="813" t="s">
        <v>290</v>
      </c>
      <c r="B45" s="813"/>
      <c r="C45" s="96" t="e">
        <f>C42+C43+C44</f>
        <v>#REF!</v>
      </c>
      <c r="D45" s="95"/>
      <c r="E45" s="95"/>
      <c r="F45" s="95"/>
    </row>
    <row r="46" spans="1:6" x14ac:dyDescent="0.2">
      <c r="A46" s="813" t="s">
        <v>289</v>
      </c>
      <c r="B46" s="813"/>
      <c r="C46" s="96" t="e">
        <f>C45*C38</f>
        <v>#REF!</v>
      </c>
      <c r="D46" s="95"/>
      <c r="E46" s="95"/>
      <c r="F46" s="95"/>
    </row>
    <row r="47" spans="1:6" x14ac:dyDescent="0.25">
      <c r="A47" s="95"/>
      <c r="B47" s="95"/>
      <c r="C47" s="95"/>
      <c r="D47" s="95"/>
      <c r="E47" s="95"/>
      <c r="F47" s="95"/>
    </row>
    <row r="48" spans="1:6" ht="25.5" customHeight="1" x14ac:dyDescent="0.25">
      <c r="A48" s="823" t="s">
        <v>288</v>
      </c>
      <c r="B48" s="823"/>
      <c r="C48" s="823"/>
      <c r="D48" s="823"/>
      <c r="E48" s="823"/>
      <c r="F48" s="823"/>
    </row>
    <row r="49" spans="1:6" x14ac:dyDescent="0.25">
      <c r="A49" s="95"/>
      <c r="B49" s="95"/>
      <c r="C49" s="95"/>
      <c r="D49" s="95"/>
      <c r="E49" s="95"/>
      <c r="F49" s="95"/>
    </row>
    <row r="50" spans="1:6" x14ac:dyDescent="0.25">
      <c r="A50" s="95"/>
      <c r="B50" s="95"/>
      <c r="C50" s="95"/>
      <c r="D50" s="95"/>
      <c r="E50" s="95"/>
      <c r="F50" s="95"/>
    </row>
    <row r="51" spans="1:6" x14ac:dyDescent="0.25">
      <c r="A51" s="95"/>
      <c r="B51" s="95"/>
      <c r="C51" s="95"/>
      <c r="D51" s="95"/>
      <c r="E51" s="95"/>
      <c r="F51" s="95"/>
    </row>
    <row r="52" spans="1:6" x14ac:dyDescent="0.25">
      <c r="A52" s="95"/>
      <c r="B52" s="95"/>
      <c r="C52" s="95"/>
      <c r="D52" s="95"/>
      <c r="E52" s="95"/>
      <c r="F52" s="95"/>
    </row>
    <row r="53" spans="1:6" x14ac:dyDescent="0.25">
      <c r="A53" s="95"/>
      <c r="B53" s="95"/>
      <c r="C53" s="95"/>
      <c r="D53" s="95"/>
      <c r="E53" s="95"/>
      <c r="F53" s="95"/>
    </row>
    <row r="54" spans="1:6" x14ac:dyDescent="0.25">
      <c r="A54" s="95"/>
      <c r="B54" s="95"/>
      <c r="C54" s="95"/>
      <c r="D54" s="95"/>
      <c r="E54" s="95"/>
      <c r="F54" s="95"/>
    </row>
    <row r="55" spans="1:6" x14ac:dyDescent="0.25">
      <c r="A55" s="95"/>
      <c r="B55" s="95"/>
      <c r="C55" s="95"/>
      <c r="D55" s="95"/>
      <c r="E55" s="95"/>
      <c r="F55" s="95"/>
    </row>
    <row r="56" spans="1:6" x14ac:dyDescent="0.25">
      <c r="A56" s="95"/>
      <c r="B56" s="95"/>
      <c r="C56" s="95"/>
      <c r="D56" s="95"/>
      <c r="E56" s="95"/>
      <c r="F56" s="95"/>
    </row>
    <row r="57" spans="1:6" x14ac:dyDescent="0.25">
      <c r="A57" s="95"/>
      <c r="B57" s="95"/>
      <c r="C57" s="95"/>
      <c r="D57" s="95"/>
      <c r="E57" s="95"/>
      <c r="F57" s="95"/>
    </row>
    <row r="58" spans="1:6" x14ac:dyDescent="0.25">
      <c r="A58" s="95"/>
      <c r="B58" s="95"/>
      <c r="C58" s="95"/>
      <c r="D58" s="95"/>
      <c r="E58" s="95"/>
      <c r="F58" s="95"/>
    </row>
    <row r="59" spans="1:6" x14ac:dyDescent="0.25">
      <c r="A59" s="95"/>
      <c r="B59" s="95"/>
      <c r="C59" s="95"/>
      <c r="D59" s="95"/>
      <c r="E59" s="95"/>
      <c r="F59" s="95"/>
    </row>
    <row r="60" spans="1:6" x14ac:dyDescent="0.25">
      <c r="A60" s="95"/>
      <c r="B60" s="95"/>
      <c r="C60" s="95"/>
      <c r="D60" s="95"/>
      <c r="E60" s="95"/>
      <c r="F60" s="95"/>
    </row>
    <row r="61" spans="1:6" x14ac:dyDescent="0.25">
      <c r="A61" s="95"/>
      <c r="B61" s="95"/>
      <c r="C61" s="95"/>
      <c r="D61" s="95"/>
      <c r="E61" s="95"/>
      <c r="F61" s="95"/>
    </row>
    <row r="62" spans="1:6" x14ac:dyDescent="0.25">
      <c r="A62" s="95"/>
      <c r="B62" s="95"/>
      <c r="C62" s="95"/>
      <c r="D62" s="95"/>
      <c r="E62" s="95"/>
      <c r="F62" s="95"/>
    </row>
    <row r="63" spans="1:6" x14ac:dyDescent="0.25">
      <c r="A63" s="95"/>
      <c r="B63" s="95"/>
      <c r="C63" s="95"/>
      <c r="D63" s="95"/>
      <c r="E63" s="95"/>
      <c r="F63" s="95"/>
    </row>
  </sheetData>
  <sheetProtection password="FD7A"/>
  <mergeCells count="21">
    <mergeCell ref="A45:B45"/>
    <mergeCell ref="A46:B46"/>
    <mergeCell ref="A48:F48"/>
    <mergeCell ref="A36:B36"/>
    <mergeCell ref="A37:B37"/>
    <mergeCell ref="A38:B38"/>
    <mergeCell ref="A39:B39"/>
    <mergeCell ref="A40:B40"/>
    <mergeCell ref="A41:B41"/>
    <mergeCell ref="A33:B33"/>
    <mergeCell ref="A34:B34"/>
    <mergeCell ref="A35:B35"/>
    <mergeCell ref="A1:E1"/>
    <mergeCell ref="A3:A5"/>
    <mergeCell ref="C8:D8"/>
    <mergeCell ref="E8:F8"/>
    <mergeCell ref="A9:A10"/>
    <mergeCell ref="A11:A17"/>
    <mergeCell ref="A20:A22"/>
    <mergeCell ref="A23:A26"/>
    <mergeCell ref="A31:E31"/>
  </mergeCells>
  <printOptions horizontalCentered="1"/>
  <pageMargins left="0.70866141732283472" right="0.70866141732283472" top="0.74803149606299213" bottom="0.74803149606299213" header="0.31496062992125984" footer="0.31496062992125984"/>
  <pageSetup paperSize="119" scale="8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PRESUPUESTO</vt:lpstr>
      <vt:lpstr>PRESUPUEST (2)</vt:lpstr>
      <vt:lpstr>APU</vt:lpstr>
      <vt:lpstr>Analisis AIU</vt:lpstr>
      <vt:lpstr>Analisis Factor Prestacional</vt:lpstr>
      <vt:lpstr>'Analisis AIU'!Área_de_impresión</vt:lpstr>
      <vt:lpstr>'Analisis Factor Prestacional'!Área_de_impresión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dc:creator>
  <cp:lastModifiedBy>yo</cp:lastModifiedBy>
  <cp:lastPrinted>2025-05-29T16:28:44Z</cp:lastPrinted>
  <dcterms:created xsi:type="dcterms:W3CDTF">2025-02-24T14:51:37Z</dcterms:created>
  <dcterms:modified xsi:type="dcterms:W3CDTF">2025-05-29T16:30:42Z</dcterms:modified>
</cp:coreProperties>
</file>